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OUTĚŽE KAR\2020\STPV\Oprava trati v úseku Malešov - Zruč n. Sázavou\Ke zveřejnění na E-ZAKu\"/>
    </mc:Choice>
  </mc:AlternateContent>
  <bookViews>
    <workbookView xWindow="0" yWindow="0" windowWidth="28800" windowHeight="12300"/>
  </bookViews>
  <sheets>
    <sheet name="Rekapitulace stavby" sheetId="1" r:id="rId1"/>
    <sheet name="O1 - Nákladiště Červené J..." sheetId="2" r:id="rId2"/>
    <sheet name="O2 - Bahno v km 14,879 - ..." sheetId="3" r:id="rId3"/>
    <sheet name="O3 - Oprava v km 31,980-3..." sheetId="4" r:id="rId4"/>
    <sheet name="O4 - Oprava přejezdů P599..." sheetId="5" r:id="rId5"/>
    <sheet name="O5 - Oprava mostu v km 32..." sheetId="6" r:id="rId6"/>
    <sheet name="O6 - Přeprava mechanizace" sheetId="7" r:id="rId7"/>
    <sheet name="O7 - VRN" sheetId="8" r:id="rId8"/>
  </sheets>
  <definedNames>
    <definedName name="_xlnm._FilterDatabase" localSheetId="1" hidden="1">'O1 - Nákladiště Červené J...'!$C$120:$K$880</definedName>
    <definedName name="_xlnm._FilterDatabase" localSheetId="2" hidden="1">'O2 - Bahno v km 14,879 - ...'!$C$119:$K$295</definedName>
    <definedName name="_xlnm._FilterDatabase" localSheetId="3" hidden="1">'O3 - Oprava v km 31,980-3...'!$C$120:$K$891</definedName>
    <definedName name="_xlnm._FilterDatabase" localSheetId="4" hidden="1">'O4 - Oprava přejezdů P599...'!$C$119:$K$551</definedName>
    <definedName name="_xlnm._FilterDatabase" localSheetId="5" hidden="1">'O5 - Oprava mostu v km 32...'!$C$123:$K$232</definedName>
    <definedName name="_xlnm._FilterDatabase" localSheetId="6" hidden="1">'O6 - Přeprava mechanizace'!$C$116:$K$142</definedName>
    <definedName name="_xlnm._FilterDatabase" localSheetId="7" hidden="1">'O7 - VRN'!$C$116:$K$151</definedName>
    <definedName name="_xlnm.Print_Titles" localSheetId="1">'O1 - Nákladiště Červené J...'!$120:$120</definedName>
    <definedName name="_xlnm.Print_Titles" localSheetId="2">'O2 - Bahno v km 14,879 - ...'!$119:$119</definedName>
    <definedName name="_xlnm.Print_Titles" localSheetId="3">'O3 - Oprava v km 31,980-3...'!$120:$120</definedName>
    <definedName name="_xlnm.Print_Titles" localSheetId="4">'O4 - Oprava přejezdů P599...'!$119:$119</definedName>
    <definedName name="_xlnm.Print_Titles" localSheetId="5">'O5 - Oprava mostu v km 32...'!$123:$123</definedName>
    <definedName name="_xlnm.Print_Titles" localSheetId="6">'O6 - Přeprava mechanizace'!$116:$116</definedName>
    <definedName name="_xlnm.Print_Titles" localSheetId="7">'O7 - VRN'!$116:$116</definedName>
    <definedName name="_xlnm.Print_Titles" localSheetId="0">'Rekapitulace stavby'!$92:$92</definedName>
    <definedName name="_xlnm.Print_Area" localSheetId="1">'O1 - Nákladiště Červené J...'!$C$108:$K$880</definedName>
    <definedName name="_xlnm.Print_Area" localSheetId="2">'O2 - Bahno v km 14,879 - ...'!$C$107:$K$295</definedName>
    <definedName name="_xlnm.Print_Area" localSheetId="3">'O3 - Oprava v km 31,980-3...'!$C$108:$K$891</definedName>
    <definedName name="_xlnm.Print_Area" localSheetId="4">'O4 - Oprava přejezdů P599...'!$C$107:$K$551</definedName>
    <definedName name="_xlnm.Print_Area" localSheetId="5">'O5 - Oprava mostu v km 32...'!$C$111:$K$232</definedName>
    <definedName name="_xlnm.Print_Area" localSheetId="6">'O6 - Přeprava mechanizace'!$C$104:$K$142</definedName>
    <definedName name="_xlnm.Print_Area" localSheetId="7">'O7 - VRN'!$C$104:$K$151</definedName>
    <definedName name="_xlnm.Print_Area" localSheetId="0">'Rekapitulace stavby'!$D$4:$AO$76,'Rekapitulace stavby'!$C$82:$AQ$102</definedName>
  </definedNames>
  <calcPr calcId="162913"/>
</workbook>
</file>

<file path=xl/calcChain.xml><?xml version="1.0" encoding="utf-8"?>
<calcChain xmlns="http://schemas.openxmlformats.org/spreadsheetml/2006/main">
  <c r="J37" i="8" l="1"/>
  <c r="J36" i="8"/>
  <c r="AY101" i="1" s="1"/>
  <c r="J35" i="8"/>
  <c r="AX101" i="1" s="1"/>
  <c r="BI147" i="8"/>
  <c r="BH147" i="8"/>
  <c r="BG147" i="8"/>
  <c r="BF147" i="8"/>
  <c r="T147" i="8"/>
  <c r="R147" i="8"/>
  <c r="P147" i="8"/>
  <c r="BI141" i="8"/>
  <c r="BH141" i="8"/>
  <c r="BG141" i="8"/>
  <c r="BF141" i="8"/>
  <c r="T141" i="8"/>
  <c r="R141" i="8"/>
  <c r="P141" i="8"/>
  <c r="BI135" i="8"/>
  <c r="BH135" i="8"/>
  <c r="BG135" i="8"/>
  <c r="BF135" i="8"/>
  <c r="T135" i="8"/>
  <c r="R135" i="8"/>
  <c r="P135" i="8"/>
  <c r="BI131" i="8"/>
  <c r="BH131" i="8"/>
  <c r="BG131" i="8"/>
  <c r="BF131" i="8"/>
  <c r="T131" i="8"/>
  <c r="R131" i="8"/>
  <c r="P131" i="8"/>
  <c r="BI127" i="8"/>
  <c r="BH127" i="8"/>
  <c r="BG127" i="8"/>
  <c r="BF127" i="8"/>
  <c r="T127" i="8"/>
  <c r="R127" i="8"/>
  <c r="P127" i="8"/>
  <c r="BI123" i="8"/>
  <c r="BH123" i="8"/>
  <c r="BG123" i="8"/>
  <c r="BF123" i="8"/>
  <c r="T123" i="8"/>
  <c r="R123" i="8"/>
  <c r="P123" i="8"/>
  <c r="BI119" i="8"/>
  <c r="BH119" i="8"/>
  <c r="BG119" i="8"/>
  <c r="BF119" i="8"/>
  <c r="T119" i="8"/>
  <c r="R119" i="8"/>
  <c r="P119" i="8"/>
  <c r="F111" i="8"/>
  <c r="E109" i="8"/>
  <c r="F89" i="8"/>
  <c r="E87" i="8"/>
  <c r="J24" i="8"/>
  <c r="E24" i="8"/>
  <c r="J114" i="8" s="1"/>
  <c r="J23" i="8"/>
  <c r="J21" i="8"/>
  <c r="E21" i="8"/>
  <c r="J113" i="8" s="1"/>
  <c r="J20" i="8"/>
  <c r="J18" i="8"/>
  <c r="E18" i="8"/>
  <c r="F114" i="8" s="1"/>
  <c r="J17" i="8"/>
  <c r="J15" i="8"/>
  <c r="E15" i="8"/>
  <c r="F113" i="8" s="1"/>
  <c r="J14" i="8"/>
  <c r="J12" i="8"/>
  <c r="J111" i="8" s="1"/>
  <c r="E7" i="8"/>
  <c r="E107" i="8"/>
  <c r="J37" i="7"/>
  <c r="J36" i="7"/>
  <c r="AY100" i="1" s="1"/>
  <c r="J35" i="7"/>
  <c r="AX100" i="1"/>
  <c r="BI126" i="7"/>
  <c r="BH126" i="7"/>
  <c r="BG126" i="7"/>
  <c r="BF126" i="7"/>
  <c r="T126" i="7"/>
  <c r="R126" i="7"/>
  <c r="P126" i="7"/>
  <c r="P118" i="7"/>
  <c r="P117" i="7" s="1"/>
  <c r="AU100" i="1" s="1"/>
  <c r="BI119" i="7"/>
  <c r="BH119" i="7"/>
  <c r="BG119" i="7"/>
  <c r="BF119" i="7"/>
  <c r="T119" i="7"/>
  <c r="T118" i="7" s="1"/>
  <c r="T117" i="7" s="1"/>
  <c r="R119" i="7"/>
  <c r="R118" i="7" s="1"/>
  <c r="R117" i="7" s="1"/>
  <c r="P119" i="7"/>
  <c r="F111" i="7"/>
  <c r="E109" i="7"/>
  <c r="F89" i="7"/>
  <c r="E87" i="7"/>
  <c r="J24" i="7"/>
  <c r="E24" i="7"/>
  <c r="J114" i="7"/>
  <c r="J23" i="7"/>
  <c r="J21" i="7"/>
  <c r="E21" i="7"/>
  <c r="J113" i="7"/>
  <c r="J20" i="7"/>
  <c r="J18" i="7"/>
  <c r="E18" i="7"/>
  <c r="F92" i="7"/>
  <c r="J17" i="7"/>
  <c r="J15" i="7"/>
  <c r="E15" i="7"/>
  <c r="F91" i="7"/>
  <c r="J14" i="7"/>
  <c r="J12" i="7"/>
  <c r="J89" i="7"/>
  <c r="E7" i="7"/>
  <c r="E107" i="7" s="1"/>
  <c r="J37" i="6"/>
  <c r="J36" i="6"/>
  <c r="AY99" i="1"/>
  <c r="J35" i="6"/>
  <c r="AX99" i="1" s="1"/>
  <c r="BI229" i="6"/>
  <c r="BH229" i="6"/>
  <c r="BG229" i="6"/>
  <c r="BF229" i="6"/>
  <c r="T229" i="6"/>
  <c r="R229" i="6"/>
  <c r="P229" i="6"/>
  <c r="BI225" i="6"/>
  <c r="BH225" i="6"/>
  <c r="BG225" i="6"/>
  <c r="BF225" i="6"/>
  <c r="T225" i="6"/>
  <c r="R225" i="6"/>
  <c r="P225" i="6"/>
  <c r="BI221" i="6"/>
  <c r="BH221" i="6"/>
  <c r="BG221" i="6"/>
  <c r="BF221" i="6"/>
  <c r="T221" i="6"/>
  <c r="R221" i="6"/>
  <c r="P221" i="6"/>
  <c r="BI216" i="6"/>
  <c r="BH216" i="6"/>
  <c r="BG216" i="6"/>
  <c r="BF216" i="6"/>
  <c r="T216" i="6"/>
  <c r="R216" i="6"/>
  <c r="P216" i="6"/>
  <c r="BI212" i="6"/>
  <c r="BH212" i="6"/>
  <c r="BG212" i="6"/>
  <c r="BF212" i="6"/>
  <c r="T212" i="6"/>
  <c r="R212" i="6"/>
  <c r="P212" i="6"/>
  <c r="BI207" i="6"/>
  <c r="BH207" i="6"/>
  <c r="BG207" i="6"/>
  <c r="BF207" i="6"/>
  <c r="T207" i="6"/>
  <c r="T206" i="6"/>
  <c r="R207" i="6"/>
  <c r="R206" i="6" s="1"/>
  <c r="P207" i="6"/>
  <c r="P206" i="6"/>
  <c r="BI201" i="6"/>
  <c r="BH201" i="6"/>
  <c r="BG201" i="6"/>
  <c r="BF201" i="6"/>
  <c r="T201" i="6"/>
  <c r="R201" i="6"/>
  <c r="P201" i="6"/>
  <c r="BI197" i="6"/>
  <c r="BH197" i="6"/>
  <c r="BG197" i="6"/>
  <c r="BF197" i="6"/>
  <c r="T197" i="6"/>
  <c r="R197" i="6"/>
  <c r="P197" i="6"/>
  <c r="BI193" i="6"/>
  <c r="BH193" i="6"/>
  <c r="BG193" i="6"/>
  <c r="BF193" i="6"/>
  <c r="T193" i="6"/>
  <c r="R193" i="6"/>
  <c r="P193" i="6"/>
  <c r="BI189" i="6"/>
  <c r="BH189" i="6"/>
  <c r="BG189" i="6"/>
  <c r="BF189" i="6"/>
  <c r="T189" i="6"/>
  <c r="R189" i="6"/>
  <c r="P189" i="6"/>
  <c r="BI185" i="6"/>
  <c r="BH185" i="6"/>
  <c r="BG185" i="6"/>
  <c r="BF185" i="6"/>
  <c r="T185" i="6"/>
  <c r="R185" i="6"/>
  <c r="P185" i="6"/>
  <c r="BI180" i="6"/>
  <c r="BH180" i="6"/>
  <c r="BG180" i="6"/>
  <c r="BF180" i="6"/>
  <c r="T180" i="6"/>
  <c r="R180" i="6"/>
  <c r="P180" i="6"/>
  <c r="BI176" i="6"/>
  <c r="BH176" i="6"/>
  <c r="BG176" i="6"/>
  <c r="BF176" i="6"/>
  <c r="T176" i="6"/>
  <c r="R176" i="6"/>
  <c r="P176" i="6"/>
  <c r="BI172" i="6"/>
  <c r="BH172" i="6"/>
  <c r="BG172" i="6"/>
  <c r="BF172" i="6"/>
  <c r="T172" i="6"/>
  <c r="R172" i="6"/>
  <c r="P172" i="6"/>
  <c r="BI168" i="6"/>
  <c r="BH168" i="6"/>
  <c r="BG168" i="6"/>
  <c r="BF168" i="6"/>
  <c r="T168" i="6"/>
  <c r="R168" i="6"/>
  <c r="P168" i="6"/>
  <c r="BI164" i="6"/>
  <c r="BH164" i="6"/>
  <c r="BG164" i="6"/>
  <c r="BF164" i="6"/>
  <c r="T164" i="6"/>
  <c r="R164" i="6"/>
  <c r="P164" i="6"/>
  <c r="BI160" i="6"/>
  <c r="BH160" i="6"/>
  <c r="BG160" i="6"/>
  <c r="BF160" i="6"/>
  <c r="T160" i="6"/>
  <c r="R160" i="6"/>
  <c r="P160" i="6"/>
  <c r="BI156" i="6"/>
  <c r="BH156" i="6"/>
  <c r="BG156" i="6"/>
  <c r="BF156" i="6"/>
  <c r="T156" i="6"/>
  <c r="R156" i="6"/>
  <c r="P156" i="6"/>
  <c r="BI152" i="6"/>
  <c r="BH152" i="6"/>
  <c r="BG152" i="6"/>
  <c r="BF152" i="6"/>
  <c r="T152" i="6"/>
  <c r="R152" i="6"/>
  <c r="P152" i="6"/>
  <c r="BI148" i="6"/>
  <c r="BH148" i="6"/>
  <c r="BG148" i="6"/>
  <c r="BF148" i="6"/>
  <c r="T148" i="6"/>
  <c r="R148" i="6"/>
  <c r="P148" i="6"/>
  <c r="BI143" i="6"/>
  <c r="BH143" i="6"/>
  <c r="BG143" i="6"/>
  <c r="BF143" i="6"/>
  <c r="T143" i="6"/>
  <c r="R143" i="6"/>
  <c r="P143" i="6"/>
  <c r="BI139" i="6"/>
  <c r="BH139" i="6"/>
  <c r="BG139" i="6"/>
  <c r="BF139" i="6"/>
  <c r="T139" i="6"/>
  <c r="R139" i="6"/>
  <c r="P139" i="6"/>
  <c r="BI135" i="6"/>
  <c r="BH135" i="6"/>
  <c r="BG135" i="6"/>
  <c r="BF135" i="6"/>
  <c r="T135" i="6"/>
  <c r="R135" i="6"/>
  <c r="P135" i="6"/>
  <c r="BI131" i="6"/>
  <c r="BH131" i="6"/>
  <c r="BG131" i="6"/>
  <c r="BF131" i="6"/>
  <c r="T131" i="6"/>
  <c r="R131" i="6"/>
  <c r="P131" i="6"/>
  <c r="BI127" i="6"/>
  <c r="BH127" i="6"/>
  <c r="BG127" i="6"/>
  <c r="BF127" i="6"/>
  <c r="T127" i="6"/>
  <c r="R127" i="6"/>
  <c r="P127" i="6"/>
  <c r="F118" i="6"/>
  <c r="E116" i="6"/>
  <c r="F89" i="6"/>
  <c r="E87" i="6"/>
  <c r="J24" i="6"/>
  <c r="E24" i="6"/>
  <c r="J121" i="6" s="1"/>
  <c r="J23" i="6"/>
  <c r="J21" i="6"/>
  <c r="E21" i="6"/>
  <c r="J91" i="6" s="1"/>
  <c r="J20" i="6"/>
  <c r="J18" i="6"/>
  <c r="E18" i="6"/>
  <c r="F92" i="6" s="1"/>
  <c r="J17" i="6"/>
  <c r="J15" i="6"/>
  <c r="E15" i="6"/>
  <c r="F91" i="6" s="1"/>
  <c r="J14" i="6"/>
  <c r="J12" i="6"/>
  <c r="J118" i="6"/>
  <c r="E7" i="6"/>
  <c r="E114" i="6"/>
  <c r="J37" i="5"/>
  <c r="J36" i="5"/>
  <c r="AY98" i="1" s="1"/>
  <c r="J35" i="5"/>
  <c r="AX98" i="1" s="1"/>
  <c r="BI545" i="5"/>
  <c r="BH545" i="5"/>
  <c r="BG545" i="5"/>
  <c r="BF545" i="5"/>
  <c r="T545" i="5"/>
  <c r="R545" i="5"/>
  <c r="P545" i="5"/>
  <c r="BI541" i="5"/>
  <c r="BH541" i="5"/>
  <c r="BG541" i="5"/>
  <c r="BF541" i="5"/>
  <c r="T541" i="5"/>
  <c r="R541" i="5"/>
  <c r="P541" i="5"/>
  <c r="BI537" i="5"/>
  <c r="BH537" i="5"/>
  <c r="BG537" i="5"/>
  <c r="BF537" i="5"/>
  <c r="T537" i="5"/>
  <c r="R537" i="5"/>
  <c r="P537" i="5"/>
  <c r="BI532" i="5"/>
  <c r="BH532" i="5"/>
  <c r="BG532" i="5"/>
  <c r="BF532" i="5"/>
  <c r="T532" i="5"/>
  <c r="R532" i="5"/>
  <c r="P532" i="5"/>
  <c r="BI525" i="5"/>
  <c r="BH525" i="5"/>
  <c r="BG525" i="5"/>
  <c r="BF525" i="5"/>
  <c r="T525" i="5"/>
  <c r="R525" i="5"/>
  <c r="P525" i="5"/>
  <c r="BI518" i="5"/>
  <c r="BH518" i="5"/>
  <c r="BG518" i="5"/>
  <c r="BF518" i="5"/>
  <c r="T518" i="5"/>
  <c r="R518" i="5"/>
  <c r="P518" i="5"/>
  <c r="BI513" i="5"/>
  <c r="BH513" i="5"/>
  <c r="BG513" i="5"/>
  <c r="BF513" i="5"/>
  <c r="T513" i="5"/>
  <c r="R513" i="5"/>
  <c r="P513" i="5"/>
  <c r="BI504" i="5"/>
  <c r="BH504" i="5"/>
  <c r="BG504" i="5"/>
  <c r="BF504" i="5"/>
  <c r="T504" i="5"/>
  <c r="R504" i="5"/>
  <c r="P504" i="5"/>
  <c r="BI495" i="5"/>
  <c r="BH495" i="5"/>
  <c r="BG495" i="5"/>
  <c r="BF495" i="5"/>
  <c r="T495" i="5"/>
  <c r="R495" i="5"/>
  <c r="P495" i="5"/>
  <c r="BI490" i="5"/>
  <c r="BH490" i="5"/>
  <c r="BG490" i="5"/>
  <c r="BF490" i="5"/>
  <c r="T490" i="5"/>
  <c r="R490" i="5"/>
  <c r="P490" i="5"/>
  <c r="BI483" i="5"/>
  <c r="BH483" i="5"/>
  <c r="BG483" i="5"/>
  <c r="BF483" i="5"/>
  <c r="T483" i="5"/>
  <c r="R483" i="5"/>
  <c r="P483" i="5"/>
  <c r="BI478" i="5"/>
  <c r="BH478" i="5"/>
  <c r="BG478" i="5"/>
  <c r="BF478" i="5"/>
  <c r="T478" i="5"/>
  <c r="R478" i="5"/>
  <c r="P478" i="5"/>
  <c r="BI473" i="5"/>
  <c r="BH473" i="5"/>
  <c r="BG473" i="5"/>
  <c r="BF473" i="5"/>
  <c r="T473" i="5"/>
  <c r="R473" i="5"/>
  <c r="P473" i="5"/>
  <c r="BI466" i="5"/>
  <c r="BH466" i="5"/>
  <c r="BG466" i="5"/>
  <c r="BF466" i="5"/>
  <c r="T466" i="5"/>
  <c r="R466" i="5"/>
  <c r="P466" i="5"/>
  <c r="BI459" i="5"/>
  <c r="BH459" i="5"/>
  <c r="BG459" i="5"/>
  <c r="BF459" i="5"/>
  <c r="T459" i="5"/>
  <c r="R459" i="5"/>
  <c r="P459" i="5"/>
  <c r="BI452" i="5"/>
  <c r="BH452" i="5"/>
  <c r="BG452" i="5"/>
  <c r="BF452" i="5"/>
  <c r="T452" i="5"/>
  <c r="R452" i="5"/>
  <c r="P452" i="5"/>
  <c r="BI445" i="5"/>
  <c r="BH445" i="5"/>
  <c r="BG445" i="5"/>
  <c r="BF445" i="5"/>
  <c r="T445" i="5"/>
  <c r="R445" i="5"/>
  <c r="P445" i="5"/>
  <c r="BI438" i="5"/>
  <c r="BH438" i="5"/>
  <c r="BG438" i="5"/>
  <c r="BF438" i="5"/>
  <c r="T438" i="5"/>
  <c r="R438" i="5"/>
  <c r="P438" i="5"/>
  <c r="BI432" i="5"/>
  <c r="BH432" i="5"/>
  <c r="BG432" i="5"/>
  <c r="BF432" i="5"/>
  <c r="T432" i="5"/>
  <c r="R432" i="5"/>
  <c r="P432" i="5"/>
  <c r="BI427" i="5"/>
  <c r="BH427" i="5"/>
  <c r="BG427" i="5"/>
  <c r="BF427" i="5"/>
  <c r="T427" i="5"/>
  <c r="R427" i="5"/>
  <c r="P427" i="5"/>
  <c r="BI422" i="5"/>
  <c r="BH422" i="5"/>
  <c r="BG422" i="5"/>
  <c r="BF422" i="5"/>
  <c r="T422" i="5"/>
  <c r="R422" i="5"/>
  <c r="P422" i="5"/>
  <c r="BI417" i="5"/>
  <c r="BH417" i="5"/>
  <c r="BG417" i="5"/>
  <c r="BF417" i="5"/>
  <c r="T417" i="5"/>
  <c r="R417" i="5"/>
  <c r="P417" i="5"/>
  <c r="BI412" i="5"/>
  <c r="BH412" i="5"/>
  <c r="BG412" i="5"/>
  <c r="BF412" i="5"/>
  <c r="T412" i="5"/>
  <c r="R412" i="5"/>
  <c r="P412" i="5"/>
  <c r="BI405" i="5"/>
  <c r="BH405" i="5"/>
  <c r="BG405" i="5"/>
  <c r="BF405" i="5"/>
  <c r="T405" i="5"/>
  <c r="R405" i="5"/>
  <c r="P405" i="5"/>
  <c r="BI396" i="5"/>
  <c r="BH396" i="5"/>
  <c r="BG396" i="5"/>
  <c r="BF396" i="5"/>
  <c r="T396" i="5"/>
  <c r="R396" i="5"/>
  <c r="P396" i="5"/>
  <c r="BI392" i="5"/>
  <c r="BH392" i="5"/>
  <c r="BG392" i="5"/>
  <c r="BF392" i="5"/>
  <c r="T392" i="5"/>
  <c r="R392" i="5"/>
  <c r="P392" i="5"/>
  <c r="BI388" i="5"/>
  <c r="BH388" i="5"/>
  <c r="BG388" i="5"/>
  <c r="BF388" i="5"/>
  <c r="T388" i="5"/>
  <c r="R388" i="5"/>
  <c r="P388" i="5"/>
  <c r="BI381" i="5"/>
  <c r="BH381" i="5"/>
  <c r="BG381" i="5"/>
  <c r="BF381" i="5"/>
  <c r="T381" i="5"/>
  <c r="R381" i="5"/>
  <c r="P381" i="5"/>
  <c r="BI374" i="5"/>
  <c r="BH374" i="5"/>
  <c r="BG374" i="5"/>
  <c r="BF374" i="5"/>
  <c r="T374" i="5"/>
  <c r="R374" i="5"/>
  <c r="P374" i="5"/>
  <c r="BI367" i="5"/>
  <c r="BH367" i="5"/>
  <c r="BG367" i="5"/>
  <c r="BF367" i="5"/>
  <c r="T367" i="5"/>
  <c r="R367" i="5"/>
  <c r="P367" i="5"/>
  <c r="BI362" i="5"/>
  <c r="BH362" i="5"/>
  <c r="BG362" i="5"/>
  <c r="BF362" i="5"/>
  <c r="T362" i="5"/>
  <c r="R362" i="5"/>
  <c r="P362" i="5"/>
  <c r="BI356" i="5"/>
  <c r="BH356" i="5"/>
  <c r="BG356" i="5"/>
  <c r="BF356" i="5"/>
  <c r="T356" i="5"/>
  <c r="R356" i="5"/>
  <c r="P356" i="5"/>
  <c r="BI351" i="5"/>
  <c r="BH351" i="5"/>
  <c r="BG351" i="5"/>
  <c r="BF351" i="5"/>
  <c r="T351" i="5"/>
  <c r="R351" i="5"/>
  <c r="P351" i="5"/>
  <c r="BI344" i="5"/>
  <c r="BH344" i="5"/>
  <c r="BG344" i="5"/>
  <c r="BF344" i="5"/>
  <c r="T344" i="5"/>
  <c r="R344" i="5"/>
  <c r="P344" i="5"/>
  <c r="BI337" i="5"/>
  <c r="BH337" i="5"/>
  <c r="BG337" i="5"/>
  <c r="BF337" i="5"/>
  <c r="T337" i="5"/>
  <c r="R337" i="5"/>
  <c r="P337" i="5"/>
  <c r="BI332" i="5"/>
  <c r="BH332" i="5"/>
  <c r="BG332" i="5"/>
  <c r="BF332" i="5"/>
  <c r="T332" i="5"/>
  <c r="R332" i="5"/>
  <c r="P332" i="5"/>
  <c r="BI324" i="5"/>
  <c r="BH324" i="5"/>
  <c r="BG324" i="5"/>
  <c r="BF324" i="5"/>
  <c r="T324" i="5"/>
  <c r="R324" i="5"/>
  <c r="P324" i="5"/>
  <c r="BI317" i="5"/>
  <c r="BH317" i="5"/>
  <c r="BG317" i="5"/>
  <c r="BF317" i="5"/>
  <c r="T317" i="5"/>
  <c r="R317" i="5"/>
  <c r="P317" i="5"/>
  <c r="BI312" i="5"/>
  <c r="BH312" i="5"/>
  <c r="BG312" i="5"/>
  <c r="BF312" i="5"/>
  <c r="T312" i="5"/>
  <c r="R312" i="5"/>
  <c r="P312" i="5"/>
  <c r="BI307" i="5"/>
  <c r="BH307" i="5"/>
  <c r="BG307" i="5"/>
  <c r="BF307" i="5"/>
  <c r="T307" i="5"/>
  <c r="R307" i="5"/>
  <c r="P307" i="5"/>
  <c r="BI298" i="5"/>
  <c r="BH298" i="5"/>
  <c r="BG298" i="5"/>
  <c r="BF298" i="5"/>
  <c r="T298" i="5"/>
  <c r="R298" i="5"/>
  <c r="P298" i="5"/>
  <c r="BI291" i="5"/>
  <c r="BH291" i="5"/>
  <c r="BG291" i="5"/>
  <c r="BF291" i="5"/>
  <c r="T291" i="5"/>
  <c r="R291" i="5"/>
  <c r="P291" i="5"/>
  <c r="BI286" i="5"/>
  <c r="BH286" i="5"/>
  <c r="BG286" i="5"/>
  <c r="BF286" i="5"/>
  <c r="T286" i="5"/>
  <c r="R286" i="5"/>
  <c r="P286" i="5"/>
  <c r="BI281" i="5"/>
  <c r="BH281" i="5"/>
  <c r="BG281" i="5"/>
  <c r="BF281" i="5"/>
  <c r="T281" i="5"/>
  <c r="R281" i="5"/>
  <c r="P281" i="5"/>
  <c r="BI276" i="5"/>
  <c r="BH276" i="5"/>
  <c r="BG276" i="5"/>
  <c r="BF276" i="5"/>
  <c r="T276" i="5"/>
  <c r="R276" i="5"/>
  <c r="P276" i="5"/>
  <c r="BI271" i="5"/>
  <c r="BH271" i="5"/>
  <c r="BG271" i="5"/>
  <c r="BF271" i="5"/>
  <c r="T271" i="5"/>
  <c r="R271" i="5"/>
  <c r="P271" i="5"/>
  <c r="BI267" i="5"/>
  <c r="BH267" i="5"/>
  <c r="BG267" i="5"/>
  <c r="BF267" i="5"/>
  <c r="T267" i="5"/>
  <c r="R267" i="5"/>
  <c r="P267" i="5"/>
  <c r="BI260" i="5"/>
  <c r="BH260" i="5"/>
  <c r="BG260" i="5"/>
  <c r="BF260" i="5"/>
  <c r="T260" i="5"/>
  <c r="R260" i="5"/>
  <c r="P260" i="5"/>
  <c r="BI253" i="5"/>
  <c r="BH253" i="5"/>
  <c r="BG253" i="5"/>
  <c r="BF253" i="5"/>
  <c r="T253" i="5"/>
  <c r="R253" i="5"/>
  <c r="P253" i="5"/>
  <c r="BI246" i="5"/>
  <c r="BH246" i="5"/>
  <c r="BG246" i="5"/>
  <c r="BF246" i="5"/>
  <c r="T246" i="5"/>
  <c r="R246" i="5"/>
  <c r="P246" i="5"/>
  <c r="BI239" i="5"/>
  <c r="BH239" i="5"/>
  <c r="BG239" i="5"/>
  <c r="BF239" i="5"/>
  <c r="T239" i="5"/>
  <c r="R239" i="5"/>
  <c r="P239" i="5"/>
  <c r="BI232" i="5"/>
  <c r="BH232" i="5"/>
  <c r="BG232" i="5"/>
  <c r="BF232" i="5"/>
  <c r="T232" i="5"/>
  <c r="R232" i="5"/>
  <c r="P232" i="5"/>
  <c r="BI223" i="5"/>
  <c r="BH223" i="5"/>
  <c r="BG223" i="5"/>
  <c r="BF223" i="5"/>
  <c r="T223" i="5"/>
  <c r="R223" i="5"/>
  <c r="P223" i="5"/>
  <c r="BI214" i="5"/>
  <c r="BH214" i="5"/>
  <c r="BG214" i="5"/>
  <c r="BF214" i="5"/>
  <c r="T214" i="5"/>
  <c r="R214" i="5"/>
  <c r="P214" i="5"/>
  <c r="BI209" i="5"/>
  <c r="BH209" i="5"/>
  <c r="BG209" i="5"/>
  <c r="BF209" i="5"/>
  <c r="T209" i="5"/>
  <c r="R209" i="5"/>
  <c r="P209" i="5"/>
  <c r="BI201" i="5"/>
  <c r="BH201" i="5"/>
  <c r="BG201" i="5"/>
  <c r="BF201" i="5"/>
  <c r="T201" i="5"/>
  <c r="R201" i="5"/>
  <c r="P201" i="5"/>
  <c r="BI192" i="5"/>
  <c r="BH192" i="5"/>
  <c r="BG192" i="5"/>
  <c r="BF192" i="5"/>
  <c r="T192" i="5"/>
  <c r="R192" i="5"/>
  <c r="P192" i="5"/>
  <c r="BI186" i="5"/>
  <c r="BH186" i="5"/>
  <c r="BG186" i="5"/>
  <c r="BF186" i="5"/>
  <c r="T186" i="5"/>
  <c r="R186" i="5"/>
  <c r="P186" i="5"/>
  <c r="BI180" i="5"/>
  <c r="BH180" i="5"/>
  <c r="BG180" i="5"/>
  <c r="BF180" i="5"/>
  <c r="T180" i="5"/>
  <c r="R180" i="5"/>
  <c r="P180" i="5"/>
  <c r="BI172" i="5"/>
  <c r="BH172" i="5"/>
  <c r="BG172" i="5"/>
  <c r="BF172" i="5"/>
  <c r="T172" i="5"/>
  <c r="R172" i="5"/>
  <c r="P172" i="5"/>
  <c r="BI164" i="5"/>
  <c r="BH164" i="5"/>
  <c r="BG164" i="5"/>
  <c r="BF164" i="5"/>
  <c r="T164" i="5"/>
  <c r="R164" i="5"/>
  <c r="P164" i="5"/>
  <c r="BI156" i="5"/>
  <c r="BH156" i="5"/>
  <c r="BG156" i="5"/>
  <c r="BF156" i="5"/>
  <c r="T156" i="5"/>
  <c r="R156" i="5"/>
  <c r="P156" i="5"/>
  <c r="BI150" i="5"/>
  <c r="BH150" i="5"/>
  <c r="BG150" i="5"/>
  <c r="BF150" i="5"/>
  <c r="T150" i="5"/>
  <c r="R150" i="5"/>
  <c r="P150" i="5"/>
  <c r="BI144" i="5"/>
  <c r="BH144" i="5"/>
  <c r="BG144" i="5"/>
  <c r="BF144" i="5"/>
  <c r="T144" i="5"/>
  <c r="R144" i="5"/>
  <c r="P144" i="5"/>
  <c r="BI138" i="5"/>
  <c r="BH138" i="5"/>
  <c r="BG138" i="5"/>
  <c r="BF138" i="5"/>
  <c r="T138" i="5"/>
  <c r="R138" i="5"/>
  <c r="P138" i="5"/>
  <c r="BI130" i="5"/>
  <c r="BH130" i="5"/>
  <c r="BG130" i="5"/>
  <c r="BF130" i="5"/>
  <c r="T130" i="5"/>
  <c r="R130" i="5"/>
  <c r="P130" i="5"/>
  <c r="BI122" i="5"/>
  <c r="BH122" i="5"/>
  <c r="BG122" i="5"/>
  <c r="BF122" i="5"/>
  <c r="T122" i="5"/>
  <c r="R122" i="5"/>
  <c r="P122" i="5"/>
  <c r="F114" i="5"/>
  <c r="E112" i="5"/>
  <c r="F89" i="5"/>
  <c r="E87" i="5"/>
  <c r="J24" i="5"/>
  <c r="E24" i="5"/>
  <c r="J117" i="5" s="1"/>
  <c r="J23" i="5"/>
  <c r="J21" i="5"/>
  <c r="E21" i="5"/>
  <c r="J116" i="5" s="1"/>
  <c r="J20" i="5"/>
  <c r="J18" i="5"/>
  <c r="E18" i="5"/>
  <c r="F117" i="5" s="1"/>
  <c r="J17" i="5"/>
  <c r="J15" i="5"/>
  <c r="E15" i="5"/>
  <c r="F91" i="5" s="1"/>
  <c r="J14" i="5"/>
  <c r="J12" i="5"/>
  <c r="J114" i="5"/>
  <c r="E7" i="5"/>
  <c r="E110" i="5"/>
  <c r="J37" i="4"/>
  <c r="J36" i="4"/>
  <c r="AY97" i="1" s="1"/>
  <c r="J35" i="4"/>
  <c r="AX97" i="1" s="1"/>
  <c r="BI887" i="4"/>
  <c r="BH887" i="4"/>
  <c r="BG887" i="4"/>
  <c r="BF887" i="4"/>
  <c r="T887" i="4"/>
  <c r="R887" i="4"/>
  <c r="P887" i="4"/>
  <c r="BI883" i="4"/>
  <c r="BH883" i="4"/>
  <c r="BG883" i="4"/>
  <c r="BF883" i="4"/>
  <c r="T883" i="4"/>
  <c r="R883" i="4"/>
  <c r="P883" i="4"/>
  <c r="BI879" i="4"/>
  <c r="BH879" i="4"/>
  <c r="BG879" i="4"/>
  <c r="BF879" i="4"/>
  <c r="T879" i="4"/>
  <c r="R879" i="4"/>
  <c r="P879" i="4"/>
  <c r="BI874" i="4"/>
  <c r="BH874" i="4"/>
  <c r="BG874" i="4"/>
  <c r="BF874" i="4"/>
  <c r="T874" i="4"/>
  <c r="R874" i="4"/>
  <c r="P874" i="4"/>
  <c r="BI869" i="4"/>
  <c r="BH869" i="4"/>
  <c r="BG869" i="4"/>
  <c r="BF869" i="4"/>
  <c r="T869" i="4"/>
  <c r="R869" i="4"/>
  <c r="P869" i="4"/>
  <c r="BI864" i="4"/>
  <c r="BH864" i="4"/>
  <c r="BG864" i="4"/>
  <c r="BF864" i="4"/>
  <c r="T864" i="4"/>
  <c r="R864" i="4"/>
  <c r="P864" i="4"/>
  <c r="BI859" i="4"/>
  <c r="BH859" i="4"/>
  <c r="BG859" i="4"/>
  <c r="BF859" i="4"/>
  <c r="T859" i="4"/>
  <c r="R859" i="4"/>
  <c r="P859" i="4"/>
  <c r="BI850" i="4"/>
  <c r="BH850" i="4"/>
  <c r="BG850" i="4"/>
  <c r="BF850" i="4"/>
  <c r="T850" i="4"/>
  <c r="R850" i="4"/>
  <c r="P850" i="4"/>
  <c r="BI839" i="4"/>
  <c r="BH839" i="4"/>
  <c r="BG839" i="4"/>
  <c r="BF839" i="4"/>
  <c r="T839" i="4"/>
  <c r="R839" i="4"/>
  <c r="P839" i="4"/>
  <c r="BI834" i="4"/>
  <c r="BH834" i="4"/>
  <c r="BG834" i="4"/>
  <c r="BF834" i="4"/>
  <c r="T834" i="4"/>
  <c r="R834" i="4"/>
  <c r="P834" i="4"/>
  <c r="BI830" i="4"/>
  <c r="BH830" i="4"/>
  <c r="BG830" i="4"/>
  <c r="BF830" i="4"/>
  <c r="T830" i="4"/>
  <c r="R830" i="4"/>
  <c r="P830" i="4"/>
  <c r="BI822" i="4"/>
  <c r="BH822" i="4"/>
  <c r="BG822" i="4"/>
  <c r="BF822" i="4"/>
  <c r="T822" i="4"/>
  <c r="R822" i="4"/>
  <c r="P822" i="4"/>
  <c r="BI815" i="4"/>
  <c r="BH815" i="4"/>
  <c r="BG815" i="4"/>
  <c r="BF815" i="4"/>
  <c r="T815" i="4"/>
  <c r="R815" i="4"/>
  <c r="P815" i="4"/>
  <c r="BI789" i="4"/>
  <c r="BH789" i="4"/>
  <c r="BG789" i="4"/>
  <c r="BF789" i="4"/>
  <c r="T789" i="4"/>
  <c r="R789" i="4"/>
  <c r="P789" i="4"/>
  <c r="BI784" i="4"/>
  <c r="BH784" i="4"/>
  <c r="BG784" i="4"/>
  <c r="BF784" i="4"/>
  <c r="T784" i="4"/>
  <c r="R784" i="4"/>
  <c r="P784" i="4"/>
  <c r="BI779" i="4"/>
  <c r="BH779" i="4"/>
  <c r="BG779" i="4"/>
  <c r="BF779" i="4"/>
  <c r="T779" i="4"/>
  <c r="R779" i="4"/>
  <c r="P779" i="4"/>
  <c r="BI774" i="4"/>
  <c r="BH774" i="4"/>
  <c r="BG774" i="4"/>
  <c r="BF774" i="4"/>
  <c r="T774" i="4"/>
  <c r="R774" i="4"/>
  <c r="P774" i="4"/>
  <c r="BI769" i="4"/>
  <c r="BH769" i="4"/>
  <c r="BG769" i="4"/>
  <c r="BF769" i="4"/>
  <c r="T769" i="4"/>
  <c r="R769" i="4"/>
  <c r="P769" i="4"/>
  <c r="BI762" i="4"/>
  <c r="BH762" i="4"/>
  <c r="BG762" i="4"/>
  <c r="BF762" i="4"/>
  <c r="T762" i="4"/>
  <c r="R762" i="4"/>
  <c r="P762" i="4"/>
  <c r="BI751" i="4"/>
  <c r="BH751" i="4"/>
  <c r="BG751" i="4"/>
  <c r="BF751" i="4"/>
  <c r="T751" i="4"/>
  <c r="R751" i="4"/>
  <c r="P751" i="4"/>
  <c r="BI745" i="4"/>
  <c r="BH745" i="4"/>
  <c r="BG745" i="4"/>
  <c r="BF745" i="4"/>
  <c r="T745" i="4"/>
  <c r="R745" i="4"/>
  <c r="P745" i="4"/>
  <c r="BI740" i="4"/>
  <c r="BH740" i="4"/>
  <c r="BG740" i="4"/>
  <c r="BF740" i="4"/>
  <c r="T740" i="4"/>
  <c r="R740" i="4"/>
  <c r="P740" i="4"/>
  <c r="BI727" i="4"/>
  <c r="BH727" i="4"/>
  <c r="BG727" i="4"/>
  <c r="BF727" i="4"/>
  <c r="T727" i="4"/>
  <c r="R727" i="4"/>
  <c r="P727" i="4"/>
  <c r="BI708" i="4"/>
  <c r="BH708" i="4"/>
  <c r="BG708" i="4"/>
  <c r="BF708" i="4"/>
  <c r="T708" i="4"/>
  <c r="R708" i="4"/>
  <c r="P708" i="4"/>
  <c r="BI699" i="4"/>
  <c r="BH699" i="4"/>
  <c r="BG699" i="4"/>
  <c r="BF699" i="4"/>
  <c r="T699" i="4"/>
  <c r="R699" i="4"/>
  <c r="P699" i="4"/>
  <c r="BI694" i="4"/>
  <c r="BH694" i="4"/>
  <c r="BG694" i="4"/>
  <c r="BF694" i="4"/>
  <c r="T694" i="4"/>
  <c r="R694" i="4"/>
  <c r="P694" i="4"/>
  <c r="BI689" i="4"/>
  <c r="BH689" i="4"/>
  <c r="BG689" i="4"/>
  <c r="BF689" i="4"/>
  <c r="T689" i="4"/>
  <c r="R689" i="4"/>
  <c r="P689" i="4"/>
  <c r="BI684" i="4"/>
  <c r="BH684" i="4"/>
  <c r="BG684" i="4"/>
  <c r="BF684" i="4"/>
  <c r="T684" i="4"/>
  <c r="R684" i="4"/>
  <c r="P684" i="4"/>
  <c r="BI679" i="4"/>
  <c r="BH679" i="4"/>
  <c r="BG679" i="4"/>
  <c r="BF679" i="4"/>
  <c r="T679" i="4"/>
  <c r="R679" i="4"/>
  <c r="P679" i="4"/>
  <c r="BI670" i="4"/>
  <c r="BH670" i="4"/>
  <c r="BG670" i="4"/>
  <c r="BF670" i="4"/>
  <c r="T670" i="4"/>
  <c r="R670" i="4"/>
  <c r="P670" i="4"/>
  <c r="BI664" i="4"/>
  <c r="BH664" i="4"/>
  <c r="BG664" i="4"/>
  <c r="BF664" i="4"/>
  <c r="T664" i="4"/>
  <c r="R664" i="4"/>
  <c r="P664" i="4"/>
  <c r="BI659" i="4"/>
  <c r="BH659" i="4"/>
  <c r="BG659" i="4"/>
  <c r="BF659" i="4"/>
  <c r="T659" i="4"/>
  <c r="R659" i="4"/>
  <c r="P659" i="4"/>
  <c r="BI653" i="4"/>
  <c r="BH653" i="4"/>
  <c r="BG653" i="4"/>
  <c r="BF653" i="4"/>
  <c r="T653" i="4"/>
  <c r="R653" i="4"/>
  <c r="P653" i="4"/>
  <c r="BI648" i="4"/>
  <c r="BH648" i="4"/>
  <c r="BG648" i="4"/>
  <c r="BF648" i="4"/>
  <c r="T648" i="4"/>
  <c r="R648" i="4"/>
  <c r="P648" i="4"/>
  <c r="BI643" i="4"/>
  <c r="BH643" i="4"/>
  <c r="BG643" i="4"/>
  <c r="BF643" i="4"/>
  <c r="T643" i="4"/>
  <c r="R643" i="4"/>
  <c r="P643" i="4"/>
  <c r="BI637" i="4"/>
  <c r="BH637" i="4"/>
  <c r="BG637" i="4"/>
  <c r="BF637" i="4"/>
  <c r="T637" i="4"/>
  <c r="R637" i="4"/>
  <c r="P637" i="4"/>
  <c r="BI632" i="4"/>
  <c r="BH632" i="4"/>
  <c r="BG632" i="4"/>
  <c r="BF632" i="4"/>
  <c r="T632" i="4"/>
  <c r="R632" i="4"/>
  <c r="P632" i="4"/>
  <c r="BI627" i="4"/>
  <c r="BH627" i="4"/>
  <c r="BG627" i="4"/>
  <c r="BF627" i="4"/>
  <c r="T627" i="4"/>
  <c r="R627" i="4"/>
  <c r="P627" i="4"/>
  <c r="BI622" i="4"/>
  <c r="BH622" i="4"/>
  <c r="BG622" i="4"/>
  <c r="BF622" i="4"/>
  <c r="T622" i="4"/>
  <c r="R622" i="4"/>
  <c r="P622" i="4"/>
  <c r="BI617" i="4"/>
  <c r="BH617" i="4"/>
  <c r="BG617" i="4"/>
  <c r="BF617" i="4"/>
  <c r="T617" i="4"/>
  <c r="R617" i="4"/>
  <c r="P617" i="4"/>
  <c r="BI612" i="4"/>
  <c r="BH612" i="4"/>
  <c r="BG612" i="4"/>
  <c r="BF612" i="4"/>
  <c r="T612" i="4"/>
  <c r="R612" i="4"/>
  <c r="P612" i="4"/>
  <c r="BI607" i="4"/>
  <c r="BH607" i="4"/>
  <c r="BG607" i="4"/>
  <c r="BF607" i="4"/>
  <c r="T607" i="4"/>
  <c r="R607" i="4"/>
  <c r="P607" i="4"/>
  <c r="BI603" i="4"/>
  <c r="BH603" i="4"/>
  <c r="BG603" i="4"/>
  <c r="BF603" i="4"/>
  <c r="T603" i="4"/>
  <c r="R603" i="4"/>
  <c r="P603" i="4"/>
  <c r="BI599" i="4"/>
  <c r="BH599" i="4"/>
  <c r="BG599" i="4"/>
  <c r="BF599" i="4"/>
  <c r="T599" i="4"/>
  <c r="R599" i="4"/>
  <c r="P599" i="4"/>
  <c r="BI592" i="4"/>
  <c r="BH592" i="4"/>
  <c r="BG592" i="4"/>
  <c r="BF592" i="4"/>
  <c r="T592" i="4"/>
  <c r="R592" i="4"/>
  <c r="P592" i="4"/>
  <c r="BI587" i="4"/>
  <c r="BH587" i="4"/>
  <c r="BG587" i="4"/>
  <c r="BF587" i="4"/>
  <c r="T587" i="4"/>
  <c r="R587" i="4"/>
  <c r="P587" i="4"/>
  <c r="BI579" i="4"/>
  <c r="BH579" i="4"/>
  <c r="BG579" i="4"/>
  <c r="BF579" i="4"/>
  <c r="T579" i="4"/>
  <c r="R579" i="4"/>
  <c r="P579" i="4"/>
  <c r="BI570" i="4"/>
  <c r="BH570" i="4"/>
  <c r="BG570" i="4"/>
  <c r="BF570" i="4"/>
  <c r="T570" i="4"/>
  <c r="R570" i="4"/>
  <c r="P570" i="4"/>
  <c r="BI564" i="4"/>
  <c r="BH564" i="4"/>
  <c r="BG564" i="4"/>
  <c r="BF564" i="4"/>
  <c r="T564" i="4"/>
  <c r="R564" i="4"/>
  <c r="P564" i="4"/>
  <c r="BI559" i="4"/>
  <c r="BH559" i="4"/>
  <c r="BG559" i="4"/>
  <c r="BF559" i="4"/>
  <c r="T559" i="4"/>
  <c r="R559" i="4"/>
  <c r="P559" i="4"/>
  <c r="BI554" i="4"/>
  <c r="BH554" i="4"/>
  <c r="BG554" i="4"/>
  <c r="BF554" i="4"/>
  <c r="T554" i="4"/>
  <c r="R554" i="4"/>
  <c r="P554" i="4"/>
  <c r="BI550" i="4"/>
  <c r="BH550" i="4"/>
  <c r="BG550" i="4"/>
  <c r="BF550" i="4"/>
  <c r="T550" i="4"/>
  <c r="R550" i="4"/>
  <c r="P550" i="4"/>
  <c r="BI545" i="4"/>
  <c r="BH545" i="4"/>
  <c r="BG545" i="4"/>
  <c r="BF545" i="4"/>
  <c r="T545" i="4"/>
  <c r="R545" i="4"/>
  <c r="P545" i="4"/>
  <c r="BI525" i="4"/>
  <c r="BH525" i="4"/>
  <c r="BG525" i="4"/>
  <c r="BF525" i="4"/>
  <c r="T525" i="4"/>
  <c r="R525" i="4"/>
  <c r="P525" i="4"/>
  <c r="BI503" i="4"/>
  <c r="BH503" i="4"/>
  <c r="BG503" i="4"/>
  <c r="BF503" i="4"/>
  <c r="T503" i="4"/>
  <c r="R503" i="4"/>
  <c r="P503" i="4"/>
  <c r="BI495" i="4"/>
  <c r="BH495" i="4"/>
  <c r="BG495" i="4"/>
  <c r="BF495" i="4"/>
  <c r="T495" i="4"/>
  <c r="R495" i="4"/>
  <c r="P495" i="4"/>
  <c r="BI490" i="4"/>
  <c r="BH490" i="4"/>
  <c r="BG490" i="4"/>
  <c r="BF490" i="4"/>
  <c r="T490" i="4"/>
  <c r="R490" i="4"/>
  <c r="P490" i="4"/>
  <c r="BI485" i="4"/>
  <c r="BH485" i="4"/>
  <c r="BG485" i="4"/>
  <c r="BF485" i="4"/>
  <c r="T485" i="4"/>
  <c r="R485" i="4"/>
  <c r="P485" i="4"/>
  <c r="BI480" i="4"/>
  <c r="BH480" i="4"/>
  <c r="BG480" i="4"/>
  <c r="BF480" i="4"/>
  <c r="T480" i="4"/>
  <c r="R480" i="4"/>
  <c r="P480" i="4"/>
  <c r="BI475" i="4"/>
  <c r="BH475" i="4"/>
  <c r="BG475" i="4"/>
  <c r="BF475" i="4"/>
  <c r="T475" i="4"/>
  <c r="R475" i="4"/>
  <c r="P475" i="4"/>
  <c r="BI459" i="4"/>
  <c r="BH459" i="4"/>
  <c r="BG459" i="4"/>
  <c r="BF459" i="4"/>
  <c r="T459" i="4"/>
  <c r="R459" i="4"/>
  <c r="P459" i="4"/>
  <c r="BI448" i="4"/>
  <c r="BH448" i="4"/>
  <c r="BG448" i="4"/>
  <c r="BF448" i="4"/>
  <c r="T448" i="4"/>
  <c r="R448" i="4"/>
  <c r="P448" i="4"/>
  <c r="BI444" i="4"/>
  <c r="BH444" i="4"/>
  <c r="BG444" i="4"/>
  <c r="BF444" i="4"/>
  <c r="T444" i="4"/>
  <c r="R444" i="4"/>
  <c r="P444" i="4"/>
  <c r="BI437" i="4"/>
  <c r="BH437" i="4"/>
  <c r="BG437" i="4"/>
  <c r="BF437" i="4"/>
  <c r="T437" i="4"/>
  <c r="R437" i="4"/>
  <c r="P437" i="4"/>
  <c r="BI426" i="4"/>
  <c r="BH426" i="4"/>
  <c r="BG426" i="4"/>
  <c r="BF426" i="4"/>
  <c r="T426" i="4"/>
  <c r="R426" i="4"/>
  <c r="P426" i="4"/>
  <c r="BI419" i="4"/>
  <c r="BH419" i="4"/>
  <c r="BG419" i="4"/>
  <c r="BF419" i="4"/>
  <c r="T419" i="4"/>
  <c r="R419" i="4"/>
  <c r="P419" i="4"/>
  <c r="BI414" i="4"/>
  <c r="BH414" i="4"/>
  <c r="BG414" i="4"/>
  <c r="BF414" i="4"/>
  <c r="T414" i="4"/>
  <c r="R414" i="4"/>
  <c r="P414" i="4"/>
  <c r="BI409" i="4"/>
  <c r="BH409" i="4"/>
  <c r="BG409" i="4"/>
  <c r="BF409" i="4"/>
  <c r="T409" i="4"/>
  <c r="R409" i="4"/>
  <c r="P409" i="4"/>
  <c r="BI404" i="4"/>
  <c r="BH404" i="4"/>
  <c r="BG404" i="4"/>
  <c r="BF404" i="4"/>
  <c r="T404" i="4"/>
  <c r="R404" i="4"/>
  <c r="P404" i="4"/>
  <c r="BI399" i="4"/>
  <c r="BH399" i="4"/>
  <c r="BG399" i="4"/>
  <c r="BF399" i="4"/>
  <c r="T399" i="4"/>
  <c r="R399" i="4"/>
  <c r="P399" i="4"/>
  <c r="BI394" i="4"/>
  <c r="BH394" i="4"/>
  <c r="BG394" i="4"/>
  <c r="BF394" i="4"/>
  <c r="T394" i="4"/>
  <c r="R394" i="4"/>
  <c r="P394" i="4"/>
  <c r="BI389" i="4"/>
  <c r="BH389" i="4"/>
  <c r="BG389" i="4"/>
  <c r="BF389" i="4"/>
  <c r="T389" i="4"/>
  <c r="R389" i="4"/>
  <c r="P389" i="4"/>
  <c r="BI384" i="4"/>
  <c r="BH384" i="4"/>
  <c r="BG384" i="4"/>
  <c r="BF384" i="4"/>
  <c r="T384" i="4"/>
  <c r="R384" i="4"/>
  <c r="P384" i="4"/>
  <c r="BI379" i="4"/>
  <c r="BH379" i="4"/>
  <c r="BG379" i="4"/>
  <c r="BF379" i="4"/>
  <c r="T379" i="4"/>
  <c r="R379" i="4"/>
  <c r="P379" i="4"/>
  <c r="BI375" i="4"/>
  <c r="BH375" i="4"/>
  <c r="BG375" i="4"/>
  <c r="BF375" i="4"/>
  <c r="T375" i="4"/>
  <c r="R375" i="4"/>
  <c r="P375" i="4"/>
  <c r="BI356" i="4"/>
  <c r="BH356" i="4"/>
  <c r="BG356" i="4"/>
  <c r="BF356" i="4"/>
  <c r="T356" i="4"/>
  <c r="R356" i="4"/>
  <c r="P356" i="4"/>
  <c r="BI343" i="4"/>
  <c r="BH343" i="4"/>
  <c r="BG343" i="4"/>
  <c r="BF343" i="4"/>
  <c r="T343" i="4"/>
  <c r="R343" i="4"/>
  <c r="P343" i="4"/>
  <c r="BI334" i="4"/>
  <c r="BH334" i="4"/>
  <c r="BG334" i="4"/>
  <c r="BF334" i="4"/>
  <c r="T334" i="4"/>
  <c r="R334" i="4"/>
  <c r="P334" i="4"/>
  <c r="BI327" i="4"/>
  <c r="BH327" i="4"/>
  <c r="BG327" i="4"/>
  <c r="BF327" i="4"/>
  <c r="T327" i="4"/>
  <c r="R327" i="4"/>
  <c r="P327" i="4"/>
  <c r="BI314" i="4"/>
  <c r="BH314" i="4"/>
  <c r="BG314" i="4"/>
  <c r="BF314" i="4"/>
  <c r="T314" i="4"/>
  <c r="R314" i="4"/>
  <c r="P314" i="4"/>
  <c r="BI304" i="4"/>
  <c r="BH304" i="4"/>
  <c r="BG304" i="4"/>
  <c r="BF304" i="4"/>
  <c r="T304" i="4"/>
  <c r="R304" i="4"/>
  <c r="P304" i="4"/>
  <c r="BI299" i="4"/>
  <c r="BH299" i="4"/>
  <c r="BG299" i="4"/>
  <c r="BF299" i="4"/>
  <c r="T299" i="4"/>
  <c r="R299" i="4"/>
  <c r="P299" i="4"/>
  <c r="BI291" i="4"/>
  <c r="BH291" i="4"/>
  <c r="BG291" i="4"/>
  <c r="BF291" i="4"/>
  <c r="T291" i="4"/>
  <c r="R291" i="4"/>
  <c r="P291" i="4"/>
  <c r="BI283" i="4"/>
  <c r="BH283" i="4"/>
  <c r="BG283" i="4"/>
  <c r="BF283" i="4"/>
  <c r="T283" i="4"/>
  <c r="R283" i="4"/>
  <c r="P283" i="4"/>
  <c r="BI275" i="4"/>
  <c r="BH275" i="4"/>
  <c r="BG275" i="4"/>
  <c r="BF275" i="4"/>
  <c r="T275" i="4"/>
  <c r="R275" i="4"/>
  <c r="P275" i="4"/>
  <c r="BI269" i="4"/>
  <c r="BH269" i="4"/>
  <c r="BG269" i="4"/>
  <c r="BF269" i="4"/>
  <c r="T269" i="4"/>
  <c r="R269" i="4"/>
  <c r="P269" i="4"/>
  <c r="BI263" i="4"/>
  <c r="BH263" i="4"/>
  <c r="BG263" i="4"/>
  <c r="BF263" i="4"/>
  <c r="T263" i="4"/>
  <c r="R263" i="4"/>
  <c r="P263" i="4"/>
  <c r="BI255" i="4"/>
  <c r="BH255" i="4"/>
  <c r="BG255" i="4"/>
  <c r="BF255" i="4"/>
  <c r="T255" i="4"/>
  <c r="R255" i="4"/>
  <c r="P255" i="4"/>
  <c r="BI247" i="4"/>
  <c r="BH247" i="4"/>
  <c r="BG247" i="4"/>
  <c r="BF247" i="4"/>
  <c r="T247" i="4"/>
  <c r="R247" i="4"/>
  <c r="P247" i="4"/>
  <c r="BI239" i="4"/>
  <c r="BH239" i="4"/>
  <c r="BG239" i="4"/>
  <c r="BF239" i="4"/>
  <c r="T239" i="4"/>
  <c r="R239" i="4"/>
  <c r="P239" i="4"/>
  <c r="BI231" i="4"/>
  <c r="BH231" i="4"/>
  <c r="BG231" i="4"/>
  <c r="BF231" i="4"/>
  <c r="T231" i="4"/>
  <c r="R231" i="4"/>
  <c r="P231" i="4"/>
  <c r="BI225" i="4"/>
  <c r="BH225" i="4"/>
  <c r="BG225" i="4"/>
  <c r="BF225" i="4"/>
  <c r="T225" i="4"/>
  <c r="R225" i="4"/>
  <c r="P225" i="4"/>
  <c r="BI219" i="4"/>
  <c r="BH219" i="4"/>
  <c r="BG219" i="4"/>
  <c r="BF219" i="4"/>
  <c r="T219" i="4"/>
  <c r="R219" i="4"/>
  <c r="P219" i="4"/>
  <c r="BI213" i="4"/>
  <c r="BH213" i="4"/>
  <c r="BG213" i="4"/>
  <c r="BF213" i="4"/>
  <c r="T213" i="4"/>
  <c r="R213" i="4"/>
  <c r="P213" i="4"/>
  <c r="BI208" i="4"/>
  <c r="BH208" i="4"/>
  <c r="BG208" i="4"/>
  <c r="BF208" i="4"/>
  <c r="T208" i="4"/>
  <c r="R208" i="4"/>
  <c r="P208" i="4"/>
  <c r="BI202" i="4"/>
  <c r="BH202" i="4"/>
  <c r="BG202" i="4"/>
  <c r="BF202" i="4"/>
  <c r="T202" i="4"/>
  <c r="R202" i="4"/>
  <c r="P202" i="4"/>
  <c r="BI192" i="4"/>
  <c r="BH192" i="4"/>
  <c r="BG192" i="4"/>
  <c r="BF192" i="4"/>
  <c r="T192" i="4"/>
  <c r="R192" i="4"/>
  <c r="P192" i="4"/>
  <c r="BI179" i="4"/>
  <c r="BH179" i="4"/>
  <c r="BG179" i="4"/>
  <c r="BF179" i="4"/>
  <c r="T179" i="4"/>
  <c r="R179" i="4"/>
  <c r="P179" i="4"/>
  <c r="BI162" i="4"/>
  <c r="BH162" i="4"/>
  <c r="BG162" i="4"/>
  <c r="BF162" i="4"/>
  <c r="T162" i="4"/>
  <c r="R162" i="4"/>
  <c r="P162" i="4"/>
  <c r="BI143" i="4"/>
  <c r="BH143" i="4"/>
  <c r="BG143" i="4"/>
  <c r="BF143" i="4"/>
  <c r="T143" i="4"/>
  <c r="R143" i="4"/>
  <c r="P143" i="4"/>
  <c r="BI137" i="4"/>
  <c r="BH137" i="4"/>
  <c r="BG137" i="4"/>
  <c r="BF137" i="4"/>
  <c r="T137" i="4"/>
  <c r="R137" i="4"/>
  <c r="P137" i="4"/>
  <c r="BI131" i="4"/>
  <c r="BH131" i="4"/>
  <c r="BG131" i="4"/>
  <c r="BF131" i="4"/>
  <c r="T131" i="4"/>
  <c r="R131" i="4"/>
  <c r="P131" i="4"/>
  <c r="BI123" i="4"/>
  <c r="BH123" i="4"/>
  <c r="BG123" i="4"/>
  <c r="BF123" i="4"/>
  <c r="T123" i="4"/>
  <c r="R123" i="4"/>
  <c r="P123" i="4"/>
  <c r="F115" i="4"/>
  <c r="E113" i="4"/>
  <c r="F89" i="4"/>
  <c r="E87" i="4"/>
  <c r="J24" i="4"/>
  <c r="E24" i="4"/>
  <c r="J118" i="4" s="1"/>
  <c r="J23" i="4"/>
  <c r="J21" i="4"/>
  <c r="E21" i="4"/>
  <c r="J117" i="4" s="1"/>
  <c r="J20" i="4"/>
  <c r="J18" i="4"/>
  <c r="E18" i="4"/>
  <c r="F92" i="4" s="1"/>
  <c r="J17" i="4"/>
  <c r="J15" i="4"/>
  <c r="E15" i="4"/>
  <c r="F117" i="4" s="1"/>
  <c r="J14" i="4"/>
  <c r="J12" i="4"/>
  <c r="J89" i="4"/>
  <c r="E7" i="4"/>
  <c r="E111" i="4"/>
  <c r="J37" i="3"/>
  <c r="J36" i="3"/>
  <c r="AY96" i="1" s="1"/>
  <c r="J35" i="3"/>
  <c r="AX96" i="1" s="1"/>
  <c r="BI292" i="3"/>
  <c r="BH292" i="3"/>
  <c r="BG292" i="3"/>
  <c r="BF292" i="3"/>
  <c r="T292" i="3"/>
  <c r="R292" i="3"/>
  <c r="P292" i="3"/>
  <c r="BI288" i="3"/>
  <c r="BH288" i="3"/>
  <c r="BG288" i="3"/>
  <c r="BF288" i="3"/>
  <c r="T288" i="3"/>
  <c r="R288" i="3"/>
  <c r="P288" i="3"/>
  <c r="BI283" i="3"/>
  <c r="BH283" i="3"/>
  <c r="BG283" i="3"/>
  <c r="BF283" i="3"/>
  <c r="T283" i="3"/>
  <c r="R283" i="3"/>
  <c r="P283" i="3"/>
  <c r="BI278" i="3"/>
  <c r="BH278" i="3"/>
  <c r="BG278" i="3"/>
  <c r="BF278" i="3"/>
  <c r="T278" i="3"/>
  <c r="R278" i="3"/>
  <c r="P278" i="3"/>
  <c r="BI271" i="3"/>
  <c r="BH271" i="3"/>
  <c r="BG271" i="3"/>
  <c r="BF271" i="3"/>
  <c r="T271" i="3"/>
  <c r="R271" i="3"/>
  <c r="P271" i="3"/>
  <c r="BI265" i="3"/>
  <c r="BH265" i="3"/>
  <c r="BG265" i="3"/>
  <c r="BF265" i="3"/>
  <c r="T265" i="3"/>
  <c r="R265" i="3"/>
  <c r="P265" i="3"/>
  <c r="BI260" i="3"/>
  <c r="BH260" i="3"/>
  <c r="BG260" i="3"/>
  <c r="BF260" i="3"/>
  <c r="T260" i="3"/>
  <c r="R260" i="3"/>
  <c r="P260" i="3"/>
  <c r="BI256" i="3"/>
  <c r="BH256" i="3"/>
  <c r="BG256" i="3"/>
  <c r="BF256" i="3"/>
  <c r="T256" i="3"/>
  <c r="R256" i="3"/>
  <c r="P256" i="3"/>
  <c r="BI252" i="3"/>
  <c r="BH252" i="3"/>
  <c r="BG252" i="3"/>
  <c r="BF252" i="3"/>
  <c r="T252" i="3"/>
  <c r="R252" i="3"/>
  <c r="P252" i="3"/>
  <c r="BI247" i="3"/>
  <c r="BH247" i="3"/>
  <c r="BG247" i="3"/>
  <c r="BF247" i="3"/>
  <c r="T247" i="3"/>
  <c r="R247" i="3"/>
  <c r="P247" i="3"/>
  <c r="BI243" i="3"/>
  <c r="BH243" i="3"/>
  <c r="BG243" i="3"/>
  <c r="BF243" i="3"/>
  <c r="T243" i="3"/>
  <c r="R243" i="3"/>
  <c r="P243" i="3"/>
  <c r="BI238" i="3"/>
  <c r="BH238" i="3"/>
  <c r="BG238" i="3"/>
  <c r="BF238" i="3"/>
  <c r="T238" i="3"/>
  <c r="R238" i="3"/>
  <c r="P238" i="3"/>
  <c r="BI233" i="3"/>
  <c r="BH233" i="3"/>
  <c r="BG233" i="3"/>
  <c r="BF233" i="3"/>
  <c r="T233" i="3"/>
  <c r="R233" i="3"/>
  <c r="P233" i="3"/>
  <c r="BI229" i="3"/>
  <c r="BH229" i="3"/>
  <c r="BG229" i="3"/>
  <c r="BF229" i="3"/>
  <c r="T229" i="3"/>
  <c r="R229" i="3"/>
  <c r="P229" i="3"/>
  <c r="BI224" i="3"/>
  <c r="BH224" i="3"/>
  <c r="BG224" i="3"/>
  <c r="BF224" i="3"/>
  <c r="T224" i="3"/>
  <c r="R224" i="3"/>
  <c r="P224" i="3"/>
  <c r="BI219" i="3"/>
  <c r="BH219" i="3"/>
  <c r="BG219" i="3"/>
  <c r="BF219" i="3"/>
  <c r="T219" i="3"/>
  <c r="R219" i="3"/>
  <c r="P219" i="3"/>
  <c r="BI214" i="3"/>
  <c r="BH214" i="3"/>
  <c r="BG214" i="3"/>
  <c r="BF214" i="3"/>
  <c r="T214" i="3"/>
  <c r="R214" i="3"/>
  <c r="P214" i="3"/>
  <c r="BI210" i="3"/>
  <c r="BH210" i="3"/>
  <c r="BG210" i="3"/>
  <c r="BF210" i="3"/>
  <c r="T210" i="3"/>
  <c r="R210" i="3"/>
  <c r="P210" i="3"/>
  <c r="BI203" i="3"/>
  <c r="BH203" i="3"/>
  <c r="BG203" i="3"/>
  <c r="BF203" i="3"/>
  <c r="T203" i="3"/>
  <c r="R203" i="3"/>
  <c r="P203" i="3"/>
  <c r="BI199" i="3"/>
  <c r="BH199" i="3"/>
  <c r="BG199" i="3"/>
  <c r="BF199" i="3"/>
  <c r="T199" i="3"/>
  <c r="R199" i="3"/>
  <c r="P199" i="3"/>
  <c r="BI195" i="3"/>
  <c r="BH195" i="3"/>
  <c r="BG195" i="3"/>
  <c r="BF195" i="3"/>
  <c r="T195" i="3"/>
  <c r="R195" i="3"/>
  <c r="P195" i="3"/>
  <c r="BI191" i="3"/>
  <c r="BH191" i="3"/>
  <c r="BG191" i="3"/>
  <c r="BF191" i="3"/>
  <c r="T191" i="3"/>
  <c r="R191" i="3"/>
  <c r="P191" i="3"/>
  <c r="BI187" i="3"/>
  <c r="BH187" i="3"/>
  <c r="BG187" i="3"/>
  <c r="BF187" i="3"/>
  <c r="T187" i="3"/>
  <c r="R187" i="3"/>
  <c r="P187" i="3"/>
  <c r="BI182" i="3"/>
  <c r="BH182" i="3"/>
  <c r="BG182" i="3"/>
  <c r="BF182" i="3"/>
  <c r="T182" i="3"/>
  <c r="R182" i="3"/>
  <c r="P182" i="3"/>
  <c r="BI177" i="3"/>
  <c r="BH177" i="3"/>
  <c r="BG177" i="3"/>
  <c r="BF177" i="3"/>
  <c r="T177" i="3"/>
  <c r="R177" i="3"/>
  <c r="P177" i="3"/>
  <c r="BI169" i="3"/>
  <c r="BH169" i="3"/>
  <c r="BG169" i="3"/>
  <c r="BF169" i="3"/>
  <c r="T169" i="3"/>
  <c r="R169" i="3"/>
  <c r="P169" i="3"/>
  <c r="BI163" i="3"/>
  <c r="BH163" i="3"/>
  <c r="BG163" i="3"/>
  <c r="BF163" i="3"/>
  <c r="T163" i="3"/>
  <c r="R163" i="3"/>
  <c r="P163" i="3"/>
  <c r="BI158" i="3"/>
  <c r="BH158" i="3"/>
  <c r="BG158" i="3"/>
  <c r="BF158" i="3"/>
  <c r="T158" i="3"/>
  <c r="R158" i="3"/>
  <c r="P158" i="3"/>
  <c r="BI154" i="3"/>
  <c r="BH154" i="3"/>
  <c r="BG154" i="3"/>
  <c r="BF154" i="3"/>
  <c r="T154" i="3"/>
  <c r="R154" i="3"/>
  <c r="P154" i="3"/>
  <c r="BI145" i="3"/>
  <c r="BH145" i="3"/>
  <c r="BG145" i="3"/>
  <c r="BF145" i="3"/>
  <c r="T145" i="3"/>
  <c r="R145" i="3"/>
  <c r="P145" i="3"/>
  <c r="BI134" i="3"/>
  <c r="BH134" i="3"/>
  <c r="BG134" i="3"/>
  <c r="BF134" i="3"/>
  <c r="T134" i="3"/>
  <c r="R134" i="3"/>
  <c r="P134" i="3"/>
  <c r="BI127" i="3"/>
  <c r="BH127" i="3"/>
  <c r="BG127" i="3"/>
  <c r="BF127" i="3"/>
  <c r="T127" i="3"/>
  <c r="R127" i="3"/>
  <c r="P127" i="3"/>
  <c r="BI122" i="3"/>
  <c r="BH122" i="3"/>
  <c r="BG122" i="3"/>
  <c r="BF122" i="3"/>
  <c r="T122" i="3"/>
  <c r="R122" i="3"/>
  <c r="P122" i="3"/>
  <c r="F114" i="3"/>
  <c r="E112" i="3"/>
  <c r="F89" i="3"/>
  <c r="E87" i="3"/>
  <c r="J24" i="3"/>
  <c r="E24" i="3"/>
  <c r="J117" i="3" s="1"/>
  <c r="J23" i="3"/>
  <c r="J21" i="3"/>
  <c r="E21" i="3"/>
  <c r="J116" i="3" s="1"/>
  <c r="J20" i="3"/>
  <c r="J18" i="3"/>
  <c r="E18" i="3"/>
  <c r="F117" i="3" s="1"/>
  <c r="J17" i="3"/>
  <c r="J15" i="3"/>
  <c r="E15" i="3"/>
  <c r="F91" i="3" s="1"/>
  <c r="J14" i="3"/>
  <c r="J12" i="3"/>
  <c r="J114" i="3"/>
  <c r="E7" i="3"/>
  <c r="E85" i="3"/>
  <c r="J37" i="2"/>
  <c r="J36" i="2"/>
  <c r="AY95" i="1" s="1"/>
  <c r="J35" i="2"/>
  <c r="AX95" i="1" s="1"/>
  <c r="BI877" i="2"/>
  <c r="BH877" i="2"/>
  <c r="BG877" i="2"/>
  <c r="BF877" i="2"/>
  <c r="T877" i="2"/>
  <c r="R877" i="2"/>
  <c r="P877" i="2"/>
  <c r="BI872" i="2"/>
  <c r="BH872" i="2"/>
  <c r="BG872" i="2"/>
  <c r="BF872" i="2"/>
  <c r="T872" i="2"/>
  <c r="R872" i="2"/>
  <c r="P872" i="2"/>
  <c r="BI865" i="2"/>
  <c r="BH865" i="2"/>
  <c r="BG865" i="2"/>
  <c r="BF865" i="2"/>
  <c r="T865" i="2"/>
  <c r="R865" i="2"/>
  <c r="P865" i="2"/>
  <c r="BI860" i="2"/>
  <c r="BH860" i="2"/>
  <c r="BG860" i="2"/>
  <c r="BF860" i="2"/>
  <c r="T860" i="2"/>
  <c r="R860" i="2"/>
  <c r="P860" i="2"/>
  <c r="BI855" i="2"/>
  <c r="BH855" i="2"/>
  <c r="BG855" i="2"/>
  <c r="BF855" i="2"/>
  <c r="T855" i="2"/>
  <c r="R855" i="2"/>
  <c r="P855" i="2"/>
  <c r="BI850" i="2"/>
  <c r="BH850" i="2"/>
  <c r="BG850" i="2"/>
  <c r="BF850" i="2"/>
  <c r="T850" i="2"/>
  <c r="R850" i="2"/>
  <c r="P850" i="2"/>
  <c r="BI845" i="2"/>
  <c r="BH845" i="2"/>
  <c r="BG845" i="2"/>
  <c r="BF845" i="2"/>
  <c r="T845" i="2"/>
  <c r="R845" i="2"/>
  <c r="P845" i="2"/>
  <c r="BI838" i="2"/>
  <c r="BH838" i="2"/>
  <c r="BG838" i="2"/>
  <c r="BF838" i="2"/>
  <c r="T838" i="2"/>
  <c r="R838" i="2"/>
  <c r="P838" i="2"/>
  <c r="BI833" i="2"/>
  <c r="BH833" i="2"/>
  <c r="BG833" i="2"/>
  <c r="BF833" i="2"/>
  <c r="T833" i="2"/>
  <c r="R833" i="2"/>
  <c r="P833" i="2"/>
  <c r="BI827" i="2"/>
  <c r="BH827" i="2"/>
  <c r="BG827" i="2"/>
  <c r="BF827" i="2"/>
  <c r="T827" i="2"/>
  <c r="R827" i="2"/>
  <c r="P827" i="2"/>
  <c r="BI822" i="2"/>
  <c r="BH822" i="2"/>
  <c r="BG822" i="2"/>
  <c r="BF822" i="2"/>
  <c r="T822" i="2"/>
  <c r="R822" i="2"/>
  <c r="P822" i="2"/>
  <c r="BI817" i="2"/>
  <c r="BH817" i="2"/>
  <c r="BG817" i="2"/>
  <c r="BF817" i="2"/>
  <c r="T817" i="2"/>
  <c r="R817" i="2"/>
  <c r="P817" i="2"/>
  <c r="BI810" i="2"/>
  <c r="BH810" i="2"/>
  <c r="BG810" i="2"/>
  <c r="BF810" i="2"/>
  <c r="T810" i="2"/>
  <c r="R810" i="2"/>
  <c r="P810" i="2"/>
  <c r="BI803" i="2"/>
  <c r="BH803" i="2"/>
  <c r="BG803" i="2"/>
  <c r="BF803" i="2"/>
  <c r="T803" i="2"/>
  <c r="R803" i="2"/>
  <c r="P803" i="2"/>
  <c r="BI798" i="2"/>
  <c r="BH798" i="2"/>
  <c r="BG798" i="2"/>
  <c r="BF798" i="2"/>
  <c r="T798" i="2"/>
  <c r="R798" i="2"/>
  <c r="P798" i="2"/>
  <c r="BI793" i="2"/>
  <c r="BH793" i="2"/>
  <c r="BG793" i="2"/>
  <c r="BF793" i="2"/>
  <c r="T793" i="2"/>
  <c r="R793" i="2"/>
  <c r="P793" i="2"/>
  <c r="BI788" i="2"/>
  <c r="BH788" i="2"/>
  <c r="BG788" i="2"/>
  <c r="BF788" i="2"/>
  <c r="T788" i="2"/>
  <c r="R788" i="2"/>
  <c r="P788" i="2"/>
  <c r="BI783" i="2"/>
  <c r="BH783" i="2"/>
  <c r="BG783" i="2"/>
  <c r="BF783" i="2"/>
  <c r="T783" i="2"/>
  <c r="R783" i="2"/>
  <c r="P783" i="2"/>
  <c r="BI778" i="2"/>
  <c r="BH778" i="2"/>
  <c r="BG778" i="2"/>
  <c r="BF778" i="2"/>
  <c r="T778" i="2"/>
  <c r="R778" i="2"/>
  <c r="P778" i="2"/>
  <c r="BI773" i="2"/>
  <c r="BH773" i="2"/>
  <c r="BG773" i="2"/>
  <c r="BF773" i="2"/>
  <c r="T773" i="2"/>
  <c r="R773" i="2"/>
  <c r="P773" i="2"/>
  <c r="BI768" i="2"/>
  <c r="BH768" i="2"/>
  <c r="BG768" i="2"/>
  <c r="BF768" i="2"/>
  <c r="T768" i="2"/>
  <c r="R768" i="2"/>
  <c r="P768" i="2"/>
  <c r="BI763" i="2"/>
  <c r="BH763" i="2"/>
  <c r="BG763" i="2"/>
  <c r="BF763" i="2"/>
  <c r="T763" i="2"/>
  <c r="R763" i="2"/>
  <c r="P763" i="2"/>
  <c r="BI758" i="2"/>
  <c r="BH758" i="2"/>
  <c r="BG758" i="2"/>
  <c r="BF758" i="2"/>
  <c r="T758" i="2"/>
  <c r="R758" i="2"/>
  <c r="P758" i="2"/>
  <c r="BI753" i="2"/>
  <c r="BH753" i="2"/>
  <c r="BG753" i="2"/>
  <c r="BF753" i="2"/>
  <c r="T753" i="2"/>
  <c r="R753" i="2"/>
  <c r="P753" i="2"/>
  <c r="BI748" i="2"/>
  <c r="BH748" i="2"/>
  <c r="BG748" i="2"/>
  <c r="BF748" i="2"/>
  <c r="T748" i="2"/>
  <c r="R748" i="2"/>
  <c r="P748" i="2"/>
  <c r="BI741" i="2"/>
  <c r="BH741" i="2"/>
  <c r="BG741" i="2"/>
  <c r="BF741" i="2"/>
  <c r="T741" i="2"/>
  <c r="R741" i="2"/>
  <c r="P741" i="2"/>
  <c r="BI734" i="2"/>
  <c r="BH734" i="2"/>
  <c r="BG734" i="2"/>
  <c r="BF734" i="2"/>
  <c r="T734" i="2"/>
  <c r="R734" i="2"/>
  <c r="P734" i="2"/>
  <c r="BI727" i="2"/>
  <c r="BH727" i="2"/>
  <c r="BG727" i="2"/>
  <c r="BF727" i="2"/>
  <c r="T727" i="2"/>
  <c r="R727" i="2"/>
  <c r="P727" i="2"/>
  <c r="BI720" i="2"/>
  <c r="BH720" i="2"/>
  <c r="BG720" i="2"/>
  <c r="BF720" i="2"/>
  <c r="T720" i="2"/>
  <c r="R720" i="2"/>
  <c r="P720" i="2"/>
  <c r="BI716" i="2"/>
  <c r="BH716" i="2"/>
  <c r="BG716" i="2"/>
  <c r="BF716" i="2"/>
  <c r="T716" i="2"/>
  <c r="R716" i="2"/>
  <c r="P716" i="2"/>
  <c r="BI705" i="2"/>
  <c r="BH705" i="2"/>
  <c r="BG705" i="2"/>
  <c r="BF705" i="2"/>
  <c r="T705" i="2"/>
  <c r="R705" i="2"/>
  <c r="P705" i="2"/>
  <c r="BI700" i="2"/>
  <c r="BH700" i="2"/>
  <c r="BG700" i="2"/>
  <c r="BF700" i="2"/>
  <c r="T700" i="2"/>
  <c r="R700" i="2"/>
  <c r="P700" i="2"/>
  <c r="BI696" i="2"/>
  <c r="BH696" i="2"/>
  <c r="BG696" i="2"/>
  <c r="BF696" i="2"/>
  <c r="T696" i="2"/>
  <c r="R696" i="2"/>
  <c r="P696" i="2"/>
  <c r="BI692" i="2"/>
  <c r="BH692" i="2"/>
  <c r="BG692" i="2"/>
  <c r="BF692" i="2"/>
  <c r="T692" i="2"/>
  <c r="R692" i="2"/>
  <c r="P692" i="2"/>
  <c r="BI685" i="2"/>
  <c r="BH685" i="2"/>
  <c r="BG685" i="2"/>
  <c r="BF685" i="2"/>
  <c r="T685" i="2"/>
  <c r="R685" i="2"/>
  <c r="P685" i="2"/>
  <c r="BI676" i="2"/>
  <c r="BH676" i="2"/>
  <c r="BG676" i="2"/>
  <c r="BF676" i="2"/>
  <c r="T676" i="2"/>
  <c r="R676" i="2"/>
  <c r="P676" i="2"/>
  <c r="BI669" i="2"/>
  <c r="BH669" i="2"/>
  <c r="BG669" i="2"/>
  <c r="BF669" i="2"/>
  <c r="T669" i="2"/>
  <c r="R669" i="2"/>
  <c r="P669" i="2"/>
  <c r="BI660" i="2"/>
  <c r="BH660" i="2"/>
  <c r="BG660" i="2"/>
  <c r="BF660" i="2"/>
  <c r="T660" i="2"/>
  <c r="R660" i="2"/>
  <c r="P660" i="2"/>
  <c r="BI653" i="2"/>
  <c r="BH653" i="2"/>
  <c r="BG653" i="2"/>
  <c r="BF653" i="2"/>
  <c r="T653" i="2"/>
  <c r="R653" i="2"/>
  <c r="P653" i="2"/>
  <c r="BI644" i="2"/>
  <c r="BH644" i="2"/>
  <c r="BG644" i="2"/>
  <c r="BF644" i="2"/>
  <c r="T644" i="2"/>
  <c r="R644" i="2"/>
  <c r="P644" i="2"/>
  <c r="BI637" i="2"/>
  <c r="BH637" i="2"/>
  <c r="BG637" i="2"/>
  <c r="BF637" i="2"/>
  <c r="T637" i="2"/>
  <c r="R637" i="2"/>
  <c r="P637" i="2"/>
  <c r="BI630" i="2"/>
  <c r="BH630" i="2"/>
  <c r="BG630" i="2"/>
  <c r="BF630" i="2"/>
  <c r="T630" i="2"/>
  <c r="R630" i="2"/>
  <c r="P630" i="2"/>
  <c r="BI621" i="2"/>
  <c r="BH621" i="2"/>
  <c r="BG621" i="2"/>
  <c r="BF621" i="2"/>
  <c r="T621" i="2"/>
  <c r="R621" i="2"/>
  <c r="P621" i="2"/>
  <c r="BI612" i="2"/>
  <c r="BH612" i="2"/>
  <c r="BG612" i="2"/>
  <c r="BF612" i="2"/>
  <c r="T612" i="2"/>
  <c r="R612" i="2"/>
  <c r="P612" i="2"/>
  <c r="BI605" i="2"/>
  <c r="BH605" i="2"/>
  <c r="BG605" i="2"/>
  <c r="BF605" i="2"/>
  <c r="T605" i="2"/>
  <c r="R605" i="2"/>
  <c r="P605" i="2"/>
  <c r="BI596" i="2"/>
  <c r="BH596" i="2"/>
  <c r="BG596" i="2"/>
  <c r="BF596" i="2"/>
  <c r="T596" i="2"/>
  <c r="R596" i="2"/>
  <c r="P596" i="2"/>
  <c r="BI589" i="2"/>
  <c r="BH589" i="2"/>
  <c r="BG589" i="2"/>
  <c r="BF589" i="2"/>
  <c r="T589" i="2"/>
  <c r="R589" i="2"/>
  <c r="P589" i="2"/>
  <c r="BI580" i="2"/>
  <c r="BH580" i="2"/>
  <c r="BG580" i="2"/>
  <c r="BF580" i="2"/>
  <c r="T580" i="2"/>
  <c r="R580" i="2"/>
  <c r="P580" i="2"/>
  <c r="BI575" i="2"/>
  <c r="BH575" i="2"/>
  <c r="BG575" i="2"/>
  <c r="BF575" i="2"/>
  <c r="T575" i="2"/>
  <c r="R575" i="2"/>
  <c r="P575" i="2"/>
  <c r="BI570" i="2"/>
  <c r="BH570" i="2"/>
  <c r="BG570" i="2"/>
  <c r="BF570" i="2"/>
  <c r="T570" i="2"/>
  <c r="R570" i="2"/>
  <c r="P570" i="2"/>
  <c r="BI564" i="2"/>
  <c r="BH564" i="2"/>
  <c r="BG564" i="2"/>
  <c r="BF564" i="2"/>
  <c r="T564" i="2"/>
  <c r="R564" i="2"/>
  <c r="P564" i="2"/>
  <c r="BI551" i="2"/>
  <c r="BH551" i="2"/>
  <c r="BG551" i="2"/>
  <c r="BF551" i="2"/>
  <c r="T551" i="2"/>
  <c r="R551" i="2"/>
  <c r="P551" i="2"/>
  <c r="BI546" i="2"/>
  <c r="BH546" i="2"/>
  <c r="BG546" i="2"/>
  <c r="BF546" i="2"/>
  <c r="T546" i="2"/>
  <c r="R546" i="2"/>
  <c r="P546" i="2"/>
  <c r="BI541" i="2"/>
  <c r="BH541" i="2"/>
  <c r="BG541" i="2"/>
  <c r="BF541" i="2"/>
  <c r="T541" i="2"/>
  <c r="R541" i="2"/>
  <c r="P541" i="2"/>
  <c r="BI536" i="2"/>
  <c r="BH536" i="2"/>
  <c r="BG536" i="2"/>
  <c r="BF536" i="2"/>
  <c r="T536" i="2"/>
  <c r="R536" i="2"/>
  <c r="P536" i="2"/>
  <c r="BI531" i="2"/>
  <c r="BH531" i="2"/>
  <c r="BG531" i="2"/>
  <c r="BF531" i="2"/>
  <c r="T531" i="2"/>
  <c r="R531" i="2"/>
  <c r="P531" i="2"/>
  <c r="BI526" i="2"/>
  <c r="BH526" i="2"/>
  <c r="BG526" i="2"/>
  <c r="BF526" i="2"/>
  <c r="T526" i="2"/>
  <c r="R526" i="2"/>
  <c r="P526" i="2"/>
  <c r="BI521" i="2"/>
  <c r="BH521" i="2"/>
  <c r="BG521" i="2"/>
  <c r="BF521" i="2"/>
  <c r="T521" i="2"/>
  <c r="R521" i="2"/>
  <c r="P521" i="2"/>
  <c r="BI516" i="2"/>
  <c r="BH516" i="2"/>
  <c r="BG516" i="2"/>
  <c r="BF516" i="2"/>
  <c r="T516" i="2"/>
  <c r="R516" i="2"/>
  <c r="P516" i="2"/>
  <c r="BI511" i="2"/>
  <c r="BH511" i="2"/>
  <c r="BG511" i="2"/>
  <c r="BF511" i="2"/>
  <c r="T511" i="2"/>
  <c r="R511" i="2"/>
  <c r="P511" i="2"/>
  <c r="BI506" i="2"/>
  <c r="BH506" i="2"/>
  <c r="BG506" i="2"/>
  <c r="BF506" i="2"/>
  <c r="T506" i="2"/>
  <c r="R506" i="2"/>
  <c r="P506" i="2"/>
  <c r="BI501" i="2"/>
  <c r="BH501" i="2"/>
  <c r="BG501" i="2"/>
  <c r="BF501" i="2"/>
  <c r="T501" i="2"/>
  <c r="R501" i="2"/>
  <c r="P501" i="2"/>
  <c r="BI496" i="2"/>
  <c r="BH496" i="2"/>
  <c r="BG496" i="2"/>
  <c r="BF496" i="2"/>
  <c r="T496" i="2"/>
  <c r="R496" i="2"/>
  <c r="P496" i="2"/>
  <c r="BI489" i="2"/>
  <c r="BH489" i="2"/>
  <c r="BG489" i="2"/>
  <c r="BF489" i="2"/>
  <c r="T489" i="2"/>
  <c r="R489" i="2"/>
  <c r="P489" i="2"/>
  <c r="BI484" i="2"/>
  <c r="BH484" i="2"/>
  <c r="BG484" i="2"/>
  <c r="BF484" i="2"/>
  <c r="T484" i="2"/>
  <c r="R484" i="2"/>
  <c r="P484" i="2"/>
  <c r="BI479" i="2"/>
  <c r="BH479" i="2"/>
  <c r="BG479" i="2"/>
  <c r="BF479" i="2"/>
  <c r="T479" i="2"/>
  <c r="R479" i="2"/>
  <c r="P479" i="2"/>
  <c r="BI474" i="2"/>
  <c r="BH474" i="2"/>
  <c r="BG474" i="2"/>
  <c r="BF474" i="2"/>
  <c r="T474" i="2"/>
  <c r="R474" i="2"/>
  <c r="P474" i="2"/>
  <c r="BI469" i="2"/>
  <c r="BH469" i="2"/>
  <c r="BG469" i="2"/>
  <c r="BF469" i="2"/>
  <c r="T469" i="2"/>
  <c r="R469" i="2"/>
  <c r="P469" i="2"/>
  <c r="BI464" i="2"/>
  <c r="BH464" i="2"/>
  <c r="BG464" i="2"/>
  <c r="BF464" i="2"/>
  <c r="T464" i="2"/>
  <c r="R464" i="2"/>
  <c r="P464" i="2"/>
  <c r="BI455" i="2"/>
  <c r="BH455" i="2"/>
  <c r="BG455" i="2"/>
  <c r="BF455" i="2"/>
  <c r="T455" i="2"/>
  <c r="R455" i="2"/>
  <c r="P455" i="2"/>
  <c r="BI441" i="2"/>
  <c r="BH441" i="2"/>
  <c r="BG441" i="2"/>
  <c r="BF441" i="2"/>
  <c r="T441" i="2"/>
  <c r="R441" i="2"/>
  <c r="P441" i="2"/>
  <c r="BI436" i="2"/>
  <c r="BH436" i="2"/>
  <c r="BG436" i="2"/>
  <c r="BF436" i="2"/>
  <c r="T436" i="2"/>
  <c r="R436" i="2"/>
  <c r="P436" i="2"/>
  <c r="BI428" i="2"/>
  <c r="BH428" i="2"/>
  <c r="BG428" i="2"/>
  <c r="BF428" i="2"/>
  <c r="T428" i="2"/>
  <c r="R428" i="2"/>
  <c r="P428" i="2"/>
  <c r="BI420" i="2"/>
  <c r="BH420" i="2"/>
  <c r="BG420" i="2"/>
  <c r="BF420" i="2"/>
  <c r="T420" i="2"/>
  <c r="R420" i="2"/>
  <c r="P420" i="2"/>
  <c r="BI412" i="2"/>
  <c r="BH412" i="2"/>
  <c r="BG412" i="2"/>
  <c r="BF412" i="2"/>
  <c r="T412" i="2"/>
  <c r="R412" i="2"/>
  <c r="P412" i="2"/>
  <c r="BI404" i="2"/>
  <c r="BH404" i="2"/>
  <c r="BG404" i="2"/>
  <c r="BF404" i="2"/>
  <c r="T404" i="2"/>
  <c r="R404" i="2"/>
  <c r="P404" i="2"/>
  <c r="BI396" i="2"/>
  <c r="BH396" i="2"/>
  <c r="BG396" i="2"/>
  <c r="BF396" i="2"/>
  <c r="T396" i="2"/>
  <c r="R396" i="2"/>
  <c r="P396" i="2"/>
  <c r="BI381" i="2"/>
  <c r="BH381" i="2"/>
  <c r="BG381" i="2"/>
  <c r="BF381" i="2"/>
  <c r="T381" i="2"/>
  <c r="R381" i="2"/>
  <c r="P381" i="2"/>
  <c r="BI367" i="2"/>
  <c r="BH367" i="2"/>
  <c r="BG367" i="2"/>
  <c r="BF367" i="2"/>
  <c r="T367" i="2"/>
  <c r="R367" i="2"/>
  <c r="P367" i="2"/>
  <c r="BI353" i="2"/>
  <c r="BH353" i="2"/>
  <c r="BG353" i="2"/>
  <c r="BF353" i="2"/>
  <c r="T353" i="2"/>
  <c r="R353" i="2"/>
  <c r="P353" i="2"/>
  <c r="BI347" i="2"/>
  <c r="BH347" i="2"/>
  <c r="BG347" i="2"/>
  <c r="BF347" i="2"/>
  <c r="T347" i="2"/>
  <c r="R347" i="2"/>
  <c r="P347" i="2"/>
  <c r="BI341" i="2"/>
  <c r="BH341" i="2"/>
  <c r="BG341" i="2"/>
  <c r="BF341" i="2"/>
  <c r="T341" i="2"/>
  <c r="R341" i="2"/>
  <c r="P341" i="2"/>
  <c r="BI335" i="2"/>
  <c r="BH335" i="2"/>
  <c r="BG335" i="2"/>
  <c r="BF335" i="2"/>
  <c r="T335" i="2"/>
  <c r="R335" i="2"/>
  <c r="P335" i="2"/>
  <c r="BI327" i="2"/>
  <c r="BH327" i="2"/>
  <c r="BG327" i="2"/>
  <c r="BF327" i="2"/>
  <c r="T327" i="2"/>
  <c r="R327" i="2"/>
  <c r="P327" i="2"/>
  <c r="BI319" i="2"/>
  <c r="BH319" i="2"/>
  <c r="BG319" i="2"/>
  <c r="BF319" i="2"/>
  <c r="T319" i="2"/>
  <c r="R319" i="2"/>
  <c r="P319" i="2"/>
  <c r="BI311" i="2"/>
  <c r="BH311" i="2"/>
  <c r="BG311" i="2"/>
  <c r="BF311" i="2"/>
  <c r="T311" i="2"/>
  <c r="R311" i="2"/>
  <c r="P311" i="2"/>
  <c r="BI303" i="2"/>
  <c r="BH303" i="2"/>
  <c r="BG303" i="2"/>
  <c r="BF303" i="2"/>
  <c r="T303" i="2"/>
  <c r="R303" i="2"/>
  <c r="P303" i="2"/>
  <c r="BI295" i="2"/>
  <c r="BH295" i="2"/>
  <c r="BG295" i="2"/>
  <c r="BF295" i="2"/>
  <c r="T295" i="2"/>
  <c r="R295" i="2"/>
  <c r="P295" i="2"/>
  <c r="BI287" i="2"/>
  <c r="BH287" i="2"/>
  <c r="BG287" i="2"/>
  <c r="BF287" i="2"/>
  <c r="T287" i="2"/>
  <c r="R287" i="2"/>
  <c r="P287" i="2"/>
  <c r="BI279" i="2"/>
  <c r="BH279" i="2"/>
  <c r="BG279" i="2"/>
  <c r="BF279" i="2"/>
  <c r="T279" i="2"/>
  <c r="R279" i="2"/>
  <c r="P279" i="2"/>
  <c r="BI271" i="2"/>
  <c r="BH271" i="2"/>
  <c r="BG271" i="2"/>
  <c r="BF271" i="2"/>
  <c r="T271" i="2"/>
  <c r="R271" i="2"/>
  <c r="P271" i="2"/>
  <c r="BI263" i="2"/>
  <c r="BH263" i="2"/>
  <c r="BG263" i="2"/>
  <c r="BF263" i="2"/>
  <c r="T263" i="2"/>
  <c r="R263" i="2"/>
  <c r="P263" i="2"/>
  <c r="BI255" i="2"/>
  <c r="BH255" i="2"/>
  <c r="BG255" i="2"/>
  <c r="BF255" i="2"/>
  <c r="T255" i="2"/>
  <c r="R255" i="2"/>
  <c r="P255" i="2"/>
  <c r="BI247" i="2"/>
  <c r="BH247" i="2"/>
  <c r="BG247" i="2"/>
  <c r="BF247" i="2"/>
  <c r="T247" i="2"/>
  <c r="R247" i="2"/>
  <c r="P247" i="2"/>
  <c r="BI239" i="2"/>
  <c r="BH239" i="2"/>
  <c r="BG239" i="2"/>
  <c r="BF239" i="2"/>
  <c r="T239" i="2"/>
  <c r="R239" i="2"/>
  <c r="P239" i="2"/>
  <c r="BI231" i="2"/>
  <c r="BH231" i="2"/>
  <c r="BG231" i="2"/>
  <c r="BF231" i="2"/>
  <c r="T231" i="2"/>
  <c r="R231" i="2"/>
  <c r="P231" i="2"/>
  <c r="BI223" i="2"/>
  <c r="BH223" i="2"/>
  <c r="BG223" i="2"/>
  <c r="BF223" i="2"/>
  <c r="T223" i="2"/>
  <c r="R223" i="2"/>
  <c r="P223" i="2"/>
  <c r="BI215" i="2"/>
  <c r="BH215" i="2"/>
  <c r="BG215" i="2"/>
  <c r="BF215" i="2"/>
  <c r="T215" i="2"/>
  <c r="R215" i="2"/>
  <c r="P215" i="2"/>
  <c r="BI207" i="2"/>
  <c r="BH207" i="2"/>
  <c r="BG207" i="2"/>
  <c r="BF207" i="2"/>
  <c r="T207" i="2"/>
  <c r="R207" i="2"/>
  <c r="P207" i="2"/>
  <c r="BI199" i="2"/>
  <c r="BH199" i="2"/>
  <c r="BG199" i="2"/>
  <c r="BF199" i="2"/>
  <c r="T199" i="2"/>
  <c r="R199" i="2"/>
  <c r="P199" i="2"/>
  <c r="BI191" i="2"/>
  <c r="BH191" i="2"/>
  <c r="BG191" i="2"/>
  <c r="BF191" i="2"/>
  <c r="T191" i="2"/>
  <c r="R191" i="2"/>
  <c r="P191" i="2"/>
  <c r="BI183" i="2"/>
  <c r="BH183" i="2"/>
  <c r="BG183" i="2"/>
  <c r="BF183" i="2"/>
  <c r="T183" i="2"/>
  <c r="R183" i="2"/>
  <c r="P183" i="2"/>
  <c r="BI175" i="2"/>
  <c r="BH175" i="2"/>
  <c r="BG175" i="2"/>
  <c r="BF175" i="2"/>
  <c r="T175" i="2"/>
  <c r="R175" i="2"/>
  <c r="P175" i="2"/>
  <c r="BI165" i="2"/>
  <c r="BH165" i="2"/>
  <c r="BG165" i="2"/>
  <c r="BF165" i="2"/>
  <c r="T165" i="2"/>
  <c r="R165" i="2"/>
  <c r="P165" i="2"/>
  <c r="BI157" i="2"/>
  <c r="BH157" i="2"/>
  <c r="BG157" i="2"/>
  <c r="BF157" i="2"/>
  <c r="T157" i="2"/>
  <c r="R157" i="2"/>
  <c r="P157" i="2"/>
  <c r="BI145" i="2"/>
  <c r="BH145" i="2"/>
  <c r="BG145" i="2"/>
  <c r="BF145" i="2"/>
  <c r="T145" i="2"/>
  <c r="R145" i="2"/>
  <c r="P145" i="2"/>
  <c r="BI135" i="2"/>
  <c r="BH135" i="2"/>
  <c r="BG135" i="2"/>
  <c r="BF135" i="2"/>
  <c r="T135" i="2"/>
  <c r="R135" i="2"/>
  <c r="P135" i="2"/>
  <c r="BI129" i="2"/>
  <c r="BH129" i="2"/>
  <c r="BG129" i="2"/>
  <c r="BF129" i="2"/>
  <c r="T129" i="2"/>
  <c r="R129" i="2"/>
  <c r="P129" i="2"/>
  <c r="BI123" i="2"/>
  <c r="BH123" i="2"/>
  <c r="BG123" i="2"/>
  <c r="BF123" i="2"/>
  <c r="T123" i="2"/>
  <c r="R123" i="2"/>
  <c r="P123" i="2"/>
  <c r="F115" i="2"/>
  <c r="E113" i="2"/>
  <c r="F89" i="2"/>
  <c r="E87" i="2"/>
  <c r="J24" i="2"/>
  <c r="E24" i="2"/>
  <c r="J92" i="2" s="1"/>
  <c r="J23" i="2"/>
  <c r="J21" i="2"/>
  <c r="E21" i="2"/>
  <c r="J91" i="2" s="1"/>
  <c r="J20" i="2"/>
  <c r="J18" i="2"/>
  <c r="E18" i="2"/>
  <c r="F118" i="2" s="1"/>
  <c r="J17" i="2"/>
  <c r="J15" i="2"/>
  <c r="E15" i="2"/>
  <c r="F117" i="2" s="1"/>
  <c r="J14" i="2"/>
  <c r="J12" i="2"/>
  <c r="J115" i="2"/>
  <c r="E7" i="2"/>
  <c r="E111" i="2"/>
  <c r="L90" i="1"/>
  <c r="AM90" i="1"/>
  <c r="AM89" i="1"/>
  <c r="L89" i="1"/>
  <c r="AM87" i="1"/>
  <c r="L87" i="1"/>
  <c r="L85" i="1"/>
  <c r="L84" i="1"/>
  <c r="J147" i="8"/>
  <c r="BK141" i="8"/>
  <c r="BK123" i="8"/>
  <c r="BK229" i="6"/>
  <c r="J229" i="6"/>
  <c r="J225" i="6"/>
  <c r="BK221" i="6"/>
  <c r="J216" i="6"/>
  <c r="BK212" i="6"/>
  <c r="J193" i="6"/>
  <c r="J168" i="6"/>
  <c r="BK164" i="6"/>
  <c r="BK160" i="6"/>
  <c r="BK156" i="6"/>
  <c r="J131" i="6"/>
  <c r="J532" i="5"/>
  <c r="BK525" i="5"/>
  <c r="J495" i="5"/>
  <c r="J490" i="5"/>
  <c r="BK483" i="5"/>
  <c r="J466" i="5"/>
  <c r="BK459" i="5"/>
  <c r="J452" i="5"/>
  <c r="J445" i="5"/>
  <c r="J438" i="5"/>
  <c r="BK432" i="5"/>
  <c r="BK427" i="5"/>
  <c r="J405" i="5"/>
  <c r="J396" i="5"/>
  <c r="BK392" i="5"/>
  <c r="BK388" i="5"/>
  <c r="BK381" i="5"/>
  <c r="J367" i="5"/>
  <c r="J356" i="5"/>
  <c r="BK344" i="5"/>
  <c r="J332" i="5"/>
  <c r="BK324" i="5"/>
  <c r="BK312" i="5"/>
  <c r="BK307" i="5"/>
  <c r="J298" i="5"/>
  <c r="J291" i="5"/>
  <c r="J286" i="5"/>
  <c r="J281" i="5"/>
  <c r="BK276" i="5"/>
  <c r="BK271" i="5"/>
  <c r="BK267" i="5"/>
  <c r="BK260" i="5"/>
  <c r="BK253" i="5"/>
  <c r="J246" i="5"/>
  <c r="BK239" i="5"/>
  <c r="J232" i="5"/>
  <c r="BK223" i="5"/>
  <c r="BK214" i="5"/>
  <c r="J214" i="5"/>
  <c r="BK209" i="5"/>
  <c r="J209" i="5"/>
  <c r="BK201" i="5"/>
  <c r="J201" i="5"/>
  <c r="BK192" i="5"/>
  <c r="J192" i="5"/>
  <c r="J186" i="5"/>
  <c r="BK180" i="5"/>
  <c r="J172" i="5"/>
  <c r="BK164" i="5"/>
  <c r="J164" i="5"/>
  <c r="BK156" i="5"/>
  <c r="J150" i="5"/>
  <c r="J144" i="5"/>
  <c r="BK138" i="5"/>
  <c r="J130" i="5"/>
  <c r="J122" i="5"/>
  <c r="J839" i="4"/>
  <c r="J834" i="4"/>
  <c r="J822" i="4"/>
  <c r="J815" i="4"/>
  <c r="J784" i="4"/>
  <c r="J779" i="4"/>
  <c r="J774" i="4"/>
  <c r="J769" i="4"/>
  <c r="BK745" i="4"/>
  <c r="BK740" i="4"/>
  <c r="BK708" i="4"/>
  <c r="BK699" i="4"/>
  <c r="J689" i="4"/>
  <c r="BK679" i="4"/>
  <c r="J670" i="4"/>
  <c r="BK659" i="4"/>
  <c r="BK648" i="4"/>
  <c r="J637" i="4"/>
  <c r="J627" i="4"/>
  <c r="BK622" i="4"/>
  <c r="J612" i="4"/>
  <c r="J599" i="4"/>
  <c r="J587" i="4"/>
  <c r="J570" i="4"/>
  <c r="BK564" i="4"/>
  <c r="J554" i="4"/>
  <c r="BK545" i="4"/>
  <c r="J525" i="4"/>
  <c r="J503" i="4"/>
  <c r="BK495" i="4"/>
  <c r="J490" i="4"/>
  <c r="BK485" i="4"/>
  <c r="J475" i="4"/>
  <c r="BK459" i="4"/>
  <c r="J448" i="4"/>
  <c r="J444" i="4"/>
  <c r="BK437" i="4"/>
  <c r="J426" i="4"/>
  <c r="BK414" i="4"/>
  <c r="BK399" i="4"/>
  <c r="BK394" i="4"/>
  <c r="J384" i="4"/>
  <c r="BK356" i="4"/>
  <c r="J343" i="4"/>
  <c r="J334" i="4"/>
  <c r="J327" i="4"/>
  <c r="BK304" i="4"/>
  <c r="J299" i="4"/>
  <c r="BK291" i="4"/>
  <c r="J283" i="4"/>
  <c r="BK275" i="4"/>
  <c r="J269" i="4"/>
  <c r="J263" i="4"/>
  <c r="BK255" i="4"/>
  <c r="J239" i="4"/>
  <c r="BK231" i="4"/>
  <c r="J225" i="4"/>
  <c r="J219" i="4"/>
  <c r="J213" i="4"/>
  <c r="J208" i="4"/>
  <c r="BK202" i="4"/>
  <c r="BK179" i="4"/>
  <c r="BK143" i="4"/>
  <c r="BK137" i="4"/>
  <c r="J283" i="3"/>
  <c r="BK271" i="3"/>
  <c r="BK256" i="3"/>
  <c r="BK252" i="3"/>
  <c r="J247" i="3"/>
  <c r="BK229" i="3"/>
  <c r="J224" i="3"/>
  <c r="BK214" i="3"/>
  <c r="BK199" i="3"/>
  <c r="BK191" i="3"/>
  <c r="BK182" i="3"/>
  <c r="J177" i="3"/>
  <c r="BK169" i="3"/>
  <c r="BK163" i="3"/>
  <c r="BK158" i="3"/>
  <c r="J154" i="3"/>
  <c r="J134" i="3"/>
  <c r="BK122" i="3"/>
  <c r="J872" i="2"/>
  <c r="BK865" i="2"/>
  <c r="J860" i="2"/>
  <c r="J855" i="2"/>
  <c r="BK850" i="2"/>
  <c r="J850" i="2"/>
  <c r="BK845" i="2"/>
  <c r="J838" i="2"/>
  <c r="BK833" i="2"/>
  <c r="BK822" i="2"/>
  <c r="BK817" i="2"/>
  <c r="BK810" i="2"/>
  <c r="J810" i="2"/>
  <c r="BK798" i="2"/>
  <c r="BK788" i="2"/>
  <c r="J778" i="2"/>
  <c r="J773" i="2"/>
  <c r="BK768" i="2"/>
  <c r="BK763" i="2"/>
  <c r="J758" i="2"/>
  <c r="J753" i="2"/>
  <c r="J748" i="2"/>
  <c r="BK741" i="2"/>
  <c r="BK734" i="2"/>
  <c r="J727" i="2"/>
  <c r="BK720" i="2"/>
  <c r="J716" i="2"/>
  <c r="BK700" i="2"/>
  <c r="J696" i="2"/>
  <c r="BK692" i="2"/>
  <c r="BK685" i="2"/>
  <c r="BK676" i="2"/>
  <c r="BK660" i="2"/>
  <c r="J653" i="2"/>
  <c r="BK644" i="2"/>
  <c r="J637" i="2"/>
  <c r="J630" i="2"/>
  <c r="J612" i="2"/>
  <c r="BK596" i="2"/>
  <c r="J589" i="2"/>
  <c r="BK575" i="2"/>
  <c r="BK564" i="2"/>
  <c r="BK551" i="2"/>
  <c r="J546" i="2"/>
  <c r="J541" i="2"/>
  <c r="J526" i="2"/>
  <c r="J521" i="2"/>
  <c r="BK516" i="2"/>
  <c r="BK511" i="2"/>
  <c r="J501" i="2"/>
  <c r="BK489" i="2"/>
  <c r="BK479" i="2"/>
  <c r="BK469" i="2"/>
  <c r="BK441" i="2"/>
  <c r="J436" i="2"/>
  <c r="BK428" i="2"/>
  <c r="J420" i="2"/>
  <c r="J412" i="2"/>
  <c r="BK347" i="2"/>
  <c r="J327" i="2"/>
  <c r="J311" i="2"/>
  <c r="BK303" i="2"/>
  <c r="J295" i="2"/>
  <c r="BK271" i="2"/>
  <c r="J263" i="2"/>
  <c r="J255" i="2"/>
  <c r="J247" i="2"/>
  <c r="J207" i="2"/>
  <c r="J191" i="2"/>
  <c r="J175" i="2"/>
  <c r="BK157" i="2"/>
  <c r="J145" i="2"/>
  <c r="BK123" i="2"/>
  <c r="BK147" i="8"/>
  <c r="J141" i="8"/>
  <c r="BK135" i="8"/>
  <c r="BK131" i="8"/>
  <c r="J123" i="8"/>
  <c r="J119" i="8"/>
  <c r="J126" i="7"/>
  <c r="BK225" i="6"/>
  <c r="J212" i="6"/>
  <c r="J201" i="6"/>
  <c r="BK197" i="6"/>
  <c r="J189" i="6"/>
  <c r="BK180" i="6"/>
  <c r="J176" i="6"/>
  <c r="BK152" i="6"/>
  <c r="BK143" i="6"/>
  <c r="BK139" i="6"/>
  <c r="BK131" i="6"/>
  <c r="BK545" i="5"/>
  <c r="J545" i="5"/>
  <c r="BK541" i="5"/>
  <c r="J541" i="5"/>
  <c r="BK537" i="5"/>
  <c r="J537" i="5"/>
  <c r="BK532" i="5"/>
  <c r="J525" i="5"/>
  <c r="BK518" i="5"/>
  <c r="BK513" i="5"/>
  <c r="BK478" i="5"/>
  <c r="J473" i="5"/>
  <c r="BK466" i="5"/>
  <c r="J459" i="5"/>
  <c r="J432" i="5"/>
  <c r="J422" i="5"/>
  <c r="J388" i="5"/>
  <c r="J381" i="5"/>
  <c r="J135" i="8"/>
  <c r="J131" i="8"/>
  <c r="BK127" i="8"/>
  <c r="J127" i="8"/>
  <c r="BK119" i="8"/>
  <c r="BK119" i="7"/>
  <c r="J207" i="6"/>
  <c r="J197" i="6"/>
  <c r="BK185" i="6"/>
  <c r="BK172" i="6"/>
  <c r="BK168" i="6"/>
  <c r="J152" i="6"/>
  <c r="J148" i="6"/>
  <c r="J135" i="6"/>
  <c r="J127" i="6"/>
  <c r="J518" i="5"/>
  <c r="J504" i="5"/>
  <c r="BK490" i="5"/>
  <c r="BK473" i="5"/>
  <c r="BK452" i="5"/>
  <c r="J427" i="5"/>
  <c r="BK417" i="5"/>
  <c r="J412" i="5"/>
  <c r="BK396" i="5"/>
  <c r="J392" i="5"/>
  <c r="BK374" i="5"/>
  <c r="BK362" i="5"/>
  <c r="BK356" i="5"/>
  <c r="BK351" i="5"/>
  <c r="J344" i="5"/>
  <c r="J337" i="5"/>
  <c r="BK332" i="5"/>
  <c r="J324" i="5"/>
  <c r="BK317" i="5"/>
  <c r="J317" i="5"/>
  <c r="J312" i="5"/>
  <c r="J307" i="5"/>
  <c r="BK298" i="5"/>
  <c r="BK291" i="5"/>
  <c r="BK286" i="5"/>
  <c r="BK281" i="5"/>
  <c r="J276" i="5"/>
  <c r="J271" i="5"/>
  <c r="J267" i="5"/>
  <c r="J260" i="5"/>
  <c r="J253" i="5"/>
  <c r="BK246" i="5"/>
  <c r="J239" i="5"/>
  <c r="BK232" i="5"/>
  <c r="J223" i="5"/>
  <c r="BK186" i="5"/>
  <c r="J180" i="5"/>
  <c r="BK172" i="5"/>
  <c r="J156" i="5"/>
  <c r="BK150" i="5"/>
  <c r="BK144" i="5"/>
  <c r="J138" i="5"/>
  <c r="BK130" i="5"/>
  <c r="BK122" i="5"/>
  <c r="J887" i="4"/>
  <c r="BK883" i="4"/>
  <c r="J879" i="4"/>
  <c r="J874" i="4"/>
  <c r="J869" i="4"/>
  <c r="J864" i="4"/>
  <c r="BK859" i="4"/>
  <c r="J850" i="4"/>
  <c r="BK830" i="4"/>
  <c r="BK822" i="4"/>
  <c r="BK789" i="4"/>
  <c r="J789" i="4"/>
  <c r="BK784" i="4"/>
  <c r="BK779" i="4"/>
  <c r="BK769" i="4"/>
  <c r="BK762" i="4"/>
  <c r="BK751" i="4"/>
  <c r="J745" i="4"/>
  <c r="BK727" i="4"/>
  <c r="J708" i="4"/>
  <c r="J694" i="4"/>
  <c r="BK689" i="4"/>
  <c r="J684" i="4"/>
  <c r="J679" i="4"/>
  <c r="BK670" i="4"/>
  <c r="BK664" i="4"/>
  <c r="BK653" i="4"/>
  <c r="J643" i="4"/>
  <c r="BK632" i="4"/>
  <c r="BK627" i="4"/>
  <c r="BK617" i="4"/>
  <c r="BK607" i="4"/>
  <c r="J603" i="4"/>
  <c r="BK599" i="4"/>
  <c r="J592" i="4"/>
  <c r="BK579" i="4"/>
  <c r="J564" i="4"/>
  <c r="J559" i="4"/>
  <c r="BK554" i="4"/>
  <c r="J550" i="4"/>
  <c r="J545" i="4"/>
  <c r="BK525" i="4"/>
  <c r="BK503" i="4"/>
  <c r="J495" i="4"/>
  <c r="BK490" i="4"/>
  <c r="J480" i="4"/>
  <c r="BK426" i="4"/>
  <c r="BK419" i="4"/>
  <c r="J414" i="4"/>
  <c r="J409" i="4"/>
  <c r="J404" i="4"/>
  <c r="J399" i="4"/>
  <c r="BK389" i="4"/>
  <c r="BK384" i="4"/>
  <c r="J379" i="4"/>
  <c r="J375" i="4"/>
  <c r="J356" i="4"/>
  <c r="BK334" i="4"/>
  <c r="BK314" i="4"/>
  <c r="J304" i="4"/>
  <c r="BK299" i="4"/>
  <c r="J291" i="4"/>
  <c r="BK283" i="4"/>
  <c r="BK269" i="4"/>
  <c r="J255" i="4"/>
  <c r="BK247" i="4"/>
  <c r="BK239" i="4"/>
  <c r="J231" i="4"/>
  <c r="BK219" i="4"/>
  <c r="BK208" i="4"/>
  <c r="BK192" i="4"/>
  <c r="BK162" i="4"/>
  <c r="J143" i="4"/>
  <c r="J131" i="4"/>
  <c r="BK123" i="4"/>
  <c r="J292" i="3"/>
  <c r="J288" i="3"/>
  <c r="BK278" i="3"/>
  <c r="J265" i="3"/>
  <c r="BK260" i="3"/>
  <c r="J256" i="3"/>
  <c r="J243" i="3"/>
  <c r="J238" i="3"/>
  <c r="J233" i="3"/>
  <c r="J219" i="3"/>
  <c r="J214" i="3"/>
  <c r="J210" i="3"/>
  <c r="J203" i="3"/>
  <c r="J195" i="3"/>
  <c r="J191" i="3"/>
  <c r="BK187" i="3"/>
  <c r="J182" i="3"/>
  <c r="BK177" i="3"/>
  <c r="J163" i="3"/>
  <c r="J158" i="3"/>
  <c r="BK154" i="3"/>
  <c r="J145" i="3"/>
  <c r="BK134" i="3"/>
  <c r="BK127" i="3"/>
  <c r="BK877" i="2"/>
  <c r="J877" i="2"/>
  <c r="BK872" i="2"/>
  <c r="J865" i="2"/>
  <c r="BK860" i="2"/>
  <c r="BK855" i="2"/>
  <c r="J845" i="2"/>
  <c r="BK838" i="2"/>
  <c r="BK827" i="2"/>
  <c r="J817" i="2"/>
  <c r="BK803" i="2"/>
  <c r="J793" i="2"/>
  <c r="J788" i="2"/>
  <c r="BK783" i="2"/>
  <c r="J763" i="2"/>
  <c r="BK758" i="2"/>
  <c r="BK753" i="2"/>
  <c r="J734" i="2"/>
  <c r="BK727" i="2"/>
  <c r="J720" i="2"/>
  <c r="J705" i="2"/>
  <c r="BK696" i="2"/>
  <c r="J685" i="2"/>
  <c r="BK653" i="2"/>
  <c r="J644" i="2"/>
  <c r="BK630" i="2"/>
  <c r="J621" i="2"/>
  <c r="BK612" i="2"/>
  <c r="J605" i="2"/>
  <c r="J596" i="2"/>
  <c r="J580" i="2"/>
  <c r="BK570" i="2"/>
  <c r="J551" i="2"/>
  <c r="BK546" i="2"/>
  <c r="J536" i="2"/>
  <c r="J531" i="2"/>
  <c r="BK526" i="2"/>
  <c r="BK521" i="2"/>
  <c r="J511" i="2"/>
  <c r="J506" i="2"/>
  <c r="BK501" i="2"/>
  <c r="J496" i="2"/>
  <c r="J484" i="2"/>
  <c r="J474" i="2"/>
  <c r="J469" i="2"/>
  <c r="BK464" i="2"/>
  <c r="BK455" i="2"/>
  <c r="J441" i="2"/>
  <c r="BK436" i="2"/>
  <c r="J428" i="2"/>
  <c r="BK420" i="2"/>
  <c r="BK412" i="2"/>
  <c r="J404" i="2"/>
  <c r="BK396" i="2"/>
  <c r="J381" i="2"/>
  <c r="J367" i="2"/>
  <c r="BK353" i="2"/>
  <c r="J341" i="2"/>
  <c r="J335" i="2"/>
  <c r="BK319" i="2"/>
  <c r="BK311" i="2"/>
  <c r="J303" i="2"/>
  <c r="BK295" i="2"/>
  <c r="J287" i="2"/>
  <c r="BK279" i="2"/>
  <c r="BK263" i="2"/>
  <c r="J239" i="2"/>
  <c r="BK231" i="2"/>
  <c r="BK223" i="2"/>
  <c r="J215" i="2"/>
  <c r="BK199" i="2"/>
  <c r="BK191" i="2"/>
  <c r="J183" i="2"/>
  <c r="BK165" i="2"/>
  <c r="J157" i="2"/>
  <c r="BK135" i="2"/>
  <c r="J129" i="2"/>
  <c r="BK126" i="7"/>
  <c r="J119" i="7"/>
  <c r="J221" i="6"/>
  <c r="BK216" i="6"/>
  <c r="BK207" i="6"/>
  <c r="BK201" i="6"/>
  <c r="BK193" i="6"/>
  <c r="BK189" i="6"/>
  <c r="J185" i="6"/>
  <c r="J180" i="6"/>
  <c r="BK176" i="6"/>
  <c r="J172" i="6"/>
  <c r="J164" i="6"/>
  <c r="J160" i="6"/>
  <c r="J156" i="6"/>
  <c r="BK148" i="6"/>
  <c r="J143" i="6"/>
  <c r="J139" i="6"/>
  <c r="BK135" i="6"/>
  <c r="BK127" i="6"/>
  <c r="J513" i="5"/>
  <c r="BK504" i="5"/>
  <c r="BK495" i="5"/>
  <c r="J483" i="5"/>
  <c r="J478" i="5"/>
  <c r="BK445" i="5"/>
  <c r="BK438" i="5"/>
  <c r="BK422" i="5"/>
  <c r="J417" i="5"/>
  <c r="BK412" i="5"/>
  <c r="BK405" i="5"/>
  <c r="J374" i="5"/>
  <c r="BK367" i="5"/>
  <c r="J362" i="5"/>
  <c r="J351" i="5"/>
  <c r="BK337" i="5"/>
  <c r="BK887" i="4"/>
  <c r="J883" i="4"/>
  <c r="BK879" i="4"/>
  <c r="BK874" i="4"/>
  <c r="BK869" i="4"/>
  <c r="BK864" i="4"/>
  <c r="J859" i="4"/>
  <c r="BK850" i="4"/>
  <c r="BK839" i="4"/>
  <c r="BK834" i="4"/>
  <c r="J830" i="4"/>
  <c r="BK815" i="4"/>
  <c r="BK774" i="4"/>
  <c r="J762" i="4"/>
  <c r="J751" i="4"/>
  <c r="J740" i="4"/>
  <c r="J727" i="4"/>
  <c r="J699" i="4"/>
  <c r="BK694" i="4"/>
  <c r="BK684" i="4"/>
  <c r="J664" i="4"/>
  <c r="J659" i="4"/>
  <c r="J653" i="4"/>
  <c r="J648" i="4"/>
  <c r="BK643" i="4"/>
  <c r="BK637" i="4"/>
  <c r="J632" i="4"/>
  <c r="J622" i="4"/>
  <c r="J617" i="4"/>
  <c r="BK612" i="4"/>
  <c r="J607" i="4"/>
  <c r="BK603" i="4"/>
  <c r="BK592" i="4"/>
  <c r="BK587" i="4"/>
  <c r="J579" i="4"/>
  <c r="BK570" i="4"/>
  <c r="BK559" i="4"/>
  <c r="BK550" i="4"/>
  <c r="J485" i="4"/>
  <c r="BK480" i="4"/>
  <c r="BK475" i="4"/>
  <c r="J459" i="4"/>
  <c r="BK448" i="4"/>
  <c r="BK444" i="4"/>
  <c r="J437" i="4"/>
  <c r="J419" i="4"/>
  <c r="BK409" i="4"/>
  <c r="BK404" i="4"/>
  <c r="J394" i="4"/>
  <c r="J389" i="4"/>
  <c r="BK379" i="4"/>
  <c r="BK375" i="4"/>
  <c r="BK343" i="4"/>
  <c r="BK327" i="4"/>
  <c r="J314" i="4"/>
  <c r="J275" i="4"/>
  <c r="BK263" i="4"/>
  <c r="J247" i="4"/>
  <c r="BK225" i="4"/>
  <c r="BK213" i="4"/>
  <c r="J202" i="4"/>
  <c r="J192" i="4"/>
  <c r="J179" i="4"/>
  <c r="J162" i="4"/>
  <c r="J137" i="4"/>
  <c r="BK131" i="4"/>
  <c r="J123" i="4"/>
  <c r="BK292" i="3"/>
  <c r="BK288" i="3"/>
  <c r="BK283" i="3"/>
  <c r="J278" i="3"/>
  <c r="J271" i="3"/>
  <c r="BK265" i="3"/>
  <c r="J260" i="3"/>
  <c r="J252" i="3"/>
  <c r="BK247" i="3"/>
  <c r="BK243" i="3"/>
  <c r="BK238" i="3"/>
  <c r="BK233" i="3"/>
  <c r="J229" i="3"/>
  <c r="BK224" i="3"/>
  <c r="BK219" i="3"/>
  <c r="BK210" i="3"/>
  <c r="BK203" i="3"/>
  <c r="J199" i="3"/>
  <c r="BK195" i="3"/>
  <c r="J187" i="3"/>
  <c r="J169" i="3"/>
  <c r="BK145" i="3"/>
  <c r="J127" i="3"/>
  <c r="J122" i="3"/>
  <c r="J833" i="2"/>
  <c r="J827" i="2"/>
  <c r="J822" i="2"/>
  <c r="J803" i="2"/>
  <c r="J798" i="2"/>
  <c r="BK793" i="2"/>
  <c r="J783" i="2"/>
  <c r="BK778" i="2"/>
  <c r="BK773" i="2"/>
  <c r="J768" i="2"/>
  <c r="BK748" i="2"/>
  <c r="J741" i="2"/>
  <c r="BK716" i="2"/>
  <c r="BK705" i="2"/>
  <c r="J700" i="2"/>
  <c r="J692" i="2"/>
  <c r="J676" i="2"/>
  <c r="BK669" i="2"/>
  <c r="J669" i="2"/>
  <c r="J660" i="2"/>
  <c r="BK637" i="2"/>
  <c r="BK621" i="2"/>
  <c r="BK605" i="2"/>
  <c r="BK589" i="2"/>
  <c r="BK580" i="2"/>
  <c r="J575" i="2"/>
  <c r="J570" i="2"/>
  <c r="J564" i="2"/>
  <c r="BK541" i="2"/>
  <c r="BK536" i="2"/>
  <c r="BK531" i="2"/>
  <c r="J516" i="2"/>
  <c r="BK506" i="2"/>
  <c r="BK496" i="2"/>
  <c r="J489" i="2"/>
  <c r="BK484" i="2"/>
  <c r="J479" i="2"/>
  <c r="BK474" i="2"/>
  <c r="J464" i="2"/>
  <c r="J455" i="2"/>
  <c r="BK404" i="2"/>
  <c r="J396" i="2"/>
  <c r="BK381" i="2"/>
  <c r="BK367" i="2"/>
  <c r="J353" i="2"/>
  <c r="J347" i="2"/>
  <c r="BK341" i="2"/>
  <c r="BK335" i="2"/>
  <c r="BK327" i="2"/>
  <c r="J319" i="2"/>
  <c r="BK287" i="2"/>
  <c r="J279" i="2"/>
  <c r="J271" i="2"/>
  <c r="BK255" i="2"/>
  <c r="BK247" i="2"/>
  <c r="BK239" i="2"/>
  <c r="J231" i="2"/>
  <c r="J223" i="2"/>
  <c r="BK215" i="2"/>
  <c r="BK207" i="2"/>
  <c r="J199" i="2"/>
  <c r="BK183" i="2"/>
  <c r="BK175" i="2"/>
  <c r="J165" i="2"/>
  <c r="BK145" i="2"/>
  <c r="J135" i="2"/>
  <c r="BK129" i="2"/>
  <c r="J123" i="2"/>
  <c r="AS94" i="1"/>
  <c r="F37" i="7"/>
  <c r="BD100" i="1"/>
  <c r="F35" i="7"/>
  <c r="BB100" i="1" s="1"/>
  <c r="F36" i="7"/>
  <c r="BC100" i="1"/>
  <c r="F34" i="7"/>
  <c r="BA100" i="1" s="1"/>
  <c r="P122" i="2" l="1"/>
  <c r="BK463" i="2"/>
  <c r="J463" i="2" s="1"/>
  <c r="J98" i="2" s="1"/>
  <c r="T463" i="2"/>
  <c r="R569" i="2"/>
  <c r="BK821" i="2"/>
  <c r="J821" i="2"/>
  <c r="J100" i="2" s="1"/>
  <c r="P821" i="2"/>
  <c r="T821" i="2"/>
  <c r="P832" i="2"/>
  <c r="P121" i="3"/>
  <c r="T121" i="3"/>
  <c r="P153" i="3"/>
  <c r="T153" i="3"/>
  <c r="T168" i="3"/>
  <c r="R270" i="3"/>
  <c r="P122" i="4"/>
  <c r="BK333" i="4"/>
  <c r="J333" i="4" s="1"/>
  <c r="J98" i="4" s="1"/>
  <c r="R333" i="4"/>
  <c r="P502" i="4"/>
  <c r="T121" i="5"/>
  <c r="P231" i="5"/>
  <c r="T306" i="5"/>
  <c r="R494" i="5"/>
  <c r="R126" i="6"/>
  <c r="R147" i="6"/>
  <c r="T184" i="6"/>
  <c r="P220" i="6"/>
  <c r="P211" i="6" s="1"/>
  <c r="P205" i="6" s="1"/>
  <c r="BK118" i="8"/>
  <c r="BK117" i="8"/>
  <c r="J117" i="8" s="1"/>
  <c r="J96" i="8" s="1"/>
  <c r="R122" i="2"/>
  <c r="P463" i="2"/>
  <c r="R463" i="2"/>
  <c r="P569" i="2"/>
  <c r="BK832" i="2"/>
  <c r="J832" i="2"/>
  <c r="J101" i="2" s="1"/>
  <c r="T832" i="2"/>
  <c r="BK168" i="3"/>
  <c r="J168" i="3"/>
  <c r="J99" i="3" s="1"/>
  <c r="R168" i="3"/>
  <c r="P270" i="3"/>
  <c r="BK122" i="4"/>
  <c r="J122" i="4" s="1"/>
  <c r="J97" i="4" s="1"/>
  <c r="R122" i="4"/>
  <c r="P333" i="4"/>
  <c r="T333" i="4"/>
  <c r="R502" i="4"/>
  <c r="BK829" i="4"/>
  <c r="J829" i="4"/>
  <c r="J100" i="4" s="1"/>
  <c r="BK838" i="4"/>
  <c r="J838" i="4"/>
  <c r="J101" i="4"/>
  <c r="R838" i="4"/>
  <c r="BK121" i="5"/>
  <c r="J121" i="5"/>
  <c r="J97" i="5"/>
  <c r="BK231" i="5"/>
  <c r="J231" i="5"/>
  <c r="J98" i="5"/>
  <c r="R306" i="5"/>
  <c r="P494" i="5"/>
  <c r="BK126" i="6"/>
  <c r="P147" i="6"/>
  <c r="BK184" i="6"/>
  <c r="J184" i="6" s="1"/>
  <c r="J100" i="6" s="1"/>
  <c r="T220" i="6"/>
  <c r="T211" i="6"/>
  <c r="T205" i="6" s="1"/>
  <c r="P118" i="8"/>
  <c r="P117" i="8"/>
  <c r="AU101" i="1"/>
  <c r="P121" i="5"/>
  <c r="T231" i="5"/>
  <c r="BK306" i="5"/>
  <c r="J306" i="5"/>
  <c r="J99" i="5" s="1"/>
  <c r="BK494" i="5"/>
  <c r="J494" i="5"/>
  <c r="J100" i="5"/>
  <c r="P126" i="6"/>
  <c r="T147" i="6"/>
  <c r="P184" i="6"/>
  <c r="BK220" i="6"/>
  <c r="J220" i="6" s="1"/>
  <c r="J104" i="6" s="1"/>
  <c r="R118" i="8"/>
  <c r="R117" i="8"/>
  <c r="BK122" i="2"/>
  <c r="J122" i="2" s="1"/>
  <c r="J97" i="2" s="1"/>
  <c r="T122" i="2"/>
  <c r="BK569" i="2"/>
  <c r="J569" i="2" s="1"/>
  <c r="J99" i="2" s="1"/>
  <c r="T569" i="2"/>
  <c r="R821" i="2"/>
  <c r="R832" i="2"/>
  <c r="BK121" i="3"/>
  <c r="J121" i="3"/>
  <c r="J97" i="3" s="1"/>
  <c r="R121" i="3"/>
  <c r="BK153" i="3"/>
  <c r="J153" i="3"/>
  <c r="J98" i="3" s="1"/>
  <c r="R153" i="3"/>
  <c r="P168" i="3"/>
  <c r="BK270" i="3"/>
  <c r="J270" i="3" s="1"/>
  <c r="J100" i="3" s="1"/>
  <c r="T270" i="3"/>
  <c r="T122" i="4"/>
  <c r="BK502" i="4"/>
  <c r="J502" i="4" s="1"/>
  <c r="J99" i="4" s="1"/>
  <c r="T502" i="4"/>
  <c r="P829" i="4"/>
  <c r="R829" i="4"/>
  <c r="T829" i="4"/>
  <c r="P838" i="4"/>
  <c r="T838" i="4"/>
  <c r="R121" i="5"/>
  <c r="R231" i="5"/>
  <c r="P306" i="5"/>
  <c r="T494" i="5"/>
  <c r="T126" i="6"/>
  <c r="T125" i="6"/>
  <c r="BK147" i="6"/>
  <c r="J147" i="6" s="1"/>
  <c r="J99" i="6" s="1"/>
  <c r="R184" i="6"/>
  <c r="R220" i="6"/>
  <c r="R211" i="6" s="1"/>
  <c r="R205" i="6" s="1"/>
  <c r="T118" i="8"/>
  <c r="T117" i="8"/>
  <c r="E85" i="2"/>
  <c r="F91" i="2"/>
  <c r="F92" i="2"/>
  <c r="J118" i="2"/>
  <c r="BE129" i="2"/>
  <c r="BE135" i="2"/>
  <c r="BE165" i="2"/>
  <c r="BE191" i="2"/>
  <c r="BE199" i="2"/>
  <c r="BE207" i="2"/>
  <c r="BE223" i="2"/>
  <c r="BE279" i="2"/>
  <c r="BE295" i="2"/>
  <c r="BE303" i="2"/>
  <c r="BE319" i="2"/>
  <c r="BE367" i="2"/>
  <c r="BE381" i="2"/>
  <c r="BE396" i="2"/>
  <c r="BE412" i="2"/>
  <c r="BE441" i="2"/>
  <c r="BE469" i="2"/>
  <c r="BE479" i="2"/>
  <c r="BE484" i="2"/>
  <c r="BE501" i="2"/>
  <c r="BE526" i="2"/>
  <c r="BE531" i="2"/>
  <c r="BE546" i="2"/>
  <c r="BE551" i="2"/>
  <c r="BE564" i="2"/>
  <c r="BE575" i="2"/>
  <c r="BE596" i="2"/>
  <c r="BE612" i="2"/>
  <c r="BE630" i="2"/>
  <c r="BE644" i="2"/>
  <c r="BE660" i="2"/>
  <c r="BE685" i="2"/>
  <c r="BE696" i="2"/>
  <c r="BE727" i="2"/>
  <c r="BE741" i="2"/>
  <c r="BE768" i="2"/>
  <c r="BE788" i="2"/>
  <c r="BE803" i="2"/>
  <c r="J89" i="3"/>
  <c r="J92" i="3"/>
  <c r="F116" i="3"/>
  <c r="BE134" i="3"/>
  <c r="BE163" i="3"/>
  <c r="BE195" i="3"/>
  <c r="BE203" i="3"/>
  <c r="BE214" i="3"/>
  <c r="BE219" i="3"/>
  <c r="BE229" i="3"/>
  <c r="BE243" i="3"/>
  <c r="BE256" i="3"/>
  <c r="BE260" i="3"/>
  <c r="BE288" i="3"/>
  <c r="BE292" i="3"/>
  <c r="E85" i="4"/>
  <c r="F91" i="4"/>
  <c r="J115" i="4"/>
  <c r="F118" i="4"/>
  <c r="BE123" i="4"/>
  <c r="BE162" i="4"/>
  <c r="BE219" i="4"/>
  <c r="BE239" i="4"/>
  <c r="BE255" i="4"/>
  <c r="BE269" i="4"/>
  <c r="BE291" i="4"/>
  <c r="BE334" i="4"/>
  <c r="BE356" i="4"/>
  <c r="BE384" i="4"/>
  <c r="BE404" i="4"/>
  <c r="BE426" i="4"/>
  <c r="BE437" i="4"/>
  <c r="BE444" i="4"/>
  <c r="BE459" i="4"/>
  <c r="BE545" i="4"/>
  <c r="BE554" i="4"/>
  <c r="BE564" i="4"/>
  <c r="BE579" i="4"/>
  <c r="BE587" i="4"/>
  <c r="BE599" i="4"/>
  <c r="BE627" i="4"/>
  <c r="BE632" i="4"/>
  <c r="BE648" i="4"/>
  <c r="BE664" i="4"/>
  <c r="BE679" i="4"/>
  <c r="BE727" i="4"/>
  <c r="BE745" i="4"/>
  <c r="BE769" i="4"/>
  <c r="BE779" i="4"/>
  <c r="BE784" i="4"/>
  <c r="BE822" i="4"/>
  <c r="BE834" i="4"/>
  <c r="BE850" i="4"/>
  <c r="BE864" i="4"/>
  <c r="BE869" i="4"/>
  <c r="BE874" i="4"/>
  <c r="BE883" i="4"/>
  <c r="BE887" i="4"/>
  <c r="BE356" i="5"/>
  <c r="BE367" i="5"/>
  <c r="BE381" i="5"/>
  <c r="BE388" i="5"/>
  <c r="BE427" i="5"/>
  <c r="BE452" i="5"/>
  <c r="BE478" i="5"/>
  <c r="BE490" i="5"/>
  <c r="J89" i="6"/>
  <c r="J92" i="6"/>
  <c r="J120" i="6"/>
  <c r="BE127" i="6"/>
  <c r="BE156" i="6"/>
  <c r="BE164" i="6"/>
  <c r="BE168" i="6"/>
  <c r="BE180" i="6"/>
  <c r="BE189" i="6"/>
  <c r="BE207" i="6"/>
  <c r="BE225" i="6"/>
  <c r="F113" i="7"/>
  <c r="BE126" i="7"/>
  <c r="BK118" i="7"/>
  <c r="BK117" i="7"/>
  <c r="J117" i="7"/>
  <c r="J96" i="7" s="1"/>
  <c r="E85" i="8"/>
  <c r="J89" i="8"/>
  <c r="BE123" i="8"/>
  <c r="J89" i="2"/>
  <c r="J117" i="2"/>
  <c r="BE123" i="2"/>
  <c r="BE145" i="2"/>
  <c r="BE157" i="2"/>
  <c r="BE183" i="2"/>
  <c r="BE215" i="2"/>
  <c r="BE239" i="2"/>
  <c r="BE255" i="2"/>
  <c r="BE271" i="2"/>
  <c r="BE287" i="2"/>
  <c r="BE311" i="2"/>
  <c r="BE327" i="2"/>
  <c r="BE335" i="2"/>
  <c r="BE428" i="2"/>
  <c r="BE489" i="2"/>
  <c r="BE511" i="2"/>
  <c r="BE516" i="2"/>
  <c r="BE541" i="2"/>
  <c r="BE605" i="2"/>
  <c r="BE621" i="2"/>
  <c r="BE669" i="2"/>
  <c r="BE720" i="2"/>
  <c r="BE748" i="2"/>
  <c r="BE753" i="2"/>
  <c r="BE758" i="2"/>
  <c r="BE778" i="2"/>
  <c r="BE798" i="2"/>
  <c r="BE810" i="2"/>
  <c r="BE817" i="2"/>
  <c r="BE822" i="2"/>
  <c r="BE827" i="2"/>
  <c r="BE833" i="2"/>
  <c r="BE845" i="2"/>
  <c r="BE850" i="2"/>
  <c r="BE855" i="2"/>
  <c r="BE865" i="2"/>
  <c r="BE877" i="2"/>
  <c r="J91" i="3"/>
  <c r="E110" i="3"/>
  <c r="BE122" i="3"/>
  <c r="BE127" i="3"/>
  <c r="BE158" i="3"/>
  <c r="BE169" i="3"/>
  <c r="BE182" i="3"/>
  <c r="BE191" i="3"/>
  <c r="BE199" i="3"/>
  <c r="BE233" i="3"/>
  <c r="BE238" i="3"/>
  <c r="BE252" i="3"/>
  <c r="BE265" i="3"/>
  <c r="BE271" i="3"/>
  <c r="BE278" i="3"/>
  <c r="J91" i="4"/>
  <c r="J92" i="4"/>
  <c r="BE131" i="4"/>
  <c r="BE143" i="4"/>
  <c r="BE179" i="4"/>
  <c r="BE202" i="4"/>
  <c r="BE213" i="4"/>
  <c r="BE231" i="4"/>
  <c r="BE263" i="4"/>
  <c r="BE275" i="4"/>
  <c r="BE304" i="4"/>
  <c r="BE399" i="4"/>
  <c r="BE414" i="4"/>
  <c r="BE485" i="4"/>
  <c r="BE490" i="4"/>
  <c r="BE503" i="4"/>
  <c r="BE550" i="4"/>
  <c r="BE559" i="4"/>
  <c r="BE570" i="4"/>
  <c r="BE592" i="4"/>
  <c r="BE603" i="4"/>
  <c r="BE622" i="4"/>
  <c r="BE659" i="4"/>
  <c r="BE708" i="4"/>
  <c r="BE740" i="4"/>
  <c r="BE751" i="4"/>
  <c r="BE789" i="4"/>
  <c r="BE815" i="4"/>
  <c r="BE839" i="4"/>
  <c r="BE859" i="4"/>
  <c r="BE879" i="4"/>
  <c r="E85" i="5"/>
  <c r="J89" i="5"/>
  <c r="F92" i="5"/>
  <c r="F116" i="5"/>
  <c r="BE122" i="5"/>
  <c r="BE138" i="5"/>
  <c r="BE144" i="5"/>
  <c r="BE150" i="5"/>
  <c r="BE172" i="5"/>
  <c r="BE223" i="5"/>
  <c r="BE232" i="5"/>
  <c r="BE239" i="5"/>
  <c r="BE260" i="5"/>
  <c r="BE271" i="5"/>
  <c r="BE276" i="5"/>
  <c r="BE281" i="5"/>
  <c r="BE286" i="5"/>
  <c r="BE291" i="5"/>
  <c r="BE298" i="5"/>
  <c r="BE307" i="5"/>
  <c r="BE312" i="5"/>
  <c r="BE324" i="5"/>
  <c r="BE332" i="5"/>
  <c r="BE344" i="5"/>
  <c r="BE351" i="5"/>
  <c r="BE362" i="5"/>
  <c r="BE392" i="5"/>
  <c r="BE405" i="5"/>
  <c r="BE422" i="5"/>
  <c r="BE432" i="5"/>
  <c r="BE438" i="5"/>
  <c r="BE459" i="5"/>
  <c r="BE483" i="5"/>
  <c r="BE504" i="5"/>
  <c r="F121" i="6"/>
  <c r="BE172" i="6"/>
  <c r="BE193" i="6"/>
  <c r="BE201" i="6"/>
  <c r="E85" i="7"/>
  <c r="J92" i="7"/>
  <c r="F114" i="7"/>
  <c r="F91" i="8"/>
  <c r="F92" i="8"/>
  <c r="BE135" i="8"/>
  <c r="BE141" i="8"/>
  <c r="BE147" i="8"/>
  <c r="BE396" i="5"/>
  <c r="BE445" i="5"/>
  <c r="BE525" i="5"/>
  <c r="BE537" i="5"/>
  <c r="BE541" i="5"/>
  <c r="BE545" i="5"/>
  <c r="F120" i="6"/>
  <c r="BE135" i="6"/>
  <c r="BE148" i="6"/>
  <c r="BE160" i="6"/>
  <c r="BE176" i="6"/>
  <c r="BE212" i="6"/>
  <c r="BE216" i="6"/>
  <c r="BE221" i="6"/>
  <c r="J91" i="7"/>
  <c r="J111" i="7"/>
  <c r="J91" i="8"/>
  <c r="BE127" i="8"/>
  <c r="BE175" i="2"/>
  <c r="BE231" i="2"/>
  <c r="BE247" i="2"/>
  <c r="BE263" i="2"/>
  <c r="BE341" i="2"/>
  <c r="BE347" i="2"/>
  <c r="BE353" i="2"/>
  <c r="BE404" i="2"/>
  <c r="BE420" i="2"/>
  <c r="BE436" i="2"/>
  <c r="BE455" i="2"/>
  <c r="BE464" i="2"/>
  <c r="BE474" i="2"/>
  <c r="BE496" i="2"/>
  <c r="BE506" i="2"/>
  <c r="BE521" i="2"/>
  <c r="BE536" i="2"/>
  <c r="BE570" i="2"/>
  <c r="BE580" i="2"/>
  <c r="BE589" i="2"/>
  <c r="BE637" i="2"/>
  <c r="BE653" i="2"/>
  <c r="BE676" i="2"/>
  <c r="BE692" i="2"/>
  <c r="BE700" i="2"/>
  <c r="BE705" i="2"/>
  <c r="BE716" i="2"/>
  <c r="BE734" i="2"/>
  <c r="BE763" i="2"/>
  <c r="BE773" i="2"/>
  <c r="BE783" i="2"/>
  <c r="BE793" i="2"/>
  <c r="BE838" i="2"/>
  <c r="BE860" i="2"/>
  <c r="BE872" i="2"/>
  <c r="F92" i="3"/>
  <c r="BE145" i="3"/>
  <c r="BE154" i="3"/>
  <c r="BE177" i="3"/>
  <c r="BE187" i="3"/>
  <c r="BE210" i="3"/>
  <c r="BE224" i="3"/>
  <c r="BE247" i="3"/>
  <c r="BE283" i="3"/>
  <c r="BE137" i="4"/>
  <c r="BE192" i="4"/>
  <c r="BE208" i="4"/>
  <c r="BE225" i="4"/>
  <c r="BE247" i="4"/>
  <c r="BE283" i="4"/>
  <c r="BE299" i="4"/>
  <c r="BE314" i="4"/>
  <c r="BE327" i="4"/>
  <c r="BE343" i="4"/>
  <c r="BE375" i="4"/>
  <c r="BE379" i="4"/>
  <c r="BE389" i="4"/>
  <c r="BE394" i="4"/>
  <c r="BE409" i="4"/>
  <c r="BE419" i="4"/>
  <c r="BE448" i="4"/>
  <c r="BE475" i="4"/>
  <c r="BE480" i="4"/>
  <c r="BE495" i="4"/>
  <c r="BE525" i="4"/>
  <c r="BE607" i="4"/>
  <c r="BE612" i="4"/>
  <c r="BE617" i="4"/>
  <c r="BE637" i="4"/>
  <c r="BE643" i="4"/>
  <c r="BE653" i="4"/>
  <c r="BE670" i="4"/>
  <c r="BE684" i="4"/>
  <c r="BE689" i="4"/>
  <c r="BE694" i="4"/>
  <c r="BE699" i="4"/>
  <c r="BE762" i="4"/>
  <c r="BE774" i="4"/>
  <c r="BE830" i="4"/>
  <c r="J91" i="5"/>
  <c r="J92" i="5"/>
  <c r="BE130" i="5"/>
  <c r="BE156" i="5"/>
  <c r="BE164" i="5"/>
  <c r="BE180" i="5"/>
  <c r="BE186" i="5"/>
  <c r="BE192" i="5"/>
  <c r="BE201" i="5"/>
  <c r="BE209" i="5"/>
  <c r="BE214" i="5"/>
  <c r="BE246" i="5"/>
  <c r="BE253" i="5"/>
  <c r="BE267" i="5"/>
  <c r="BE317" i="5"/>
  <c r="BE337" i="5"/>
  <c r="BE374" i="5"/>
  <c r="BE412" i="5"/>
  <c r="BE417" i="5"/>
  <c r="BE466" i="5"/>
  <c r="BE473" i="5"/>
  <c r="BE495" i="5"/>
  <c r="BE513" i="5"/>
  <c r="BE518" i="5"/>
  <c r="BE532" i="5"/>
  <c r="E85" i="6"/>
  <c r="BE131" i="6"/>
  <c r="BE139" i="6"/>
  <c r="BE143" i="6"/>
  <c r="BE152" i="6"/>
  <c r="BE185" i="6"/>
  <c r="BE197" i="6"/>
  <c r="BE229" i="6"/>
  <c r="BK206" i="6"/>
  <c r="J206" i="6" s="1"/>
  <c r="J102" i="6" s="1"/>
  <c r="BK211" i="6"/>
  <c r="J211" i="6" s="1"/>
  <c r="J103" i="6" s="1"/>
  <c r="BE119" i="7"/>
  <c r="J92" i="8"/>
  <c r="BE119" i="8"/>
  <c r="BE131" i="8"/>
  <c r="F36" i="2"/>
  <c r="BC95" i="1"/>
  <c r="F34" i="4"/>
  <c r="BA97" i="1" s="1"/>
  <c r="F34" i="6"/>
  <c r="BA99" i="1"/>
  <c r="F36" i="5"/>
  <c r="BC98" i="1" s="1"/>
  <c r="F35" i="6"/>
  <c r="BB99" i="1"/>
  <c r="F34" i="8"/>
  <c r="BA101" i="1" s="1"/>
  <c r="F36" i="8"/>
  <c r="BC101" i="1"/>
  <c r="J34" i="7"/>
  <c r="AW100" i="1" s="1"/>
  <c r="J34" i="2"/>
  <c r="AW95" i="1"/>
  <c r="F37" i="5"/>
  <c r="BD98" i="1" s="1"/>
  <c r="J34" i="3"/>
  <c r="AW96" i="1"/>
  <c r="F36" i="3"/>
  <c r="BC96" i="1" s="1"/>
  <c r="F36" i="6"/>
  <c r="BC99" i="1"/>
  <c r="F35" i="5"/>
  <c r="BB98" i="1" s="1"/>
  <c r="F35" i="3"/>
  <c r="BB96" i="1"/>
  <c r="F36" i="4"/>
  <c r="BC97" i="1" s="1"/>
  <c r="J34" i="5"/>
  <c r="AW98" i="1"/>
  <c r="J34" i="6"/>
  <c r="AW99" i="1" s="1"/>
  <c r="J34" i="8"/>
  <c r="AW101" i="1"/>
  <c r="F37" i="8"/>
  <c r="BD101" i="1" s="1"/>
  <c r="F34" i="3"/>
  <c r="BA96" i="1"/>
  <c r="F37" i="4"/>
  <c r="BD97" i="1" s="1"/>
  <c r="F34" i="2"/>
  <c r="BA95" i="1"/>
  <c r="F35" i="4"/>
  <c r="BB97" i="1" s="1"/>
  <c r="J34" i="4"/>
  <c r="AW97" i="1"/>
  <c r="F34" i="5"/>
  <c r="BA98" i="1" s="1"/>
  <c r="F35" i="8"/>
  <c r="BB101" i="1"/>
  <c r="F37" i="3"/>
  <c r="BD96" i="1" s="1"/>
  <c r="F37" i="6"/>
  <c r="BD99" i="1"/>
  <c r="F37" i="2"/>
  <c r="BD95" i="1" s="1"/>
  <c r="F35" i="2"/>
  <c r="BB95" i="1"/>
  <c r="P125" i="6" l="1"/>
  <c r="P124" i="6"/>
  <c r="AU99" i="1" s="1"/>
  <c r="T120" i="5"/>
  <c r="R120" i="3"/>
  <c r="T121" i="2"/>
  <c r="BK125" i="6"/>
  <c r="R125" i="6"/>
  <c r="R124" i="6" s="1"/>
  <c r="T120" i="3"/>
  <c r="P120" i="3"/>
  <c r="AU96" i="1"/>
  <c r="P121" i="2"/>
  <c r="AU95" i="1"/>
  <c r="P121" i="4"/>
  <c r="AU97" i="1"/>
  <c r="T124" i="6"/>
  <c r="R120" i="5"/>
  <c r="T121" i="4"/>
  <c r="P120" i="5"/>
  <c r="AU98" i="1" s="1"/>
  <c r="R121" i="4"/>
  <c r="R121" i="2"/>
  <c r="BK120" i="5"/>
  <c r="J120" i="5" s="1"/>
  <c r="J96" i="5" s="1"/>
  <c r="J118" i="7"/>
  <c r="J97" i="7"/>
  <c r="J118" i="8"/>
  <c r="J97" i="8"/>
  <c r="BK121" i="2"/>
  <c r="J121" i="2"/>
  <c r="J96" i="2" s="1"/>
  <c r="BK120" i="3"/>
  <c r="J120" i="3" s="1"/>
  <c r="J96" i="3" s="1"/>
  <c r="J126" i="6"/>
  <c r="J98" i="6"/>
  <c r="BK205" i="6"/>
  <c r="J205" i="6"/>
  <c r="J101" i="6" s="1"/>
  <c r="BK121" i="4"/>
  <c r="J121" i="4" s="1"/>
  <c r="J96" i="4" s="1"/>
  <c r="J30" i="7"/>
  <c r="AG100" i="1"/>
  <c r="J30" i="8"/>
  <c r="AG101" i="1" s="1"/>
  <c r="F33" i="2"/>
  <c r="AZ95" i="1" s="1"/>
  <c r="F33" i="7"/>
  <c r="AZ100" i="1" s="1"/>
  <c r="J33" i="5"/>
  <c r="AV98" i="1" s="1"/>
  <c r="AT98" i="1" s="1"/>
  <c r="F33" i="6"/>
  <c r="AZ99" i="1"/>
  <c r="J33" i="8"/>
  <c r="AV101" i="1" s="1"/>
  <c r="AT101" i="1" s="1"/>
  <c r="F33" i="3"/>
  <c r="AZ96" i="1" s="1"/>
  <c r="F33" i="4"/>
  <c r="AZ97" i="1" s="1"/>
  <c r="J33" i="7"/>
  <c r="AV100" i="1" s="1"/>
  <c r="AT100" i="1" s="1"/>
  <c r="BD94" i="1"/>
  <c r="W33" i="1"/>
  <c r="F33" i="5"/>
  <c r="AZ98" i="1"/>
  <c r="J33" i="6"/>
  <c r="AV99" i="1"/>
  <c r="AT99" i="1" s="1"/>
  <c r="BA94" i="1"/>
  <c r="AW94" i="1" s="1"/>
  <c r="AK30" i="1" s="1"/>
  <c r="BC94" i="1"/>
  <c r="AY94" i="1"/>
  <c r="J33" i="2"/>
  <c r="AV95" i="1"/>
  <c r="AT95" i="1" s="1"/>
  <c r="BB94" i="1"/>
  <c r="W31" i="1" s="1"/>
  <c r="J33" i="4"/>
  <c r="AV97" i="1" s="1"/>
  <c r="AT97" i="1" s="1"/>
  <c r="J33" i="3"/>
  <c r="AV96" i="1"/>
  <c r="AT96" i="1" s="1"/>
  <c r="F33" i="8"/>
  <c r="AZ101" i="1" s="1"/>
  <c r="BK124" i="6" l="1"/>
  <c r="J124" i="6"/>
  <c r="J30" i="6" s="1"/>
  <c r="AG99" i="1" s="1"/>
  <c r="AN99" i="1" s="1"/>
  <c r="J39" i="7"/>
  <c r="J39" i="8"/>
  <c r="J125" i="6"/>
  <c r="J97" i="6"/>
  <c r="AN100" i="1"/>
  <c r="AN101" i="1"/>
  <c r="AU94" i="1"/>
  <c r="J30" i="4"/>
  <c r="AG97" i="1"/>
  <c r="AN97" i="1"/>
  <c r="J30" i="2"/>
  <c r="AG95" i="1" s="1"/>
  <c r="AN95" i="1" s="1"/>
  <c r="AZ94" i="1"/>
  <c r="W29" i="1"/>
  <c r="W30" i="1"/>
  <c r="W32" i="1"/>
  <c r="J30" i="3"/>
  <c r="AG96" i="1"/>
  <c r="AN96" i="1" s="1"/>
  <c r="J30" i="5"/>
  <c r="AG98" i="1"/>
  <c r="AN98" i="1"/>
  <c r="AX94" i="1"/>
  <c r="J39" i="3" l="1"/>
  <c r="J39" i="6"/>
  <c r="J96" i="6"/>
  <c r="J39" i="2"/>
  <c r="J39" i="4"/>
  <c r="J39" i="5"/>
  <c r="AV94" i="1"/>
  <c r="AK29" i="1"/>
  <c r="AG94" i="1"/>
  <c r="AK26" i="1" l="1"/>
  <c r="AK35" i="1"/>
  <c r="AT94" i="1"/>
  <c r="AN94" i="1" l="1"/>
</calcChain>
</file>

<file path=xl/sharedStrings.xml><?xml version="1.0" encoding="utf-8"?>
<sst xmlns="http://schemas.openxmlformats.org/spreadsheetml/2006/main" count="22474" uniqueCount="1633">
  <si>
    <t>Export Komplet</t>
  </si>
  <si>
    <t/>
  </si>
  <si>
    <t>2.0</t>
  </si>
  <si>
    <t>ZAMOK</t>
  </si>
  <si>
    <t>False</t>
  </si>
  <si>
    <t>{88d84c45-3e7d-45b1-99a9-4d587afe5ad1}</t>
  </si>
  <si>
    <t>0,01</t>
  </si>
  <si>
    <t>21</t>
  </si>
  <si>
    <t>15</t>
  </si>
  <si>
    <t>REKAPITULACE STAVBY</t>
  </si>
  <si>
    <t>v ---  níže se nacházejí doplnkové a pomocné údaje k sestavám  --- v</t>
  </si>
  <si>
    <t>Návod na vyplnění</t>
  </si>
  <si>
    <t>0,001</t>
  </si>
  <si>
    <t>Kód:</t>
  </si>
  <si>
    <t>43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</si>
  <si>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</si>
  <si>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</si>
  <si>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Malešov - Zruč n. Sázavou</t>
  </si>
  <si>
    <t>KSO:</t>
  </si>
  <si>
    <t>CC-CZ:</t>
  </si>
  <si>
    <t>Místo:</t>
  </si>
  <si>
    <t xml:space="preserve"> </t>
  </si>
  <si>
    <t>Datum:</t>
  </si>
  <si>
    <t>13. 1. 2020</t>
  </si>
  <si>
    <t>Zadavatel:</t>
  </si>
  <si>
    <t>IČ:</t>
  </si>
  <si>
    <t>Ing. 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</si>
  <si>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</si>
  <si>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</si>
  <si>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</si>
  <si>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</si>
  <si>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</si>
  <si>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</si>
  <si>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</si>
  <si>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</si>
  <si>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</si>
  <si>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</si>
  <si>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</si>
  <si>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</si>
  <si>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</si>
  <si>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</si>
  <si>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</si>
  <si>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</si>
  <si>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</si>
  <si>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</si>
  <si>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</si>
  <si>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</si>
  <si>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</si>
  <si>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</si>
  <si>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</si>
  <si>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</si>
  <si>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</si>
  <si>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</si>
  <si>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</si>
  <si>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</si>
  <si>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</si>
  <si>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</si>
  <si>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</si>
  <si>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</si>
  <si>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</si>
  <si>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</si>
  <si>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</si>
  <si>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</si>
  <si>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</si>
  <si>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</si>
  <si>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</si>
  <si>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</si>
  <si>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</si>
  <si>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</si>
  <si>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</si>
  <si>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</si>
  <si>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</si>
  <si>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</si>
  <si>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</si>
  <si>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</si>
  <si>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</si>
  <si>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</si>
  <si>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</si>
  <si>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</si>
  <si>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</si>
  <si>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</si>
  <si>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Nákladiště Červené Janovice</t>
  </si>
  <si>
    <t>STA</t>
  </si>
  <si>
    <t>1</t>
  </si>
  <si>
    <t>{7c4f9650-564c-4e33-862e-30bad8e0f1f1}</t>
  </si>
  <si>
    <t>2</t>
  </si>
  <si>
    <t>O2</t>
  </si>
  <si>
    <t>Bahno v km 14,879 - 15,254</t>
  </si>
  <si>
    <t>{9257ef20-6c17-4eb8-aae5-798f31252eb0}</t>
  </si>
  <si>
    <t>O3</t>
  </si>
  <si>
    <t>Oprava v km 31,980-35,418</t>
  </si>
  <si>
    <t>{a88a65dd-959a-4d9a-9b01-5543bfe56739}</t>
  </si>
  <si>
    <t>O4</t>
  </si>
  <si>
    <t>Oprava přejezdů P5999 a P6000</t>
  </si>
  <si>
    <t>{8031a7b0-22cd-4dc0-b3bc-93ed343bd1b8}</t>
  </si>
  <si>
    <t>O5</t>
  </si>
  <si>
    <t>Oprava mostu v km 32,332</t>
  </si>
  <si>
    <t>{f7e9025d-1b6e-4831-a763-475490bae817}</t>
  </si>
  <si>
    <t>O6</t>
  </si>
  <si>
    <t>Přeprava mechanizace</t>
  </si>
  <si>
    <t>{d64547b9-67be-4b00-aa91-c160d2990dfd}</t>
  </si>
  <si>
    <t>O7</t>
  </si>
  <si>
    <t>VRN</t>
  </si>
  <si>
    <t>{3549a292-926c-4955-a866-b444f3db2595}</t>
  </si>
  <si>
    <t>KRYCÍ LIST SOUPISU PRACÍ</t>
  </si>
  <si>
    <t>Objekt:</t>
  </si>
  <si>
    <t>O1 - Nákladiště Červené Janovice</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</si>
  <si>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</si>
  <si>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</si>
  <si>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</si>
  <si>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</si>
  <si>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</si>
  <si>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</si>
  <si>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</si>
  <si>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</si>
  <si>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</si>
  <si>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</si>
  <si>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</si>
  <si>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</si>
  <si>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</si>
  <si>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</si>
  <si>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</si>
  <si>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</si>
  <si>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</si>
  <si>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</si>
  <si>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</si>
  <si>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</si>
  <si>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</si>
  <si>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</si>
  <si>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</si>
  <si>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</si>
  <si>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</si>
  <si>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</si>
  <si>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</si>
  <si>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5957201010</t>
  </si>
  <si>
    <t>Kolejnice užité tv. S49</t>
  </si>
  <si>
    <t>m</t>
  </si>
  <si>
    <t>Sborník UOŽI 01 2020</t>
  </si>
  <si>
    <t>8</t>
  </si>
  <si>
    <t>4</t>
  </si>
  <si>
    <t>-702246006</t>
  </si>
  <si>
    <t>PP</t>
  </si>
  <si>
    <t>VV</t>
  </si>
  <si>
    <t>3SK</t>
  </si>
  <si>
    <t>167*2</t>
  </si>
  <si>
    <t>Součet</t>
  </si>
  <si>
    <t>neoceňovat dodá TO</t>
  </si>
  <si>
    <t>5961240050</t>
  </si>
  <si>
    <t>Výhybka jednoduchá užitá kompletní ocelové součásti JS49 1: 9-300 pravá</t>
  </si>
  <si>
    <t>kus</t>
  </si>
  <si>
    <t>1660763939</t>
  </si>
  <si>
    <t>v.č.2</t>
  </si>
  <si>
    <t>3</t>
  </si>
  <si>
    <t>5956213035</t>
  </si>
  <si>
    <t>Pražec betonový příčný vystrojený  užitý SB5</t>
  </si>
  <si>
    <t>128</t>
  </si>
  <si>
    <t>-1992391189</t>
  </si>
  <si>
    <t>ZV č.2</t>
  </si>
  <si>
    <t>39</t>
  </si>
  <si>
    <t>0,167*1520</t>
  </si>
  <si>
    <t>0,160</t>
  </si>
  <si>
    <t>-16</t>
  </si>
  <si>
    <t>5957104025</t>
  </si>
  <si>
    <t>Kolejnicové pásy třídy R260 tv. 49 E1 délky 75 metrů</t>
  </si>
  <si>
    <t>-636723618</t>
  </si>
  <si>
    <t>1SK</t>
  </si>
  <si>
    <t>(167*2)/75</t>
  </si>
  <si>
    <t>0,547</t>
  </si>
  <si>
    <t>(35*2)/75</t>
  </si>
  <si>
    <t>0,067</t>
  </si>
  <si>
    <t>v.č.1 nové středovky 4x a kol. u KN 2x</t>
  </si>
  <si>
    <t>5</t>
  </si>
  <si>
    <t>5956140040</t>
  </si>
  <si>
    <t>Pražec betonový příčný vystrojený včetně kompletů tv. B03 (S)</t>
  </si>
  <si>
    <t>577312585</t>
  </si>
  <si>
    <t>-12</t>
  </si>
  <si>
    <t>6</t>
  </si>
  <si>
    <t>5956101020</t>
  </si>
  <si>
    <t>Pražec dřevěný příčný vystrojený   dub 2600x260x160 mm</t>
  </si>
  <si>
    <t>-1974393198</t>
  </si>
  <si>
    <t>1SK KV</t>
  </si>
  <si>
    <t>6+6</t>
  </si>
  <si>
    <t>3SK KV</t>
  </si>
  <si>
    <t>3SK pod výkolejky</t>
  </si>
  <si>
    <t>2+2</t>
  </si>
  <si>
    <t>7</t>
  </si>
  <si>
    <t>5956122020</t>
  </si>
  <si>
    <t>Pražec dřevěný výhybkový dub skupina 4 2600x260x150</t>
  </si>
  <si>
    <t>1180056221</t>
  </si>
  <si>
    <t>v.č.1 p.č.01-02,2-6</t>
  </si>
  <si>
    <t>2+5</t>
  </si>
  <si>
    <t>v.č.2 p.č.01-04,2-10</t>
  </si>
  <si>
    <t>4+9</t>
  </si>
  <si>
    <t>5956122025</t>
  </si>
  <si>
    <t>Pražec dřevěný výhybkový dub skupina 4 2700x260x150</t>
  </si>
  <si>
    <t>1437706933</t>
  </si>
  <si>
    <t>v.č.1</t>
  </si>
  <si>
    <t>9</t>
  </si>
  <si>
    <t>5956122030</t>
  </si>
  <si>
    <t>Pražec dřevěný výhybkový dub skupina 4 2800x260x150</t>
  </si>
  <si>
    <t>-53758702</t>
  </si>
  <si>
    <t>10</t>
  </si>
  <si>
    <t>5956122035</t>
  </si>
  <si>
    <t>Pražec dřevěný výhybkový dub skupina 4 2900x260x150</t>
  </si>
  <si>
    <t>-1004478878</t>
  </si>
  <si>
    <t>11</t>
  </si>
  <si>
    <t>5956122040</t>
  </si>
  <si>
    <t>Pražec dřevěný výhybkový dub skupina 4 3000x260x150</t>
  </si>
  <si>
    <t>1244156162</t>
  </si>
  <si>
    <t>12</t>
  </si>
  <si>
    <t>5956122045</t>
  </si>
  <si>
    <t>Pražec dřevěný výhybkový dub skupina 4 3100x260x150</t>
  </si>
  <si>
    <t>-1662792128</t>
  </si>
  <si>
    <t>13</t>
  </si>
  <si>
    <t>5956122050</t>
  </si>
  <si>
    <t>Pražec dřevěný výhybkový dub skupina 4 3200x260x150</t>
  </si>
  <si>
    <t>-306466146</t>
  </si>
  <si>
    <t>14</t>
  </si>
  <si>
    <t>5956122055</t>
  </si>
  <si>
    <t>Pražec dřevěný výhybkový dub skupina 4 3300x260x150</t>
  </si>
  <si>
    <t>3174179</t>
  </si>
  <si>
    <t>5956122060</t>
  </si>
  <si>
    <t>Pražec dřevěný výhybkový dub skupina 4 3400x260x150</t>
  </si>
  <si>
    <t>1868048507</t>
  </si>
  <si>
    <t>16</t>
  </si>
  <si>
    <t>5956122065</t>
  </si>
  <si>
    <t>Pražec dřevěný výhybkový dub skupina 4 3500x260x150</t>
  </si>
  <si>
    <t>-350409621</t>
  </si>
  <si>
    <t>17</t>
  </si>
  <si>
    <t>5956122070</t>
  </si>
  <si>
    <t>Pražec dřevěný výhybkový dub skupina 4 3600x260x150</t>
  </si>
  <si>
    <t>345202944</t>
  </si>
  <si>
    <t>18</t>
  </si>
  <si>
    <t>5956122075</t>
  </si>
  <si>
    <t>Pražec dřevěný výhybkový dub skupina 4 3700x260x150</t>
  </si>
  <si>
    <t>-1856128433</t>
  </si>
  <si>
    <t>19</t>
  </si>
  <si>
    <t>5956122080</t>
  </si>
  <si>
    <t>Pražec dřevěný výhybkový dub skupina 4 3800x260x150</t>
  </si>
  <si>
    <t>-1173247156</t>
  </si>
  <si>
    <t>20</t>
  </si>
  <si>
    <t>5956122085</t>
  </si>
  <si>
    <t>Pražec dřevěný výhybkový dub skupina 4 3900x260x150</t>
  </si>
  <si>
    <t>772843036</t>
  </si>
  <si>
    <t>5956122090</t>
  </si>
  <si>
    <t>Pražec dřevěný výhybkový dub skupina 4 4000x260x150</t>
  </si>
  <si>
    <t>2114742727</t>
  </si>
  <si>
    <t>22</t>
  </si>
  <si>
    <t>5956122095</t>
  </si>
  <si>
    <t>Pražec dřevěný výhybkový dub skupina 4 4100x260x150</t>
  </si>
  <si>
    <t>-352715346</t>
  </si>
  <si>
    <t>23</t>
  </si>
  <si>
    <t>5956122100</t>
  </si>
  <si>
    <t>Pražec dřevěný výhybkový dub skupina 4 4200x260x150</t>
  </si>
  <si>
    <t>-371576564</t>
  </si>
  <si>
    <t>v.č.2 p.č.1,53</t>
  </si>
  <si>
    <t>24</t>
  </si>
  <si>
    <t>5956122105</t>
  </si>
  <si>
    <t>Pražec dřevěný výhybkový dub skupina 4 4300x260x150</t>
  </si>
  <si>
    <t>1607751041</t>
  </si>
  <si>
    <t>25</t>
  </si>
  <si>
    <t>5956122110</t>
  </si>
  <si>
    <t>Pražec dřevěný výhybkový dub skupina 4 4400x260x150</t>
  </si>
  <si>
    <t>1138143748</t>
  </si>
  <si>
    <t>v.č.2 a KV p.č.55-56</t>
  </si>
  <si>
    <t>1+1</t>
  </si>
  <si>
    <t>26</t>
  </si>
  <si>
    <t>5956122115</t>
  </si>
  <si>
    <t>Pražec dřevěný výhybkový dub skupina 4 4500x260x150</t>
  </si>
  <si>
    <t>-631293688</t>
  </si>
  <si>
    <t>KV č.1 p.č.45-46</t>
  </si>
  <si>
    <t>KV č.2 p.č.57-59</t>
  </si>
  <si>
    <t>27</t>
  </si>
  <si>
    <t>5956122120</t>
  </si>
  <si>
    <t>Pražec dřevěný výhybkový dub skupina 4 4600x260x150</t>
  </si>
  <si>
    <t>1650476424</t>
  </si>
  <si>
    <t>KV č.2 p.č.60-61</t>
  </si>
  <si>
    <t>28</t>
  </si>
  <si>
    <t>5958140000</t>
  </si>
  <si>
    <t>Podkladnice žebrová tv. S4</t>
  </si>
  <si>
    <t>-1930873872</t>
  </si>
  <si>
    <t>KV č.1</t>
  </si>
  <si>
    <t>29</t>
  </si>
  <si>
    <t>5958140005</t>
  </si>
  <si>
    <t>Podkladnice žebrová tv. S4pl</t>
  </si>
  <si>
    <t>-2030960255</t>
  </si>
  <si>
    <t>82</t>
  </si>
  <si>
    <t>30</t>
  </si>
  <si>
    <t>5958134025</t>
  </si>
  <si>
    <t>Součásti upevňovací svěrka ŽS 4</t>
  </si>
  <si>
    <t>-2121014814</t>
  </si>
  <si>
    <t>v.č.1+KV</t>
  </si>
  <si>
    <t>164+16</t>
  </si>
  <si>
    <t>v.č.2+KV</t>
  </si>
  <si>
    <t>224+48</t>
  </si>
  <si>
    <t>12*4</t>
  </si>
  <si>
    <t>4*4</t>
  </si>
  <si>
    <t>31</t>
  </si>
  <si>
    <t>5958134044</t>
  </si>
  <si>
    <t>Součásti upevňovací šroub svěrkový RS 1 (M24x80)</t>
  </si>
  <si>
    <t>-1730680636</t>
  </si>
  <si>
    <t>32</t>
  </si>
  <si>
    <t>5958134115</t>
  </si>
  <si>
    <t>Součásti upevňovací matice M24</t>
  </si>
  <si>
    <t>-1273304186</t>
  </si>
  <si>
    <t>200</t>
  </si>
  <si>
    <t>39*4</t>
  </si>
  <si>
    <t>254*4</t>
  </si>
  <si>
    <t>33</t>
  </si>
  <si>
    <t>5958134042</t>
  </si>
  <si>
    <t>Součásti upevňovací šroub svěrkový T10 M24x80</t>
  </si>
  <si>
    <t>-315053347</t>
  </si>
  <si>
    <t>87</t>
  </si>
  <si>
    <t>113</t>
  </si>
  <si>
    <t>34</t>
  </si>
  <si>
    <t>5958134041</t>
  </si>
  <si>
    <t>Součásti upevňovací šroub svěrkový T5</t>
  </si>
  <si>
    <t>-316670058</t>
  </si>
  <si>
    <t>238*4</t>
  </si>
  <si>
    <t>35</t>
  </si>
  <si>
    <t>5958134140</t>
  </si>
  <si>
    <t>Součásti upevňovací vložka M</t>
  </si>
  <si>
    <t>1307217948</t>
  </si>
  <si>
    <t>36</t>
  </si>
  <si>
    <t>5958134080</t>
  </si>
  <si>
    <t>Součásti upevňovací vrtule R2 (160)</t>
  </si>
  <si>
    <t>-1975538304</t>
  </si>
  <si>
    <t>240+32</t>
  </si>
  <si>
    <t>312+96</t>
  </si>
  <si>
    <t>37</t>
  </si>
  <si>
    <t>5958134075</t>
  </si>
  <si>
    <t>Součásti upevňovací vrtule R1(145)</t>
  </si>
  <si>
    <t>-778867174</t>
  </si>
  <si>
    <t>330</t>
  </si>
  <si>
    <t>438</t>
  </si>
  <si>
    <t>38</t>
  </si>
  <si>
    <t>5958134040</t>
  </si>
  <si>
    <t>Součásti upevňovací kroužek pružný dvojitý Fe 6</t>
  </si>
  <si>
    <t>1259826753</t>
  </si>
  <si>
    <t>3320</t>
  </si>
  <si>
    <t>5958158005</t>
  </si>
  <si>
    <t>Podložka pryžová pod patu kolejnice S49  183/126/6</t>
  </si>
  <si>
    <t>522524787</t>
  </si>
  <si>
    <t>82+8</t>
  </si>
  <si>
    <t>112+24</t>
  </si>
  <si>
    <t>12*2</t>
  </si>
  <si>
    <t>39*2</t>
  </si>
  <si>
    <t>254*2</t>
  </si>
  <si>
    <t>40</t>
  </si>
  <si>
    <t>5958158070</t>
  </si>
  <si>
    <t>Podložka polyetylenová pod podkladnici 380/160/2 (S4, R4)</t>
  </si>
  <si>
    <t>1748026505</t>
  </si>
  <si>
    <t>Materiál</t>
  </si>
  <si>
    <t>41</t>
  </si>
  <si>
    <t>5961170060</t>
  </si>
  <si>
    <t>Zádržná opěrka proti putování (komplet pro jazky i opornici) S49 R190 pro jazyk ohnutý</t>
  </si>
  <si>
    <t>1786676511</t>
  </si>
  <si>
    <t>42</t>
  </si>
  <si>
    <t>5961170065</t>
  </si>
  <si>
    <t>Zádržná opěrka proti putování (komplet pro jazky i opornici) S49 R190 pro jazyk přímý</t>
  </si>
  <si>
    <t>-1154839886</t>
  </si>
  <si>
    <t>5961170070</t>
  </si>
  <si>
    <t>Zádržná opěrka proti putování (komplet pro jazky i opornici) S49 R300 pro jazyk ohnutý i přímý</t>
  </si>
  <si>
    <t>1800168579</t>
  </si>
  <si>
    <t>44</t>
  </si>
  <si>
    <t>R5961170075</t>
  </si>
  <si>
    <t>Zádržná opěrka proti putování pro jazyk S49 R300 přímý</t>
  </si>
  <si>
    <t>-1642373660</t>
  </si>
  <si>
    <t>45</t>
  </si>
  <si>
    <t>5958173000</t>
  </si>
  <si>
    <t>Polyetylenové pásy v kotoučích</t>
  </si>
  <si>
    <t>m2</t>
  </si>
  <si>
    <t>-1449837547</t>
  </si>
  <si>
    <t>v.č.1,2</t>
  </si>
  <si>
    <t>15*2</t>
  </si>
  <si>
    <t>46</t>
  </si>
  <si>
    <t>5958134035</t>
  </si>
  <si>
    <t>Součásti upevňovací svěrka VT2</t>
  </si>
  <si>
    <t>539033557</t>
  </si>
  <si>
    <t>98</t>
  </si>
  <si>
    <t>47</t>
  </si>
  <si>
    <t>5958110050</t>
  </si>
  <si>
    <t>Vysokopevnostní svorník M24 x 250 mm</t>
  </si>
  <si>
    <t>263544824</t>
  </si>
  <si>
    <t>48</t>
  </si>
  <si>
    <t>5958110065</t>
  </si>
  <si>
    <t>Vysokopevnostní svorník M24 x 280 mm</t>
  </si>
  <si>
    <t>-253774017</t>
  </si>
  <si>
    <t>49</t>
  </si>
  <si>
    <t>5958110070</t>
  </si>
  <si>
    <t>Vysokopevnostní svorník M24 x 290 mm</t>
  </si>
  <si>
    <t>1634786584</t>
  </si>
  <si>
    <t>50</t>
  </si>
  <si>
    <t>5958110090</t>
  </si>
  <si>
    <t>Vysokopevnostní svorník M24 x 330 mm</t>
  </si>
  <si>
    <t>31953386</t>
  </si>
  <si>
    <t>51</t>
  </si>
  <si>
    <t>5958110100</t>
  </si>
  <si>
    <t>Vysokopevnostní svorník M24 x 350 mm</t>
  </si>
  <si>
    <t>906850859</t>
  </si>
  <si>
    <t>52</t>
  </si>
  <si>
    <t>5958110110</t>
  </si>
  <si>
    <t>Vysokopevnostní svorník M24 x 370 mm</t>
  </si>
  <si>
    <t>-15709361</t>
  </si>
  <si>
    <t>53</t>
  </si>
  <si>
    <t>5958110120</t>
  </si>
  <si>
    <t>Vysokopevnostní svorník M24 x 390 mm</t>
  </si>
  <si>
    <t>-833308809</t>
  </si>
  <si>
    <t>54</t>
  </si>
  <si>
    <t>5958110135</t>
  </si>
  <si>
    <t>Vysokopevnostní svorník M24 x 420 mm</t>
  </si>
  <si>
    <t>-476389612</t>
  </si>
  <si>
    <t>55</t>
  </si>
  <si>
    <t>5958113000</t>
  </si>
  <si>
    <t>Součást svorníku výkovek kulové podložky</t>
  </si>
  <si>
    <t>1377654087</t>
  </si>
  <si>
    <t>56</t>
  </si>
  <si>
    <t>5958113005</t>
  </si>
  <si>
    <t>Součást svorníku výkovek kuželové pánve</t>
  </si>
  <si>
    <t>-1932127708</t>
  </si>
  <si>
    <t>57</t>
  </si>
  <si>
    <t>5958116000</t>
  </si>
  <si>
    <t>Matice M24</t>
  </si>
  <si>
    <t>-215568507</t>
  </si>
  <si>
    <t>58</t>
  </si>
  <si>
    <t>5955101000</t>
  </si>
  <si>
    <t>Kamenivo drcené štěrk frakce 31,5/63 třídy BI</t>
  </si>
  <si>
    <t>t</t>
  </si>
  <si>
    <t>862180284</t>
  </si>
  <si>
    <t>58,000*1,8</t>
  </si>
  <si>
    <t>62,000*1,8</t>
  </si>
  <si>
    <t>167*2*1,8</t>
  </si>
  <si>
    <t>35*2*1,8</t>
  </si>
  <si>
    <t>59</t>
  </si>
  <si>
    <t>5962101120</t>
  </si>
  <si>
    <t>Návěstidlo hektometrovník železobetonový se znaky</t>
  </si>
  <si>
    <t>-1250711516</t>
  </si>
  <si>
    <t>km 17,6 a 17,7 a 17,8</t>
  </si>
  <si>
    <t>P</t>
  </si>
  <si>
    <t>Práce</t>
  </si>
  <si>
    <t>60</t>
  </si>
  <si>
    <t>K</t>
  </si>
  <si>
    <t>5905020020</t>
  </si>
  <si>
    <t>Oprava stezky strojně s odstraněním drnu a nánosu přes 10 cm do 20 cm</t>
  </si>
  <si>
    <t>1815518121</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</si>
  <si>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</si>
  <si>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 1SK Pp</t>
  </si>
  <si>
    <t>167*1,5</t>
  </si>
  <si>
    <t>61</t>
  </si>
  <si>
    <t>5915015010</t>
  </si>
  <si>
    <t>Svahování zemního tělesa železničního spodku v náspu</t>
  </si>
  <si>
    <t>1623569916</t>
  </si>
  <si>
    <t>Svahování zemního tělesa železničního spodku v náspu. Poznámka: 1. V cenách jsou započteny náklady na svahování železničního tělesa a uložení výzisku na terén nebo naložení na dopravní prostředek.</t>
  </si>
  <si>
    <t>urovnání výzisku z výměny KL</t>
  </si>
  <si>
    <t>250,500</t>
  </si>
  <si>
    <t>62</t>
  </si>
  <si>
    <t>5905040050</t>
  </si>
  <si>
    <t>Souvislá výměna KL bez snesení KR koleje pražce betonové rozdělení "c"</t>
  </si>
  <si>
    <t>km</t>
  </si>
  <si>
    <t>1131122355</t>
  </si>
  <si>
    <t>Souvislá výměna KL bez snesení KR koleje pražce betonové rozdělení "c".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</si>
  <si>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0,167</t>
  </si>
  <si>
    <t>0,035</t>
  </si>
  <si>
    <t>63</t>
  </si>
  <si>
    <t>5905050210</t>
  </si>
  <si>
    <t>Souvislá výměna KL se snesením KR výhybky pražce dřevěné</t>
  </si>
  <si>
    <t>-531516731</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</si>
  <si>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</si>
  <si>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48,196</t>
  </si>
  <si>
    <t>49,846</t>
  </si>
  <si>
    <t>64</t>
  </si>
  <si>
    <t>5906140100</t>
  </si>
  <si>
    <t>Demontáž kolejového roštu koleje v ose koleje pražce dřevěné tv. T rozdělení "c"</t>
  </si>
  <si>
    <t>-1752263381</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</si>
  <si>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</si>
  <si>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0,025+0,008+0,025</t>
  </si>
  <si>
    <t>0,026</t>
  </si>
  <si>
    <t>65</t>
  </si>
  <si>
    <t>5906140235</t>
  </si>
  <si>
    <t>Demontáž kolejového roštu koleje v ose koleje pražce betonové tv. T rozdělení "c"</t>
  </si>
  <si>
    <t>-613290956</t>
  </si>
  <si>
    <t>Demontáž kolejového roštu koleje v ose koleje pražce betonové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</si>
  <si>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0,027+0,082</t>
  </si>
  <si>
    <t>0,009</t>
  </si>
  <si>
    <t>66</t>
  </si>
  <si>
    <t>5906130380</t>
  </si>
  <si>
    <t>Montáž kolejového roštu v ose koleje pražce betonové vystrojené tv. S49 rozdělení "c"</t>
  </si>
  <si>
    <t>884539113</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</si>
  <si>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</si>
  <si>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67</t>
  </si>
  <si>
    <t>5905105030</t>
  </si>
  <si>
    <t>Doplnění KL kamenivem souvisle strojně v koleji</t>
  </si>
  <si>
    <t>m3</t>
  </si>
  <si>
    <t>221071165</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</si>
  <si>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</si>
  <si>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35*2</t>
  </si>
  <si>
    <t>68</t>
  </si>
  <si>
    <t>5905105040</t>
  </si>
  <si>
    <t>Doplnění KL kamenivem souvisle strojně ve výhybce</t>
  </si>
  <si>
    <t>-1019766751</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</si>
  <si>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</si>
  <si>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58,000</t>
  </si>
  <si>
    <t>62,000</t>
  </si>
  <si>
    <t>69</t>
  </si>
  <si>
    <t>5906030050</t>
  </si>
  <si>
    <t>Ojedinělá výměna pražce současně s výměnou nebo čištěním KL pražec dřevěný výhybkový délky přes 4 do 5 m</t>
  </si>
  <si>
    <t>902362720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</si>
  <si>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</si>
  <si>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KV č.2 p.č.56-61</t>
  </si>
  <si>
    <t>70</t>
  </si>
  <si>
    <t>5909032020</t>
  </si>
  <si>
    <t>Přesná úprava GPK koleje směrové a výškové uspořádání pražce betonové</t>
  </si>
  <si>
    <t>1058492034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</si>
  <si>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</si>
  <si>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0,100</t>
  </si>
  <si>
    <t>71</t>
  </si>
  <si>
    <t>5909042010</t>
  </si>
  <si>
    <t>Přesná úprava GPK výhybky směrové a výškové uspořádání pražce dřevěné nebo ocelové</t>
  </si>
  <si>
    <t>-1850554626</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</si>
  <si>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</si>
  <si>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72</t>
  </si>
  <si>
    <t>5909050010</t>
  </si>
  <si>
    <t>Stabilizace kolejového lože koleje nově zřízeného nebo čistého</t>
  </si>
  <si>
    <t>-2116807585</t>
  </si>
  <si>
    <t>Stabilizace kolejového lože koleje nově zřízeného nebo čistého. Poznámka: 1. V cenách jsou započteny náklady na stabilizaci v režimu s řízeným (konstantním) poklesem včetně měření a předání tištěných výstupů.</t>
  </si>
  <si>
    <t>73</t>
  </si>
  <si>
    <t>5909050030</t>
  </si>
  <si>
    <t>Stabilizace kolejového lože výhybky nově zřízeného nebo čistého</t>
  </si>
  <si>
    <t>-474849655</t>
  </si>
  <si>
    <t>Stabilizace kolejového lože výhybky nově zřízeného nebo čistého. Poznámka: 1. V cenách jsou započteny náklady na stabilizaci v režimu s řízeným (konstantním) poklesem včetně měření a předání tištěných výstupů.</t>
  </si>
  <si>
    <t>74</t>
  </si>
  <si>
    <t>5905110010</t>
  </si>
  <si>
    <t>Snížení KL pod patou kolejnice v koleji</t>
  </si>
  <si>
    <t>-2030587457</t>
  </si>
  <si>
    <t>Snížení KL pod patou kolejnice v koleji. Poznámka: 1. V cenách jsou započteny náklady na snížení KL pod patou kolejnice ručně vidlemi. 2. V cenách nejsou obsaženy náklady na doplnění a dodávku kameniva.</t>
  </si>
  <si>
    <t>75</t>
  </si>
  <si>
    <t>5905110020</t>
  </si>
  <si>
    <t>Snížení KL pod patou kolejnice ve výhybce</t>
  </si>
  <si>
    <t>207077952</t>
  </si>
  <si>
    <t>Snížení KL pod patou kolejnice ve výhybce. Poznámka: 1. V cenách jsou započteny náklady na snížení KL pod patou kolejnice ručně vidlemi. 2. V cenách nejsou obsaženy náklady na doplnění a dodávku kameniva.</t>
  </si>
  <si>
    <t>76</t>
  </si>
  <si>
    <t>5907050020</t>
  </si>
  <si>
    <t>Dělení kolejnic řezáním nebo rozbroušením tv. S49</t>
  </si>
  <si>
    <t>270872444</t>
  </si>
  <si>
    <t>Dělení kolejnic řezáním nebo rozbroušením tv. S49. Poznámka: 1. V cenách jsou započteny náklady na manipulaci, podložení, označení a provedení řezu kolejnice.</t>
  </si>
  <si>
    <t>77</t>
  </si>
  <si>
    <t>5907050120</t>
  </si>
  <si>
    <t>Dělení kolejnic kyslíkem tv. S49</t>
  </si>
  <si>
    <t>381707806</t>
  </si>
  <si>
    <t>Dělení kolejnic kyslíkem tv. S49. Poznámka: 1. V cenách jsou započteny náklady na manipulaci, podložení, označení a provedení řezu kolejnice.</t>
  </si>
  <si>
    <t>78</t>
  </si>
  <si>
    <t>5910015120</t>
  </si>
  <si>
    <t>Odtavovací stykové svařování mobilní svářečkou kolejnic nových délky přes 150 m tv. S49</t>
  </si>
  <si>
    <t>svar</t>
  </si>
  <si>
    <t>1769108975</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</si>
  <si>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</si>
  <si>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79</t>
  </si>
  <si>
    <t>5910020030</t>
  </si>
  <si>
    <t>Svařování kolejnic termitem plný předehřev standardní spára svar sériový tv. S49</t>
  </si>
  <si>
    <t>1489979071</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</si>
  <si>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</si>
  <si>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80</t>
  </si>
  <si>
    <t>5910035030</t>
  </si>
  <si>
    <t>Dosažení dovolené upínací teploty v BK prodloužením kolejnicového pásu v koleji tv. S49</t>
  </si>
  <si>
    <t>-1104227691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</si>
  <si>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</si>
  <si>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81</t>
  </si>
  <si>
    <t>5910040310</t>
  </si>
  <si>
    <t>Umožnění volné dilatace kolejnice demontáž upevňovadel s osazením kluzných podložek rozdělení pražců "c"</t>
  </si>
  <si>
    <t>-544572878</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</si>
  <si>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</si>
  <si>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5910040410</t>
  </si>
  <si>
    <t>Umožnění volné dilatace kolejnice montáž upevňovadel s odstraněním kluzných podložek rozdělení pražců "c"</t>
  </si>
  <si>
    <t>-659809454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</si>
  <si>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</si>
  <si>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83</t>
  </si>
  <si>
    <t>5910050010</t>
  </si>
  <si>
    <t>Umožnění volné dilatace dílů výhybek demontáž upevňovadel výhybka I. generace</t>
  </si>
  <si>
    <t>-2080673369</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</si>
  <si>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</si>
  <si>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84</t>
  </si>
  <si>
    <t>5910050110</t>
  </si>
  <si>
    <t>Umožnění volné dilatace dílů výhybek montáž upevňovadel výhybka I. generace</t>
  </si>
  <si>
    <t>2063179557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</si>
  <si>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</si>
  <si>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85</t>
  </si>
  <si>
    <t>5910090070</t>
  </si>
  <si>
    <t>Navaření srdcovky jednoduché montované z kolejnic úhel odbočení 5°-7,9° (1:7,5 až 1:9) hloubky přes 20 do 35 mm</t>
  </si>
  <si>
    <t>-483399484</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</si>
  <si>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</si>
  <si>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86</t>
  </si>
  <si>
    <t>5910132030</t>
  </si>
  <si>
    <t>Zřízení zádržné opěrky na jazyku i opornici</t>
  </si>
  <si>
    <t>pár</t>
  </si>
  <si>
    <t>-920837510</t>
  </si>
  <si>
    <t>Zřízení zádržné opěrky na jazyku i opornici. Poznámka: 1. V cenách jsou započteny náklady na vrtání otvorů a montáž. 2. V cenách nejsou obsaženy náklady na dodávku materiálu.</t>
  </si>
  <si>
    <t>2*2</t>
  </si>
  <si>
    <t>5911231020</t>
  </si>
  <si>
    <t>Výměna VP svorníku soustavy S49</t>
  </si>
  <si>
    <t>971481006</t>
  </si>
  <si>
    <t>Výměna VP svorníku soustavy S49. Poznámka: 1. V cenách jsou započteny náklady na demontáž, výměnu, montáž a ošetření součástí mazivem. 2. V cenách nejsou obsaženy náklady na dodávku materiálu.</t>
  </si>
  <si>
    <t>88</t>
  </si>
  <si>
    <t>5911309030</t>
  </si>
  <si>
    <t>Demontáž hákového závěru výhybky jednoduché jednozávěrové soustavy T</t>
  </si>
  <si>
    <t>-1222997670</t>
  </si>
  <si>
    <t>Demontáž hákového závěru výhybky jednoduché jednozávěrové soustavy T. Poznámka: 1. V cenách jsou započteny náklady na demontáž závěru a naložení na dopravní prostředek.</t>
  </si>
  <si>
    <t>89</t>
  </si>
  <si>
    <t>5911311020</t>
  </si>
  <si>
    <t>Montáž hákového závěru výhybky jednoduché jednozávěrové soustavy S49</t>
  </si>
  <si>
    <t>399419276</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</si>
  <si>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</si>
  <si>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90</t>
  </si>
  <si>
    <t>5911629040</t>
  </si>
  <si>
    <t>Montáž jednoduché výhybky na úložišti dřevěné pražce soustavy S49</t>
  </si>
  <si>
    <t>598129088</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</si>
  <si>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</si>
  <si>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91</t>
  </si>
  <si>
    <t>5911629050</t>
  </si>
  <si>
    <t>Montáž jednoduché výhybky na úložišti dřevěné pražce soustavy T</t>
  </si>
  <si>
    <t>-948832694</t>
  </si>
  <si>
    <t>Montáž jednoduché výhybky na úložišti dřevěné pražce soustavy T.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</si>
  <si>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92</t>
  </si>
  <si>
    <t>5911655050</t>
  </si>
  <si>
    <t>Demontáž jednoduché výhybky na úložišti dřevěné pražce soustavy T</t>
  </si>
  <si>
    <t>-178189326</t>
  </si>
  <si>
    <t>Demontáž jednoduché výhybky na úložišti dřevěné pražce soustavy T. Poznámka: 1. V cenách jsou započteny náklady na demontáž do součástí, manipulaci, naložení na dopravní prostředek a uložení vyzískaného materiálu na úložišti.</t>
  </si>
  <si>
    <t>93</t>
  </si>
  <si>
    <t>5911655210</t>
  </si>
  <si>
    <t>Demontáž jednoduché výhybky na úložišti ocelové pražce válcované soustavy T</t>
  </si>
  <si>
    <t>-170848677</t>
  </si>
  <si>
    <t>Demontáž jednoduché výhybky na úložišti ocelové pražce válcované soustavy T. Poznámka: 1. V cenách jsou započteny náklady na demontáž do součástí, manipulaci, naložení na dopravní prostředek a uložení vyzískaného materiálu na úložišti.</t>
  </si>
  <si>
    <t>94</t>
  </si>
  <si>
    <t>5912050020</t>
  </si>
  <si>
    <t>Staničení výměna hektometrovníku</t>
  </si>
  <si>
    <t>-692265202</t>
  </si>
  <si>
    <t>Staničení výměna hektometrovníku. Poznámka: 1. V cenách jsou započteny náklady na zemní práce a výměnu, demontáž nebo montáž staničení. 2. V cenách nejsou obsaženy náklady na dodávku materiálu.</t>
  </si>
  <si>
    <t>95</t>
  </si>
  <si>
    <t>5915010020</t>
  </si>
  <si>
    <t>Těžení zeminy nebo horniny železničního spodku II. třídy</t>
  </si>
  <si>
    <t>1618657446</t>
  </si>
  <si>
    <t>Těžení zeminy nebo horniny železničního spodku II. třídy. Poznámka: 1. V cenách jsou započteny náklady na těžení a uložení výzisku na terén nebo naložení na dopravní prostředek a uložení na úložišti.</t>
  </si>
  <si>
    <t>mezi 1 a 3SK</t>
  </si>
  <si>
    <t>67*3,2*0,4</t>
  </si>
  <si>
    <t>96</t>
  </si>
  <si>
    <t>5999010020</t>
  </si>
  <si>
    <t>Vyjmutí a snesení konstrukcí nebo dílů hmotnosti přes 10 do 20 t</t>
  </si>
  <si>
    <t>-874422199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</si>
  <si>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</si>
  <si>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14,150</t>
  </si>
  <si>
    <t>12,889</t>
  </si>
  <si>
    <t>97</t>
  </si>
  <si>
    <t>5999015020</t>
  </si>
  <si>
    <t>Vložení konstrukcí nebo dílů hmotnosti přes 10 do 20 t</t>
  </si>
  <si>
    <t>-1746426114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</si>
  <si>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</si>
  <si>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18,900</t>
  </si>
  <si>
    <t>R5908056010</t>
  </si>
  <si>
    <t>Příplatek za kompletaci ŽS4 na úložišti</t>
  </si>
  <si>
    <t>-819967907</t>
  </si>
  <si>
    <t>Příplatek za kompletaci na úložišti ŽS4 {šroub RS 1, matice M 24, podložka Fe6, svěrka ŽS4} 1. V cenách jsou započteny i náklady na ošetření závitů antikorozním přípravkem, kompletaci nových nebo užitých součástí a případnou manipulaci.</t>
  </si>
  <si>
    <t>564</t>
  </si>
  <si>
    <t>OST</t>
  </si>
  <si>
    <t>Ostatní</t>
  </si>
  <si>
    <t>99</t>
  </si>
  <si>
    <t>7590915010</t>
  </si>
  <si>
    <t>Montáž výkolejky bez návěstního tělesa se zámkem jednoduchým</t>
  </si>
  <si>
    <t>512</t>
  </si>
  <si>
    <t>-2104064083</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</si>
  <si>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</si>
  <si>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100</t>
  </si>
  <si>
    <t>7590917010</t>
  </si>
  <si>
    <t>Demontáž výkolejky bez návěstního tělesa se zámkem jednoduchým</t>
  </si>
  <si>
    <t>1747805207</t>
  </si>
  <si>
    <t>Vedlejší rozpočtové náklady</t>
  </si>
  <si>
    <t>101</t>
  </si>
  <si>
    <t>9902100200</t>
  </si>
  <si>
    <t>Doprava obousměrná (např. dodávek z vlastních zásob zhotovitele nebo objednatele nebo výzisku) mechanizací o nosnosti přes 3,5 t sypanin (kameniva, písku, suti, dlažebních kostek, atd.) do 20 km</t>
  </si>
  <si>
    <t>712378124</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</si>
  <si>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</si>
  <si>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</si>
  <si>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0,242</t>
  </si>
  <si>
    <t>102</t>
  </si>
  <si>
    <t>9902100300</t>
  </si>
  <si>
    <t>Doprava obousměrná (např. dodávek z vlastních zásob zhotovitele nebo objednatele nebo výzisku) mechanizací o nosnosti přes 3,5 t sypanin (kameniva, písku, suti, dlažebních kostek, atd.) do 30 km</t>
  </si>
  <si>
    <t>-1911121343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</si>
  <si>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</si>
  <si>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t>
  </si>
  <si>
    <t>1544,400</t>
  </si>
  <si>
    <t>skládka plasty</t>
  </si>
  <si>
    <t>0,200</t>
  </si>
  <si>
    <t>103</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</si>
  <si>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</si>
  <si>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</si>
  <si>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430408605</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</si>
  <si>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</si>
  <si>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návěsti</t>
  </si>
  <si>
    <t>0,471</t>
  </si>
  <si>
    <t>104</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</si>
  <si>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</si>
  <si>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</si>
  <si>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-773886720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</si>
  <si>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</si>
  <si>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</si>
  <si>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40,593</t>
  </si>
  <si>
    <t>105</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</si>
  <si>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</si>
  <si>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</si>
  <si>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919490645</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</si>
  <si>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</si>
  <si>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pražce SB5 Kostomlaty nad Labem</t>
  </si>
  <si>
    <t>80,330</t>
  </si>
  <si>
    <t>106</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</si>
  <si>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</si>
  <si>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</si>
  <si>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-1854094627</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</si>
  <si>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</si>
  <si>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výhybky Praha Běchovice</t>
  </si>
  <si>
    <t>11,400</t>
  </si>
  <si>
    <t>107</t>
  </si>
  <si>
    <t>9902900200</t>
  </si>
  <si>
    <t>Naložení objemnějšího kusového materiálu, vybouraných hmot</t>
  </si>
  <si>
    <t>-906051007</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</si>
  <si>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</si>
  <si>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108</t>
  </si>
  <si>
    <t>9909000300</t>
  </si>
  <si>
    <t>Poplatek za likvidaci dřevěných kolejnicových podpor</t>
  </si>
  <si>
    <t>-824488271</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</si>
  <si>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</si>
  <si>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7,516</t>
  </si>
  <si>
    <t>0,097*341</t>
  </si>
  <si>
    <t>109</t>
  </si>
  <si>
    <t>9909000400</t>
  </si>
  <si>
    <t>Poplatek za likvidaci plastových součástí</t>
  </si>
  <si>
    <t>-723439312</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</si>
  <si>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</si>
  <si>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Bahno v km 14,879 - 15,254</t>
  </si>
  <si>
    <t>-897645858</t>
  </si>
  <si>
    <t>(15254-14879)*2/75</t>
  </si>
  <si>
    <t>462516546</t>
  </si>
  <si>
    <t>(15,254-14,879)*1520</t>
  </si>
  <si>
    <t>s rozšířením</t>
  </si>
  <si>
    <t>-181</t>
  </si>
  <si>
    <t>5956140040.1</t>
  </si>
  <si>
    <t>Pražec betonový příčný vystrojený včetně kompletů tv. B03 (S) s úpravou rozšíření rozchodu</t>
  </si>
  <si>
    <t>1097506634</t>
  </si>
  <si>
    <t>pražce musí být upraveny na příslušné rozšíření rozchodu</t>
  </si>
  <si>
    <t>"2,5"</t>
  </si>
  <si>
    <t>5+5</t>
  </si>
  <si>
    <t>"5"</t>
  </si>
  <si>
    <t>"7,5"</t>
  </si>
  <si>
    <t>161</t>
  </si>
  <si>
    <t>5960101030</t>
  </si>
  <si>
    <t>Pražcové kotvy TDHB pro pražec betonový B 03</t>
  </si>
  <si>
    <t>-1315400776</t>
  </si>
  <si>
    <t>v km 14,908-15,078</t>
  </si>
  <si>
    <t>v km 15,136-15,254</t>
  </si>
  <si>
    <t>1829712408</t>
  </si>
  <si>
    <t>(15254-14879)*1,1*1,8</t>
  </si>
  <si>
    <t>5962101115</t>
  </si>
  <si>
    <t>Návěstidlo kilometrovník železobetonový se znaky</t>
  </si>
  <si>
    <t>-1348925318</t>
  </si>
  <si>
    <t>km 15</t>
  </si>
  <si>
    <t>-1362992034</t>
  </si>
  <si>
    <t>km 14,9; 15,1; 15,2</t>
  </si>
  <si>
    <t>-955653526</t>
  </si>
  <si>
    <t>úprava banketů</t>
  </si>
  <si>
    <t>Lp</t>
  </si>
  <si>
    <t>(15254-15130)*1,5</t>
  </si>
  <si>
    <t>Pp</t>
  </si>
  <si>
    <t>(15254-14879)*1,5</t>
  </si>
  <si>
    <t>5914020020</t>
  </si>
  <si>
    <t>Čištění otevřených odvodňovacích zařízení strojně příkop nezpevněný</t>
  </si>
  <si>
    <t>-1685141879</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</si>
  <si>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</si>
  <si>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(15130-14879)*0,3</t>
  </si>
  <si>
    <t>671460004</t>
  </si>
  <si>
    <t>urovnání výzisku z čištění KL</t>
  </si>
  <si>
    <t>748,500</t>
  </si>
  <si>
    <t>5905085040</t>
  </si>
  <si>
    <t>Souvislé čištění KL strojně koleje pražce betonové rozdělení "c"</t>
  </si>
  <si>
    <t>1093410418</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</si>
  <si>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</si>
  <si>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15,254-14,879</t>
  </si>
  <si>
    <t>153291708</t>
  </si>
  <si>
    <t>15,254-14,925</t>
  </si>
  <si>
    <t>5906140250</t>
  </si>
  <si>
    <t>Demontáž kolejového roštu koleje v ose koleje pražce ocelové válcované tv. T nebo A válcované rozdělení "c"</t>
  </si>
  <si>
    <t>-1080921146</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</si>
  <si>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</si>
  <si>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14,925-14,879</t>
  </si>
  <si>
    <t>-2097108632</t>
  </si>
  <si>
    <t>5910136010</t>
  </si>
  <si>
    <t>Montáž pražcové kotvy v koleji</t>
  </si>
  <si>
    <t>829437172</t>
  </si>
  <si>
    <t>Montáž pražcové kotvy v koleji. Poznámka: 1. V cenách jsou započteny náklady na odstranění kameniva, montáž, ošetření součásti mazivem a úpravu kameniva. 2. V cenách nejsou obsaženy náklady na dodávku materiálu.</t>
  </si>
  <si>
    <t>46665306</t>
  </si>
  <si>
    <t>(15254-14879)*1,1</t>
  </si>
  <si>
    <t>1349836865</t>
  </si>
  <si>
    <t>+0,050</t>
  </si>
  <si>
    <t>1327924657</t>
  </si>
  <si>
    <t>-1954399116</t>
  </si>
  <si>
    <t>823494496</t>
  </si>
  <si>
    <t>550352457</t>
  </si>
  <si>
    <t>(15254-14879)/24*2</t>
  </si>
  <si>
    <t>0,750</t>
  </si>
  <si>
    <t>925777040</t>
  </si>
  <si>
    <t>-4</t>
  </si>
  <si>
    <t>528087293</t>
  </si>
  <si>
    <t>1824358839</t>
  </si>
  <si>
    <t>(15254-14879)/250*2</t>
  </si>
  <si>
    <t>-777388349</t>
  </si>
  <si>
    <t>(15254-14879)*2</t>
  </si>
  <si>
    <t>2008010348</t>
  </si>
  <si>
    <t>5912050010</t>
  </si>
  <si>
    <t>Staničení výměna kilometrovníku</t>
  </si>
  <si>
    <t>1875831075</t>
  </si>
  <si>
    <t>Staničení výměna kilometrovníku. Poznámka: 1. V cenách jsou započteny náklady na zemní práce a výměnu, demontáž nebo montáž staničení. 2. V cenách nejsou obsaženy náklady na dodávku materiálu.</t>
  </si>
  <si>
    <t>-950014953</t>
  </si>
  <si>
    <t>979458148</t>
  </si>
  <si>
    <t>742,500</t>
  </si>
  <si>
    <t>0,210</t>
  </si>
  <si>
    <t>-338372467</t>
  </si>
  <si>
    <t>0,868</t>
  </si>
  <si>
    <t>507200949</t>
  </si>
  <si>
    <t>48,500</t>
  </si>
  <si>
    <t>-78048814</t>
  </si>
  <si>
    <t>0,097*500</t>
  </si>
  <si>
    <t>1993858333</t>
  </si>
  <si>
    <t>O3 - Oprava v km 31,980-35,418</t>
  </si>
  <si>
    <t>M - Práce a dodávky M</t>
  </si>
  <si>
    <t>910365786</t>
  </si>
  <si>
    <t>za mostem v km 32,630</t>
  </si>
  <si>
    <t>(34,335-34,300)*1520</t>
  </si>
  <si>
    <t>0,800</t>
  </si>
  <si>
    <t>1668389558</t>
  </si>
  <si>
    <t>(35418-31980)/75*2</t>
  </si>
  <si>
    <t>0,320</t>
  </si>
  <si>
    <t>5957134000</t>
  </si>
  <si>
    <t>Lepený izolovaný styk tv. S49 s tepelně zpracovanou hlavou délky 3,40 m</t>
  </si>
  <si>
    <t>-1738232138</t>
  </si>
  <si>
    <t>v km 35,070</t>
  </si>
  <si>
    <t>-1987829371</t>
  </si>
  <si>
    <t>rozdělení "d"</t>
  </si>
  <si>
    <t>(32,490-31,980)*1640</t>
  </si>
  <si>
    <t>0,600</t>
  </si>
  <si>
    <t>(34,065-32,939)*1640</t>
  </si>
  <si>
    <t>0,360</t>
  </si>
  <si>
    <t>(35,418-34,363)*1640</t>
  </si>
  <si>
    <t>most v km 32,332</t>
  </si>
  <si>
    <t>-30</t>
  </si>
  <si>
    <t>most v km 34,845</t>
  </si>
  <si>
    <t>-37</t>
  </si>
  <si>
    <t>pražce s rozšířením</t>
  </si>
  <si>
    <t>-3843</t>
  </si>
  <si>
    <t>P6013; P6014; P6015; P6016; P6017; P6019; P6020; P6021</t>
  </si>
  <si>
    <t>-(46+36)</t>
  </si>
  <si>
    <t>1367396133</t>
  </si>
  <si>
    <t>"10"</t>
  </si>
  <si>
    <t>241-7</t>
  </si>
  <si>
    <t>"12,5"</t>
  </si>
  <si>
    <t>497-10</t>
  </si>
  <si>
    <t>"15"</t>
  </si>
  <si>
    <t>2839-29</t>
  </si>
  <si>
    <t>5956140040.2</t>
  </si>
  <si>
    <t>Pražec betonový příčný vystrojený včetně kompletů tv. B03 (S) s úpravou rozšíření rozchodu a antikorozní úpravou</t>
  </si>
  <si>
    <t>738331175</t>
  </si>
  <si>
    <t>P6015 "12,5"</t>
  </si>
  <si>
    <t>P6016 "15"</t>
  </si>
  <si>
    <t>P6017 "15"</t>
  </si>
  <si>
    <t>P6020 "15"</t>
  </si>
  <si>
    <t>P6021 "10"</t>
  </si>
  <si>
    <t>5956140040.4</t>
  </si>
  <si>
    <t xml:space="preserve">Pražec betonový příčný vystrojený včetně kompletů tv. B03 (S) s antikorozní úpravou </t>
  </si>
  <si>
    <t>-446651149</t>
  </si>
  <si>
    <t>P6013</t>
  </si>
  <si>
    <t>P6014</t>
  </si>
  <si>
    <t>P6019</t>
  </si>
  <si>
    <t>1391006136</t>
  </si>
  <si>
    <t>před a za mostem v km 32,332</t>
  </si>
  <si>
    <t>3+3</t>
  </si>
  <si>
    <t>-1709813146</t>
  </si>
  <si>
    <t>2626</t>
  </si>
  <si>
    <t>5960101000</t>
  </si>
  <si>
    <t>Pražcové kotvy TDHB pro pražec betonový B 91</t>
  </si>
  <si>
    <t>-393145136</t>
  </si>
  <si>
    <t>v km 35,428-35,677 "c"</t>
  </si>
  <si>
    <t>150</t>
  </si>
  <si>
    <t>5960101015</t>
  </si>
  <si>
    <t>Pražcové kotvy TDHB pro pražec betonový SB 5</t>
  </si>
  <si>
    <t>-1657381897</t>
  </si>
  <si>
    <t>v km 34,217-34,348 "c"</t>
  </si>
  <si>
    <t>-2041853817</t>
  </si>
  <si>
    <t>před a za mostem v km 34,845</t>
  </si>
  <si>
    <t>(8+5)*2</t>
  </si>
  <si>
    <t>5958134020</t>
  </si>
  <si>
    <t>Součásti upevňovací svěrka Skl 24</t>
  </si>
  <si>
    <t>-1442393158</t>
  </si>
  <si>
    <t>(3+3)*4</t>
  </si>
  <si>
    <t>(8+5)*4</t>
  </si>
  <si>
    <t>5958134043</t>
  </si>
  <si>
    <t>Součásti upevňovací šroub svěrkový RS 0 (M22x70)</t>
  </si>
  <si>
    <t>-1929387453</t>
  </si>
  <si>
    <t>5958134125</t>
  </si>
  <si>
    <t>Součásti upevňovací podložka Uls 6</t>
  </si>
  <si>
    <t>-1323428325</t>
  </si>
  <si>
    <t>5958134110</t>
  </si>
  <si>
    <t>Součásti upevňovací matice M22</t>
  </si>
  <si>
    <t>1665933370</t>
  </si>
  <si>
    <t>-230435128</t>
  </si>
  <si>
    <t>(8+5)*8</t>
  </si>
  <si>
    <t>5956131000</t>
  </si>
  <si>
    <t>Vystrojení pražce dřevěného kolíčky do dřevěných pražců</t>
  </si>
  <si>
    <t>553495706</t>
  </si>
  <si>
    <t>1148991422</t>
  </si>
  <si>
    <t>(32,939-32,490)*1520*4</t>
  </si>
  <si>
    <t>2,080</t>
  </si>
  <si>
    <t>(34,363-34,065)*1520*4</t>
  </si>
  <si>
    <t>880084333</t>
  </si>
  <si>
    <t>305910900</t>
  </si>
  <si>
    <t>2133063512</t>
  </si>
  <si>
    <t>4648</t>
  </si>
  <si>
    <t>691697906</t>
  </si>
  <si>
    <t>(32,939-32,490)*1520*2</t>
  </si>
  <si>
    <t>1,040</t>
  </si>
  <si>
    <t>(34,363-34,065)*1520*2</t>
  </si>
  <si>
    <t>0,080</t>
  </si>
  <si>
    <t>5958158010</t>
  </si>
  <si>
    <t>Podložka pryžová pod patu kolejnice S49  475/126/5</t>
  </si>
  <si>
    <t>-563390962</t>
  </si>
  <si>
    <t>můstkové desky</t>
  </si>
  <si>
    <t>(32939-32490)/25*2</t>
  </si>
  <si>
    <t>(34363-34065)/25*2</t>
  </si>
  <si>
    <t>24*2</t>
  </si>
  <si>
    <t>most v km 32,630</t>
  </si>
  <si>
    <t>22*2</t>
  </si>
  <si>
    <t>42215220</t>
  </si>
  <si>
    <t>Práce a dodávky M</t>
  </si>
  <si>
    <t>5963110010</t>
  </si>
  <si>
    <t>Přejezd Intermont panel (S49) ŽPP 1</t>
  </si>
  <si>
    <t>-646642067</t>
  </si>
  <si>
    <t>5963110020</t>
  </si>
  <si>
    <t>Přejezd Intermont panel (S49) ŽPP 3 pro pěší</t>
  </si>
  <si>
    <t>-842414824</t>
  </si>
  <si>
    <t>P6015</t>
  </si>
  <si>
    <t>P6016</t>
  </si>
  <si>
    <t>P6017</t>
  </si>
  <si>
    <t>P6020</t>
  </si>
  <si>
    <t>P6021</t>
  </si>
  <si>
    <t>5963134005</t>
  </si>
  <si>
    <t>Náběhový klín ocelový pozink.</t>
  </si>
  <si>
    <t>-907241284</t>
  </si>
  <si>
    <t>-291999033</t>
  </si>
  <si>
    <t>(35418-31980)*1*1,8</t>
  </si>
  <si>
    <t>5955101025</t>
  </si>
  <si>
    <t>Kamenivo drcené drť frakce 4/8</t>
  </si>
  <si>
    <t>-2114289229</t>
  </si>
  <si>
    <t>pod panely</t>
  </si>
  <si>
    <t>4*2</t>
  </si>
  <si>
    <t>5955101040</t>
  </si>
  <si>
    <t>Kamenivo těžené 0/8</t>
  </si>
  <si>
    <t>-330192422</t>
  </si>
  <si>
    <t xml:space="preserve">k zasypání drenážní trubky Pp cca v km33,215-33,415 </t>
  </si>
  <si>
    <t>0,400*1,3*210*1,8</t>
  </si>
  <si>
    <t>580441650</t>
  </si>
  <si>
    <t>km 32; 33; 34; 35</t>
  </si>
  <si>
    <t>-485939344</t>
  </si>
  <si>
    <t>km 32,1-32,9; 33,1-33,9; 34,1-34,9; 35,1-35,6</t>
  </si>
  <si>
    <t>5964123000</t>
  </si>
  <si>
    <t>Odvodňovací žlab s mříží</t>
  </si>
  <si>
    <t>-1019653519</t>
  </si>
  <si>
    <t>P6014 Pp od hlavy kolejnice 2m</t>
  </si>
  <si>
    <t>5964123005</t>
  </si>
  <si>
    <t>Odvodňovací žlab s mříží koncový</t>
  </si>
  <si>
    <t>-1221541991</t>
  </si>
  <si>
    <t>5964127005</t>
  </si>
  <si>
    <t>Odvodňovací žlaby štěrbinové betonové masívní délky 4000mm</t>
  </si>
  <si>
    <t>332373180</t>
  </si>
  <si>
    <t>TZD-Q 400/500/4000 Pp P6020</t>
  </si>
  <si>
    <t>5964127005.1</t>
  </si>
  <si>
    <t>Odvodňovací žlaby štěrbinové betonové masívní délky 2000mm</t>
  </si>
  <si>
    <t>871902968</t>
  </si>
  <si>
    <t>TZD-Q 400/500/2000 Pp P6020</t>
  </si>
  <si>
    <t>5964119005</t>
  </si>
  <si>
    <t>Příkopová tvárnice TZZ 5</t>
  </si>
  <si>
    <t>-930435092</t>
  </si>
  <si>
    <t xml:space="preserve">P6014 Pp odtok odvodňovacího žlabu délky 9,9m </t>
  </si>
  <si>
    <t>P6020 Pp odtok odvodňovacího žlabu délky 6m</t>
  </si>
  <si>
    <t>5963146000</t>
  </si>
  <si>
    <t>Asfaltový beton ACO 11S 50/70 střednězrnný-obrusná vrstva</t>
  </si>
  <si>
    <t>1175555969</t>
  </si>
  <si>
    <t>P6014 Lp+Pp</t>
  </si>
  <si>
    <t>(18+19,8)*0,1*2,5</t>
  </si>
  <si>
    <t>P6020 Lp+Pp</t>
  </si>
  <si>
    <t>(24+24)*0,1*2,5</t>
  </si>
  <si>
    <t>do žlábku v přejezdu P6013-P6021</t>
  </si>
  <si>
    <t>0,150*0,130*3*2*2*2,5</t>
  </si>
  <si>
    <t>0,150*0,130*4,5*2*2*2,5</t>
  </si>
  <si>
    <t>0,150*0,130*6*4*2*2,5</t>
  </si>
  <si>
    <t>5963146015</t>
  </si>
  <si>
    <t>Asfaltový beton ACL 22S 50/70 velmi hrubozrnný-ložní vrstva</t>
  </si>
  <si>
    <t>1248165301</t>
  </si>
  <si>
    <t>5963152000</t>
  </si>
  <si>
    <t>Asfaltová zálivka pro trhliny a spáry</t>
  </si>
  <si>
    <t>kg</t>
  </si>
  <si>
    <t>309494211</t>
  </si>
  <si>
    <t>5964161000</t>
  </si>
  <si>
    <t>Beton lehce zhutnitelný C 12/15;X0 F5 2 080 2 517</t>
  </si>
  <si>
    <t>1235767326</t>
  </si>
  <si>
    <t>P6014 odvodňovací žlab Pp od hlavy kolejnice 2m</t>
  </si>
  <si>
    <t>0,8*0,1*6</t>
  </si>
  <si>
    <t>1*0,1*9,9</t>
  </si>
  <si>
    <t>P6020 odvodňovací žlab Pp od hlavy kolejnice 2m</t>
  </si>
  <si>
    <t>0,5*0,1*6</t>
  </si>
  <si>
    <t>1*0,1*6</t>
  </si>
  <si>
    <t>R5955101086</t>
  </si>
  <si>
    <t>Asfaltový recyklát drť</t>
  </si>
  <si>
    <t>410360590</t>
  </si>
  <si>
    <t>povrch cesty Lp+Pp</t>
  </si>
  <si>
    <t>(2+2)*6*0,2*2</t>
  </si>
  <si>
    <t>(2+2)*4,5*0,2*2</t>
  </si>
  <si>
    <t>(2+2)*3*0,2*2</t>
  </si>
  <si>
    <t>(3+3)*6*0,2*2</t>
  </si>
  <si>
    <t>5964103120</t>
  </si>
  <si>
    <t>Drenážní plastové díly šachta průchozí DN 400/250  1 vtok/1 odtok DN 250 mm</t>
  </si>
  <si>
    <t>494727440</t>
  </si>
  <si>
    <t xml:space="preserve">Pp cca v km33,215-33,415 </t>
  </si>
  <si>
    <t>5964103135</t>
  </si>
  <si>
    <t>Drenážní plastové díly krytka šachty plastová D 400</t>
  </si>
  <si>
    <t>208483197</t>
  </si>
  <si>
    <t>5964103035</t>
  </si>
  <si>
    <t>Drenážní plastové díly trubka s částečnou perforací DN 250 mm</t>
  </si>
  <si>
    <t>1505429224</t>
  </si>
  <si>
    <t>200+10</t>
  </si>
  <si>
    <t>5964133015</t>
  </si>
  <si>
    <t>Geotextilie filtrační</t>
  </si>
  <si>
    <t>1221719822</t>
  </si>
  <si>
    <t xml:space="preserve">k obalení drenážní trubky Pp cca v km33,215-33,415 </t>
  </si>
  <si>
    <t>5964133010</t>
  </si>
  <si>
    <t>Geotextilie ochranné</t>
  </si>
  <si>
    <t>2031783342</t>
  </si>
  <si>
    <t>pod přejezdové panely</t>
  </si>
  <si>
    <t>(1+1,5+1)*3*2</t>
  </si>
  <si>
    <t>(1+1,5+1)*4,5*2</t>
  </si>
  <si>
    <t>(1+1,5+1)*6*4</t>
  </si>
  <si>
    <t>-1135482024</t>
  </si>
  <si>
    <t>(32060-31980)*1,5</t>
  </si>
  <si>
    <t>(32492-32250)*1,5</t>
  </si>
  <si>
    <t>(32750-32585)*1,5</t>
  </si>
  <si>
    <t>(33215-32910)*1,5</t>
  </si>
  <si>
    <t>(33870-33320)*1,5</t>
  </si>
  <si>
    <t>(34640-33940)*1,5</t>
  </si>
  <si>
    <t>(34910-34740)*1,5</t>
  </si>
  <si>
    <t>(35418-35300)*1,5</t>
  </si>
  <si>
    <t>(33870-33480)*1,5</t>
  </si>
  <si>
    <t>(34600-33940)*1,5</t>
  </si>
  <si>
    <t>(35110-35050)*1,5</t>
  </si>
  <si>
    <t>(35418-35250)*1,5</t>
  </si>
  <si>
    <t>-1108080408</t>
  </si>
  <si>
    <t>(32250-32060)*0,3</t>
  </si>
  <si>
    <t>(32585-32492)*0,3</t>
  </si>
  <si>
    <t>(32910-32750)*0,3</t>
  </si>
  <si>
    <t>(33320-33215)*0,3</t>
  </si>
  <si>
    <t>(33940-33870)*0,3</t>
  </si>
  <si>
    <t>(34740-34640)*0,3</t>
  </si>
  <si>
    <t>(35300-34910)*0,3</t>
  </si>
  <si>
    <t>(32250-31980)*0,3</t>
  </si>
  <si>
    <t>(33480-33215)*0,3</t>
  </si>
  <si>
    <t>(34740-34600)*0,3</t>
  </si>
  <si>
    <t>(35050-34910)*0,3</t>
  </si>
  <si>
    <t>(35250-35110)*0,3</t>
  </si>
  <si>
    <t>-986148460</t>
  </si>
  <si>
    <t>6735</t>
  </si>
  <si>
    <t>-741165474</t>
  </si>
  <si>
    <t>34,363-34,065</t>
  </si>
  <si>
    <t>5905085050</t>
  </si>
  <si>
    <t>Souvislé čištění KL strojně koleje pražce betonové rozdělení "d"</t>
  </si>
  <si>
    <t>-1148636961</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</si>
  <si>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</si>
  <si>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34,065-31,980</t>
  </si>
  <si>
    <t>35,418-34,363</t>
  </si>
  <si>
    <t>1984135919</t>
  </si>
  <si>
    <t>32,939-32,490</t>
  </si>
  <si>
    <t>5906130390</t>
  </si>
  <si>
    <t>Montáž kolejového roštu v ose koleje pražce betonové vystrojené tv. S49 rozdělení "d"</t>
  </si>
  <si>
    <t>-857415584</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</si>
  <si>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</si>
  <si>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32,490-31,980</t>
  </si>
  <si>
    <t>34,065-32,939</t>
  </si>
  <si>
    <t>267559721</t>
  </si>
  <si>
    <t>31,982-31,980</t>
  </si>
  <si>
    <t>32,490-32,043</t>
  </si>
  <si>
    <t>33,215-32,942</t>
  </si>
  <si>
    <t>34,065-33,365</t>
  </si>
  <si>
    <t>34,335-34,300</t>
  </si>
  <si>
    <t>1682212012</t>
  </si>
  <si>
    <t>32,043-31,982</t>
  </si>
  <si>
    <t>32,942-32,490</t>
  </si>
  <si>
    <t>33,365-33,215</t>
  </si>
  <si>
    <t>34,300-34,065</t>
  </si>
  <si>
    <t>34,363-34,335</t>
  </si>
  <si>
    <t>5907010080</t>
  </si>
  <si>
    <t>Výměna LISŮ tv. S49 rozdělení "d"</t>
  </si>
  <si>
    <t>1982588605</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</si>
  <si>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</si>
  <si>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3,4*2</t>
  </si>
  <si>
    <t>5905105010</t>
  </si>
  <si>
    <t>Doplnění KL kamenivem ojediněle ručně v koleji</t>
  </si>
  <si>
    <t>-413954507</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</si>
  <si>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</si>
  <si>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</si>
  <si>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1173491315</t>
  </si>
  <si>
    <t>(35418-31980)*1</t>
  </si>
  <si>
    <t>82270403</t>
  </si>
  <si>
    <t>-2066667712</t>
  </si>
  <si>
    <t>(35418-31980)/24*2</t>
  </si>
  <si>
    <t>1,500</t>
  </si>
  <si>
    <t>5908045025</t>
  </si>
  <si>
    <t>Výměna podkladnice čtyři vrtule pražce dřevěné</t>
  </si>
  <si>
    <t>1255012323</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</si>
  <si>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</si>
  <si>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704544158</t>
  </si>
  <si>
    <t>35,418-31,980</t>
  </si>
  <si>
    <t>-2011911776</t>
  </si>
  <si>
    <t>-691579055</t>
  </si>
  <si>
    <t>1184716729</t>
  </si>
  <si>
    <t>-28</t>
  </si>
  <si>
    <t>-1763568205</t>
  </si>
  <si>
    <t>LISY</t>
  </si>
  <si>
    <t>-1359157017</t>
  </si>
  <si>
    <t>(35418-31980)/250*2</t>
  </si>
  <si>
    <t>0,496</t>
  </si>
  <si>
    <t>872789375</t>
  </si>
  <si>
    <t>(32939-32490)*2</t>
  </si>
  <si>
    <t>(34363-34065)*2</t>
  </si>
  <si>
    <t>5910040320</t>
  </si>
  <si>
    <t>Umožnění volné dilatace kolejnice demontáž upevňovadel s osazením kluzných podložek rozdělení pražců "d"</t>
  </si>
  <si>
    <t>-178088464</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</si>
  <si>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</si>
  <si>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(32490-31980)*2</t>
  </si>
  <si>
    <t>(34065-32939)*2</t>
  </si>
  <si>
    <t>(35418-34363)*2</t>
  </si>
  <si>
    <t>45322331</t>
  </si>
  <si>
    <t>5910040420</t>
  </si>
  <si>
    <t>Umožnění volné dilatace kolejnice montáž upevňovadel s odstraněním kluzných podložek rozdělení pražců "d"</t>
  </si>
  <si>
    <t>1740146459</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</si>
  <si>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</si>
  <si>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1984164947</t>
  </si>
  <si>
    <t>v km 31,980-35,418 "d"</t>
  </si>
  <si>
    <t>5907055010</t>
  </si>
  <si>
    <t>Vrtání kolejnic otvor o průměru do 10 mm</t>
  </si>
  <si>
    <t>1624328394</t>
  </si>
  <si>
    <t>Vrtání kolejnic otvor o průměru do 10 mm. Poznámka: 1. V cenách jsou započteny náklady na manipulaci, podložení, označení a provedení vrtu ve stojině kolejnice.</t>
  </si>
  <si>
    <t>5907055020</t>
  </si>
  <si>
    <t>Vrtání kolejnic otvor o průměru přes 10 do 23 mm</t>
  </si>
  <si>
    <t>-241363523</t>
  </si>
  <si>
    <t>Vrtání kolejnic otvor o průměru přes 10 do 23 mm. Poznámka: 1. V cenách jsou započteny náklady na manipulaci, podložení, označení a provedení vrtu ve stojině kolejnice.</t>
  </si>
  <si>
    <t>1790301770</t>
  </si>
  <si>
    <t>-1837582222</t>
  </si>
  <si>
    <t>5913070020</t>
  </si>
  <si>
    <t>Demontáž betonové přejezdové konstrukce část vnitřní</t>
  </si>
  <si>
    <t>-1874903114</t>
  </si>
  <si>
    <t>Demontáž betonové přejezdové konstrukce část vnitřní. Poznámka: 1. V cenách jsou započteny náklady na demontáž konstrukce a naložení na dopravní prostředek.</t>
  </si>
  <si>
    <t>5913075020</t>
  </si>
  <si>
    <t>Montáž betonové přejezdové konstrukce část vnitřní</t>
  </si>
  <si>
    <t>845694915</t>
  </si>
  <si>
    <t>Montáž betonové přejezdové konstrukce část vnitřní. Poznámka: 1. V cenách jsou započteny náklady na montáž konstrukce. 2. V cenách nejsou obsaženy náklady na dodávku materiálu.</t>
  </si>
  <si>
    <t>4,5</t>
  </si>
  <si>
    <t>5913200010</t>
  </si>
  <si>
    <t>Demontáž dřevěné konstrukce přejezdu část vnější a vnitřní</t>
  </si>
  <si>
    <t>445339989</t>
  </si>
  <si>
    <t>Demontáž dřevěné konstrukce přejezdu část vnější a vnitřní. Poznámka: 1. V cenách jsou započteny náklady na demontáž a naložení na dopravní prostředek.</t>
  </si>
  <si>
    <t>2,5</t>
  </si>
  <si>
    <t>5913215020</t>
  </si>
  <si>
    <t>Demontáž kolejnicových dílů přejezdu ochranná kolejnice</t>
  </si>
  <si>
    <t>1395570796</t>
  </si>
  <si>
    <t>Demontáž kolejnicových dílů přejezdu ochranná kolejnice. Poznámka: 1. V cenách jsou započteny náklady na demontáž a naložení na dopravní prostředek.</t>
  </si>
  <si>
    <t>5913240020</t>
  </si>
  <si>
    <t>Odstranění AB komunikace odtěžením nebo frézováním hloubky do 20 cm</t>
  </si>
  <si>
    <t>1260395017</t>
  </si>
  <si>
    <t>Odstranění AB komunikace odtěžením nebo frézováním hloubky do 20 cm. Poznámka: 1. V cenách jsou započteny náklady na odtěžení nebo frézování a naložení výzisku na dopravní prostředek.</t>
  </si>
  <si>
    <t>Lp+mezi+Pp</t>
  </si>
  <si>
    <t>(3+1,1+4)*4</t>
  </si>
  <si>
    <t>5913250020</t>
  </si>
  <si>
    <t>Zřízení konstrukce vozovky asfaltobetonové dle vzorového listu Ž těžké - podkladní, ložní a obrusná vrstva tloušťky do 25 cm</t>
  </si>
  <si>
    <t>-1264890798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</si>
  <si>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</si>
  <si>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18+19,8</t>
  </si>
  <si>
    <t>24+24</t>
  </si>
  <si>
    <t>0,150*3*2*2</t>
  </si>
  <si>
    <t>0,150*4,5*2*2</t>
  </si>
  <si>
    <t>0,150*6*4*2</t>
  </si>
  <si>
    <t>5914035010</t>
  </si>
  <si>
    <t>Zřízení otevřených odvodňovacích zařízení příkopové tvárnice</t>
  </si>
  <si>
    <t>224498174</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</si>
  <si>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</si>
  <si>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5914035510</t>
  </si>
  <si>
    <t>Zřízení otevřených odvodňovacích zařízení silničního žlabu s mřížkou</t>
  </si>
  <si>
    <t>193274549</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</si>
  <si>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</si>
  <si>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5914035520</t>
  </si>
  <si>
    <t>Zřízení otevřených odvodňovacích zařízení silničního žlabu štěrbinový</t>
  </si>
  <si>
    <t>-483994285</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</si>
  <si>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</si>
  <si>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P6020 odvodňovací žlab Pp od hlavy kolejnice 3m</t>
  </si>
  <si>
    <t>5914055010</t>
  </si>
  <si>
    <t>Zřízení krytých odvodňovacích zařízení potrubí trativodu</t>
  </si>
  <si>
    <t>1883347320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</si>
  <si>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</si>
  <si>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</si>
  <si>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t>
  </si>
  <si>
    <t>565333775</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</si>
  <si>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</si>
  <si>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-1130040971</t>
  </si>
  <si>
    <t>(2+2)*6*0,2</t>
  </si>
  <si>
    <t>(2+2)*4,5*0,2</t>
  </si>
  <si>
    <t>(2+2)*3*0,2</t>
  </si>
  <si>
    <t>(3+3)*6*0,2</t>
  </si>
  <si>
    <t>0,8*0,7*6</t>
  </si>
  <si>
    <t>0,5*0,6*6</t>
  </si>
  <si>
    <t xml:space="preserve">odvodnění Pp cca v km33,215-33,415 </t>
  </si>
  <si>
    <t>0,400*1,3*210</t>
  </si>
  <si>
    <t>R213141111</t>
  </si>
  <si>
    <t>Zřízení vrstvy z geotextilie v rovině nebo ve sklonu do 1:5 š do 3 m</t>
  </si>
  <si>
    <t>952536873</t>
  </si>
  <si>
    <t>Zřízení vrstvy z geotextilie filtrační, separační, odvodňovací, ochranné, výztužné nebo protierozní v rovině nebo ve sklonu do 1:5, šířky do 3 m</t>
  </si>
  <si>
    <t>R5908056020</t>
  </si>
  <si>
    <t>Příplatek za sestavení kompletů Skl 24 na úložišti</t>
  </si>
  <si>
    <t>-805474660</t>
  </si>
  <si>
    <t>7592005070</t>
  </si>
  <si>
    <t>Montáž počítacího bodu počítače náprav PZN 1</t>
  </si>
  <si>
    <t>-2144970522</t>
  </si>
  <si>
    <t>Montáž počítacího bodu počítače náprav PZN 1 - uložení a připevnění na určené místo, seřízení polohy, přezkoušení</t>
  </si>
  <si>
    <t>7592007070</t>
  </si>
  <si>
    <t>Demontáž počítacího bodu počítače náprav PZN 1</t>
  </si>
  <si>
    <t>-979308584</t>
  </si>
  <si>
    <t>-1656112007</t>
  </si>
  <si>
    <t>nový beton</t>
  </si>
  <si>
    <t>5,295</t>
  </si>
  <si>
    <t>nový asfalt</t>
  </si>
  <si>
    <t>46,775</t>
  </si>
  <si>
    <t>geotextilie</t>
  </si>
  <si>
    <t>-143529488</t>
  </si>
  <si>
    <t>nový štěrk+drť</t>
  </si>
  <si>
    <t>6188,400+204,560</t>
  </si>
  <si>
    <t>skládka asfalt</t>
  </si>
  <si>
    <t>16,200</t>
  </si>
  <si>
    <t>-439676463</t>
  </si>
  <si>
    <t>6,769</t>
  </si>
  <si>
    <t>731278258</t>
  </si>
  <si>
    <t>377,330</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</si>
  <si>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</si>
  <si>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</si>
  <si>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860783955</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</si>
  <si>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</si>
  <si>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přejezdová konstrukce</t>
  </si>
  <si>
    <t>20,198</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</si>
  <si>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</si>
  <si>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</si>
  <si>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1784850953</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</si>
  <si>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</si>
  <si>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odvodnění</t>
  </si>
  <si>
    <t>10,297</t>
  </si>
  <si>
    <t>-1047114257</t>
  </si>
  <si>
    <t>0,097*3890</t>
  </si>
  <si>
    <t>-1348626365</t>
  </si>
  <si>
    <t>9909000600</t>
  </si>
  <si>
    <t>Poplatek za recyklaci odpadu (asfaltové směsi, kusový beton)</t>
  </si>
  <si>
    <t>712577914</t>
  </si>
  <si>
    <t>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</si>
  <si>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</si>
  <si>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32,400*0,2*2,5</t>
  </si>
  <si>
    <t>O4 - Oprava přejezdů P5999 a P6000</t>
  </si>
  <si>
    <t>5956213030</t>
  </si>
  <si>
    <t>Pražec betonový příčný nevystrojený  užitý tv. SB 8 P</t>
  </si>
  <si>
    <t>938852279</t>
  </si>
  <si>
    <t>P5999 pražce musí být upraveny na rozšíření "15"</t>
  </si>
  <si>
    <t>P6000 pražce musí být upraveny na rozšíření "7,5"</t>
  </si>
  <si>
    <t>-276236347</t>
  </si>
  <si>
    <t>P5999</t>
  </si>
  <si>
    <t>P6000</t>
  </si>
  <si>
    <t>(23830-23680)/75*2</t>
  </si>
  <si>
    <t>5957134010</t>
  </si>
  <si>
    <t>Lepený izolovaný styk tv. S49 s tepelně zpracovanou hlavou délky 3,60 m</t>
  </si>
  <si>
    <t>-1485485011</t>
  </si>
  <si>
    <t>924782819</t>
  </si>
  <si>
    <t>P6000 v km 23,658-23,810</t>
  </si>
  <si>
    <t>5960101005</t>
  </si>
  <si>
    <t>Pražcové kotvy TDHB pro pražec betonový SB 8</t>
  </si>
  <si>
    <t>1572704541</t>
  </si>
  <si>
    <t>-1448251663</t>
  </si>
  <si>
    <t>50*2</t>
  </si>
  <si>
    <t>38*2</t>
  </si>
  <si>
    <t>1831381085</t>
  </si>
  <si>
    <t>(50-16)*4</t>
  </si>
  <si>
    <t>(38-20)*4</t>
  </si>
  <si>
    <t>-1616044305</t>
  </si>
  <si>
    <t>249381904</t>
  </si>
  <si>
    <t>(23,830-23,705)*1520*4</t>
  </si>
  <si>
    <t>-440420224</t>
  </si>
  <si>
    <t>-1665136649</t>
  </si>
  <si>
    <t>347988576</t>
  </si>
  <si>
    <t>50*8</t>
  </si>
  <si>
    <t>38*8</t>
  </si>
  <si>
    <t>2062371667</t>
  </si>
  <si>
    <t>1672</t>
  </si>
  <si>
    <t>-725242230</t>
  </si>
  <si>
    <t>(23,830-23,705)*1520*2</t>
  </si>
  <si>
    <t>-1935122472</t>
  </si>
  <si>
    <t>5958125010</t>
  </si>
  <si>
    <t>Komplety s antikorozní úpravou ŽS 4 (svěrka ŽS4, šroub RS 1, matice M24, podložka Fe6)</t>
  </si>
  <si>
    <t>-646041772</t>
  </si>
  <si>
    <t>16*4</t>
  </si>
  <si>
    <t>20*4</t>
  </si>
  <si>
    <t>5963101000</t>
  </si>
  <si>
    <t>Přejezd celopryžový pro zatížené komunikace</t>
  </si>
  <si>
    <t>-1659717442</t>
  </si>
  <si>
    <t>8,4</t>
  </si>
  <si>
    <t>10,8</t>
  </si>
  <si>
    <t>5963101135</t>
  </si>
  <si>
    <t>Přejezd celopryžový Strail pojistka proti posuvu</t>
  </si>
  <si>
    <t>300642078</t>
  </si>
  <si>
    <t>590538140</t>
  </si>
  <si>
    <t>P5999 Lp+Pp</t>
  </si>
  <si>
    <t>(31,92+25,2)*0,1*2,5</t>
  </si>
  <si>
    <t>P6000 Lp+Pp</t>
  </si>
  <si>
    <t>(27+37,8)*0,1*2,5</t>
  </si>
  <si>
    <t>-2143970824</t>
  </si>
  <si>
    <t>-759690270</t>
  </si>
  <si>
    <t>647187153</t>
  </si>
  <si>
    <t>P5999 Lp od hlavy kolejnice 1m</t>
  </si>
  <si>
    <t>1525427854</t>
  </si>
  <si>
    <t>984943251</t>
  </si>
  <si>
    <t>TZD-Q 400/500/4000 P6000 Lp od hlavy kolejnice 2m</t>
  </si>
  <si>
    <t>1629523978</t>
  </si>
  <si>
    <t>TZD-Q 400/500/2000 P6000 Lp od hlavy kolejnice 2m</t>
  </si>
  <si>
    <t>588221084</t>
  </si>
  <si>
    <t>P5999 odvodňovací žlab Lp od hlavy kolejnice 1m</t>
  </si>
  <si>
    <t>0,8*0,1*9</t>
  </si>
  <si>
    <t>P6000 odvodňovací žlab Lp od hlavy kolejnice 2m</t>
  </si>
  <si>
    <t>0,5*0,1*10</t>
  </si>
  <si>
    <t>-1754945184</t>
  </si>
  <si>
    <t>(22510-22480)*1,9*1,8</t>
  </si>
  <si>
    <t>(23705-23680)*1,9*1,8</t>
  </si>
  <si>
    <t>(23830-23705)*0,2*1,8</t>
  </si>
  <si>
    <t>975515790</t>
  </si>
  <si>
    <t>P6000 úprava banketů Lp+Pp</t>
  </si>
  <si>
    <t>(23830-23705)*1,5</t>
  </si>
  <si>
    <t>1820197045</t>
  </si>
  <si>
    <t>187,500</t>
  </si>
  <si>
    <t>5905040070</t>
  </si>
  <si>
    <t>Souvislá výměna KL bez snesení KR koleje pražce betonové rozdělení "u"</t>
  </si>
  <si>
    <t>116521558</t>
  </si>
  <si>
    <t>Souvislá výměna KL bez snesení KR koleje pražce betonové rozdělení "u". Poznámka: 1. V cenách jsou započteny náklady na kontinuální odtěžení KL kolejovou mechanizací a uložení výzisku na terén nebo jeho naložení na dopravní prostředek, současné vložení geosyntetika, rozprostření kameniva, zdvih KR, úpravu směrového a výškového uspořádání včetně měření mezních stavebních odchylek dle ČSN a technologických veličin, předání tištěných výstupů a úpravu KL do profilu. 2. V cenách nejsou obsaženy náklady na snížení KL pod patou kolejnice, následnou úpravu směrového a výškového uspořádání dodávku, dodávku a doplnění kameniva a dopravu výzisku na skládku a skládkovné.</t>
  </si>
  <si>
    <t>(22,510-22,480)*1,9</t>
  </si>
  <si>
    <t>(23,705-23,680)*1,9</t>
  </si>
  <si>
    <t>1338227698</t>
  </si>
  <si>
    <t>(22510-22480)*1,9</t>
  </si>
  <si>
    <t>(23705-23680)*1,9</t>
  </si>
  <si>
    <t>(23830-23705)*0,2</t>
  </si>
  <si>
    <t>-143868298</t>
  </si>
  <si>
    <t>23,830-23,705</t>
  </si>
  <si>
    <t>5906130290</t>
  </si>
  <si>
    <t>Montáž kolejového roštu v ose koleje pražce betonové nevystrojené tv. S49 rozdělení "u"</t>
  </si>
  <si>
    <t>1491685656</t>
  </si>
  <si>
    <t>Montáž kolejového roštu v ose koleje pražce betonové nevystrojené tv. S49 rozdělení "u". Poznámka: 1. V cenách jsou započteny náklady na manipulaci a montáž KR, u pražců dřevěných nevystrojených i na vrtání pražců. 2. V cenách nejsou obsaženy náklady na dodávku materiálu.</t>
  </si>
  <si>
    <t>22,510-22,480</t>
  </si>
  <si>
    <t>23,705-23,680</t>
  </si>
  <si>
    <t>5906140070</t>
  </si>
  <si>
    <t>Demontáž kolejového roštu koleje v ose koleje pražce dřevěné tv. S49 rozdělení "c"</t>
  </si>
  <si>
    <t>1462319703</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</si>
  <si>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</si>
  <si>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5906140190</t>
  </si>
  <si>
    <t>Demontáž kolejového roštu koleje v ose koleje pražce betonové tv. S49 rozdělení "c"</t>
  </si>
  <si>
    <t>-296626655</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</si>
  <si>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</si>
  <si>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5907010070</t>
  </si>
  <si>
    <t>Výměna LISŮ tv. S49 rozdělení "c"</t>
  </si>
  <si>
    <t>2043493675</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</si>
  <si>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</si>
  <si>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3,6*4</t>
  </si>
  <si>
    <t>-609984773</t>
  </si>
  <si>
    <t>4+4</t>
  </si>
  <si>
    <t>-1431247973</t>
  </si>
  <si>
    <t>0,150</t>
  </si>
  <si>
    <t>0,300</t>
  </si>
  <si>
    <t>2064548414</t>
  </si>
  <si>
    <t>-420714585</t>
  </si>
  <si>
    <t>-58028723</t>
  </si>
  <si>
    <t>-1053881492</t>
  </si>
  <si>
    <t>5910020130</t>
  </si>
  <si>
    <t>Svařování kolejnic termitem plný předehřev standardní spára svar jednotlivý tv. S49</t>
  </si>
  <si>
    <t>-63201379</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</si>
  <si>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</si>
  <si>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-2096054658</t>
  </si>
  <si>
    <t>-272239833</t>
  </si>
  <si>
    <t>(23830-23705)*2</t>
  </si>
  <si>
    <t>-1367223793</t>
  </si>
  <si>
    <t>5910040330</t>
  </si>
  <si>
    <t>Umožnění volné dilatace kolejnice demontáž upevňovadel s osazením kluzných podložek rozdělení pražců "u"</t>
  </si>
  <si>
    <t>2042985821</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</si>
  <si>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</si>
  <si>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(23705-23680)*2</t>
  </si>
  <si>
    <t>5910040430</t>
  </si>
  <si>
    <t>Umožnění volné dilatace kolejnice montáž upevňovadel s odstraněním kluzných podložek rozdělení pražců "u"</t>
  </si>
  <si>
    <t>49916838</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</si>
  <si>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</si>
  <si>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-66679804</t>
  </si>
  <si>
    <t>5913040220</t>
  </si>
  <si>
    <t>Montáž celopryžové přejezdové konstrukce silně zatížené v koleji část vnitřní</t>
  </si>
  <si>
    <t>-1268200543</t>
  </si>
  <si>
    <t>Montáž celopryžové přejezdové konstrukce silně zatížené v koleji část vnitřní. Poznámka: 1. V cenách jsou započteny náklady na montáž konstrukce. 2. V cenách nejsou obsaženy náklady na dodávku materiálu.</t>
  </si>
  <si>
    <t>-1526378752</t>
  </si>
  <si>
    <t>8+8</t>
  </si>
  <si>
    <t>10,5+10,5</t>
  </si>
  <si>
    <t>5913235020</t>
  </si>
  <si>
    <t>Dělení AB komunikace řezáním hloubky do 20 cm</t>
  </si>
  <si>
    <t>1562001479</t>
  </si>
  <si>
    <t>Dělení AB komunikace řezáním hloubky do 20 cm. Poznámka: 1. V cenách jsou započteny náklady na provedení úkolu.</t>
  </si>
  <si>
    <t>-98155926</t>
  </si>
  <si>
    <t>P5999 Lp+mezi+Pp</t>
  </si>
  <si>
    <t>32+8,8+24</t>
  </si>
  <si>
    <t>P6000 Lp+mezi+Pp</t>
  </si>
  <si>
    <t>26,25+11,55+36,75</t>
  </si>
  <si>
    <t>-1034169115</t>
  </si>
  <si>
    <t>31,92+25,2</t>
  </si>
  <si>
    <t>27+37,8</t>
  </si>
  <si>
    <t>5914025510</t>
  </si>
  <si>
    <t>Výměna dílů otevřeného odvodnění silničního žlabu s mřížkou</t>
  </si>
  <si>
    <t>323300159</t>
  </si>
  <si>
    <t>Výměna dílů otevřeného odvodnění silničního žlabu s mřížkou.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</si>
  <si>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5914025520</t>
  </si>
  <si>
    <t>Výměna dílů otevřeného odvodnění silničního žlabu štěrbinového</t>
  </si>
  <si>
    <t>-1403925208</t>
  </si>
  <si>
    <t>Výměna dílů otevřeného odvodnění silničního žlabu štěrbinového.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</si>
  <si>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P6000 Lp od hlavy kolejnice 2m</t>
  </si>
  <si>
    <t>423646835</t>
  </si>
  <si>
    <t>0,8*0,7*9</t>
  </si>
  <si>
    <t>0,5*0,6*10</t>
  </si>
  <si>
    <t>1163113137</t>
  </si>
  <si>
    <t>208</t>
  </si>
  <si>
    <t>-689884255</t>
  </si>
  <si>
    <t>0,177</t>
  </si>
  <si>
    <t>61,020</t>
  </si>
  <si>
    <t>2,725</t>
  </si>
  <si>
    <t>980172756</t>
  </si>
  <si>
    <t>233,100</t>
  </si>
  <si>
    <t>0,116</t>
  </si>
  <si>
    <t>69,675</t>
  </si>
  <si>
    <t>-695078628</t>
  </si>
  <si>
    <t>užité betonové pražce - Červené Pečky</t>
  </si>
  <si>
    <t>23,760</t>
  </si>
  <si>
    <t>-735842423</t>
  </si>
  <si>
    <t>8,536</t>
  </si>
  <si>
    <t>skládka výzisk odvodnění</t>
  </si>
  <si>
    <t>8,802</t>
  </si>
  <si>
    <t>1170982348</t>
  </si>
  <si>
    <t>5,496</t>
  </si>
  <si>
    <t>1941997409</t>
  </si>
  <si>
    <t>-580963052</t>
  </si>
  <si>
    <t>88*0,097</t>
  </si>
  <si>
    <t>-689953437</t>
  </si>
  <si>
    <t>-1884515368</t>
  </si>
  <si>
    <t>asfalt</t>
  </si>
  <si>
    <t>139,350*0,2*2,5</t>
  </si>
  <si>
    <t>odvodnění</t>
  </si>
  <si>
    <t>O5 - Oprava mostu v km 32,332</t>
  </si>
  <si>
    <t>HSV - Práce a dodávky HSV</t>
  </si>
  <si>
    <t xml:space="preserve">    4 - Vodorovné konstrukce</t>
  </si>
  <si>
    <t xml:space="preserve">    5 - Komunikace pozemní</t>
  </si>
  <si>
    <t xml:space="preserve">    997 - Přesun sutě</t>
  </si>
  <si>
    <t xml:space="preserve">    VRN3 - Zařízení staveniště</t>
  </si>
  <si>
    <t xml:space="preserve">    VRN6 - Územní vlivy</t>
  </si>
  <si>
    <t xml:space="preserve">      VRN1 - Průzkumné, geodetické a projektové práce</t>
  </si>
  <si>
    <t>HSV</t>
  </si>
  <si>
    <t>Práce a dodávky HSV</t>
  </si>
  <si>
    <t>Vodorovné konstrukce</t>
  </si>
  <si>
    <t>421953211</t>
  </si>
  <si>
    <t>Dřevěné mostní podlahy dočasné z fošen a hranolů - odstranění</t>
  </si>
  <si>
    <t>CS ÚRS 2020 01</t>
  </si>
  <si>
    <t>413063696</t>
  </si>
  <si>
    <t>Dřevěné mostní podlahy z fošen a hranolů dočasné odstranění</t>
  </si>
  <si>
    <t>37,520</t>
  </si>
  <si>
    <t>421953311</t>
  </si>
  <si>
    <t>Dřevěné mostní podlahy trvalé z fošen a hranolů - výroba</t>
  </si>
  <si>
    <t>2054803409</t>
  </si>
  <si>
    <t>Dřevěné mostní podlahy z fošen a hranolů trvalé výroba</t>
  </si>
  <si>
    <t>34,840</t>
  </si>
  <si>
    <t>421953321</t>
  </si>
  <si>
    <t>Dřevěné mostní podlahy trvalé z fošen a hranolů - montáž</t>
  </si>
  <si>
    <t>781940509</t>
  </si>
  <si>
    <t>Dřevěné mostní podlahy z fošen a hranolů trvalé montáž</t>
  </si>
  <si>
    <t>451476121</t>
  </si>
  <si>
    <t>Podkladní vrstva plastbetonová tixotropní první vrstva tl 10 mm</t>
  </si>
  <si>
    <t>-1695099937</t>
  </si>
  <si>
    <t>Podkladní vrstva plastbetonová  tixotropní, tloušťky do 10 mm první vrstva</t>
  </si>
  <si>
    <t>451476122</t>
  </si>
  <si>
    <t>Podkladní vrstva plastbetonová tixotropní každá další vrstva tl 10 mm</t>
  </si>
  <si>
    <t>-1567883659</t>
  </si>
  <si>
    <t>Podkladní vrstva plastbetonová  tixotropní, tloušťky do 10 mm každá další vrstva</t>
  </si>
  <si>
    <t>Komunikace pozemní</t>
  </si>
  <si>
    <t>521272215</t>
  </si>
  <si>
    <t>Demontáž mostnic s odsunem hmot mimo objekt mostu</t>
  </si>
  <si>
    <t>1423929196</t>
  </si>
  <si>
    <t>Demontáž mostnic  s odsunem hmot mimo objekt mostu se zřízením pomocné montážní lávky</t>
  </si>
  <si>
    <t>521273122</t>
  </si>
  <si>
    <t>Výroba dřevěných mostnic železničního mostu s převýšení do 75 mm s 1 klínem</t>
  </si>
  <si>
    <t>454183643</t>
  </si>
  <si>
    <t>Mostnice na železničních mostech z tvrdého dřeva s plošným uložením výroba s převýšením do 75 mm s 1 klínem</t>
  </si>
  <si>
    <t>521273222</t>
  </si>
  <si>
    <t>Montáž dřevěných mostnic železničního mostu s převýšení do 75 mm s 1 klínem</t>
  </si>
  <si>
    <t>841501263</t>
  </si>
  <si>
    <t>Mostnice na železničních mostech z tvrdého dřeva s plošným uložením montáž s převýšením do 75 mm s 1 klínem</t>
  </si>
  <si>
    <t>60815355</t>
  </si>
  <si>
    <t>mostnice dřevěná impregnovaná olejem DB 240x240mm dl 2,6m</t>
  </si>
  <si>
    <t>432322169</t>
  </si>
  <si>
    <t>3,374</t>
  </si>
  <si>
    <t>521283221</t>
  </si>
  <si>
    <t>Demontáž pozednic včetně odstranění štěrkového podsypu</t>
  </si>
  <si>
    <t>403182015</t>
  </si>
  <si>
    <t>Demontáž pozednic s odstraněním štěrku</t>
  </si>
  <si>
    <t>521281111</t>
  </si>
  <si>
    <t>Výroba pozednic železničního mostu z tvrdého dřeva</t>
  </si>
  <si>
    <t>-1348792299</t>
  </si>
  <si>
    <t>Pozednice na železničních mostech z tvrdého dřeva s plošným uložením výroba</t>
  </si>
  <si>
    <t>521281211</t>
  </si>
  <si>
    <t>Montáž pozednic železničního mostu z tvrdého dřeva</t>
  </si>
  <si>
    <t>-842823421</t>
  </si>
  <si>
    <t>Pozednice na železničních mostech z tvrdého dřeva s plošným uložením montáž</t>
  </si>
  <si>
    <t>60815350</t>
  </si>
  <si>
    <t>mostnice dřevěná impregnovaná olejem DB 240x240mm dl 2,5m</t>
  </si>
  <si>
    <t>-790336573</t>
  </si>
  <si>
    <t>0,288</t>
  </si>
  <si>
    <t>525070011</t>
  </si>
  <si>
    <t>Rozebrání koleje na ocelových mostech</t>
  </si>
  <si>
    <t>404039417</t>
  </si>
  <si>
    <t>Rozebrání koleje stykované a bezstykové na ocelových mostech  jakékoliv soustavy a jakéhokoliv rozdělení pražců normálního rozchodu bez průběžného kolejového lože</t>
  </si>
  <si>
    <t>997</t>
  </si>
  <si>
    <t>Přesun sutě</t>
  </si>
  <si>
    <t>997013811</t>
  </si>
  <si>
    <t>Poplatek za uložení na skládce (skládkovné) stavebního odpadu dřevěného kód odpadu 17 02 01</t>
  </si>
  <si>
    <t>1156432378</t>
  </si>
  <si>
    <t>Poplatek za uložení stavebního odpadu na skládce (skládkovné) dřevěného zatříděného do Katalogu odpadů pod kódem 17 02 01</t>
  </si>
  <si>
    <t>2,640</t>
  </si>
  <si>
    <t>31198004</t>
  </si>
  <si>
    <t>šroub mostnicový ČSN 02 1352 20x300mm</t>
  </si>
  <si>
    <t>100 kus</t>
  </si>
  <si>
    <t>-1764153609</t>
  </si>
  <si>
    <t>0,220</t>
  </si>
  <si>
    <t>31111009</t>
  </si>
  <si>
    <t>matice přesná šestihranná Pz DIN 934-8 M20</t>
  </si>
  <si>
    <t>-650191694</t>
  </si>
  <si>
    <t>0,440</t>
  </si>
  <si>
    <t>31120009</t>
  </si>
  <si>
    <t>podložka DIN 125-A ZB D 20mm</t>
  </si>
  <si>
    <t>-1343716861</t>
  </si>
  <si>
    <t>997211621</t>
  </si>
  <si>
    <t>Ekologická likvidace mostnic - drcení a odvoz do 20 km</t>
  </si>
  <si>
    <t>1432708483</t>
  </si>
  <si>
    <t>Ekologická likvidace mostnic s drcením s odvozem drtě do 20 km</t>
  </si>
  <si>
    <t>VRN3</t>
  </si>
  <si>
    <t>Zařízení staveniště</t>
  </si>
  <si>
    <t>030001000.1</t>
  </si>
  <si>
    <t>Zařízení staveniště (% hodnota z celkové předpokládané částky 12,5 mil.)</t>
  </si>
  <si>
    <t>%</t>
  </si>
  <si>
    <t>1024</t>
  </si>
  <si>
    <t>-374626603</t>
  </si>
  <si>
    <t>274962,38</t>
  </si>
  <si>
    <t>VRN6</t>
  </si>
  <si>
    <t>Územní vlivy</t>
  </si>
  <si>
    <t>060001000.1</t>
  </si>
  <si>
    <t>Územní vlivy (% hodnota z celkové předpokládané částky 4 mil.)</t>
  </si>
  <si>
    <t>392336215</t>
  </si>
  <si>
    <t>065002000.1</t>
  </si>
  <si>
    <t>Mimostaveništní doprava materiálů (% hodnota z celkové předpokládané částky 0,4 mil.)</t>
  </si>
  <si>
    <t>102580153</t>
  </si>
  <si>
    <t>VRN1</t>
  </si>
  <si>
    <t>Průzkumné, geodetické a projektové práce</t>
  </si>
  <si>
    <t>012002000</t>
  </si>
  <si>
    <t>Geodetické práce</t>
  </si>
  <si>
    <t>kpl</t>
  </si>
  <si>
    <t>-1019581538</t>
  </si>
  <si>
    <t>013244000.4</t>
  </si>
  <si>
    <t>Výrobní dokumentace výměny mostnic na mostě s převýšením s rozpětím do 10 m</t>
  </si>
  <si>
    <t>1501128384</t>
  </si>
  <si>
    <t>013244000.4a</t>
  </si>
  <si>
    <t>Příplatek za každý další m délky rozpětí - projekt mostnic s převýšení</t>
  </si>
  <si>
    <t>494205792</t>
  </si>
  <si>
    <t>3,400</t>
  </si>
  <si>
    <t>O6 - Přeprava mechanizace</t>
  </si>
  <si>
    <t>9903100100</t>
  </si>
  <si>
    <t>Přeprava mechanizace na místo prováděných prací o hmotnosti do 12 t přes 50 do 100 km</t>
  </si>
  <si>
    <t>2046828070</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</si>
  <si>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</si>
  <si>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vibrační deska</t>
  </si>
  <si>
    <t>válec</t>
  </si>
  <si>
    <t>9903200100</t>
  </si>
  <si>
    <t>Přeprava mechanizace na místo prováděných prací o hmotnosti přes 12 t přes 50 do 100 km</t>
  </si>
  <si>
    <t>1735502487</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</si>
  <si>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</si>
  <si>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</si>
  <si>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dvoucestná svářečka</t>
  </si>
  <si>
    <t>ASP</t>
  </si>
  <si>
    <t>SSP</t>
  </si>
  <si>
    <t>SUM</t>
  </si>
  <si>
    <t>strojní čistička</t>
  </si>
  <si>
    <t>loko traktor</t>
  </si>
  <si>
    <t>O7 - VRN</t>
  </si>
  <si>
    <t>021201001</t>
  </si>
  <si>
    <t>Průzkumné práce pro opravy Průzkum výskytu škodlivin kontaminace kameniva ropnými látkami</t>
  </si>
  <si>
    <t>1278065074</t>
  </si>
  <si>
    <t>022101001</t>
  </si>
  <si>
    <t>Geodetické práce Geodetické práce před opravou</t>
  </si>
  <si>
    <t>-1748139430</t>
  </si>
  <si>
    <t>022101021</t>
  </si>
  <si>
    <t>Geodetické práce Geodetické práce po ukončení opravy</t>
  </si>
  <si>
    <t>675515110</t>
  </si>
  <si>
    <t>022121001</t>
  </si>
  <si>
    <t>Geodetické práce Diagnostika technické infrastruktury Vytýčení trasy inženýrských sítí</t>
  </si>
  <si>
    <t>hod</t>
  </si>
  <si>
    <t>1631231893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</si>
  <si>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</si>
  <si>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</si>
  <si>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</si>
  <si>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-453441642</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</si>
  <si>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</si>
  <si>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</si>
  <si>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</si>
  <si>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-1614799368</t>
  </si>
  <si>
    <t>zabezpečení staveniště</t>
  </si>
  <si>
    <t>033111001</t>
  </si>
  <si>
    <t>Provozní vlivy Výluka silničního provozu se zajištěním objížďky</t>
  </si>
  <si>
    <t>1124963136</t>
  </si>
  <si>
    <t>P5999; P6000; P6013; P6014; P6015; P6016; P6017; P6019; P6020; P6021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</si>
</sst>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0" fontId="11" fillId="0" borderId="20" xfId="0" applyFont="1" applyBorder="1" applyAlignment="1" applyProtection="1">
      <alignment vertical="center"/>
      <protection locked="0"/>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167" fontId="22"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6"/>
      <c r="AS2" s="306"/>
      <c r="AT2" s="306"/>
      <c r="AU2" s="306"/>
      <c r="AV2" s="306"/>
      <c r="AW2" s="306"/>
      <c r="AX2" s="306"/>
      <c r="AY2" s="306"/>
      <c r="AZ2" s="306"/>
      <c r="BA2" s="306"/>
      <c r="BB2" s="306"/>
      <c r="BC2" s="306"/>
      <c r="BD2" s="306"/>
      <c r="BE2" s="306"/>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90" t="s">
        <v>14</v>
      </c>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2"/>
      <c r="AQ5" s="22"/>
      <c r="AR5" s="20"/>
      <c r="BE5" s="287" t="s">
        <v>15</v>
      </c>
      <c r="BS5" s="17" t="s">
        <v>6</v>
      </c>
    </row>
    <row r="6" spans="1:74" s="1" customFormat="1" ht="36.950000000000003" customHeight="1">
      <c r="B6" s="21"/>
      <c r="C6" s="22"/>
      <c r="D6" s="28" t="s">
        <v>16</v>
      </c>
      <c r="E6" s="22"/>
      <c r="F6" s="22"/>
      <c r="G6" s="22"/>
      <c r="H6" s="22"/>
      <c r="I6" s="22"/>
      <c r="J6" s="22"/>
      <c r="K6" s="292" t="s">
        <v>17</v>
      </c>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2"/>
      <c r="AQ6" s="22"/>
      <c r="AR6" s="20"/>
      <c r="BE6" s="288"/>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8"/>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8"/>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8"/>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88"/>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88"/>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8"/>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88"/>
      <c r="BS13" s="17" t="s">
        <v>6</v>
      </c>
    </row>
    <row r="14" spans="1:74" ht="12.75">
      <c r="B14" s="21"/>
      <c r="C14" s="22"/>
      <c r="D14" s="22"/>
      <c r="E14" s="293" t="s">
        <v>29</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 t="s">
        <v>27</v>
      </c>
      <c r="AL14" s="22"/>
      <c r="AM14" s="22"/>
      <c r="AN14" s="31" t="s">
        <v>29</v>
      </c>
      <c r="AO14" s="22"/>
      <c r="AP14" s="22"/>
      <c r="AQ14" s="22"/>
      <c r="AR14" s="20"/>
      <c r="BE14" s="288"/>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8"/>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8"/>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88"/>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8"/>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8"/>
      <c r="BS19" s="17" t="s">
        <v>6</v>
      </c>
    </row>
    <row r="20" spans="1:71" s="1" customFormat="1" ht="18.399999999999999"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88"/>
      <c r="BS20" s="17" t="s">
        <v>31</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8"/>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8"/>
    </row>
    <row r="23" spans="1:71" s="1" customFormat="1" ht="16.5" customHeight="1">
      <c r="B23" s="21"/>
      <c r="C23" s="22"/>
      <c r="D23" s="22"/>
      <c r="E23" s="295" t="s">
        <v>1</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O23" s="22"/>
      <c r="AP23" s="22"/>
      <c r="AQ23" s="22"/>
      <c r="AR23" s="20"/>
      <c r="BE23" s="288"/>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8"/>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8"/>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6">
        <f>ROUND(AG94,2)</f>
        <v>0</v>
      </c>
      <c r="AL26" s="297"/>
      <c r="AM26" s="297"/>
      <c r="AN26" s="297"/>
      <c r="AO26" s="297"/>
      <c r="AP26" s="36"/>
      <c r="AQ26" s="36"/>
      <c r="AR26" s="39"/>
      <c r="BE26" s="288"/>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8"/>
    </row>
    <row r="28" spans="1:71" s="2" customFormat="1" ht="12.75">
      <c r="A28" s="34"/>
      <c r="B28" s="35"/>
      <c r="C28" s="36"/>
      <c r="D28" s="36"/>
      <c r="E28" s="36"/>
      <c r="F28" s="36"/>
      <c r="G28" s="36"/>
      <c r="H28" s="36"/>
      <c r="I28" s="36"/>
      <c r="J28" s="36"/>
      <c r="K28" s="36"/>
      <c r="L28" s="298" t="s">
        <v>36</v>
      </c>
      <c r="M28" s="298"/>
      <c r="N28" s="298"/>
      <c r="O28" s="298"/>
      <c r="P28" s="298"/>
      <c r="Q28" s="36"/>
      <c r="R28" s="36"/>
      <c r="S28" s="36"/>
      <c r="T28" s="36"/>
      <c r="U28" s="36"/>
      <c r="V28" s="36"/>
      <c r="W28" s="298" t="s">
        <v>37</v>
      </c>
      <c r="X28" s="298"/>
      <c r="Y28" s="298"/>
      <c r="Z28" s="298"/>
      <c r="AA28" s="298"/>
      <c r="AB28" s="298"/>
      <c r="AC28" s="298"/>
      <c r="AD28" s="298"/>
      <c r="AE28" s="298"/>
      <c r="AF28" s="36"/>
      <c r="AG28" s="36"/>
      <c r="AH28" s="36"/>
      <c r="AI28" s="36"/>
      <c r="AJ28" s="36"/>
      <c r="AK28" s="298" t="s">
        <v>38</v>
      </c>
      <c r="AL28" s="298"/>
      <c r="AM28" s="298"/>
      <c r="AN28" s="298"/>
      <c r="AO28" s="298"/>
      <c r="AP28" s="36"/>
      <c r="AQ28" s="36"/>
      <c r="AR28" s="39"/>
      <c r="BE28" s="288"/>
    </row>
    <row r="29" spans="1:71" s="3" customFormat="1" ht="14.45" customHeight="1">
      <c r="B29" s="40"/>
      <c r="C29" s="41"/>
      <c r="D29" s="29" t="s">
        <v>39</v>
      </c>
      <c r="E29" s="41"/>
      <c r="F29" s="29" t="s">
        <v>40</v>
      </c>
      <c r="G29" s="41"/>
      <c r="H29" s="41"/>
      <c r="I29" s="41"/>
      <c r="J29" s="41"/>
      <c r="K29" s="41"/>
      <c r="L29" s="301">
        <v>0.21</v>
      </c>
      <c r="M29" s="300"/>
      <c r="N29" s="300"/>
      <c r="O29" s="300"/>
      <c r="P29" s="300"/>
      <c r="Q29" s="41"/>
      <c r="R29" s="41"/>
      <c r="S29" s="41"/>
      <c r="T29" s="41"/>
      <c r="U29" s="41"/>
      <c r="V29" s="41"/>
      <c r="W29" s="299">
        <f>ROUND(AZ94, 2)</f>
        <v>0</v>
      </c>
      <c r="X29" s="300"/>
      <c r="Y29" s="300"/>
      <c r="Z29" s="300"/>
      <c r="AA29" s="300"/>
      <c r="AB29" s="300"/>
      <c r="AC29" s="300"/>
      <c r="AD29" s="300"/>
      <c r="AE29" s="300"/>
      <c r="AF29" s="41"/>
      <c r="AG29" s="41"/>
      <c r="AH29" s="41"/>
      <c r="AI29" s="41"/>
      <c r="AJ29" s="41"/>
      <c r="AK29" s="299">
        <f>ROUND(AV94, 2)</f>
        <v>0</v>
      </c>
      <c r="AL29" s="300"/>
      <c r="AM29" s="300"/>
      <c r="AN29" s="300"/>
      <c r="AO29" s="300"/>
      <c r="AP29" s="41"/>
      <c r="AQ29" s="41"/>
      <c r="AR29" s="42"/>
      <c r="BE29" s="289"/>
    </row>
    <row r="30" spans="1:71" s="3" customFormat="1" ht="14.45" customHeight="1">
      <c r="B30" s="40"/>
      <c r="C30" s="41"/>
      <c r="D30" s="41"/>
      <c r="E30" s="41"/>
      <c r="F30" s="29" t="s">
        <v>41</v>
      </c>
      <c r="G30" s="41"/>
      <c r="H30" s="41"/>
      <c r="I30" s="41"/>
      <c r="J30" s="41"/>
      <c r="K30" s="41"/>
      <c r="L30" s="301">
        <v>0.15</v>
      </c>
      <c r="M30" s="300"/>
      <c r="N30" s="300"/>
      <c r="O30" s="300"/>
      <c r="P30" s="300"/>
      <c r="Q30" s="41"/>
      <c r="R30" s="41"/>
      <c r="S30" s="41"/>
      <c r="T30" s="41"/>
      <c r="U30" s="41"/>
      <c r="V30" s="41"/>
      <c r="W30" s="299">
        <f>ROUND(BA94, 2)</f>
        <v>0</v>
      </c>
      <c r="X30" s="300"/>
      <c r="Y30" s="300"/>
      <c r="Z30" s="300"/>
      <c r="AA30" s="300"/>
      <c r="AB30" s="300"/>
      <c r="AC30" s="300"/>
      <c r="AD30" s="300"/>
      <c r="AE30" s="300"/>
      <c r="AF30" s="41"/>
      <c r="AG30" s="41"/>
      <c r="AH30" s="41"/>
      <c r="AI30" s="41"/>
      <c r="AJ30" s="41"/>
      <c r="AK30" s="299">
        <f>ROUND(AW94, 2)</f>
        <v>0</v>
      </c>
      <c r="AL30" s="300"/>
      <c r="AM30" s="300"/>
      <c r="AN30" s="300"/>
      <c r="AO30" s="300"/>
      <c r="AP30" s="41"/>
      <c r="AQ30" s="41"/>
      <c r="AR30" s="42"/>
      <c r="BE30" s="289"/>
    </row>
    <row r="31" spans="1:71" s="3" customFormat="1" ht="14.45" hidden="1" customHeight="1">
      <c r="B31" s="40"/>
      <c r="C31" s="41"/>
      <c r="D31" s="41"/>
      <c r="E31" s="41"/>
      <c r="F31" s="29" t="s">
        <v>42</v>
      </c>
      <c r="G31" s="41"/>
      <c r="H31" s="41"/>
      <c r="I31" s="41"/>
      <c r="J31" s="41"/>
      <c r="K31" s="41"/>
      <c r="L31" s="301">
        <v>0.21</v>
      </c>
      <c r="M31" s="300"/>
      <c r="N31" s="300"/>
      <c r="O31" s="300"/>
      <c r="P31" s="300"/>
      <c r="Q31" s="41"/>
      <c r="R31" s="41"/>
      <c r="S31" s="41"/>
      <c r="T31" s="41"/>
      <c r="U31" s="41"/>
      <c r="V31" s="41"/>
      <c r="W31" s="299">
        <f>ROUND(BB94, 2)</f>
        <v>0</v>
      </c>
      <c r="X31" s="300"/>
      <c r="Y31" s="300"/>
      <c r="Z31" s="300"/>
      <c r="AA31" s="300"/>
      <c r="AB31" s="300"/>
      <c r="AC31" s="300"/>
      <c r="AD31" s="300"/>
      <c r="AE31" s="300"/>
      <c r="AF31" s="41"/>
      <c r="AG31" s="41"/>
      <c r="AH31" s="41"/>
      <c r="AI31" s="41"/>
      <c r="AJ31" s="41"/>
      <c r="AK31" s="299">
        <v>0</v>
      </c>
      <c r="AL31" s="300"/>
      <c r="AM31" s="300"/>
      <c r="AN31" s="300"/>
      <c r="AO31" s="300"/>
      <c r="AP31" s="41"/>
      <c r="AQ31" s="41"/>
      <c r="AR31" s="42"/>
      <c r="BE31" s="289"/>
    </row>
    <row r="32" spans="1:71" s="3" customFormat="1" ht="14.45" hidden="1" customHeight="1">
      <c r="B32" s="40"/>
      <c r="C32" s="41"/>
      <c r="D32" s="41"/>
      <c r="E32" s="41"/>
      <c r="F32" s="29" t="s">
        <v>43</v>
      </c>
      <c r="G32" s="41"/>
      <c r="H32" s="41"/>
      <c r="I32" s="41"/>
      <c r="J32" s="41"/>
      <c r="K32" s="41"/>
      <c r="L32" s="301">
        <v>0.15</v>
      </c>
      <c r="M32" s="300"/>
      <c r="N32" s="300"/>
      <c r="O32" s="300"/>
      <c r="P32" s="300"/>
      <c r="Q32" s="41"/>
      <c r="R32" s="41"/>
      <c r="S32" s="41"/>
      <c r="T32" s="41"/>
      <c r="U32" s="41"/>
      <c r="V32" s="41"/>
      <c r="W32" s="299">
        <f>ROUND(BC94, 2)</f>
        <v>0</v>
      </c>
      <c r="X32" s="300"/>
      <c r="Y32" s="300"/>
      <c r="Z32" s="300"/>
      <c r="AA32" s="300"/>
      <c r="AB32" s="300"/>
      <c r="AC32" s="300"/>
      <c r="AD32" s="300"/>
      <c r="AE32" s="300"/>
      <c r="AF32" s="41"/>
      <c r="AG32" s="41"/>
      <c r="AH32" s="41"/>
      <c r="AI32" s="41"/>
      <c r="AJ32" s="41"/>
      <c r="AK32" s="299">
        <v>0</v>
      </c>
      <c r="AL32" s="300"/>
      <c r="AM32" s="300"/>
      <c r="AN32" s="300"/>
      <c r="AO32" s="300"/>
      <c r="AP32" s="41"/>
      <c r="AQ32" s="41"/>
      <c r="AR32" s="42"/>
      <c r="BE32" s="289"/>
    </row>
    <row r="33" spans="1:57" s="3" customFormat="1" ht="14.45" hidden="1" customHeight="1">
      <c r="B33" s="40"/>
      <c r="C33" s="41"/>
      <c r="D33" s="41"/>
      <c r="E33" s="41"/>
      <c r="F33" s="29" t="s">
        <v>44</v>
      </c>
      <c r="G33" s="41"/>
      <c r="H33" s="41"/>
      <c r="I33" s="41"/>
      <c r="J33" s="41"/>
      <c r="K33" s="41"/>
      <c r="L33" s="301">
        <v>0</v>
      </c>
      <c r="M33" s="300"/>
      <c r="N33" s="300"/>
      <c r="O33" s="300"/>
      <c r="P33" s="300"/>
      <c r="Q33" s="41"/>
      <c r="R33" s="41"/>
      <c r="S33" s="41"/>
      <c r="T33" s="41"/>
      <c r="U33" s="41"/>
      <c r="V33" s="41"/>
      <c r="W33" s="299">
        <f>ROUND(BD94, 2)</f>
        <v>0</v>
      </c>
      <c r="X33" s="300"/>
      <c r="Y33" s="300"/>
      <c r="Z33" s="300"/>
      <c r="AA33" s="300"/>
      <c r="AB33" s="300"/>
      <c r="AC33" s="300"/>
      <c r="AD33" s="300"/>
      <c r="AE33" s="300"/>
      <c r="AF33" s="41"/>
      <c r="AG33" s="41"/>
      <c r="AH33" s="41"/>
      <c r="AI33" s="41"/>
      <c r="AJ33" s="41"/>
      <c r="AK33" s="299">
        <v>0</v>
      </c>
      <c r="AL33" s="300"/>
      <c r="AM33" s="300"/>
      <c r="AN33" s="300"/>
      <c r="AO33" s="300"/>
      <c r="AP33" s="41"/>
      <c r="AQ33" s="41"/>
      <c r="AR33" s="42"/>
      <c r="BE33" s="289"/>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8"/>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305" t="s">
        <v>47</v>
      </c>
      <c r="Y35" s="303"/>
      <c r="Z35" s="303"/>
      <c r="AA35" s="303"/>
      <c r="AB35" s="303"/>
      <c r="AC35" s="45"/>
      <c r="AD35" s="45"/>
      <c r="AE35" s="45"/>
      <c r="AF35" s="45"/>
      <c r="AG35" s="45"/>
      <c r="AH35" s="45"/>
      <c r="AI35" s="45"/>
      <c r="AJ35" s="45"/>
      <c r="AK35" s="302">
        <f>SUM(AK26:AK33)</f>
        <v>0</v>
      </c>
      <c r="AL35" s="303"/>
      <c r="AM35" s="303"/>
      <c r="AN35" s="303"/>
      <c r="AO35" s="304"/>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43</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66" t="str">
        <f>K6</f>
        <v>Oprava trati v úseku Malešov - Zruč n. Sázavou</v>
      </c>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7"/>
      <c r="AL85" s="267"/>
      <c r="AM85" s="267"/>
      <c r="AN85" s="267"/>
      <c r="AO85" s="267"/>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68" t="str">
        <f>IF(AN8= "","",AN8)</f>
        <v>13. 1. 2020</v>
      </c>
      <c r="AN87" s="268"/>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Ing. Toláš Josef</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69" t="str">
        <f>IF(E17="","",E17)</f>
        <v xml:space="preserve"> </v>
      </c>
      <c r="AN89" s="270"/>
      <c r="AO89" s="270"/>
      <c r="AP89" s="270"/>
      <c r="AQ89" s="36"/>
      <c r="AR89" s="39"/>
      <c r="AS89" s="271" t="s">
        <v>55</v>
      </c>
      <c r="AT89" s="272"/>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69" t="str">
        <f>IF(E20="","",E20)</f>
        <v>Šubr Pavel</v>
      </c>
      <c r="AN90" s="270"/>
      <c r="AO90" s="270"/>
      <c r="AP90" s="270"/>
      <c r="AQ90" s="36"/>
      <c r="AR90" s="39"/>
      <c r="AS90" s="273"/>
      <c r="AT90" s="274"/>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5"/>
      <c r="AT91" s="276"/>
      <c r="AU91" s="71"/>
      <c r="AV91" s="71"/>
      <c r="AW91" s="71"/>
      <c r="AX91" s="71"/>
      <c r="AY91" s="71"/>
      <c r="AZ91" s="71"/>
      <c r="BA91" s="71"/>
      <c r="BB91" s="71"/>
      <c r="BC91" s="71"/>
      <c r="BD91" s="72"/>
      <c r="BE91" s="34"/>
    </row>
    <row r="92" spans="1:91" s="2" customFormat="1" ht="29.25" customHeight="1">
      <c r="A92" s="34"/>
      <c r="B92" s="35"/>
      <c r="C92" s="277" t="s">
        <v>56</v>
      </c>
      <c r="D92" s="278"/>
      <c r="E92" s="278"/>
      <c r="F92" s="278"/>
      <c r="G92" s="278"/>
      <c r="H92" s="73"/>
      <c r="I92" s="280" t="s">
        <v>57</v>
      </c>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9" t="s">
        <v>58</v>
      </c>
      <c r="AH92" s="278"/>
      <c r="AI92" s="278"/>
      <c r="AJ92" s="278"/>
      <c r="AK92" s="278"/>
      <c r="AL92" s="278"/>
      <c r="AM92" s="278"/>
      <c r="AN92" s="280" t="s">
        <v>59</v>
      </c>
      <c r="AO92" s="278"/>
      <c r="AP92" s="281"/>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5">
        <f>ROUND(SUM(AG95:AG101),2)</f>
        <v>0</v>
      </c>
      <c r="AH94" s="285"/>
      <c r="AI94" s="285"/>
      <c r="AJ94" s="285"/>
      <c r="AK94" s="285"/>
      <c r="AL94" s="285"/>
      <c r="AM94" s="285"/>
      <c r="AN94" s="286">
        <f t="shared" ref="AN94:AN101" si="0">SUM(AG94,AT94)</f>
        <v>0</v>
      </c>
      <c r="AO94" s="286"/>
      <c r="AP94" s="286"/>
      <c r="AQ94" s="85" t="s">
        <v>1</v>
      </c>
      <c r="AR94" s="86"/>
      <c r="AS94" s="87">
        <f>ROUND(SUM(AS95:AS101),2)</f>
        <v>0</v>
      </c>
      <c r="AT94" s="88">
        <f t="shared" ref="AT94:AT101" si="1">ROUND(SUM(AV94:AW94),2)</f>
        <v>0</v>
      </c>
      <c r="AU94" s="89">
        <f>ROUND(SUM(AU95:AU101),5)</f>
        <v>0</v>
      </c>
      <c r="AV94" s="88">
        <f>ROUND(AZ94*L29,2)</f>
        <v>0</v>
      </c>
      <c r="AW94" s="88">
        <f>ROUND(BA94*L30,2)</f>
        <v>0</v>
      </c>
      <c r="AX94" s="88">
        <f>ROUND(BB94*L29,2)</f>
        <v>0</v>
      </c>
      <c r="AY94" s="88">
        <f>ROUND(BC94*L30,2)</f>
        <v>0</v>
      </c>
      <c r="AZ94" s="88">
        <f>ROUND(SUM(AZ95:AZ101),2)</f>
        <v>0</v>
      </c>
      <c r="BA94" s="88">
        <f>ROUND(SUM(BA95:BA101),2)</f>
        <v>0</v>
      </c>
      <c r="BB94" s="88">
        <f>ROUND(SUM(BB95:BB101),2)</f>
        <v>0</v>
      </c>
      <c r="BC94" s="88">
        <f>ROUND(SUM(BC95:BC101),2)</f>
        <v>0</v>
      </c>
      <c r="BD94" s="90">
        <f>ROUND(SUM(BD95:BD101),2)</f>
        <v>0</v>
      </c>
      <c r="BS94" s="91" t="s">
        <v>74</v>
      </c>
      <c r="BT94" s="91" t="s">
        <v>75</v>
      </c>
      <c r="BU94" s="92" t="s">
        <v>76</v>
      </c>
      <c r="BV94" s="91" t="s">
        <v>77</v>
      </c>
      <c r="BW94" s="91" t="s">
        <v>5</v>
      </c>
      <c r="BX94" s="91" t="s">
        <v>78</v>
      </c>
      <c r="CL94" s="91" t="s">
        <v>1</v>
      </c>
    </row>
    <row r="95" spans="1:91" s="7" customFormat="1" ht="16.5" customHeight="1">
      <c r="A95" s="93" t="s">
        <v>79</v>
      </c>
      <c r="B95" s="94"/>
      <c r="C95" s="95"/>
      <c r="D95" s="282" t="s">
        <v>80</v>
      </c>
      <c r="E95" s="282"/>
      <c r="F95" s="282"/>
      <c r="G95" s="282"/>
      <c r="H95" s="282"/>
      <c r="I95" s="96"/>
      <c r="J95" s="282" t="s">
        <v>81</v>
      </c>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3">
        <f>'O1 - Nákladiště Červené J...'!J30</f>
        <v>0</v>
      </c>
      <c r="AH95" s="284"/>
      <c r="AI95" s="284"/>
      <c r="AJ95" s="284"/>
      <c r="AK95" s="284"/>
      <c r="AL95" s="284"/>
      <c r="AM95" s="284"/>
      <c r="AN95" s="283">
        <f t="shared" si="0"/>
        <v>0</v>
      </c>
      <c r="AO95" s="284"/>
      <c r="AP95" s="284"/>
      <c r="AQ95" s="97" t="s">
        <v>82</v>
      </c>
      <c r="AR95" s="98"/>
      <c r="AS95" s="99">
        <v>0</v>
      </c>
      <c r="AT95" s="100">
        <f t="shared" si="1"/>
        <v>0</v>
      </c>
      <c r="AU95" s="101">
        <f>'O1 - Nákladiště Červené J...'!P121</f>
        <v>0</v>
      </c>
      <c r="AV95" s="100">
        <f>'O1 - Nákladiště Červené J...'!J33</f>
        <v>0</v>
      </c>
      <c r="AW95" s="100">
        <f>'O1 - Nákladiště Červené J...'!J34</f>
        <v>0</v>
      </c>
      <c r="AX95" s="100">
        <f>'O1 - Nákladiště Červené J...'!J35</f>
        <v>0</v>
      </c>
      <c r="AY95" s="100">
        <f>'O1 - Nákladiště Červené J...'!J36</f>
        <v>0</v>
      </c>
      <c r="AZ95" s="100">
        <f>'O1 - Nákladiště Červené J...'!F33</f>
        <v>0</v>
      </c>
      <c r="BA95" s="100">
        <f>'O1 - Nákladiště Červené J...'!F34</f>
        <v>0</v>
      </c>
      <c r="BB95" s="100">
        <f>'O1 - Nákladiště Červené J...'!F35</f>
        <v>0</v>
      </c>
      <c r="BC95" s="100">
        <f>'O1 - Nákladiště Červené J...'!F36</f>
        <v>0</v>
      </c>
      <c r="BD95" s="102">
        <f>'O1 - Nákladiště Červené J...'!F37</f>
        <v>0</v>
      </c>
      <c r="BT95" s="103" t="s">
        <v>83</v>
      </c>
      <c r="BV95" s="103" t="s">
        <v>77</v>
      </c>
      <c r="BW95" s="103" t="s">
        <v>84</v>
      </c>
      <c r="BX95" s="103" t="s">
        <v>5</v>
      </c>
      <c r="CL95" s="103" t="s">
        <v>1</v>
      </c>
      <c r="CM95" s="103" t="s">
        <v>85</v>
      </c>
    </row>
    <row r="96" spans="1:91" s="7" customFormat="1" ht="16.5" customHeight="1">
      <c r="A96" s="93" t="s">
        <v>79</v>
      </c>
      <c r="B96" s="94"/>
      <c r="C96" s="95"/>
      <c r="D96" s="282" t="s">
        <v>86</v>
      </c>
      <c r="E96" s="282"/>
      <c r="F96" s="282"/>
      <c r="G96" s="282"/>
      <c r="H96" s="282"/>
      <c r="I96" s="96"/>
      <c r="J96" s="282" t="s">
        <v>87</v>
      </c>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3">
        <f>'O2 - Bahno v km 14,879 - ...'!J30</f>
        <v>0</v>
      </c>
      <c r="AH96" s="284"/>
      <c r="AI96" s="284"/>
      <c r="AJ96" s="284"/>
      <c r="AK96" s="284"/>
      <c r="AL96" s="284"/>
      <c r="AM96" s="284"/>
      <c r="AN96" s="283">
        <f t="shared" si="0"/>
        <v>0</v>
      </c>
      <c r="AO96" s="284"/>
      <c r="AP96" s="284"/>
      <c r="AQ96" s="97" t="s">
        <v>82</v>
      </c>
      <c r="AR96" s="98"/>
      <c r="AS96" s="99">
        <v>0</v>
      </c>
      <c r="AT96" s="100">
        <f t="shared" si="1"/>
        <v>0</v>
      </c>
      <c r="AU96" s="101">
        <f>'O2 - Bahno v km 14,879 - ...'!P120</f>
        <v>0</v>
      </c>
      <c r="AV96" s="100">
        <f>'O2 - Bahno v km 14,879 - ...'!J33</f>
        <v>0</v>
      </c>
      <c r="AW96" s="100">
        <f>'O2 - Bahno v km 14,879 - ...'!J34</f>
        <v>0</v>
      </c>
      <c r="AX96" s="100">
        <f>'O2 - Bahno v km 14,879 - ...'!J35</f>
        <v>0</v>
      </c>
      <c r="AY96" s="100">
        <f>'O2 - Bahno v km 14,879 - ...'!J36</f>
        <v>0</v>
      </c>
      <c r="AZ96" s="100">
        <f>'O2 - Bahno v km 14,879 - ...'!F33</f>
        <v>0</v>
      </c>
      <c r="BA96" s="100">
        <f>'O2 - Bahno v km 14,879 - ...'!F34</f>
        <v>0</v>
      </c>
      <c r="BB96" s="100">
        <f>'O2 - Bahno v km 14,879 - ...'!F35</f>
        <v>0</v>
      </c>
      <c r="BC96" s="100">
        <f>'O2 - Bahno v km 14,879 - ...'!F36</f>
        <v>0</v>
      </c>
      <c r="BD96" s="102">
        <f>'O2 - Bahno v km 14,879 - ...'!F37</f>
        <v>0</v>
      </c>
      <c r="BT96" s="103" t="s">
        <v>83</v>
      </c>
      <c r="BV96" s="103" t="s">
        <v>77</v>
      </c>
      <c r="BW96" s="103" t="s">
        <v>88</v>
      </c>
      <c r="BX96" s="103" t="s">
        <v>5</v>
      </c>
      <c r="CL96" s="103" t="s">
        <v>1</v>
      </c>
      <c r="CM96" s="103" t="s">
        <v>85</v>
      </c>
    </row>
    <row r="97" spans="1:91" s="7" customFormat="1" ht="16.5" customHeight="1">
      <c r="A97" s="93" t="s">
        <v>79</v>
      </c>
      <c r="B97" s="94"/>
      <c r="C97" s="95"/>
      <c r="D97" s="282" t="s">
        <v>89</v>
      </c>
      <c r="E97" s="282"/>
      <c r="F97" s="282"/>
      <c r="G97" s="282"/>
      <c r="H97" s="282"/>
      <c r="I97" s="96"/>
      <c r="J97" s="282" t="s">
        <v>90</v>
      </c>
      <c r="K97" s="282"/>
      <c r="L97" s="282"/>
      <c r="M97" s="282"/>
      <c r="N97" s="282"/>
      <c r="O97" s="282"/>
      <c r="P97" s="282"/>
      <c r="Q97" s="282"/>
      <c r="R97" s="282"/>
      <c r="S97" s="282"/>
      <c r="T97" s="282"/>
      <c r="U97" s="282"/>
      <c r="V97" s="282"/>
      <c r="W97" s="282"/>
      <c r="X97" s="282"/>
      <c r="Y97" s="282"/>
      <c r="Z97" s="282"/>
      <c r="AA97" s="282"/>
      <c r="AB97" s="282"/>
      <c r="AC97" s="282"/>
      <c r="AD97" s="282"/>
      <c r="AE97" s="282"/>
      <c r="AF97" s="282"/>
      <c r="AG97" s="283">
        <f>'O3 - Oprava v km 31,980-3...'!J30</f>
        <v>0</v>
      </c>
      <c r="AH97" s="284"/>
      <c r="AI97" s="284"/>
      <c r="AJ97" s="284"/>
      <c r="AK97" s="284"/>
      <c r="AL97" s="284"/>
      <c r="AM97" s="284"/>
      <c r="AN97" s="283">
        <f t="shared" si="0"/>
        <v>0</v>
      </c>
      <c r="AO97" s="284"/>
      <c r="AP97" s="284"/>
      <c r="AQ97" s="97" t="s">
        <v>82</v>
      </c>
      <c r="AR97" s="98"/>
      <c r="AS97" s="99">
        <v>0</v>
      </c>
      <c r="AT97" s="100">
        <f t="shared" si="1"/>
        <v>0</v>
      </c>
      <c r="AU97" s="101">
        <f>'O3 - Oprava v km 31,980-3...'!P121</f>
        <v>0</v>
      </c>
      <c r="AV97" s="100">
        <f>'O3 - Oprava v km 31,980-3...'!J33</f>
        <v>0</v>
      </c>
      <c r="AW97" s="100">
        <f>'O3 - Oprava v km 31,980-3...'!J34</f>
        <v>0</v>
      </c>
      <c r="AX97" s="100">
        <f>'O3 - Oprava v km 31,980-3...'!J35</f>
        <v>0</v>
      </c>
      <c r="AY97" s="100">
        <f>'O3 - Oprava v km 31,980-3...'!J36</f>
        <v>0</v>
      </c>
      <c r="AZ97" s="100">
        <f>'O3 - Oprava v km 31,980-3...'!F33</f>
        <v>0</v>
      </c>
      <c r="BA97" s="100">
        <f>'O3 - Oprava v km 31,980-3...'!F34</f>
        <v>0</v>
      </c>
      <c r="BB97" s="100">
        <f>'O3 - Oprava v km 31,980-3...'!F35</f>
        <v>0</v>
      </c>
      <c r="BC97" s="100">
        <f>'O3 - Oprava v km 31,980-3...'!F36</f>
        <v>0</v>
      </c>
      <c r="BD97" s="102">
        <f>'O3 - Oprava v km 31,980-3...'!F37</f>
        <v>0</v>
      </c>
      <c r="BT97" s="103" t="s">
        <v>83</v>
      </c>
      <c r="BV97" s="103" t="s">
        <v>77</v>
      </c>
      <c r="BW97" s="103" t="s">
        <v>91</v>
      </c>
      <c r="BX97" s="103" t="s">
        <v>5</v>
      </c>
      <c r="CL97" s="103" t="s">
        <v>1</v>
      </c>
      <c r="CM97" s="103" t="s">
        <v>85</v>
      </c>
    </row>
    <row r="98" spans="1:91" s="7" customFormat="1" ht="16.5" customHeight="1">
      <c r="A98" s="93" t="s">
        <v>79</v>
      </c>
      <c r="B98" s="94"/>
      <c r="C98" s="95"/>
      <c r="D98" s="282" t="s">
        <v>92</v>
      </c>
      <c r="E98" s="282"/>
      <c r="F98" s="282"/>
      <c r="G98" s="282"/>
      <c r="H98" s="282"/>
      <c r="I98" s="96"/>
      <c r="J98" s="282" t="s">
        <v>93</v>
      </c>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83">
        <f>'O4 - Oprava přejezdů P599...'!J30</f>
        <v>0</v>
      </c>
      <c r="AH98" s="284"/>
      <c r="AI98" s="284"/>
      <c r="AJ98" s="284"/>
      <c r="AK98" s="284"/>
      <c r="AL98" s="284"/>
      <c r="AM98" s="284"/>
      <c r="AN98" s="283">
        <f t="shared" si="0"/>
        <v>0</v>
      </c>
      <c r="AO98" s="284"/>
      <c r="AP98" s="284"/>
      <c r="AQ98" s="97" t="s">
        <v>82</v>
      </c>
      <c r="AR98" s="98"/>
      <c r="AS98" s="99">
        <v>0</v>
      </c>
      <c r="AT98" s="100">
        <f t="shared" si="1"/>
        <v>0</v>
      </c>
      <c r="AU98" s="101">
        <f>'O4 - Oprava přejezdů P599...'!P120</f>
        <v>0</v>
      </c>
      <c r="AV98" s="100">
        <f>'O4 - Oprava přejezdů P599...'!J33</f>
        <v>0</v>
      </c>
      <c r="AW98" s="100">
        <f>'O4 - Oprava přejezdů P599...'!J34</f>
        <v>0</v>
      </c>
      <c r="AX98" s="100">
        <f>'O4 - Oprava přejezdů P599...'!J35</f>
        <v>0</v>
      </c>
      <c r="AY98" s="100">
        <f>'O4 - Oprava přejezdů P599...'!J36</f>
        <v>0</v>
      </c>
      <c r="AZ98" s="100">
        <f>'O4 - Oprava přejezdů P599...'!F33</f>
        <v>0</v>
      </c>
      <c r="BA98" s="100">
        <f>'O4 - Oprava přejezdů P599...'!F34</f>
        <v>0</v>
      </c>
      <c r="BB98" s="100">
        <f>'O4 - Oprava přejezdů P599...'!F35</f>
        <v>0</v>
      </c>
      <c r="BC98" s="100">
        <f>'O4 - Oprava přejezdů P599...'!F36</f>
        <v>0</v>
      </c>
      <c r="BD98" s="102">
        <f>'O4 - Oprava přejezdů P599...'!F37</f>
        <v>0</v>
      </c>
      <c r="BT98" s="103" t="s">
        <v>83</v>
      </c>
      <c r="BV98" s="103" t="s">
        <v>77</v>
      </c>
      <c r="BW98" s="103" t="s">
        <v>94</v>
      </c>
      <c r="BX98" s="103" t="s">
        <v>5</v>
      </c>
      <c r="CL98" s="103" t="s">
        <v>1</v>
      </c>
      <c r="CM98" s="103" t="s">
        <v>85</v>
      </c>
    </row>
    <row r="99" spans="1:91" s="7" customFormat="1" ht="16.5" customHeight="1">
      <c r="A99" s="93" t="s">
        <v>79</v>
      </c>
      <c r="B99" s="94"/>
      <c r="C99" s="95"/>
      <c r="D99" s="282" t="s">
        <v>95</v>
      </c>
      <c r="E99" s="282"/>
      <c r="F99" s="282"/>
      <c r="G99" s="282"/>
      <c r="H99" s="282"/>
      <c r="I99" s="96"/>
      <c r="J99" s="282" t="s">
        <v>96</v>
      </c>
      <c r="K99" s="282"/>
      <c r="L99" s="282"/>
      <c r="M99" s="282"/>
      <c r="N99" s="282"/>
      <c r="O99" s="282"/>
      <c r="P99" s="282"/>
      <c r="Q99" s="282"/>
      <c r="R99" s="282"/>
      <c r="S99" s="282"/>
      <c r="T99" s="282"/>
      <c r="U99" s="282"/>
      <c r="V99" s="282"/>
      <c r="W99" s="282"/>
      <c r="X99" s="282"/>
      <c r="Y99" s="282"/>
      <c r="Z99" s="282"/>
      <c r="AA99" s="282"/>
      <c r="AB99" s="282"/>
      <c r="AC99" s="282"/>
      <c r="AD99" s="282"/>
      <c r="AE99" s="282"/>
      <c r="AF99" s="282"/>
      <c r="AG99" s="283">
        <f>'O5 - Oprava mostu v km 32...'!J30</f>
        <v>0</v>
      </c>
      <c r="AH99" s="284"/>
      <c r="AI99" s="284"/>
      <c r="AJ99" s="284"/>
      <c r="AK99" s="284"/>
      <c r="AL99" s="284"/>
      <c r="AM99" s="284"/>
      <c r="AN99" s="283">
        <f t="shared" si="0"/>
        <v>0</v>
      </c>
      <c r="AO99" s="284"/>
      <c r="AP99" s="284"/>
      <c r="AQ99" s="97" t="s">
        <v>82</v>
      </c>
      <c r="AR99" s="98"/>
      <c r="AS99" s="99">
        <v>0</v>
      </c>
      <c r="AT99" s="100">
        <f t="shared" si="1"/>
        <v>0</v>
      </c>
      <c r="AU99" s="101">
        <f>'O5 - Oprava mostu v km 32...'!P124</f>
        <v>0</v>
      </c>
      <c r="AV99" s="100">
        <f>'O5 - Oprava mostu v km 32...'!J33</f>
        <v>0</v>
      </c>
      <c r="AW99" s="100">
        <f>'O5 - Oprava mostu v km 32...'!J34</f>
        <v>0</v>
      </c>
      <c r="AX99" s="100">
        <f>'O5 - Oprava mostu v km 32...'!J35</f>
        <v>0</v>
      </c>
      <c r="AY99" s="100">
        <f>'O5 - Oprava mostu v km 32...'!J36</f>
        <v>0</v>
      </c>
      <c r="AZ99" s="100">
        <f>'O5 - Oprava mostu v km 32...'!F33</f>
        <v>0</v>
      </c>
      <c r="BA99" s="100">
        <f>'O5 - Oprava mostu v km 32...'!F34</f>
        <v>0</v>
      </c>
      <c r="BB99" s="100">
        <f>'O5 - Oprava mostu v km 32...'!F35</f>
        <v>0</v>
      </c>
      <c r="BC99" s="100">
        <f>'O5 - Oprava mostu v km 32...'!F36</f>
        <v>0</v>
      </c>
      <c r="BD99" s="102">
        <f>'O5 - Oprava mostu v km 32...'!F37</f>
        <v>0</v>
      </c>
      <c r="BT99" s="103" t="s">
        <v>83</v>
      </c>
      <c r="BV99" s="103" t="s">
        <v>77</v>
      </c>
      <c r="BW99" s="103" t="s">
        <v>97</v>
      </c>
      <c r="BX99" s="103" t="s">
        <v>5</v>
      </c>
      <c r="CL99" s="103" t="s">
        <v>1</v>
      </c>
      <c r="CM99" s="103" t="s">
        <v>85</v>
      </c>
    </row>
    <row r="100" spans="1:91" s="7" customFormat="1" ht="16.5" customHeight="1">
      <c r="A100" s="93" t="s">
        <v>79</v>
      </c>
      <c r="B100" s="94"/>
      <c r="C100" s="95"/>
      <c r="D100" s="282" t="s">
        <v>98</v>
      </c>
      <c r="E100" s="282"/>
      <c r="F100" s="282"/>
      <c r="G100" s="282"/>
      <c r="H100" s="282"/>
      <c r="I100" s="96"/>
      <c r="J100" s="282" t="s">
        <v>99</v>
      </c>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3">
        <f>'O6 - Přeprava mechanizace'!J30</f>
        <v>0</v>
      </c>
      <c r="AH100" s="284"/>
      <c r="AI100" s="284"/>
      <c r="AJ100" s="284"/>
      <c r="AK100" s="284"/>
      <c r="AL100" s="284"/>
      <c r="AM100" s="284"/>
      <c r="AN100" s="283">
        <f t="shared" si="0"/>
        <v>0</v>
      </c>
      <c r="AO100" s="284"/>
      <c r="AP100" s="284"/>
      <c r="AQ100" s="97" t="s">
        <v>82</v>
      </c>
      <c r="AR100" s="98"/>
      <c r="AS100" s="99">
        <v>0</v>
      </c>
      <c r="AT100" s="100">
        <f t="shared" si="1"/>
        <v>0</v>
      </c>
      <c r="AU100" s="101">
        <f>'O6 - Přeprava mechanizace'!P117</f>
        <v>0</v>
      </c>
      <c r="AV100" s="100">
        <f>'O6 - Přeprava mechanizace'!J33</f>
        <v>0</v>
      </c>
      <c r="AW100" s="100">
        <f>'O6 - Přeprava mechanizace'!J34</f>
        <v>0</v>
      </c>
      <c r="AX100" s="100">
        <f>'O6 - Přeprava mechanizace'!J35</f>
        <v>0</v>
      </c>
      <c r="AY100" s="100">
        <f>'O6 - Přeprava mechanizace'!J36</f>
        <v>0</v>
      </c>
      <c r="AZ100" s="100">
        <f>'O6 - Přeprava mechanizace'!F33</f>
        <v>0</v>
      </c>
      <c r="BA100" s="100">
        <f>'O6 - Přeprava mechanizace'!F34</f>
        <v>0</v>
      </c>
      <c r="BB100" s="100">
        <f>'O6 - Přeprava mechanizace'!F35</f>
        <v>0</v>
      </c>
      <c r="BC100" s="100">
        <f>'O6 - Přeprava mechanizace'!F36</f>
        <v>0</v>
      </c>
      <c r="BD100" s="102">
        <f>'O6 - Přeprava mechanizace'!F37</f>
        <v>0</v>
      </c>
      <c r="BT100" s="103" t="s">
        <v>83</v>
      </c>
      <c r="BV100" s="103" t="s">
        <v>77</v>
      </c>
      <c r="BW100" s="103" t="s">
        <v>100</v>
      </c>
      <c r="BX100" s="103" t="s">
        <v>5</v>
      </c>
      <c r="CL100" s="103" t="s">
        <v>1</v>
      </c>
      <c r="CM100" s="103" t="s">
        <v>85</v>
      </c>
    </row>
    <row r="101" spans="1:91" s="7" customFormat="1" ht="16.5" customHeight="1">
      <c r="A101" s="93" t="s">
        <v>79</v>
      </c>
      <c r="B101" s="94"/>
      <c r="C101" s="95"/>
      <c r="D101" s="282" t="s">
        <v>101</v>
      </c>
      <c r="E101" s="282"/>
      <c r="F101" s="282"/>
      <c r="G101" s="282"/>
      <c r="H101" s="282"/>
      <c r="I101" s="96"/>
      <c r="J101" s="282" t="s">
        <v>102</v>
      </c>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3">
        <f>'O7 - VRN'!J30</f>
        <v>0</v>
      </c>
      <c r="AH101" s="284"/>
      <c r="AI101" s="284"/>
      <c r="AJ101" s="284"/>
      <c r="AK101" s="284"/>
      <c r="AL101" s="284"/>
      <c r="AM101" s="284"/>
      <c r="AN101" s="283">
        <f t="shared" si="0"/>
        <v>0</v>
      </c>
      <c r="AO101" s="284"/>
      <c r="AP101" s="284"/>
      <c r="AQ101" s="97" t="s">
        <v>82</v>
      </c>
      <c r="AR101" s="98"/>
      <c r="AS101" s="104">
        <v>0</v>
      </c>
      <c r="AT101" s="105">
        <f t="shared" si="1"/>
        <v>0</v>
      </c>
      <c r="AU101" s="106">
        <f>'O7 - VRN'!P117</f>
        <v>0</v>
      </c>
      <c r="AV101" s="105">
        <f>'O7 - VRN'!J33</f>
        <v>0</v>
      </c>
      <c r="AW101" s="105">
        <f>'O7 - VRN'!J34</f>
        <v>0</v>
      </c>
      <c r="AX101" s="105">
        <f>'O7 - VRN'!J35</f>
        <v>0</v>
      </c>
      <c r="AY101" s="105">
        <f>'O7 - VRN'!J36</f>
        <v>0</v>
      </c>
      <c r="AZ101" s="105">
        <f>'O7 - VRN'!F33</f>
        <v>0</v>
      </c>
      <c r="BA101" s="105">
        <f>'O7 - VRN'!F34</f>
        <v>0</v>
      </c>
      <c r="BB101" s="105">
        <f>'O7 - VRN'!F35</f>
        <v>0</v>
      </c>
      <c r="BC101" s="105">
        <f>'O7 - VRN'!F36</f>
        <v>0</v>
      </c>
      <c r="BD101" s="107">
        <f>'O7 - VRN'!F37</f>
        <v>0</v>
      </c>
      <c r="BT101" s="103" t="s">
        <v>83</v>
      </c>
      <c r="BV101" s="103" t="s">
        <v>77</v>
      </c>
      <c r="BW101" s="103" t="s">
        <v>103</v>
      </c>
      <c r="BX101" s="103" t="s">
        <v>5</v>
      </c>
      <c r="CL101" s="103" t="s">
        <v>1</v>
      </c>
      <c r="CM101" s="103" t="s">
        <v>85</v>
      </c>
    </row>
    <row r="102" spans="1:91"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9"/>
      <c r="AS102" s="34"/>
      <c r="AT102" s="34"/>
      <c r="AU102" s="34"/>
      <c r="AV102" s="34"/>
      <c r="AW102" s="34"/>
      <c r="AX102" s="34"/>
      <c r="AY102" s="34"/>
      <c r="AZ102" s="34"/>
      <c r="BA102" s="34"/>
      <c r="BB102" s="34"/>
      <c r="BC102" s="34"/>
      <c r="BD102" s="34"/>
      <c r="BE102" s="34"/>
    </row>
    <row r="103" spans="1:91" s="2" customFormat="1" ht="6.95" customHeight="1">
      <c r="A103" s="34"/>
      <c r="B103" s="54"/>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39"/>
      <c r="AS103" s="34"/>
      <c r="AT103" s="34"/>
      <c r="AU103" s="34"/>
      <c r="AV103" s="34"/>
      <c r="AW103" s="34"/>
      <c r="AX103" s="34"/>
      <c r="AY103" s="34"/>
      <c r="AZ103" s="34"/>
      <c r="BA103" s="34"/>
      <c r="BB103" s="34"/>
      <c r="BC103" s="34"/>
      <c r="BD103" s="34"/>
      <c r="BE103" s="34"/>
    </row>
  </sheetData>
  <sheetProtection algorithmName="SHA-512" hashValue="3DIS3IvkRAb7gHNNxtbjaA+hWeYWx2WH+g1qiBv2B9WB3ucrfle5dw15O9sWe727t3BpltWIzKnYqfOztdjKDw==" saltValue="w3WqHBvnXSZdB6GQhaecNE5k3Tju/FK2USJrrsN9xxOrtwfuX8KeJhWsdWUlIqi8qXx+Z+6gQgr1wpbFsuTV0g=="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O1 - Nákladiště Červené J...'!C2" display="/"/>
    <hyperlink ref="A96" location="'O2 - Bahno v km 14,879 - ...'!C2" display="/"/>
    <hyperlink ref="A97" location="'O3 - Oprava v km 31,980-3...'!C2" display="/"/>
    <hyperlink ref="A98" location="'O4 - Oprava přejezdů P599...'!C2" display="/"/>
    <hyperlink ref="A99" location="'O5 - Oprava mostu v km 32...'!C2" display="/"/>
    <hyperlink ref="A100" location="'O6 - Přeprava mechanizace'!C2" display="/"/>
    <hyperlink ref="A101" location="'O7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8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84</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106</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ROUND((SUM(BE121:BE880)),  2)</f>
        <v>0</v>
      </c>
      <c r="G33" s="34"/>
      <c r="H33" s="34"/>
      <c r="I33" s="131">
        <v>0.21</v>
      </c>
      <c r="J33" s="130">
        <f>ROUND(((SUM(BE121:BE880))*I33),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ROUND((SUM(BF121:BF880)),  2)</f>
        <v>0</v>
      </c>
      <c r="G34" s="34"/>
      <c r="H34" s="34"/>
      <c r="I34" s="131">
        <v>0.15</v>
      </c>
      <c r="J34" s="130">
        <f>ROUND(((SUM(BF121:BF880))*I34),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ROUND((SUM(BG121:BG880)),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ROUND((SUM(BH121:BH880)),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ROUND((SUM(BI121:BI880)),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O1 - Nákladiště Červené Janovice</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J121</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112</v>
      </c>
      <c r="E97" s="164"/>
      <c r="F97" s="164"/>
      <c r="G97" s="164"/>
      <c r="H97" s="164"/>
      <c r="I97" s="165"/>
      <c r="J97" s="166">
        <f>J122</f>
        <v>0</v>
      </c>
      <c r="K97" s="162"/>
      <c r="L97" s="167"/>
    </row>
    <row r="98" spans="1:31" s="9" customFormat="1" ht="24.95" hidden="1" customHeight="1">
      <c r="B98" s="161"/>
      <c r="C98" s="162"/>
      <c r="D98" s="163" t="s">
        <v>113</v>
      </c>
      <c r="E98" s="164"/>
      <c r="F98" s="164"/>
      <c r="G98" s="164"/>
      <c r="H98" s="164"/>
      <c r="I98" s="165"/>
      <c r="J98" s="166">
        <f>J463</f>
        <v>0</v>
      </c>
      <c r="K98" s="162"/>
      <c r="L98" s="167"/>
    </row>
    <row r="99" spans="1:31" s="9" customFormat="1" ht="24.95" hidden="1" customHeight="1">
      <c r="B99" s="161"/>
      <c r="C99" s="162"/>
      <c r="D99" s="163" t="s">
        <v>114</v>
      </c>
      <c r="E99" s="164"/>
      <c r="F99" s="164"/>
      <c r="G99" s="164"/>
      <c r="H99" s="164"/>
      <c r="I99" s="165"/>
      <c r="J99" s="166">
        <f>J569</f>
        <v>0</v>
      </c>
      <c r="K99" s="162"/>
      <c r="L99" s="167"/>
    </row>
    <row r="100" spans="1:31" s="9" customFormat="1" ht="24.95" hidden="1" customHeight="1">
      <c r="B100" s="161"/>
      <c r="C100" s="162"/>
      <c r="D100" s="163" t="s">
        <v>115</v>
      </c>
      <c r="E100" s="164"/>
      <c r="F100" s="164"/>
      <c r="G100" s="164"/>
      <c r="H100" s="164"/>
      <c r="I100" s="165"/>
      <c r="J100" s="166">
        <f>J821</f>
        <v>0</v>
      </c>
      <c r="K100" s="162"/>
      <c r="L100" s="167"/>
    </row>
    <row r="101" spans="1:31" s="9" customFormat="1" ht="24.95" hidden="1" customHeight="1">
      <c r="B101" s="161"/>
      <c r="C101" s="162"/>
      <c r="D101" s="163" t="s">
        <v>116</v>
      </c>
      <c r="E101" s="164"/>
      <c r="F101" s="164"/>
      <c r="G101" s="164"/>
      <c r="H101" s="164"/>
      <c r="I101" s="165"/>
      <c r="J101" s="166">
        <f>J832</f>
        <v>0</v>
      </c>
      <c r="K101" s="162"/>
      <c r="L101" s="167"/>
    </row>
    <row r="102" spans="1:31" s="2" customFormat="1" ht="21.75" hidden="1" customHeight="1">
      <c r="A102" s="34"/>
      <c r="B102" s="35"/>
      <c r="C102" s="36"/>
      <c r="D102" s="36"/>
      <c r="E102" s="36"/>
      <c r="F102" s="36"/>
      <c r="G102" s="36"/>
      <c r="H102" s="36"/>
      <c r="I102" s="115"/>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152"/>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155"/>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117</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14" t="str">
        <f>E7</f>
        <v>Oprava trati v úseku Malešov - Zruč n. Sázavou</v>
      </c>
      <c r="F111" s="315"/>
      <c r="G111" s="315"/>
      <c r="H111" s="315"/>
      <c r="I111" s="115"/>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105</v>
      </c>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66" t="str">
        <f>E9</f>
        <v>O1 - Nákladiště Červené Janovice</v>
      </c>
      <c r="F113" s="316"/>
      <c r="G113" s="316"/>
      <c r="H113" s="316"/>
      <c r="I113" s="115"/>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115"/>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117" t="s">
        <v>22</v>
      </c>
      <c r="J115" s="66" t="str">
        <f>IF(J12="","",J12)</f>
        <v>13. 1. 2020</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115"/>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Toláš Josef</v>
      </c>
      <c r="G117" s="36"/>
      <c r="H117" s="36"/>
      <c r="I117" s="117"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117" t="s">
        <v>32</v>
      </c>
      <c r="J118" s="32" t="str">
        <f>E24</f>
        <v>Šubr Pavel</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115"/>
      <c r="J119" s="36"/>
      <c r="K119" s="36"/>
      <c r="L119" s="51"/>
      <c r="S119" s="34"/>
      <c r="T119" s="34"/>
      <c r="U119" s="34"/>
      <c r="V119" s="34"/>
      <c r="W119" s="34"/>
      <c r="X119" s="34"/>
      <c r="Y119" s="34"/>
      <c r="Z119" s="34"/>
      <c r="AA119" s="34"/>
      <c r="AB119" s="34"/>
      <c r="AC119" s="34"/>
      <c r="AD119" s="34"/>
      <c r="AE119" s="34"/>
    </row>
    <row r="120" spans="1:65" s="10" customFormat="1" ht="29.25" customHeight="1">
      <c r="A120" s="168"/>
      <c r="B120" s="169"/>
      <c r="C120" s="170" t="s">
        <v>118</v>
      </c>
      <c r="D120" s="171" t="s">
        <v>60</v>
      </c>
      <c r="E120" s="171" t="s">
        <v>56</v>
      </c>
      <c r="F120" s="171" t="s">
        <v>57</v>
      </c>
      <c r="G120" s="171" t="s">
        <v>119</v>
      </c>
      <c r="H120" s="171" t="s">
        <v>120</v>
      </c>
      <c r="I120" s="172" t="s">
        <v>121</v>
      </c>
      <c r="J120" s="171" t="s">
        <v>109</v>
      </c>
      <c r="K120" s="173" t="s">
        <v>122</v>
      </c>
      <c r="L120" s="174"/>
      <c r="M120" s="75" t="s">
        <v>1</v>
      </c>
      <c r="N120" s="76" t="s">
        <v>39</v>
      </c>
      <c r="O120" s="76" t="s">
        <v>123</v>
      </c>
      <c r="P120" s="76" t="s">
        <v>124</v>
      </c>
      <c r="Q120" s="76" t="s">
        <v>125</v>
      </c>
      <c r="R120" s="76" t="s">
        <v>126</v>
      </c>
      <c r="S120" s="76" t="s">
        <v>127</v>
      </c>
      <c r="T120" s="77" t="s">
        <v>128</v>
      </c>
      <c r="U120" s="168"/>
      <c r="V120" s="168"/>
      <c r="W120" s="168"/>
      <c r="X120" s="168"/>
      <c r="Y120" s="168"/>
      <c r="Z120" s="168"/>
      <c r="AA120" s="168"/>
      <c r="AB120" s="168"/>
      <c r="AC120" s="168"/>
      <c r="AD120" s="168"/>
      <c r="AE120" s="168"/>
    </row>
    <row r="121" spans="1:65" s="2" customFormat="1" ht="22.9" customHeight="1">
      <c r="A121" s="34"/>
      <c r="B121" s="35"/>
      <c r="C121" s="82" t="s">
        <v>129</v>
      </c>
      <c r="D121" s="36"/>
      <c r="E121" s="36"/>
      <c r="F121" s="36"/>
      <c r="G121" s="36"/>
      <c r="H121" s="36"/>
      <c r="I121" s="115"/>
      <c r="J121" s="175">
        <f>BK121</f>
        <v>0</v>
      </c>
      <c r="K121" s="36"/>
      <c r="L121" s="39"/>
      <c r="M121" s="78"/>
      <c r="N121" s="176"/>
      <c r="O121" s="79"/>
      <c r="P121" s="177">
        <f>P122+P463+P569+P821+P832</f>
        <v>0</v>
      </c>
      <c r="Q121" s="79"/>
      <c r="R121" s="177">
        <f>R122+R463+R569+R821+R832</f>
        <v>1772.09266</v>
      </c>
      <c r="S121" s="79"/>
      <c r="T121" s="178">
        <f>T122+T463+T569+T821+T832</f>
        <v>0</v>
      </c>
      <c r="U121" s="34"/>
      <c r="V121" s="34"/>
      <c r="W121" s="34"/>
      <c r="X121" s="34"/>
      <c r="Y121" s="34"/>
      <c r="Z121" s="34"/>
      <c r="AA121" s="34"/>
      <c r="AB121" s="34"/>
      <c r="AC121" s="34"/>
      <c r="AD121" s="34"/>
      <c r="AE121" s="34"/>
      <c r="AT121" s="17" t="s">
        <v>74</v>
      </c>
      <c r="AU121" s="17" t="s">
        <v>111</v>
      </c>
      <c r="BK121" s="179">
        <f>BK122+BK463+BK569+BK821+BK832</f>
        <v>0</v>
      </c>
    </row>
    <row r="122" spans="1:65" s="11" customFormat="1" ht="25.9" customHeight="1">
      <c r="B122" s="180"/>
      <c r="C122" s="181"/>
      <c r="D122" s="182" t="s">
        <v>74</v>
      </c>
      <c r="E122" s="183" t="s">
        <v>130</v>
      </c>
      <c r="F122" s="183" t="s">
        <v>131</v>
      </c>
      <c r="G122" s="181"/>
      <c r="H122" s="181"/>
      <c r="I122" s="184"/>
      <c r="J122" s="185">
        <f>BK122</f>
        <v>0</v>
      </c>
      <c r="K122" s="181"/>
      <c r="L122" s="186"/>
      <c r="M122" s="187"/>
      <c r="N122" s="188"/>
      <c r="O122" s="188"/>
      <c r="P122" s="189">
        <f>SUM(P123:P462)</f>
        <v>0</v>
      </c>
      <c r="Q122" s="188"/>
      <c r="R122" s="189">
        <f>SUM(R123:R462)</f>
        <v>225.5806</v>
      </c>
      <c r="S122" s="188"/>
      <c r="T122" s="190">
        <f>SUM(T123:T462)</f>
        <v>0</v>
      </c>
      <c r="AR122" s="191" t="s">
        <v>83</v>
      </c>
      <c r="AT122" s="192" t="s">
        <v>74</v>
      </c>
      <c r="AU122" s="192" t="s">
        <v>75</v>
      </c>
      <c r="AY122" s="191" t="s">
        <v>132</v>
      </c>
      <c r="BK122" s="193">
        <f>SUM(BK123:BK462)</f>
        <v>0</v>
      </c>
    </row>
    <row r="123" spans="1:65" s="2" customFormat="1" ht="21.75" customHeight="1">
      <c r="A123" s="34"/>
      <c r="B123" s="35"/>
      <c r="C123" s="194" t="s">
        <v>83</v>
      </c>
      <c r="D123" s="194" t="s">
        <v>133</v>
      </c>
      <c r="E123" s="195" t="s">
        <v>134</v>
      </c>
      <c r="F123" s="196" t="s">
        <v>135</v>
      </c>
      <c r="G123" s="197" t="s">
        <v>136</v>
      </c>
      <c r="H123" s="198">
        <v>334</v>
      </c>
      <c r="I123" s="199"/>
      <c r="J123" s="200">
        <f>ROUND(I123*H123,2)</f>
        <v>0</v>
      </c>
      <c r="K123" s="196" t="s">
        <v>137</v>
      </c>
      <c r="L123" s="201"/>
      <c r="M123" s="202" t="s">
        <v>1</v>
      </c>
      <c r="N123" s="203" t="s">
        <v>40</v>
      </c>
      <c r="O123" s="71"/>
      <c r="P123" s="204">
        <f>O123*H123</f>
        <v>0</v>
      </c>
      <c r="Q123" s="204">
        <v>4.9000000000000002E-2</v>
      </c>
      <c r="R123" s="204">
        <f>Q123*H123</f>
        <v>16.366</v>
      </c>
      <c r="S123" s="204">
        <v>0</v>
      </c>
      <c r="T123" s="205">
        <f>S123*H123</f>
        <v>0</v>
      </c>
      <c r="U123" s="34"/>
      <c r="V123" s="34"/>
      <c r="W123" s="34"/>
      <c r="X123" s="34"/>
      <c r="Y123" s="34"/>
      <c r="Z123" s="34"/>
      <c r="AA123" s="34"/>
      <c r="AB123" s="34"/>
      <c r="AC123" s="34"/>
      <c r="AD123" s="34"/>
      <c r="AE123" s="34"/>
      <c r="AR123" s="206" t="s">
        <v>138</v>
      </c>
      <c r="AT123" s="206" t="s">
        <v>133</v>
      </c>
      <c r="AU123" s="206" t="s">
        <v>83</v>
      </c>
      <c r="AY123" s="17" t="s">
        <v>132</v>
      </c>
      <c r="BE123" s="207">
        <f>IF(N123="základní",J123,0)</f>
        <v>0</v>
      </c>
      <c r="BF123" s="207">
        <f>IF(N123="snížená",J123,0)</f>
        <v>0</v>
      </c>
      <c r="BG123" s="207">
        <f>IF(N123="zákl. přenesená",J123,0)</f>
        <v>0</v>
      </c>
      <c r="BH123" s="207">
        <f>IF(N123="sníž. přenesená",J123,0)</f>
        <v>0</v>
      </c>
      <c r="BI123" s="207">
        <f>IF(N123="nulová",J123,0)</f>
        <v>0</v>
      </c>
      <c r="BJ123" s="17" t="s">
        <v>83</v>
      </c>
      <c r="BK123" s="207">
        <f>ROUND(I123*H123,2)</f>
        <v>0</v>
      </c>
      <c r="BL123" s="17" t="s">
        <v>139</v>
      </c>
      <c r="BM123" s="206" t="s">
        <v>140</v>
      </c>
    </row>
    <row r="124" spans="1:65" s="2" customFormat="1" ht="11.25">
      <c r="A124" s="34"/>
      <c r="B124" s="35"/>
      <c r="C124" s="36"/>
      <c r="D124" s="208" t="s">
        <v>141</v>
      </c>
      <c r="E124" s="36"/>
      <c r="F124" s="209" t="s">
        <v>135</v>
      </c>
      <c r="G124" s="36"/>
      <c r="H124" s="36"/>
      <c r="I124" s="115"/>
      <c r="J124" s="36"/>
      <c r="K124" s="36"/>
      <c r="L124" s="39"/>
      <c r="M124" s="210"/>
      <c r="N124" s="211"/>
      <c r="O124" s="71"/>
      <c r="P124" s="71"/>
      <c r="Q124" s="71"/>
      <c r="R124" s="71"/>
      <c r="S124" s="71"/>
      <c r="T124" s="72"/>
      <c r="U124" s="34"/>
      <c r="V124" s="34"/>
      <c r="W124" s="34"/>
      <c r="X124" s="34"/>
      <c r="Y124" s="34"/>
      <c r="Z124" s="34"/>
      <c r="AA124" s="34"/>
      <c r="AB124" s="34"/>
      <c r="AC124" s="34"/>
      <c r="AD124" s="34"/>
      <c r="AE124" s="34"/>
      <c r="AT124" s="17" t="s">
        <v>141</v>
      </c>
      <c r="AU124" s="17" t="s">
        <v>83</v>
      </c>
    </row>
    <row r="125" spans="1:65" s="12" customFormat="1" ht="11.25">
      <c r="B125" s="212"/>
      <c r="C125" s="213"/>
      <c r="D125" s="208" t="s">
        <v>142</v>
      </c>
      <c r="E125" s="214" t="s">
        <v>1</v>
      </c>
      <c r="F125" s="215" t="s">
        <v>143</v>
      </c>
      <c r="G125" s="213"/>
      <c r="H125" s="214" t="s">
        <v>1</v>
      </c>
      <c r="I125" s="216"/>
      <c r="J125" s="213"/>
      <c r="K125" s="213"/>
      <c r="L125" s="217"/>
      <c r="M125" s="218"/>
      <c r="N125" s="219"/>
      <c r="O125" s="219"/>
      <c r="P125" s="219"/>
      <c r="Q125" s="219"/>
      <c r="R125" s="219"/>
      <c r="S125" s="219"/>
      <c r="T125" s="220"/>
      <c r="AT125" s="221" t="s">
        <v>142</v>
      </c>
      <c r="AU125" s="221" t="s">
        <v>83</v>
      </c>
      <c r="AV125" s="12" t="s">
        <v>83</v>
      </c>
      <c r="AW125" s="12" t="s">
        <v>31</v>
      </c>
      <c r="AX125" s="12" t="s">
        <v>75</v>
      </c>
      <c r="AY125" s="221" t="s">
        <v>132</v>
      </c>
    </row>
    <row r="126" spans="1:65" s="13" customFormat="1" ht="11.25">
      <c r="B126" s="222"/>
      <c r="C126" s="223"/>
      <c r="D126" s="208" t="s">
        <v>142</v>
      </c>
      <c r="E126" s="224" t="s">
        <v>1</v>
      </c>
      <c r="F126" s="225" t="s">
        <v>144</v>
      </c>
      <c r="G126" s="223"/>
      <c r="H126" s="226">
        <v>334</v>
      </c>
      <c r="I126" s="227"/>
      <c r="J126" s="223"/>
      <c r="K126" s="223"/>
      <c r="L126" s="228"/>
      <c r="M126" s="229"/>
      <c r="N126" s="230"/>
      <c r="O126" s="230"/>
      <c r="P126" s="230"/>
      <c r="Q126" s="230"/>
      <c r="R126" s="230"/>
      <c r="S126" s="230"/>
      <c r="T126" s="231"/>
      <c r="AT126" s="232" t="s">
        <v>142</v>
      </c>
      <c r="AU126" s="232" t="s">
        <v>83</v>
      </c>
      <c r="AV126" s="13" t="s">
        <v>85</v>
      </c>
      <c r="AW126" s="13" t="s">
        <v>31</v>
      </c>
      <c r="AX126" s="13" t="s">
        <v>75</v>
      </c>
      <c r="AY126" s="232" t="s">
        <v>132</v>
      </c>
    </row>
    <row r="127" spans="1:65" s="14" customFormat="1" ht="11.25">
      <c r="B127" s="233"/>
      <c r="C127" s="234"/>
      <c r="D127" s="208" t="s">
        <v>142</v>
      </c>
      <c r="E127" s="235" t="s">
        <v>1</v>
      </c>
      <c r="F127" s="236" t="s">
        <v>145</v>
      </c>
      <c r="G127" s="234"/>
      <c r="H127" s="237">
        <v>334</v>
      </c>
      <c r="I127" s="238"/>
      <c r="J127" s="234"/>
      <c r="K127" s="234"/>
      <c r="L127" s="239"/>
      <c r="M127" s="240"/>
      <c r="N127" s="241"/>
      <c r="O127" s="241"/>
      <c r="P127" s="241"/>
      <c r="Q127" s="241"/>
      <c r="R127" s="241"/>
      <c r="S127" s="241"/>
      <c r="T127" s="242"/>
      <c r="AT127" s="243" t="s">
        <v>142</v>
      </c>
      <c r="AU127" s="243" t="s">
        <v>83</v>
      </c>
      <c r="AV127" s="14" t="s">
        <v>139</v>
      </c>
      <c r="AW127" s="14" t="s">
        <v>31</v>
      </c>
      <c r="AX127" s="14" t="s">
        <v>83</v>
      </c>
      <c r="AY127" s="243" t="s">
        <v>132</v>
      </c>
    </row>
    <row r="128" spans="1:65" s="12" customFormat="1" ht="11.25">
      <c r="B128" s="212"/>
      <c r="C128" s="213"/>
      <c r="D128" s="208" t="s">
        <v>142</v>
      </c>
      <c r="E128" s="214" t="s">
        <v>1</v>
      </c>
      <c r="F128" s="215" t="s">
        <v>146</v>
      </c>
      <c r="G128" s="213"/>
      <c r="H128" s="214" t="s">
        <v>1</v>
      </c>
      <c r="I128" s="216"/>
      <c r="J128" s="213"/>
      <c r="K128" s="213"/>
      <c r="L128" s="217"/>
      <c r="M128" s="218"/>
      <c r="N128" s="219"/>
      <c r="O128" s="219"/>
      <c r="P128" s="219"/>
      <c r="Q128" s="219"/>
      <c r="R128" s="219"/>
      <c r="S128" s="219"/>
      <c r="T128" s="220"/>
      <c r="AT128" s="221" t="s">
        <v>142</v>
      </c>
      <c r="AU128" s="221" t="s">
        <v>83</v>
      </c>
      <c r="AV128" s="12" t="s">
        <v>83</v>
      </c>
      <c r="AW128" s="12" t="s">
        <v>31</v>
      </c>
      <c r="AX128" s="12" t="s">
        <v>75</v>
      </c>
      <c r="AY128" s="221" t="s">
        <v>132</v>
      </c>
    </row>
    <row r="129" spans="1:65" s="2" customFormat="1" ht="21.75" customHeight="1">
      <c r="A129" s="34"/>
      <c r="B129" s="35"/>
      <c r="C129" s="194" t="s">
        <v>85</v>
      </c>
      <c r="D129" s="194" t="s">
        <v>133</v>
      </c>
      <c r="E129" s="195" t="s">
        <v>147</v>
      </c>
      <c r="F129" s="196" t="s">
        <v>148</v>
      </c>
      <c r="G129" s="197" t="s">
        <v>149</v>
      </c>
      <c r="H129" s="198">
        <v>1</v>
      </c>
      <c r="I129" s="199"/>
      <c r="J129" s="200">
        <f>ROUND(I129*H129,2)</f>
        <v>0</v>
      </c>
      <c r="K129" s="196" t="s">
        <v>137</v>
      </c>
      <c r="L129" s="201"/>
      <c r="M129" s="202" t="s">
        <v>1</v>
      </c>
      <c r="N129" s="203" t="s">
        <v>40</v>
      </c>
      <c r="O129" s="71"/>
      <c r="P129" s="204">
        <f>O129*H129</f>
        <v>0</v>
      </c>
      <c r="Q129" s="204">
        <v>11.4</v>
      </c>
      <c r="R129" s="204">
        <f>Q129*H129</f>
        <v>11.4</v>
      </c>
      <c r="S129" s="204">
        <v>0</v>
      </c>
      <c r="T129" s="205">
        <f>S129*H129</f>
        <v>0</v>
      </c>
      <c r="U129" s="34"/>
      <c r="V129" s="34"/>
      <c r="W129" s="34"/>
      <c r="X129" s="34"/>
      <c r="Y129" s="34"/>
      <c r="Z129" s="34"/>
      <c r="AA129" s="34"/>
      <c r="AB129" s="34"/>
      <c r="AC129" s="34"/>
      <c r="AD129" s="34"/>
      <c r="AE129" s="34"/>
      <c r="AR129" s="206" t="s">
        <v>138</v>
      </c>
      <c r="AT129" s="206" t="s">
        <v>133</v>
      </c>
      <c r="AU129" s="206" t="s">
        <v>83</v>
      </c>
      <c r="AY129" s="17" t="s">
        <v>132</v>
      </c>
      <c r="BE129" s="207">
        <f>IF(N129="základní",J129,0)</f>
        <v>0</v>
      </c>
      <c r="BF129" s="207">
        <f>IF(N129="snížená",J129,0)</f>
        <v>0</v>
      </c>
      <c r="BG129" s="207">
        <f>IF(N129="zákl. přenesená",J129,0)</f>
        <v>0</v>
      </c>
      <c r="BH129" s="207">
        <f>IF(N129="sníž. přenesená",J129,0)</f>
        <v>0</v>
      </c>
      <c r="BI129" s="207">
        <f>IF(N129="nulová",J129,0)</f>
        <v>0</v>
      </c>
      <c r="BJ129" s="17" t="s">
        <v>83</v>
      </c>
      <c r="BK129" s="207">
        <f>ROUND(I129*H129,2)</f>
        <v>0</v>
      </c>
      <c r="BL129" s="17" t="s">
        <v>139</v>
      </c>
      <c r="BM129" s="206" t="s">
        <v>150</v>
      </c>
    </row>
    <row r="130" spans="1:65" s="2" customFormat="1" ht="19.5">
      <c r="A130" s="34"/>
      <c r="B130" s="35"/>
      <c r="C130" s="36"/>
      <c r="D130" s="208" t="s">
        <v>141</v>
      </c>
      <c r="E130" s="36"/>
      <c r="F130" s="209" t="s">
        <v>148</v>
      </c>
      <c r="G130" s="36"/>
      <c r="H130" s="36"/>
      <c r="I130" s="115"/>
      <c r="J130" s="36"/>
      <c r="K130" s="36"/>
      <c r="L130" s="39"/>
      <c r="M130" s="210"/>
      <c r="N130" s="211"/>
      <c r="O130" s="71"/>
      <c r="P130" s="71"/>
      <c r="Q130" s="71"/>
      <c r="R130" s="71"/>
      <c r="S130" s="71"/>
      <c r="T130" s="72"/>
      <c r="U130" s="34"/>
      <c r="V130" s="34"/>
      <c r="W130" s="34"/>
      <c r="X130" s="34"/>
      <c r="Y130" s="34"/>
      <c r="Z130" s="34"/>
      <c r="AA130" s="34"/>
      <c r="AB130" s="34"/>
      <c r="AC130" s="34"/>
      <c r="AD130" s="34"/>
      <c r="AE130" s="34"/>
      <c r="AT130" s="17" t="s">
        <v>141</v>
      </c>
      <c r="AU130" s="17" t="s">
        <v>83</v>
      </c>
    </row>
    <row r="131" spans="1:65" s="12" customFormat="1" ht="11.25">
      <c r="B131" s="212"/>
      <c r="C131" s="213"/>
      <c r="D131" s="208" t="s">
        <v>142</v>
      </c>
      <c r="E131" s="214" t="s">
        <v>1</v>
      </c>
      <c r="F131" s="215" t="s">
        <v>151</v>
      </c>
      <c r="G131" s="213"/>
      <c r="H131" s="214" t="s">
        <v>1</v>
      </c>
      <c r="I131" s="216"/>
      <c r="J131" s="213"/>
      <c r="K131" s="213"/>
      <c r="L131" s="217"/>
      <c r="M131" s="218"/>
      <c r="N131" s="219"/>
      <c r="O131" s="219"/>
      <c r="P131" s="219"/>
      <c r="Q131" s="219"/>
      <c r="R131" s="219"/>
      <c r="S131" s="219"/>
      <c r="T131" s="220"/>
      <c r="AT131" s="221" t="s">
        <v>142</v>
      </c>
      <c r="AU131" s="221" t="s">
        <v>83</v>
      </c>
      <c r="AV131" s="12" t="s">
        <v>83</v>
      </c>
      <c r="AW131" s="12" t="s">
        <v>31</v>
      </c>
      <c r="AX131" s="12" t="s">
        <v>75</v>
      </c>
      <c r="AY131" s="221" t="s">
        <v>132</v>
      </c>
    </row>
    <row r="132" spans="1:65" s="13" customFormat="1" ht="11.25">
      <c r="B132" s="222"/>
      <c r="C132" s="223"/>
      <c r="D132" s="208" t="s">
        <v>142</v>
      </c>
      <c r="E132" s="224" t="s">
        <v>1</v>
      </c>
      <c r="F132" s="225" t="s">
        <v>83</v>
      </c>
      <c r="G132" s="223"/>
      <c r="H132" s="226">
        <v>1</v>
      </c>
      <c r="I132" s="227"/>
      <c r="J132" s="223"/>
      <c r="K132" s="223"/>
      <c r="L132" s="228"/>
      <c r="M132" s="229"/>
      <c r="N132" s="230"/>
      <c r="O132" s="230"/>
      <c r="P132" s="230"/>
      <c r="Q132" s="230"/>
      <c r="R132" s="230"/>
      <c r="S132" s="230"/>
      <c r="T132" s="231"/>
      <c r="AT132" s="232" t="s">
        <v>142</v>
      </c>
      <c r="AU132" s="232" t="s">
        <v>83</v>
      </c>
      <c r="AV132" s="13" t="s">
        <v>85</v>
      </c>
      <c r="AW132" s="13" t="s">
        <v>31</v>
      </c>
      <c r="AX132" s="13" t="s">
        <v>75</v>
      </c>
      <c r="AY132" s="232" t="s">
        <v>132</v>
      </c>
    </row>
    <row r="133" spans="1:65" s="14" customFormat="1" ht="11.25">
      <c r="B133" s="233"/>
      <c r="C133" s="234"/>
      <c r="D133" s="208" t="s">
        <v>142</v>
      </c>
      <c r="E133" s="235" t="s">
        <v>1</v>
      </c>
      <c r="F133" s="236" t="s">
        <v>145</v>
      </c>
      <c r="G133" s="234"/>
      <c r="H133" s="237">
        <v>1</v>
      </c>
      <c r="I133" s="238"/>
      <c r="J133" s="234"/>
      <c r="K133" s="234"/>
      <c r="L133" s="239"/>
      <c r="M133" s="240"/>
      <c r="N133" s="241"/>
      <c r="O133" s="241"/>
      <c r="P133" s="241"/>
      <c r="Q133" s="241"/>
      <c r="R133" s="241"/>
      <c r="S133" s="241"/>
      <c r="T133" s="242"/>
      <c r="AT133" s="243" t="s">
        <v>142</v>
      </c>
      <c r="AU133" s="243" t="s">
        <v>83</v>
      </c>
      <c r="AV133" s="14" t="s">
        <v>139</v>
      </c>
      <c r="AW133" s="14" t="s">
        <v>31</v>
      </c>
      <c r="AX133" s="14" t="s">
        <v>83</v>
      </c>
      <c r="AY133" s="243" t="s">
        <v>132</v>
      </c>
    </row>
    <row r="134" spans="1:65" s="12" customFormat="1" ht="11.25">
      <c r="B134" s="212"/>
      <c r="C134" s="213"/>
      <c r="D134" s="208" t="s">
        <v>142</v>
      </c>
      <c r="E134" s="214" t="s">
        <v>1</v>
      </c>
      <c r="F134" s="215" t="s">
        <v>146</v>
      </c>
      <c r="G134" s="213"/>
      <c r="H134" s="214" t="s">
        <v>1</v>
      </c>
      <c r="I134" s="216"/>
      <c r="J134" s="213"/>
      <c r="K134" s="213"/>
      <c r="L134" s="217"/>
      <c r="M134" s="218"/>
      <c r="N134" s="219"/>
      <c r="O134" s="219"/>
      <c r="P134" s="219"/>
      <c r="Q134" s="219"/>
      <c r="R134" s="219"/>
      <c r="S134" s="219"/>
      <c r="T134" s="220"/>
      <c r="AT134" s="221" t="s">
        <v>142</v>
      </c>
      <c r="AU134" s="221" t="s">
        <v>83</v>
      </c>
      <c r="AV134" s="12" t="s">
        <v>83</v>
      </c>
      <c r="AW134" s="12" t="s">
        <v>31</v>
      </c>
      <c r="AX134" s="12" t="s">
        <v>75</v>
      </c>
      <c r="AY134" s="221" t="s">
        <v>132</v>
      </c>
    </row>
    <row r="135" spans="1:65" s="2" customFormat="1" ht="21.75" customHeight="1">
      <c r="A135" s="34"/>
      <c r="B135" s="35"/>
      <c r="C135" s="194" t="s">
        <v>152</v>
      </c>
      <c r="D135" s="194" t="s">
        <v>133</v>
      </c>
      <c r="E135" s="195" t="s">
        <v>153</v>
      </c>
      <c r="F135" s="196" t="s">
        <v>154</v>
      </c>
      <c r="G135" s="197" t="s">
        <v>149</v>
      </c>
      <c r="H135" s="198">
        <v>277</v>
      </c>
      <c r="I135" s="199"/>
      <c r="J135" s="200">
        <f>ROUND(I135*H135,2)</f>
        <v>0</v>
      </c>
      <c r="K135" s="196" t="s">
        <v>137</v>
      </c>
      <c r="L135" s="201"/>
      <c r="M135" s="202" t="s">
        <v>1</v>
      </c>
      <c r="N135" s="203" t="s">
        <v>40</v>
      </c>
      <c r="O135" s="71"/>
      <c r="P135" s="204">
        <f>O135*H135</f>
        <v>0</v>
      </c>
      <c r="Q135" s="204">
        <v>0.28999999999999998</v>
      </c>
      <c r="R135" s="204">
        <f>Q135*H135</f>
        <v>80.33</v>
      </c>
      <c r="S135" s="204">
        <v>0</v>
      </c>
      <c r="T135" s="205">
        <f>S135*H135</f>
        <v>0</v>
      </c>
      <c r="U135" s="34"/>
      <c r="V135" s="34"/>
      <c r="W135" s="34"/>
      <c r="X135" s="34"/>
      <c r="Y135" s="34"/>
      <c r="Z135" s="34"/>
      <c r="AA135" s="34"/>
      <c r="AB135" s="34"/>
      <c r="AC135" s="34"/>
      <c r="AD135" s="34"/>
      <c r="AE135" s="34"/>
      <c r="AR135" s="206" t="s">
        <v>155</v>
      </c>
      <c r="AT135" s="206" t="s">
        <v>133</v>
      </c>
      <c r="AU135" s="206" t="s">
        <v>83</v>
      </c>
      <c r="AY135" s="17" t="s">
        <v>132</v>
      </c>
      <c r="BE135" s="207">
        <f>IF(N135="základní",J135,0)</f>
        <v>0</v>
      </c>
      <c r="BF135" s="207">
        <f>IF(N135="snížená",J135,0)</f>
        <v>0</v>
      </c>
      <c r="BG135" s="207">
        <f>IF(N135="zákl. přenesená",J135,0)</f>
        <v>0</v>
      </c>
      <c r="BH135" s="207">
        <f>IF(N135="sníž. přenesená",J135,0)</f>
        <v>0</v>
      </c>
      <c r="BI135" s="207">
        <f>IF(N135="nulová",J135,0)</f>
        <v>0</v>
      </c>
      <c r="BJ135" s="17" t="s">
        <v>83</v>
      </c>
      <c r="BK135" s="207">
        <f>ROUND(I135*H135,2)</f>
        <v>0</v>
      </c>
      <c r="BL135" s="17" t="s">
        <v>155</v>
      </c>
      <c r="BM135" s="206" t="s">
        <v>156</v>
      </c>
    </row>
    <row r="136" spans="1:65" s="2" customFormat="1" ht="11.25">
      <c r="A136" s="34"/>
      <c r="B136" s="35"/>
      <c r="C136" s="36"/>
      <c r="D136" s="208" t="s">
        <v>141</v>
      </c>
      <c r="E136" s="36"/>
      <c r="F136" s="209" t="s">
        <v>154</v>
      </c>
      <c r="G136" s="36"/>
      <c r="H136" s="36"/>
      <c r="I136" s="115"/>
      <c r="J136" s="36"/>
      <c r="K136" s="36"/>
      <c r="L136" s="39"/>
      <c r="M136" s="210"/>
      <c r="N136" s="211"/>
      <c r="O136" s="71"/>
      <c r="P136" s="71"/>
      <c r="Q136" s="71"/>
      <c r="R136" s="71"/>
      <c r="S136" s="71"/>
      <c r="T136" s="72"/>
      <c r="U136" s="34"/>
      <c r="V136" s="34"/>
      <c r="W136" s="34"/>
      <c r="X136" s="34"/>
      <c r="Y136" s="34"/>
      <c r="Z136" s="34"/>
      <c r="AA136" s="34"/>
      <c r="AB136" s="34"/>
      <c r="AC136" s="34"/>
      <c r="AD136" s="34"/>
      <c r="AE136" s="34"/>
      <c r="AT136" s="17" t="s">
        <v>141</v>
      </c>
      <c r="AU136" s="17" t="s">
        <v>83</v>
      </c>
    </row>
    <row r="137" spans="1:65" s="12" customFormat="1" ht="11.25">
      <c r="B137" s="212"/>
      <c r="C137" s="213"/>
      <c r="D137" s="208" t="s">
        <v>142</v>
      </c>
      <c r="E137" s="214" t="s">
        <v>1</v>
      </c>
      <c r="F137" s="215" t="s">
        <v>157</v>
      </c>
      <c r="G137" s="213"/>
      <c r="H137" s="214" t="s">
        <v>1</v>
      </c>
      <c r="I137" s="216"/>
      <c r="J137" s="213"/>
      <c r="K137" s="213"/>
      <c r="L137" s="217"/>
      <c r="M137" s="218"/>
      <c r="N137" s="219"/>
      <c r="O137" s="219"/>
      <c r="P137" s="219"/>
      <c r="Q137" s="219"/>
      <c r="R137" s="219"/>
      <c r="S137" s="219"/>
      <c r="T137" s="220"/>
      <c r="AT137" s="221" t="s">
        <v>142</v>
      </c>
      <c r="AU137" s="221" t="s">
        <v>83</v>
      </c>
      <c r="AV137" s="12" t="s">
        <v>83</v>
      </c>
      <c r="AW137" s="12" t="s">
        <v>31</v>
      </c>
      <c r="AX137" s="12" t="s">
        <v>75</v>
      </c>
      <c r="AY137" s="221" t="s">
        <v>132</v>
      </c>
    </row>
    <row r="138" spans="1:65" s="13" customFormat="1" ht="11.25">
      <c r="B138" s="222"/>
      <c r="C138" s="223"/>
      <c r="D138" s="208" t="s">
        <v>142</v>
      </c>
      <c r="E138" s="224" t="s">
        <v>1</v>
      </c>
      <c r="F138" s="225" t="s">
        <v>158</v>
      </c>
      <c r="G138" s="223"/>
      <c r="H138" s="226">
        <v>39</v>
      </c>
      <c r="I138" s="227"/>
      <c r="J138" s="223"/>
      <c r="K138" s="223"/>
      <c r="L138" s="228"/>
      <c r="M138" s="229"/>
      <c r="N138" s="230"/>
      <c r="O138" s="230"/>
      <c r="P138" s="230"/>
      <c r="Q138" s="230"/>
      <c r="R138" s="230"/>
      <c r="S138" s="230"/>
      <c r="T138" s="231"/>
      <c r="AT138" s="232" t="s">
        <v>142</v>
      </c>
      <c r="AU138" s="232" t="s">
        <v>83</v>
      </c>
      <c r="AV138" s="13" t="s">
        <v>85</v>
      </c>
      <c r="AW138" s="13" t="s">
        <v>31</v>
      </c>
      <c r="AX138" s="13" t="s">
        <v>75</v>
      </c>
      <c r="AY138" s="232" t="s">
        <v>132</v>
      </c>
    </row>
    <row r="139" spans="1:65" s="12" customFormat="1" ht="11.25">
      <c r="B139" s="212"/>
      <c r="C139" s="213"/>
      <c r="D139" s="208" t="s">
        <v>142</v>
      </c>
      <c r="E139" s="214" t="s">
        <v>1</v>
      </c>
      <c r="F139" s="215" t="s">
        <v>143</v>
      </c>
      <c r="G139" s="213"/>
      <c r="H139" s="214" t="s">
        <v>1</v>
      </c>
      <c r="I139" s="216"/>
      <c r="J139" s="213"/>
      <c r="K139" s="213"/>
      <c r="L139" s="217"/>
      <c r="M139" s="218"/>
      <c r="N139" s="219"/>
      <c r="O139" s="219"/>
      <c r="P139" s="219"/>
      <c r="Q139" s="219"/>
      <c r="R139" s="219"/>
      <c r="S139" s="219"/>
      <c r="T139" s="220"/>
      <c r="AT139" s="221" t="s">
        <v>142</v>
      </c>
      <c r="AU139" s="221" t="s">
        <v>83</v>
      </c>
      <c r="AV139" s="12" t="s">
        <v>83</v>
      </c>
      <c r="AW139" s="12" t="s">
        <v>31</v>
      </c>
      <c r="AX139" s="12" t="s">
        <v>75</v>
      </c>
      <c r="AY139" s="221" t="s">
        <v>132</v>
      </c>
    </row>
    <row r="140" spans="1:65" s="13" customFormat="1" ht="11.25">
      <c r="B140" s="222"/>
      <c r="C140" s="223"/>
      <c r="D140" s="208" t="s">
        <v>142</v>
      </c>
      <c r="E140" s="224" t="s">
        <v>1</v>
      </c>
      <c r="F140" s="225" t="s">
        <v>159</v>
      </c>
      <c r="G140" s="223"/>
      <c r="H140" s="226">
        <v>253.84</v>
      </c>
      <c r="I140" s="227"/>
      <c r="J140" s="223"/>
      <c r="K140" s="223"/>
      <c r="L140" s="228"/>
      <c r="M140" s="229"/>
      <c r="N140" s="230"/>
      <c r="O140" s="230"/>
      <c r="P140" s="230"/>
      <c r="Q140" s="230"/>
      <c r="R140" s="230"/>
      <c r="S140" s="230"/>
      <c r="T140" s="231"/>
      <c r="AT140" s="232" t="s">
        <v>142</v>
      </c>
      <c r="AU140" s="232" t="s">
        <v>83</v>
      </c>
      <c r="AV140" s="13" t="s">
        <v>85</v>
      </c>
      <c r="AW140" s="13" t="s">
        <v>31</v>
      </c>
      <c r="AX140" s="13" t="s">
        <v>75</v>
      </c>
      <c r="AY140" s="232" t="s">
        <v>132</v>
      </c>
    </row>
    <row r="141" spans="1:65" s="13" customFormat="1" ht="11.25">
      <c r="B141" s="222"/>
      <c r="C141" s="223"/>
      <c r="D141" s="208" t="s">
        <v>142</v>
      </c>
      <c r="E141" s="224" t="s">
        <v>1</v>
      </c>
      <c r="F141" s="225" t="s">
        <v>160</v>
      </c>
      <c r="G141" s="223"/>
      <c r="H141" s="226">
        <v>0.16</v>
      </c>
      <c r="I141" s="227"/>
      <c r="J141" s="223"/>
      <c r="K141" s="223"/>
      <c r="L141" s="228"/>
      <c r="M141" s="229"/>
      <c r="N141" s="230"/>
      <c r="O141" s="230"/>
      <c r="P141" s="230"/>
      <c r="Q141" s="230"/>
      <c r="R141" s="230"/>
      <c r="S141" s="230"/>
      <c r="T141" s="231"/>
      <c r="AT141" s="232" t="s">
        <v>142</v>
      </c>
      <c r="AU141" s="232" t="s">
        <v>83</v>
      </c>
      <c r="AV141" s="13" t="s">
        <v>85</v>
      </c>
      <c r="AW141" s="13" t="s">
        <v>31</v>
      </c>
      <c r="AX141" s="13" t="s">
        <v>75</v>
      </c>
      <c r="AY141" s="232" t="s">
        <v>132</v>
      </c>
    </row>
    <row r="142" spans="1:65" s="13" customFormat="1" ht="11.25">
      <c r="B142" s="222"/>
      <c r="C142" s="223"/>
      <c r="D142" s="208" t="s">
        <v>142</v>
      </c>
      <c r="E142" s="224" t="s">
        <v>1</v>
      </c>
      <c r="F142" s="225" t="s">
        <v>161</v>
      </c>
      <c r="G142" s="223"/>
      <c r="H142" s="226">
        <v>-16</v>
      </c>
      <c r="I142" s="227"/>
      <c r="J142" s="223"/>
      <c r="K142" s="223"/>
      <c r="L142" s="228"/>
      <c r="M142" s="229"/>
      <c r="N142" s="230"/>
      <c r="O142" s="230"/>
      <c r="P142" s="230"/>
      <c r="Q142" s="230"/>
      <c r="R142" s="230"/>
      <c r="S142" s="230"/>
      <c r="T142" s="231"/>
      <c r="AT142" s="232" t="s">
        <v>142</v>
      </c>
      <c r="AU142" s="232" t="s">
        <v>83</v>
      </c>
      <c r="AV142" s="13" t="s">
        <v>85</v>
      </c>
      <c r="AW142" s="13" t="s">
        <v>31</v>
      </c>
      <c r="AX142" s="13" t="s">
        <v>75</v>
      </c>
      <c r="AY142" s="232" t="s">
        <v>132</v>
      </c>
    </row>
    <row r="143" spans="1:65" s="14" customFormat="1" ht="11.25">
      <c r="B143" s="233"/>
      <c r="C143" s="234"/>
      <c r="D143" s="208" t="s">
        <v>142</v>
      </c>
      <c r="E143" s="235" t="s">
        <v>1</v>
      </c>
      <c r="F143" s="236" t="s">
        <v>145</v>
      </c>
      <c r="G143" s="234"/>
      <c r="H143" s="237">
        <v>277.00000000000006</v>
      </c>
      <c r="I143" s="238"/>
      <c r="J143" s="234"/>
      <c r="K143" s="234"/>
      <c r="L143" s="239"/>
      <c r="M143" s="240"/>
      <c r="N143" s="241"/>
      <c r="O143" s="241"/>
      <c r="P143" s="241"/>
      <c r="Q143" s="241"/>
      <c r="R143" s="241"/>
      <c r="S143" s="241"/>
      <c r="T143" s="242"/>
      <c r="AT143" s="243" t="s">
        <v>142</v>
      </c>
      <c r="AU143" s="243" t="s">
        <v>83</v>
      </c>
      <c r="AV143" s="14" t="s">
        <v>139</v>
      </c>
      <c r="AW143" s="14" t="s">
        <v>31</v>
      </c>
      <c r="AX143" s="14" t="s">
        <v>83</v>
      </c>
      <c r="AY143" s="243" t="s">
        <v>132</v>
      </c>
    </row>
    <row r="144" spans="1:65" s="12" customFormat="1" ht="11.25">
      <c r="B144" s="212"/>
      <c r="C144" s="213"/>
      <c r="D144" s="208" t="s">
        <v>142</v>
      </c>
      <c r="E144" s="214" t="s">
        <v>1</v>
      </c>
      <c r="F144" s="215" t="s">
        <v>146</v>
      </c>
      <c r="G144" s="213"/>
      <c r="H144" s="214" t="s">
        <v>1</v>
      </c>
      <c r="I144" s="216"/>
      <c r="J144" s="213"/>
      <c r="K144" s="213"/>
      <c r="L144" s="217"/>
      <c r="M144" s="218"/>
      <c r="N144" s="219"/>
      <c r="O144" s="219"/>
      <c r="P144" s="219"/>
      <c r="Q144" s="219"/>
      <c r="R144" s="219"/>
      <c r="S144" s="219"/>
      <c r="T144" s="220"/>
      <c r="AT144" s="221" t="s">
        <v>142</v>
      </c>
      <c r="AU144" s="221" t="s">
        <v>83</v>
      </c>
      <c r="AV144" s="12" t="s">
        <v>83</v>
      </c>
      <c r="AW144" s="12" t="s">
        <v>31</v>
      </c>
      <c r="AX144" s="12" t="s">
        <v>75</v>
      </c>
      <c r="AY144" s="221" t="s">
        <v>132</v>
      </c>
    </row>
    <row r="145" spans="1:65" s="2" customFormat="1" ht="21.75" customHeight="1">
      <c r="A145" s="34"/>
      <c r="B145" s="35"/>
      <c r="C145" s="194" t="s">
        <v>139</v>
      </c>
      <c r="D145" s="194" t="s">
        <v>133</v>
      </c>
      <c r="E145" s="195" t="s">
        <v>162</v>
      </c>
      <c r="F145" s="196" t="s">
        <v>163</v>
      </c>
      <c r="G145" s="197" t="s">
        <v>149</v>
      </c>
      <c r="H145" s="198">
        <v>7</v>
      </c>
      <c r="I145" s="199"/>
      <c r="J145" s="200">
        <f>ROUND(I145*H145,2)</f>
        <v>0</v>
      </c>
      <c r="K145" s="196" t="s">
        <v>137</v>
      </c>
      <c r="L145" s="201"/>
      <c r="M145" s="202" t="s">
        <v>1</v>
      </c>
      <c r="N145" s="203" t="s">
        <v>40</v>
      </c>
      <c r="O145" s="71"/>
      <c r="P145" s="204">
        <f>O145*H145</f>
        <v>0</v>
      </c>
      <c r="Q145" s="204">
        <v>3.70425</v>
      </c>
      <c r="R145" s="204">
        <f>Q145*H145</f>
        <v>25.929749999999999</v>
      </c>
      <c r="S145" s="204">
        <v>0</v>
      </c>
      <c r="T145" s="205">
        <f>S145*H145</f>
        <v>0</v>
      </c>
      <c r="U145" s="34"/>
      <c r="V145" s="34"/>
      <c r="W145" s="34"/>
      <c r="X145" s="34"/>
      <c r="Y145" s="34"/>
      <c r="Z145" s="34"/>
      <c r="AA145" s="34"/>
      <c r="AB145" s="34"/>
      <c r="AC145" s="34"/>
      <c r="AD145" s="34"/>
      <c r="AE145" s="34"/>
      <c r="AR145" s="206" t="s">
        <v>155</v>
      </c>
      <c r="AT145" s="206" t="s">
        <v>133</v>
      </c>
      <c r="AU145" s="206" t="s">
        <v>83</v>
      </c>
      <c r="AY145" s="17" t="s">
        <v>132</v>
      </c>
      <c r="BE145" s="207">
        <f>IF(N145="základní",J145,0)</f>
        <v>0</v>
      </c>
      <c r="BF145" s="207">
        <f>IF(N145="snížená",J145,0)</f>
        <v>0</v>
      </c>
      <c r="BG145" s="207">
        <f>IF(N145="zákl. přenesená",J145,0)</f>
        <v>0</v>
      </c>
      <c r="BH145" s="207">
        <f>IF(N145="sníž. přenesená",J145,0)</f>
        <v>0</v>
      </c>
      <c r="BI145" s="207">
        <f>IF(N145="nulová",J145,0)</f>
        <v>0</v>
      </c>
      <c r="BJ145" s="17" t="s">
        <v>83</v>
      </c>
      <c r="BK145" s="207">
        <f>ROUND(I145*H145,2)</f>
        <v>0</v>
      </c>
      <c r="BL145" s="17" t="s">
        <v>155</v>
      </c>
      <c r="BM145" s="206" t="s">
        <v>164</v>
      </c>
    </row>
    <row r="146" spans="1:65" s="2" customFormat="1" ht="11.25">
      <c r="A146" s="34"/>
      <c r="B146" s="35"/>
      <c r="C146" s="36"/>
      <c r="D146" s="208" t="s">
        <v>141</v>
      </c>
      <c r="E146" s="36"/>
      <c r="F146" s="209" t="s">
        <v>163</v>
      </c>
      <c r="G146" s="36"/>
      <c r="H146" s="36"/>
      <c r="I146" s="115"/>
      <c r="J146" s="36"/>
      <c r="K146" s="36"/>
      <c r="L146" s="39"/>
      <c r="M146" s="210"/>
      <c r="N146" s="211"/>
      <c r="O146" s="71"/>
      <c r="P146" s="71"/>
      <c r="Q146" s="71"/>
      <c r="R146" s="71"/>
      <c r="S146" s="71"/>
      <c r="T146" s="72"/>
      <c r="U146" s="34"/>
      <c r="V146" s="34"/>
      <c r="W146" s="34"/>
      <c r="X146" s="34"/>
      <c r="Y146" s="34"/>
      <c r="Z146" s="34"/>
      <c r="AA146" s="34"/>
      <c r="AB146" s="34"/>
      <c r="AC146" s="34"/>
      <c r="AD146" s="34"/>
      <c r="AE146" s="34"/>
      <c r="AT146" s="17" t="s">
        <v>141</v>
      </c>
      <c r="AU146" s="17" t="s">
        <v>83</v>
      </c>
    </row>
    <row r="147" spans="1:65" s="12" customFormat="1" ht="11.25">
      <c r="B147" s="212"/>
      <c r="C147" s="213"/>
      <c r="D147" s="208" t="s">
        <v>142</v>
      </c>
      <c r="E147" s="214" t="s">
        <v>1</v>
      </c>
      <c r="F147" s="215" t="s">
        <v>165</v>
      </c>
      <c r="G147" s="213"/>
      <c r="H147" s="214" t="s">
        <v>1</v>
      </c>
      <c r="I147" s="216"/>
      <c r="J147" s="213"/>
      <c r="K147" s="213"/>
      <c r="L147" s="217"/>
      <c r="M147" s="218"/>
      <c r="N147" s="219"/>
      <c r="O147" s="219"/>
      <c r="P147" s="219"/>
      <c r="Q147" s="219"/>
      <c r="R147" s="219"/>
      <c r="S147" s="219"/>
      <c r="T147" s="220"/>
      <c r="AT147" s="221" t="s">
        <v>142</v>
      </c>
      <c r="AU147" s="221" t="s">
        <v>83</v>
      </c>
      <c r="AV147" s="12" t="s">
        <v>83</v>
      </c>
      <c r="AW147" s="12" t="s">
        <v>31</v>
      </c>
      <c r="AX147" s="12" t="s">
        <v>75</v>
      </c>
      <c r="AY147" s="221" t="s">
        <v>132</v>
      </c>
    </row>
    <row r="148" spans="1:65" s="13" customFormat="1" ht="11.25">
      <c r="B148" s="222"/>
      <c r="C148" s="223"/>
      <c r="D148" s="208" t="s">
        <v>142</v>
      </c>
      <c r="E148" s="224" t="s">
        <v>1</v>
      </c>
      <c r="F148" s="225" t="s">
        <v>166</v>
      </c>
      <c r="G148" s="223"/>
      <c r="H148" s="226">
        <v>4.4530000000000003</v>
      </c>
      <c r="I148" s="227"/>
      <c r="J148" s="223"/>
      <c r="K148" s="223"/>
      <c r="L148" s="228"/>
      <c r="M148" s="229"/>
      <c r="N148" s="230"/>
      <c r="O148" s="230"/>
      <c r="P148" s="230"/>
      <c r="Q148" s="230"/>
      <c r="R148" s="230"/>
      <c r="S148" s="230"/>
      <c r="T148" s="231"/>
      <c r="AT148" s="232" t="s">
        <v>142</v>
      </c>
      <c r="AU148" s="232" t="s">
        <v>83</v>
      </c>
      <c r="AV148" s="13" t="s">
        <v>85</v>
      </c>
      <c r="AW148" s="13" t="s">
        <v>31</v>
      </c>
      <c r="AX148" s="13" t="s">
        <v>75</v>
      </c>
      <c r="AY148" s="232" t="s">
        <v>132</v>
      </c>
    </row>
    <row r="149" spans="1:65" s="13" customFormat="1" ht="11.25">
      <c r="B149" s="222"/>
      <c r="C149" s="223"/>
      <c r="D149" s="208" t="s">
        <v>142</v>
      </c>
      <c r="E149" s="224" t="s">
        <v>1</v>
      </c>
      <c r="F149" s="225" t="s">
        <v>167</v>
      </c>
      <c r="G149" s="223"/>
      <c r="H149" s="226">
        <v>0.54700000000000004</v>
      </c>
      <c r="I149" s="227"/>
      <c r="J149" s="223"/>
      <c r="K149" s="223"/>
      <c r="L149" s="228"/>
      <c r="M149" s="229"/>
      <c r="N149" s="230"/>
      <c r="O149" s="230"/>
      <c r="P149" s="230"/>
      <c r="Q149" s="230"/>
      <c r="R149" s="230"/>
      <c r="S149" s="230"/>
      <c r="T149" s="231"/>
      <c r="AT149" s="232" t="s">
        <v>142</v>
      </c>
      <c r="AU149" s="232" t="s">
        <v>83</v>
      </c>
      <c r="AV149" s="13" t="s">
        <v>85</v>
      </c>
      <c r="AW149" s="13" t="s">
        <v>31</v>
      </c>
      <c r="AX149" s="13" t="s">
        <v>75</v>
      </c>
      <c r="AY149" s="232" t="s">
        <v>132</v>
      </c>
    </row>
    <row r="150" spans="1:65" s="12" customFormat="1" ht="11.25">
      <c r="B150" s="212"/>
      <c r="C150" s="213"/>
      <c r="D150" s="208" t="s">
        <v>142</v>
      </c>
      <c r="E150" s="214" t="s">
        <v>1</v>
      </c>
      <c r="F150" s="215" t="s">
        <v>157</v>
      </c>
      <c r="G150" s="213"/>
      <c r="H150" s="214" t="s">
        <v>1</v>
      </c>
      <c r="I150" s="216"/>
      <c r="J150" s="213"/>
      <c r="K150" s="213"/>
      <c r="L150" s="217"/>
      <c r="M150" s="218"/>
      <c r="N150" s="219"/>
      <c r="O150" s="219"/>
      <c r="P150" s="219"/>
      <c r="Q150" s="219"/>
      <c r="R150" s="219"/>
      <c r="S150" s="219"/>
      <c r="T150" s="220"/>
      <c r="AT150" s="221" t="s">
        <v>142</v>
      </c>
      <c r="AU150" s="221" t="s">
        <v>83</v>
      </c>
      <c r="AV150" s="12" t="s">
        <v>83</v>
      </c>
      <c r="AW150" s="12" t="s">
        <v>31</v>
      </c>
      <c r="AX150" s="12" t="s">
        <v>75</v>
      </c>
      <c r="AY150" s="221" t="s">
        <v>132</v>
      </c>
    </row>
    <row r="151" spans="1:65" s="13" customFormat="1" ht="11.25">
      <c r="B151" s="222"/>
      <c r="C151" s="223"/>
      <c r="D151" s="208" t="s">
        <v>142</v>
      </c>
      <c r="E151" s="224" t="s">
        <v>1</v>
      </c>
      <c r="F151" s="225" t="s">
        <v>168</v>
      </c>
      <c r="G151" s="223"/>
      <c r="H151" s="226">
        <v>0.93300000000000005</v>
      </c>
      <c r="I151" s="227"/>
      <c r="J151" s="223"/>
      <c r="K151" s="223"/>
      <c r="L151" s="228"/>
      <c r="M151" s="229"/>
      <c r="N151" s="230"/>
      <c r="O151" s="230"/>
      <c r="P151" s="230"/>
      <c r="Q151" s="230"/>
      <c r="R151" s="230"/>
      <c r="S151" s="230"/>
      <c r="T151" s="231"/>
      <c r="AT151" s="232" t="s">
        <v>142</v>
      </c>
      <c r="AU151" s="232" t="s">
        <v>83</v>
      </c>
      <c r="AV151" s="13" t="s">
        <v>85</v>
      </c>
      <c r="AW151" s="13" t="s">
        <v>31</v>
      </c>
      <c r="AX151" s="13" t="s">
        <v>75</v>
      </c>
      <c r="AY151" s="232" t="s">
        <v>132</v>
      </c>
    </row>
    <row r="152" spans="1:65" s="13" customFormat="1" ht="11.25">
      <c r="B152" s="222"/>
      <c r="C152" s="223"/>
      <c r="D152" s="208" t="s">
        <v>142</v>
      </c>
      <c r="E152" s="224" t="s">
        <v>1</v>
      </c>
      <c r="F152" s="225" t="s">
        <v>169</v>
      </c>
      <c r="G152" s="223"/>
      <c r="H152" s="226">
        <v>6.7000000000000004E-2</v>
      </c>
      <c r="I152" s="227"/>
      <c r="J152" s="223"/>
      <c r="K152" s="223"/>
      <c r="L152" s="228"/>
      <c r="M152" s="229"/>
      <c r="N152" s="230"/>
      <c r="O152" s="230"/>
      <c r="P152" s="230"/>
      <c r="Q152" s="230"/>
      <c r="R152" s="230"/>
      <c r="S152" s="230"/>
      <c r="T152" s="231"/>
      <c r="AT152" s="232" t="s">
        <v>142</v>
      </c>
      <c r="AU152" s="232" t="s">
        <v>83</v>
      </c>
      <c r="AV152" s="13" t="s">
        <v>85</v>
      </c>
      <c r="AW152" s="13" t="s">
        <v>31</v>
      </c>
      <c r="AX152" s="13" t="s">
        <v>75</v>
      </c>
      <c r="AY152" s="232" t="s">
        <v>132</v>
      </c>
    </row>
    <row r="153" spans="1:65" s="12" customFormat="1" ht="11.25">
      <c r="B153" s="212"/>
      <c r="C153" s="213"/>
      <c r="D153" s="208" t="s">
        <v>142</v>
      </c>
      <c r="E153" s="214" t="s">
        <v>1</v>
      </c>
      <c r="F153" s="215" t="s">
        <v>170</v>
      </c>
      <c r="G153" s="213"/>
      <c r="H153" s="214" t="s">
        <v>1</v>
      </c>
      <c r="I153" s="216"/>
      <c r="J153" s="213"/>
      <c r="K153" s="213"/>
      <c r="L153" s="217"/>
      <c r="M153" s="218"/>
      <c r="N153" s="219"/>
      <c r="O153" s="219"/>
      <c r="P153" s="219"/>
      <c r="Q153" s="219"/>
      <c r="R153" s="219"/>
      <c r="S153" s="219"/>
      <c r="T153" s="220"/>
      <c r="AT153" s="221" t="s">
        <v>142</v>
      </c>
      <c r="AU153" s="221" t="s">
        <v>83</v>
      </c>
      <c r="AV153" s="12" t="s">
        <v>83</v>
      </c>
      <c r="AW153" s="12" t="s">
        <v>31</v>
      </c>
      <c r="AX153" s="12" t="s">
        <v>75</v>
      </c>
      <c r="AY153" s="221" t="s">
        <v>132</v>
      </c>
    </row>
    <row r="154" spans="1:65" s="13" customFormat="1" ht="11.25">
      <c r="B154" s="222"/>
      <c r="C154" s="223"/>
      <c r="D154" s="208" t="s">
        <v>142</v>
      </c>
      <c r="E154" s="224" t="s">
        <v>1</v>
      </c>
      <c r="F154" s="225" t="s">
        <v>83</v>
      </c>
      <c r="G154" s="223"/>
      <c r="H154" s="226">
        <v>1</v>
      </c>
      <c r="I154" s="227"/>
      <c r="J154" s="223"/>
      <c r="K154" s="223"/>
      <c r="L154" s="228"/>
      <c r="M154" s="229"/>
      <c r="N154" s="230"/>
      <c r="O154" s="230"/>
      <c r="P154" s="230"/>
      <c r="Q154" s="230"/>
      <c r="R154" s="230"/>
      <c r="S154" s="230"/>
      <c r="T154" s="231"/>
      <c r="AT154" s="232" t="s">
        <v>142</v>
      </c>
      <c r="AU154" s="232" t="s">
        <v>83</v>
      </c>
      <c r="AV154" s="13" t="s">
        <v>85</v>
      </c>
      <c r="AW154" s="13" t="s">
        <v>31</v>
      </c>
      <c r="AX154" s="13" t="s">
        <v>75</v>
      </c>
      <c r="AY154" s="232" t="s">
        <v>132</v>
      </c>
    </row>
    <row r="155" spans="1:65" s="14" customFormat="1" ht="11.25">
      <c r="B155" s="233"/>
      <c r="C155" s="234"/>
      <c r="D155" s="208" t="s">
        <v>142</v>
      </c>
      <c r="E155" s="235" t="s">
        <v>1</v>
      </c>
      <c r="F155" s="236" t="s">
        <v>145</v>
      </c>
      <c r="G155" s="234"/>
      <c r="H155" s="237">
        <v>7</v>
      </c>
      <c r="I155" s="238"/>
      <c r="J155" s="234"/>
      <c r="K155" s="234"/>
      <c r="L155" s="239"/>
      <c r="M155" s="240"/>
      <c r="N155" s="241"/>
      <c r="O155" s="241"/>
      <c r="P155" s="241"/>
      <c r="Q155" s="241"/>
      <c r="R155" s="241"/>
      <c r="S155" s="241"/>
      <c r="T155" s="242"/>
      <c r="AT155" s="243" t="s">
        <v>142</v>
      </c>
      <c r="AU155" s="243" t="s">
        <v>83</v>
      </c>
      <c r="AV155" s="14" t="s">
        <v>139</v>
      </c>
      <c r="AW155" s="14" t="s">
        <v>31</v>
      </c>
      <c r="AX155" s="14" t="s">
        <v>83</v>
      </c>
      <c r="AY155" s="243" t="s">
        <v>132</v>
      </c>
    </row>
    <row r="156" spans="1:65" s="12" customFormat="1" ht="11.25">
      <c r="B156" s="212"/>
      <c r="C156" s="213"/>
      <c r="D156" s="208" t="s">
        <v>142</v>
      </c>
      <c r="E156" s="214" t="s">
        <v>1</v>
      </c>
      <c r="F156" s="215" t="s">
        <v>146</v>
      </c>
      <c r="G156" s="213"/>
      <c r="H156" s="214" t="s">
        <v>1</v>
      </c>
      <c r="I156" s="216"/>
      <c r="J156" s="213"/>
      <c r="K156" s="213"/>
      <c r="L156" s="217"/>
      <c r="M156" s="218"/>
      <c r="N156" s="219"/>
      <c r="O156" s="219"/>
      <c r="P156" s="219"/>
      <c r="Q156" s="219"/>
      <c r="R156" s="219"/>
      <c r="S156" s="219"/>
      <c r="T156" s="220"/>
      <c r="AT156" s="221" t="s">
        <v>142</v>
      </c>
      <c r="AU156" s="221" t="s">
        <v>83</v>
      </c>
      <c r="AV156" s="12" t="s">
        <v>83</v>
      </c>
      <c r="AW156" s="12" t="s">
        <v>31</v>
      </c>
      <c r="AX156" s="12" t="s">
        <v>75</v>
      </c>
      <c r="AY156" s="221" t="s">
        <v>132</v>
      </c>
    </row>
    <row r="157" spans="1:65" s="2" customFormat="1" ht="21.75" customHeight="1">
      <c r="A157" s="34"/>
      <c r="B157" s="35"/>
      <c r="C157" s="194" t="s">
        <v>171</v>
      </c>
      <c r="D157" s="194" t="s">
        <v>133</v>
      </c>
      <c r="E157" s="195" t="s">
        <v>172</v>
      </c>
      <c r="F157" s="196" t="s">
        <v>173</v>
      </c>
      <c r="G157" s="197" t="s">
        <v>149</v>
      </c>
      <c r="H157" s="198">
        <v>242</v>
      </c>
      <c r="I157" s="199"/>
      <c r="J157" s="200">
        <f>ROUND(I157*H157,2)</f>
        <v>0</v>
      </c>
      <c r="K157" s="196" t="s">
        <v>137</v>
      </c>
      <c r="L157" s="201"/>
      <c r="M157" s="202" t="s">
        <v>1</v>
      </c>
      <c r="N157" s="203" t="s">
        <v>40</v>
      </c>
      <c r="O157" s="71"/>
      <c r="P157" s="204">
        <f>O157*H157</f>
        <v>0</v>
      </c>
      <c r="Q157" s="204">
        <v>0.27500000000000002</v>
      </c>
      <c r="R157" s="204">
        <f>Q157*H157</f>
        <v>66.550000000000011</v>
      </c>
      <c r="S157" s="204">
        <v>0</v>
      </c>
      <c r="T157" s="205">
        <f>S157*H157</f>
        <v>0</v>
      </c>
      <c r="U157" s="34"/>
      <c r="V157" s="34"/>
      <c r="W157" s="34"/>
      <c r="X157" s="34"/>
      <c r="Y157" s="34"/>
      <c r="Z157" s="34"/>
      <c r="AA157" s="34"/>
      <c r="AB157" s="34"/>
      <c r="AC157" s="34"/>
      <c r="AD157" s="34"/>
      <c r="AE157" s="34"/>
      <c r="AR157" s="206" t="s">
        <v>155</v>
      </c>
      <c r="AT157" s="206" t="s">
        <v>133</v>
      </c>
      <c r="AU157" s="206" t="s">
        <v>83</v>
      </c>
      <c r="AY157" s="17" t="s">
        <v>132</v>
      </c>
      <c r="BE157" s="207">
        <f>IF(N157="základní",J157,0)</f>
        <v>0</v>
      </c>
      <c r="BF157" s="207">
        <f>IF(N157="snížená",J157,0)</f>
        <v>0</v>
      </c>
      <c r="BG157" s="207">
        <f>IF(N157="zákl. přenesená",J157,0)</f>
        <v>0</v>
      </c>
      <c r="BH157" s="207">
        <f>IF(N157="sníž. přenesená",J157,0)</f>
        <v>0</v>
      </c>
      <c r="BI157" s="207">
        <f>IF(N157="nulová",J157,0)</f>
        <v>0</v>
      </c>
      <c r="BJ157" s="17" t="s">
        <v>83</v>
      </c>
      <c r="BK157" s="207">
        <f>ROUND(I157*H157,2)</f>
        <v>0</v>
      </c>
      <c r="BL157" s="17" t="s">
        <v>155</v>
      </c>
      <c r="BM157" s="206" t="s">
        <v>174</v>
      </c>
    </row>
    <row r="158" spans="1:65" s="2" customFormat="1" ht="11.25">
      <c r="A158" s="34"/>
      <c r="B158" s="35"/>
      <c r="C158" s="36"/>
      <c r="D158" s="208" t="s">
        <v>141</v>
      </c>
      <c r="E158" s="36"/>
      <c r="F158" s="209" t="s">
        <v>173</v>
      </c>
      <c r="G158" s="36"/>
      <c r="H158" s="36"/>
      <c r="I158" s="115"/>
      <c r="J158" s="36"/>
      <c r="K158" s="36"/>
      <c r="L158" s="39"/>
      <c r="M158" s="210"/>
      <c r="N158" s="211"/>
      <c r="O158" s="71"/>
      <c r="P158" s="71"/>
      <c r="Q158" s="71"/>
      <c r="R158" s="71"/>
      <c r="S158" s="71"/>
      <c r="T158" s="72"/>
      <c r="U158" s="34"/>
      <c r="V158" s="34"/>
      <c r="W158" s="34"/>
      <c r="X158" s="34"/>
      <c r="Y158" s="34"/>
      <c r="Z158" s="34"/>
      <c r="AA158" s="34"/>
      <c r="AB158" s="34"/>
      <c r="AC158" s="34"/>
      <c r="AD158" s="34"/>
      <c r="AE158" s="34"/>
      <c r="AT158" s="17" t="s">
        <v>141</v>
      </c>
      <c r="AU158" s="17" t="s">
        <v>83</v>
      </c>
    </row>
    <row r="159" spans="1:65" s="12" customFormat="1" ht="11.25">
      <c r="B159" s="212"/>
      <c r="C159" s="213"/>
      <c r="D159" s="208" t="s">
        <v>142</v>
      </c>
      <c r="E159" s="214" t="s">
        <v>1</v>
      </c>
      <c r="F159" s="215" t="s">
        <v>165</v>
      </c>
      <c r="G159" s="213"/>
      <c r="H159" s="214" t="s">
        <v>1</v>
      </c>
      <c r="I159" s="216"/>
      <c r="J159" s="213"/>
      <c r="K159" s="213"/>
      <c r="L159" s="217"/>
      <c r="M159" s="218"/>
      <c r="N159" s="219"/>
      <c r="O159" s="219"/>
      <c r="P159" s="219"/>
      <c r="Q159" s="219"/>
      <c r="R159" s="219"/>
      <c r="S159" s="219"/>
      <c r="T159" s="220"/>
      <c r="AT159" s="221" t="s">
        <v>142</v>
      </c>
      <c r="AU159" s="221" t="s">
        <v>83</v>
      </c>
      <c r="AV159" s="12" t="s">
        <v>83</v>
      </c>
      <c r="AW159" s="12" t="s">
        <v>31</v>
      </c>
      <c r="AX159" s="12" t="s">
        <v>75</v>
      </c>
      <c r="AY159" s="221" t="s">
        <v>132</v>
      </c>
    </row>
    <row r="160" spans="1:65" s="13" customFormat="1" ht="11.25">
      <c r="B160" s="222"/>
      <c r="C160" s="223"/>
      <c r="D160" s="208" t="s">
        <v>142</v>
      </c>
      <c r="E160" s="224" t="s">
        <v>1</v>
      </c>
      <c r="F160" s="225" t="s">
        <v>159</v>
      </c>
      <c r="G160" s="223"/>
      <c r="H160" s="226">
        <v>253.84</v>
      </c>
      <c r="I160" s="227"/>
      <c r="J160" s="223"/>
      <c r="K160" s="223"/>
      <c r="L160" s="228"/>
      <c r="M160" s="229"/>
      <c r="N160" s="230"/>
      <c r="O160" s="230"/>
      <c r="P160" s="230"/>
      <c r="Q160" s="230"/>
      <c r="R160" s="230"/>
      <c r="S160" s="230"/>
      <c r="T160" s="231"/>
      <c r="AT160" s="232" t="s">
        <v>142</v>
      </c>
      <c r="AU160" s="232" t="s">
        <v>83</v>
      </c>
      <c r="AV160" s="13" t="s">
        <v>85</v>
      </c>
      <c r="AW160" s="13" t="s">
        <v>31</v>
      </c>
      <c r="AX160" s="13" t="s">
        <v>75</v>
      </c>
      <c r="AY160" s="232" t="s">
        <v>132</v>
      </c>
    </row>
    <row r="161" spans="1:65" s="13" customFormat="1" ht="11.25">
      <c r="B161" s="222"/>
      <c r="C161" s="223"/>
      <c r="D161" s="208" t="s">
        <v>142</v>
      </c>
      <c r="E161" s="224" t="s">
        <v>1</v>
      </c>
      <c r="F161" s="225" t="s">
        <v>160</v>
      </c>
      <c r="G161" s="223"/>
      <c r="H161" s="226">
        <v>0.16</v>
      </c>
      <c r="I161" s="227"/>
      <c r="J161" s="223"/>
      <c r="K161" s="223"/>
      <c r="L161" s="228"/>
      <c r="M161" s="229"/>
      <c r="N161" s="230"/>
      <c r="O161" s="230"/>
      <c r="P161" s="230"/>
      <c r="Q161" s="230"/>
      <c r="R161" s="230"/>
      <c r="S161" s="230"/>
      <c r="T161" s="231"/>
      <c r="AT161" s="232" t="s">
        <v>142</v>
      </c>
      <c r="AU161" s="232" t="s">
        <v>83</v>
      </c>
      <c r="AV161" s="13" t="s">
        <v>85</v>
      </c>
      <c r="AW161" s="13" t="s">
        <v>31</v>
      </c>
      <c r="AX161" s="13" t="s">
        <v>75</v>
      </c>
      <c r="AY161" s="232" t="s">
        <v>132</v>
      </c>
    </row>
    <row r="162" spans="1:65" s="13" customFormat="1" ht="11.25">
      <c r="B162" s="222"/>
      <c r="C162" s="223"/>
      <c r="D162" s="208" t="s">
        <v>142</v>
      </c>
      <c r="E162" s="224" t="s">
        <v>1</v>
      </c>
      <c r="F162" s="225" t="s">
        <v>175</v>
      </c>
      <c r="G162" s="223"/>
      <c r="H162" s="226">
        <v>-12</v>
      </c>
      <c r="I162" s="227"/>
      <c r="J162" s="223"/>
      <c r="K162" s="223"/>
      <c r="L162" s="228"/>
      <c r="M162" s="229"/>
      <c r="N162" s="230"/>
      <c r="O162" s="230"/>
      <c r="P162" s="230"/>
      <c r="Q162" s="230"/>
      <c r="R162" s="230"/>
      <c r="S162" s="230"/>
      <c r="T162" s="231"/>
      <c r="AT162" s="232" t="s">
        <v>142</v>
      </c>
      <c r="AU162" s="232" t="s">
        <v>83</v>
      </c>
      <c r="AV162" s="13" t="s">
        <v>85</v>
      </c>
      <c r="AW162" s="13" t="s">
        <v>31</v>
      </c>
      <c r="AX162" s="13" t="s">
        <v>75</v>
      </c>
      <c r="AY162" s="232" t="s">
        <v>132</v>
      </c>
    </row>
    <row r="163" spans="1:65" s="14" customFormat="1" ht="11.25">
      <c r="B163" s="233"/>
      <c r="C163" s="234"/>
      <c r="D163" s="208" t="s">
        <v>142</v>
      </c>
      <c r="E163" s="235" t="s">
        <v>1</v>
      </c>
      <c r="F163" s="236" t="s">
        <v>145</v>
      </c>
      <c r="G163" s="234"/>
      <c r="H163" s="237">
        <v>242</v>
      </c>
      <c r="I163" s="238"/>
      <c r="J163" s="234"/>
      <c r="K163" s="234"/>
      <c r="L163" s="239"/>
      <c r="M163" s="240"/>
      <c r="N163" s="241"/>
      <c r="O163" s="241"/>
      <c r="P163" s="241"/>
      <c r="Q163" s="241"/>
      <c r="R163" s="241"/>
      <c r="S163" s="241"/>
      <c r="T163" s="242"/>
      <c r="AT163" s="243" t="s">
        <v>142</v>
      </c>
      <c r="AU163" s="243" t="s">
        <v>83</v>
      </c>
      <c r="AV163" s="14" t="s">
        <v>139</v>
      </c>
      <c r="AW163" s="14" t="s">
        <v>31</v>
      </c>
      <c r="AX163" s="14" t="s">
        <v>83</v>
      </c>
      <c r="AY163" s="243" t="s">
        <v>132</v>
      </c>
    </row>
    <row r="164" spans="1:65" s="12" customFormat="1" ht="11.25">
      <c r="B164" s="212"/>
      <c r="C164" s="213"/>
      <c r="D164" s="208" t="s">
        <v>142</v>
      </c>
      <c r="E164" s="214" t="s">
        <v>1</v>
      </c>
      <c r="F164" s="215" t="s">
        <v>146</v>
      </c>
      <c r="G164" s="213"/>
      <c r="H164" s="214" t="s">
        <v>1</v>
      </c>
      <c r="I164" s="216"/>
      <c r="J164" s="213"/>
      <c r="K164" s="213"/>
      <c r="L164" s="217"/>
      <c r="M164" s="218"/>
      <c r="N164" s="219"/>
      <c r="O164" s="219"/>
      <c r="P164" s="219"/>
      <c r="Q164" s="219"/>
      <c r="R164" s="219"/>
      <c r="S164" s="219"/>
      <c r="T164" s="220"/>
      <c r="AT164" s="221" t="s">
        <v>142</v>
      </c>
      <c r="AU164" s="221" t="s">
        <v>83</v>
      </c>
      <c r="AV164" s="12" t="s">
        <v>83</v>
      </c>
      <c r="AW164" s="12" t="s">
        <v>31</v>
      </c>
      <c r="AX164" s="12" t="s">
        <v>75</v>
      </c>
      <c r="AY164" s="221" t="s">
        <v>132</v>
      </c>
    </row>
    <row r="165" spans="1:65" s="2" customFormat="1" ht="21.75" customHeight="1">
      <c r="A165" s="34"/>
      <c r="B165" s="35"/>
      <c r="C165" s="194" t="s">
        <v>176</v>
      </c>
      <c r="D165" s="194" t="s">
        <v>133</v>
      </c>
      <c r="E165" s="195" t="s">
        <v>177</v>
      </c>
      <c r="F165" s="196" t="s">
        <v>178</v>
      </c>
      <c r="G165" s="197" t="s">
        <v>149</v>
      </c>
      <c r="H165" s="198">
        <v>28</v>
      </c>
      <c r="I165" s="199"/>
      <c r="J165" s="200">
        <f>ROUND(I165*H165,2)</f>
        <v>0</v>
      </c>
      <c r="K165" s="196" t="s">
        <v>137</v>
      </c>
      <c r="L165" s="201"/>
      <c r="M165" s="202" t="s">
        <v>1</v>
      </c>
      <c r="N165" s="203" t="s">
        <v>40</v>
      </c>
      <c r="O165" s="71"/>
      <c r="P165" s="204">
        <f>O165*H165</f>
        <v>0</v>
      </c>
      <c r="Q165" s="204">
        <v>0.28306999999999999</v>
      </c>
      <c r="R165" s="204">
        <f>Q165*H165</f>
        <v>7.9259599999999999</v>
      </c>
      <c r="S165" s="204">
        <v>0</v>
      </c>
      <c r="T165" s="205">
        <f>S165*H165</f>
        <v>0</v>
      </c>
      <c r="U165" s="34"/>
      <c r="V165" s="34"/>
      <c r="W165" s="34"/>
      <c r="X165" s="34"/>
      <c r="Y165" s="34"/>
      <c r="Z165" s="34"/>
      <c r="AA165" s="34"/>
      <c r="AB165" s="34"/>
      <c r="AC165" s="34"/>
      <c r="AD165" s="34"/>
      <c r="AE165" s="34"/>
      <c r="AR165" s="206" t="s">
        <v>155</v>
      </c>
      <c r="AT165" s="206" t="s">
        <v>133</v>
      </c>
      <c r="AU165" s="206" t="s">
        <v>83</v>
      </c>
      <c r="AY165" s="17" t="s">
        <v>132</v>
      </c>
      <c r="BE165" s="207">
        <f>IF(N165="základní",J165,0)</f>
        <v>0</v>
      </c>
      <c r="BF165" s="207">
        <f>IF(N165="snížená",J165,0)</f>
        <v>0</v>
      </c>
      <c r="BG165" s="207">
        <f>IF(N165="zákl. přenesená",J165,0)</f>
        <v>0</v>
      </c>
      <c r="BH165" s="207">
        <f>IF(N165="sníž. přenesená",J165,0)</f>
        <v>0</v>
      </c>
      <c r="BI165" s="207">
        <f>IF(N165="nulová",J165,0)</f>
        <v>0</v>
      </c>
      <c r="BJ165" s="17" t="s">
        <v>83</v>
      </c>
      <c r="BK165" s="207">
        <f>ROUND(I165*H165,2)</f>
        <v>0</v>
      </c>
      <c r="BL165" s="17" t="s">
        <v>155</v>
      </c>
      <c r="BM165" s="206" t="s">
        <v>179</v>
      </c>
    </row>
    <row r="166" spans="1:65" s="2" customFormat="1" ht="11.25">
      <c r="A166" s="34"/>
      <c r="B166" s="35"/>
      <c r="C166" s="36"/>
      <c r="D166" s="208" t="s">
        <v>141</v>
      </c>
      <c r="E166" s="36"/>
      <c r="F166" s="209" t="s">
        <v>178</v>
      </c>
      <c r="G166" s="36"/>
      <c r="H166" s="36"/>
      <c r="I166" s="115"/>
      <c r="J166" s="36"/>
      <c r="K166" s="36"/>
      <c r="L166" s="39"/>
      <c r="M166" s="210"/>
      <c r="N166" s="211"/>
      <c r="O166" s="71"/>
      <c r="P166" s="71"/>
      <c r="Q166" s="71"/>
      <c r="R166" s="71"/>
      <c r="S166" s="71"/>
      <c r="T166" s="72"/>
      <c r="U166" s="34"/>
      <c r="V166" s="34"/>
      <c r="W166" s="34"/>
      <c r="X166" s="34"/>
      <c r="Y166" s="34"/>
      <c r="Z166" s="34"/>
      <c r="AA166" s="34"/>
      <c r="AB166" s="34"/>
      <c r="AC166" s="34"/>
      <c r="AD166" s="34"/>
      <c r="AE166" s="34"/>
      <c r="AT166" s="17" t="s">
        <v>141</v>
      </c>
      <c r="AU166" s="17" t="s">
        <v>83</v>
      </c>
    </row>
    <row r="167" spans="1:65" s="12" customFormat="1" ht="11.25">
      <c r="B167" s="212"/>
      <c r="C167" s="213"/>
      <c r="D167" s="208" t="s">
        <v>142</v>
      </c>
      <c r="E167" s="214" t="s">
        <v>1</v>
      </c>
      <c r="F167" s="215" t="s">
        <v>180</v>
      </c>
      <c r="G167" s="213"/>
      <c r="H167" s="214" t="s">
        <v>1</v>
      </c>
      <c r="I167" s="216"/>
      <c r="J167" s="213"/>
      <c r="K167" s="213"/>
      <c r="L167" s="217"/>
      <c r="M167" s="218"/>
      <c r="N167" s="219"/>
      <c r="O167" s="219"/>
      <c r="P167" s="219"/>
      <c r="Q167" s="219"/>
      <c r="R167" s="219"/>
      <c r="S167" s="219"/>
      <c r="T167" s="220"/>
      <c r="AT167" s="221" t="s">
        <v>142</v>
      </c>
      <c r="AU167" s="221" t="s">
        <v>83</v>
      </c>
      <c r="AV167" s="12" t="s">
        <v>83</v>
      </c>
      <c r="AW167" s="12" t="s">
        <v>31</v>
      </c>
      <c r="AX167" s="12" t="s">
        <v>75</v>
      </c>
      <c r="AY167" s="221" t="s">
        <v>132</v>
      </c>
    </row>
    <row r="168" spans="1:65" s="13" customFormat="1" ht="11.25">
      <c r="B168" s="222"/>
      <c r="C168" s="223"/>
      <c r="D168" s="208" t="s">
        <v>142</v>
      </c>
      <c r="E168" s="224" t="s">
        <v>1</v>
      </c>
      <c r="F168" s="225" t="s">
        <v>181</v>
      </c>
      <c r="G168" s="223"/>
      <c r="H168" s="226">
        <v>12</v>
      </c>
      <c r="I168" s="227"/>
      <c r="J168" s="223"/>
      <c r="K168" s="223"/>
      <c r="L168" s="228"/>
      <c r="M168" s="229"/>
      <c r="N168" s="230"/>
      <c r="O168" s="230"/>
      <c r="P168" s="230"/>
      <c r="Q168" s="230"/>
      <c r="R168" s="230"/>
      <c r="S168" s="230"/>
      <c r="T168" s="231"/>
      <c r="AT168" s="232" t="s">
        <v>142</v>
      </c>
      <c r="AU168" s="232" t="s">
        <v>83</v>
      </c>
      <c r="AV168" s="13" t="s">
        <v>85</v>
      </c>
      <c r="AW168" s="13" t="s">
        <v>31</v>
      </c>
      <c r="AX168" s="13" t="s">
        <v>75</v>
      </c>
      <c r="AY168" s="232" t="s">
        <v>132</v>
      </c>
    </row>
    <row r="169" spans="1:65" s="12" customFormat="1" ht="11.25">
      <c r="B169" s="212"/>
      <c r="C169" s="213"/>
      <c r="D169" s="208" t="s">
        <v>142</v>
      </c>
      <c r="E169" s="214" t="s">
        <v>1</v>
      </c>
      <c r="F169" s="215" t="s">
        <v>182</v>
      </c>
      <c r="G169" s="213"/>
      <c r="H169" s="214" t="s">
        <v>1</v>
      </c>
      <c r="I169" s="216"/>
      <c r="J169" s="213"/>
      <c r="K169" s="213"/>
      <c r="L169" s="217"/>
      <c r="M169" s="218"/>
      <c r="N169" s="219"/>
      <c r="O169" s="219"/>
      <c r="P169" s="219"/>
      <c r="Q169" s="219"/>
      <c r="R169" s="219"/>
      <c r="S169" s="219"/>
      <c r="T169" s="220"/>
      <c r="AT169" s="221" t="s">
        <v>142</v>
      </c>
      <c r="AU169" s="221" t="s">
        <v>83</v>
      </c>
      <c r="AV169" s="12" t="s">
        <v>83</v>
      </c>
      <c r="AW169" s="12" t="s">
        <v>31</v>
      </c>
      <c r="AX169" s="12" t="s">
        <v>75</v>
      </c>
      <c r="AY169" s="221" t="s">
        <v>132</v>
      </c>
    </row>
    <row r="170" spans="1:65" s="13" customFormat="1" ht="11.25">
      <c r="B170" s="222"/>
      <c r="C170" s="223"/>
      <c r="D170" s="208" t="s">
        <v>142</v>
      </c>
      <c r="E170" s="224" t="s">
        <v>1</v>
      </c>
      <c r="F170" s="225" t="s">
        <v>181</v>
      </c>
      <c r="G170" s="223"/>
      <c r="H170" s="226">
        <v>12</v>
      </c>
      <c r="I170" s="227"/>
      <c r="J170" s="223"/>
      <c r="K170" s="223"/>
      <c r="L170" s="228"/>
      <c r="M170" s="229"/>
      <c r="N170" s="230"/>
      <c r="O170" s="230"/>
      <c r="P170" s="230"/>
      <c r="Q170" s="230"/>
      <c r="R170" s="230"/>
      <c r="S170" s="230"/>
      <c r="T170" s="231"/>
      <c r="AT170" s="232" t="s">
        <v>142</v>
      </c>
      <c r="AU170" s="232" t="s">
        <v>83</v>
      </c>
      <c r="AV170" s="13" t="s">
        <v>85</v>
      </c>
      <c r="AW170" s="13" t="s">
        <v>31</v>
      </c>
      <c r="AX170" s="13" t="s">
        <v>75</v>
      </c>
      <c r="AY170" s="232" t="s">
        <v>132</v>
      </c>
    </row>
    <row r="171" spans="1:65" s="12" customFormat="1" ht="11.25">
      <c r="B171" s="212"/>
      <c r="C171" s="213"/>
      <c r="D171" s="208" t="s">
        <v>142</v>
      </c>
      <c r="E171" s="214" t="s">
        <v>1</v>
      </c>
      <c r="F171" s="215" t="s">
        <v>183</v>
      </c>
      <c r="G171" s="213"/>
      <c r="H171" s="214" t="s">
        <v>1</v>
      </c>
      <c r="I171" s="216"/>
      <c r="J171" s="213"/>
      <c r="K171" s="213"/>
      <c r="L171" s="217"/>
      <c r="M171" s="218"/>
      <c r="N171" s="219"/>
      <c r="O171" s="219"/>
      <c r="P171" s="219"/>
      <c r="Q171" s="219"/>
      <c r="R171" s="219"/>
      <c r="S171" s="219"/>
      <c r="T171" s="220"/>
      <c r="AT171" s="221" t="s">
        <v>142</v>
      </c>
      <c r="AU171" s="221" t="s">
        <v>83</v>
      </c>
      <c r="AV171" s="12" t="s">
        <v>83</v>
      </c>
      <c r="AW171" s="12" t="s">
        <v>31</v>
      </c>
      <c r="AX171" s="12" t="s">
        <v>75</v>
      </c>
      <c r="AY171" s="221" t="s">
        <v>132</v>
      </c>
    </row>
    <row r="172" spans="1:65" s="13" customFormat="1" ht="11.25">
      <c r="B172" s="222"/>
      <c r="C172" s="223"/>
      <c r="D172" s="208" t="s">
        <v>142</v>
      </c>
      <c r="E172" s="224" t="s">
        <v>1</v>
      </c>
      <c r="F172" s="225" t="s">
        <v>184</v>
      </c>
      <c r="G172" s="223"/>
      <c r="H172" s="226">
        <v>4</v>
      </c>
      <c r="I172" s="227"/>
      <c r="J172" s="223"/>
      <c r="K172" s="223"/>
      <c r="L172" s="228"/>
      <c r="M172" s="229"/>
      <c r="N172" s="230"/>
      <c r="O172" s="230"/>
      <c r="P172" s="230"/>
      <c r="Q172" s="230"/>
      <c r="R172" s="230"/>
      <c r="S172" s="230"/>
      <c r="T172" s="231"/>
      <c r="AT172" s="232" t="s">
        <v>142</v>
      </c>
      <c r="AU172" s="232" t="s">
        <v>83</v>
      </c>
      <c r="AV172" s="13" t="s">
        <v>85</v>
      </c>
      <c r="AW172" s="13" t="s">
        <v>31</v>
      </c>
      <c r="AX172" s="13" t="s">
        <v>75</v>
      </c>
      <c r="AY172" s="232" t="s">
        <v>132</v>
      </c>
    </row>
    <row r="173" spans="1:65" s="14" customFormat="1" ht="11.25">
      <c r="B173" s="233"/>
      <c r="C173" s="234"/>
      <c r="D173" s="208" t="s">
        <v>142</v>
      </c>
      <c r="E173" s="235" t="s">
        <v>1</v>
      </c>
      <c r="F173" s="236" t="s">
        <v>145</v>
      </c>
      <c r="G173" s="234"/>
      <c r="H173" s="237">
        <v>28</v>
      </c>
      <c r="I173" s="238"/>
      <c r="J173" s="234"/>
      <c r="K173" s="234"/>
      <c r="L173" s="239"/>
      <c r="M173" s="240"/>
      <c r="N173" s="241"/>
      <c r="O173" s="241"/>
      <c r="P173" s="241"/>
      <c r="Q173" s="241"/>
      <c r="R173" s="241"/>
      <c r="S173" s="241"/>
      <c r="T173" s="242"/>
      <c r="AT173" s="243" t="s">
        <v>142</v>
      </c>
      <c r="AU173" s="243" t="s">
        <v>83</v>
      </c>
      <c r="AV173" s="14" t="s">
        <v>139</v>
      </c>
      <c r="AW173" s="14" t="s">
        <v>31</v>
      </c>
      <c r="AX173" s="14" t="s">
        <v>83</v>
      </c>
      <c r="AY173" s="243" t="s">
        <v>132</v>
      </c>
    </row>
    <row r="174" spans="1:65" s="12" customFormat="1" ht="11.25">
      <c r="B174" s="212"/>
      <c r="C174" s="213"/>
      <c r="D174" s="208" t="s">
        <v>142</v>
      </c>
      <c r="E174" s="214" t="s">
        <v>1</v>
      </c>
      <c r="F174" s="215" t="s">
        <v>146</v>
      </c>
      <c r="G174" s="213"/>
      <c r="H174" s="214" t="s">
        <v>1</v>
      </c>
      <c r="I174" s="216"/>
      <c r="J174" s="213"/>
      <c r="K174" s="213"/>
      <c r="L174" s="217"/>
      <c r="M174" s="218"/>
      <c r="N174" s="219"/>
      <c r="O174" s="219"/>
      <c r="P174" s="219"/>
      <c r="Q174" s="219"/>
      <c r="R174" s="219"/>
      <c r="S174" s="219"/>
      <c r="T174" s="220"/>
      <c r="AT174" s="221" t="s">
        <v>142</v>
      </c>
      <c r="AU174" s="221" t="s">
        <v>83</v>
      </c>
      <c r="AV174" s="12" t="s">
        <v>83</v>
      </c>
      <c r="AW174" s="12" t="s">
        <v>31</v>
      </c>
      <c r="AX174" s="12" t="s">
        <v>75</v>
      </c>
      <c r="AY174" s="221" t="s">
        <v>132</v>
      </c>
    </row>
    <row r="175" spans="1:65" s="2" customFormat="1" ht="21.75" customHeight="1">
      <c r="A175" s="34"/>
      <c r="B175" s="35"/>
      <c r="C175" s="194" t="s">
        <v>185</v>
      </c>
      <c r="D175" s="194" t="s">
        <v>133</v>
      </c>
      <c r="E175" s="195" t="s">
        <v>186</v>
      </c>
      <c r="F175" s="196" t="s">
        <v>187</v>
      </c>
      <c r="G175" s="197" t="s">
        <v>149</v>
      </c>
      <c r="H175" s="198">
        <v>20</v>
      </c>
      <c r="I175" s="199"/>
      <c r="J175" s="200">
        <f>ROUND(I175*H175,2)</f>
        <v>0</v>
      </c>
      <c r="K175" s="196" t="s">
        <v>137</v>
      </c>
      <c r="L175" s="201"/>
      <c r="M175" s="202" t="s">
        <v>1</v>
      </c>
      <c r="N175" s="203" t="s">
        <v>40</v>
      </c>
      <c r="O175" s="71"/>
      <c r="P175" s="204">
        <f>O175*H175</f>
        <v>0</v>
      </c>
      <c r="Q175" s="204">
        <v>9.7000000000000003E-2</v>
      </c>
      <c r="R175" s="204">
        <f>Q175*H175</f>
        <v>1.94</v>
      </c>
      <c r="S175" s="204">
        <v>0</v>
      </c>
      <c r="T175" s="205">
        <f>S175*H175</f>
        <v>0</v>
      </c>
      <c r="U175" s="34"/>
      <c r="V175" s="34"/>
      <c r="W175" s="34"/>
      <c r="X175" s="34"/>
      <c r="Y175" s="34"/>
      <c r="Z175" s="34"/>
      <c r="AA175" s="34"/>
      <c r="AB175" s="34"/>
      <c r="AC175" s="34"/>
      <c r="AD175" s="34"/>
      <c r="AE175" s="34"/>
      <c r="AR175" s="206" t="s">
        <v>138</v>
      </c>
      <c r="AT175" s="206" t="s">
        <v>133</v>
      </c>
      <c r="AU175" s="206" t="s">
        <v>83</v>
      </c>
      <c r="AY175" s="17" t="s">
        <v>132</v>
      </c>
      <c r="BE175" s="207">
        <f>IF(N175="základní",J175,0)</f>
        <v>0</v>
      </c>
      <c r="BF175" s="207">
        <f>IF(N175="snížená",J175,0)</f>
        <v>0</v>
      </c>
      <c r="BG175" s="207">
        <f>IF(N175="zákl. přenesená",J175,0)</f>
        <v>0</v>
      </c>
      <c r="BH175" s="207">
        <f>IF(N175="sníž. přenesená",J175,0)</f>
        <v>0</v>
      </c>
      <c r="BI175" s="207">
        <f>IF(N175="nulová",J175,0)</f>
        <v>0</v>
      </c>
      <c r="BJ175" s="17" t="s">
        <v>83</v>
      </c>
      <c r="BK175" s="207">
        <f>ROUND(I175*H175,2)</f>
        <v>0</v>
      </c>
      <c r="BL175" s="17" t="s">
        <v>139</v>
      </c>
      <c r="BM175" s="206" t="s">
        <v>188</v>
      </c>
    </row>
    <row r="176" spans="1:65" s="2" customFormat="1" ht="11.25">
      <c r="A176" s="34"/>
      <c r="B176" s="35"/>
      <c r="C176" s="36"/>
      <c r="D176" s="208" t="s">
        <v>141</v>
      </c>
      <c r="E176" s="36"/>
      <c r="F176" s="209" t="s">
        <v>187</v>
      </c>
      <c r="G176" s="36"/>
      <c r="H176" s="36"/>
      <c r="I176" s="115"/>
      <c r="J176" s="36"/>
      <c r="K176" s="36"/>
      <c r="L176" s="39"/>
      <c r="M176" s="210"/>
      <c r="N176" s="211"/>
      <c r="O176" s="71"/>
      <c r="P176" s="71"/>
      <c r="Q176" s="71"/>
      <c r="R176" s="71"/>
      <c r="S176" s="71"/>
      <c r="T176" s="72"/>
      <c r="U176" s="34"/>
      <c r="V176" s="34"/>
      <c r="W176" s="34"/>
      <c r="X176" s="34"/>
      <c r="Y176" s="34"/>
      <c r="Z176" s="34"/>
      <c r="AA176" s="34"/>
      <c r="AB176" s="34"/>
      <c r="AC176" s="34"/>
      <c r="AD176" s="34"/>
      <c r="AE176" s="34"/>
      <c r="AT176" s="17" t="s">
        <v>141</v>
      </c>
      <c r="AU176" s="17" t="s">
        <v>83</v>
      </c>
    </row>
    <row r="177" spans="1:65" s="12" customFormat="1" ht="11.25">
      <c r="B177" s="212"/>
      <c r="C177" s="213"/>
      <c r="D177" s="208" t="s">
        <v>142</v>
      </c>
      <c r="E177" s="214" t="s">
        <v>1</v>
      </c>
      <c r="F177" s="215" t="s">
        <v>189</v>
      </c>
      <c r="G177" s="213"/>
      <c r="H177" s="214" t="s">
        <v>1</v>
      </c>
      <c r="I177" s="216"/>
      <c r="J177" s="213"/>
      <c r="K177" s="213"/>
      <c r="L177" s="217"/>
      <c r="M177" s="218"/>
      <c r="N177" s="219"/>
      <c r="O177" s="219"/>
      <c r="P177" s="219"/>
      <c r="Q177" s="219"/>
      <c r="R177" s="219"/>
      <c r="S177" s="219"/>
      <c r="T177" s="220"/>
      <c r="AT177" s="221" t="s">
        <v>142</v>
      </c>
      <c r="AU177" s="221" t="s">
        <v>83</v>
      </c>
      <c r="AV177" s="12" t="s">
        <v>83</v>
      </c>
      <c r="AW177" s="12" t="s">
        <v>31</v>
      </c>
      <c r="AX177" s="12" t="s">
        <v>75</v>
      </c>
      <c r="AY177" s="221" t="s">
        <v>132</v>
      </c>
    </row>
    <row r="178" spans="1:65" s="13" customFormat="1" ht="11.25">
      <c r="B178" s="222"/>
      <c r="C178" s="223"/>
      <c r="D178" s="208" t="s">
        <v>142</v>
      </c>
      <c r="E178" s="224" t="s">
        <v>1</v>
      </c>
      <c r="F178" s="225" t="s">
        <v>190</v>
      </c>
      <c r="G178" s="223"/>
      <c r="H178" s="226">
        <v>7</v>
      </c>
      <c r="I178" s="227"/>
      <c r="J178" s="223"/>
      <c r="K178" s="223"/>
      <c r="L178" s="228"/>
      <c r="M178" s="229"/>
      <c r="N178" s="230"/>
      <c r="O178" s="230"/>
      <c r="P178" s="230"/>
      <c r="Q178" s="230"/>
      <c r="R178" s="230"/>
      <c r="S178" s="230"/>
      <c r="T178" s="231"/>
      <c r="AT178" s="232" t="s">
        <v>142</v>
      </c>
      <c r="AU178" s="232" t="s">
        <v>83</v>
      </c>
      <c r="AV178" s="13" t="s">
        <v>85</v>
      </c>
      <c r="AW178" s="13" t="s">
        <v>31</v>
      </c>
      <c r="AX178" s="13" t="s">
        <v>75</v>
      </c>
      <c r="AY178" s="232" t="s">
        <v>132</v>
      </c>
    </row>
    <row r="179" spans="1:65" s="12" customFormat="1" ht="11.25">
      <c r="B179" s="212"/>
      <c r="C179" s="213"/>
      <c r="D179" s="208" t="s">
        <v>142</v>
      </c>
      <c r="E179" s="214" t="s">
        <v>1</v>
      </c>
      <c r="F179" s="215" t="s">
        <v>191</v>
      </c>
      <c r="G179" s="213"/>
      <c r="H179" s="214" t="s">
        <v>1</v>
      </c>
      <c r="I179" s="216"/>
      <c r="J179" s="213"/>
      <c r="K179" s="213"/>
      <c r="L179" s="217"/>
      <c r="M179" s="218"/>
      <c r="N179" s="219"/>
      <c r="O179" s="219"/>
      <c r="P179" s="219"/>
      <c r="Q179" s="219"/>
      <c r="R179" s="219"/>
      <c r="S179" s="219"/>
      <c r="T179" s="220"/>
      <c r="AT179" s="221" t="s">
        <v>142</v>
      </c>
      <c r="AU179" s="221" t="s">
        <v>83</v>
      </c>
      <c r="AV179" s="12" t="s">
        <v>83</v>
      </c>
      <c r="AW179" s="12" t="s">
        <v>31</v>
      </c>
      <c r="AX179" s="12" t="s">
        <v>75</v>
      </c>
      <c r="AY179" s="221" t="s">
        <v>132</v>
      </c>
    </row>
    <row r="180" spans="1:65" s="13" customFormat="1" ht="11.25">
      <c r="B180" s="222"/>
      <c r="C180" s="223"/>
      <c r="D180" s="208" t="s">
        <v>142</v>
      </c>
      <c r="E180" s="224" t="s">
        <v>1</v>
      </c>
      <c r="F180" s="225" t="s">
        <v>192</v>
      </c>
      <c r="G180" s="223"/>
      <c r="H180" s="226">
        <v>13</v>
      </c>
      <c r="I180" s="227"/>
      <c r="J180" s="223"/>
      <c r="K180" s="223"/>
      <c r="L180" s="228"/>
      <c r="M180" s="229"/>
      <c r="N180" s="230"/>
      <c r="O180" s="230"/>
      <c r="P180" s="230"/>
      <c r="Q180" s="230"/>
      <c r="R180" s="230"/>
      <c r="S180" s="230"/>
      <c r="T180" s="231"/>
      <c r="AT180" s="232" t="s">
        <v>142</v>
      </c>
      <c r="AU180" s="232" t="s">
        <v>83</v>
      </c>
      <c r="AV180" s="13" t="s">
        <v>85</v>
      </c>
      <c r="AW180" s="13" t="s">
        <v>31</v>
      </c>
      <c r="AX180" s="13" t="s">
        <v>75</v>
      </c>
      <c r="AY180" s="232" t="s">
        <v>132</v>
      </c>
    </row>
    <row r="181" spans="1:65" s="14" customFormat="1" ht="11.25">
      <c r="B181" s="233"/>
      <c r="C181" s="234"/>
      <c r="D181" s="208" t="s">
        <v>142</v>
      </c>
      <c r="E181" s="235" t="s">
        <v>1</v>
      </c>
      <c r="F181" s="236" t="s">
        <v>145</v>
      </c>
      <c r="G181" s="234"/>
      <c r="H181" s="237">
        <v>20</v>
      </c>
      <c r="I181" s="238"/>
      <c r="J181" s="234"/>
      <c r="K181" s="234"/>
      <c r="L181" s="239"/>
      <c r="M181" s="240"/>
      <c r="N181" s="241"/>
      <c r="O181" s="241"/>
      <c r="P181" s="241"/>
      <c r="Q181" s="241"/>
      <c r="R181" s="241"/>
      <c r="S181" s="241"/>
      <c r="T181" s="242"/>
      <c r="AT181" s="243" t="s">
        <v>142</v>
      </c>
      <c r="AU181" s="243" t="s">
        <v>83</v>
      </c>
      <c r="AV181" s="14" t="s">
        <v>139</v>
      </c>
      <c r="AW181" s="14" t="s">
        <v>31</v>
      </c>
      <c r="AX181" s="14" t="s">
        <v>83</v>
      </c>
      <c r="AY181" s="243" t="s">
        <v>132</v>
      </c>
    </row>
    <row r="182" spans="1:65" s="12" customFormat="1" ht="11.25">
      <c r="B182" s="212"/>
      <c r="C182" s="213"/>
      <c r="D182" s="208" t="s">
        <v>142</v>
      </c>
      <c r="E182" s="214" t="s">
        <v>1</v>
      </c>
      <c r="F182" s="215" t="s">
        <v>146</v>
      </c>
      <c r="G182" s="213"/>
      <c r="H182" s="214" t="s">
        <v>1</v>
      </c>
      <c r="I182" s="216"/>
      <c r="J182" s="213"/>
      <c r="K182" s="213"/>
      <c r="L182" s="217"/>
      <c r="M182" s="218"/>
      <c r="N182" s="219"/>
      <c r="O182" s="219"/>
      <c r="P182" s="219"/>
      <c r="Q182" s="219"/>
      <c r="R182" s="219"/>
      <c r="S182" s="219"/>
      <c r="T182" s="220"/>
      <c r="AT182" s="221" t="s">
        <v>142</v>
      </c>
      <c r="AU182" s="221" t="s">
        <v>83</v>
      </c>
      <c r="AV182" s="12" t="s">
        <v>83</v>
      </c>
      <c r="AW182" s="12" t="s">
        <v>31</v>
      </c>
      <c r="AX182" s="12" t="s">
        <v>75</v>
      </c>
      <c r="AY182" s="221" t="s">
        <v>132</v>
      </c>
    </row>
    <row r="183" spans="1:65" s="2" customFormat="1" ht="21.75" customHeight="1">
      <c r="A183" s="34"/>
      <c r="B183" s="35"/>
      <c r="C183" s="194" t="s">
        <v>138</v>
      </c>
      <c r="D183" s="194" t="s">
        <v>133</v>
      </c>
      <c r="E183" s="195" t="s">
        <v>193</v>
      </c>
      <c r="F183" s="196" t="s">
        <v>194</v>
      </c>
      <c r="G183" s="197" t="s">
        <v>149</v>
      </c>
      <c r="H183" s="198">
        <v>12</v>
      </c>
      <c r="I183" s="199"/>
      <c r="J183" s="200">
        <f>ROUND(I183*H183,2)</f>
        <v>0</v>
      </c>
      <c r="K183" s="196" t="s">
        <v>137</v>
      </c>
      <c r="L183" s="201"/>
      <c r="M183" s="202" t="s">
        <v>1</v>
      </c>
      <c r="N183" s="203" t="s">
        <v>40</v>
      </c>
      <c r="O183" s="71"/>
      <c r="P183" s="204">
        <f>O183*H183</f>
        <v>0</v>
      </c>
      <c r="Q183" s="204">
        <v>0.10073</v>
      </c>
      <c r="R183" s="204">
        <f>Q183*H183</f>
        <v>1.2087600000000001</v>
      </c>
      <c r="S183" s="204">
        <v>0</v>
      </c>
      <c r="T183" s="205">
        <f>S183*H183</f>
        <v>0</v>
      </c>
      <c r="U183" s="34"/>
      <c r="V183" s="34"/>
      <c r="W183" s="34"/>
      <c r="X183" s="34"/>
      <c r="Y183" s="34"/>
      <c r="Z183" s="34"/>
      <c r="AA183" s="34"/>
      <c r="AB183" s="34"/>
      <c r="AC183" s="34"/>
      <c r="AD183" s="34"/>
      <c r="AE183" s="34"/>
      <c r="AR183" s="206" t="s">
        <v>138</v>
      </c>
      <c r="AT183" s="206" t="s">
        <v>133</v>
      </c>
      <c r="AU183" s="206" t="s">
        <v>83</v>
      </c>
      <c r="AY183" s="17" t="s">
        <v>132</v>
      </c>
      <c r="BE183" s="207">
        <f>IF(N183="základní",J183,0)</f>
        <v>0</v>
      </c>
      <c r="BF183" s="207">
        <f>IF(N183="snížená",J183,0)</f>
        <v>0</v>
      </c>
      <c r="BG183" s="207">
        <f>IF(N183="zákl. přenesená",J183,0)</f>
        <v>0</v>
      </c>
      <c r="BH183" s="207">
        <f>IF(N183="sníž. přenesená",J183,0)</f>
        <v>0</v>
      </c>
      <c r="BI183" s="207">
        <f>IF(N183="nulová",J183,0)</f>
        <v>0</v>
      </c>
      <c r="BJ183" s="17" t="s">
        <v>83</v>
      </c>
      <c r="BK183" s="207">
        <f>ROUND(I183*H183,2)</f>
        <v>0</v>
      </c>
      <c r="BL183" s="17" t="s">
        <v>139</v>
      </c>
      <c r="BM183" s="206" t="s">
        <v>195</v>
      </c>
    </row>
    <row r="184" spans="1:65" s="2" customFormat="1" ht="11.25">
      <c r="A184" s="34"/>
      <c r="B184" s="35"/>
      <c r="C184" s="36"/>
      <c r="D184" s="208" t="s">
        <v>141</v>
      </c>
      <c r="E184" s="36"/>
      <c r="F184" s="209" t="s">
        <v>194</v>
      </c>
      <c r="G184" s="36"/>
      <c r="H184" s="36"/>
      <c r="I184" s="115"/>
      <c r="J184" s="36"/>
      <c r="K184" s="36"/>
      <c r="L184" s="39"/>
      <c r="M184" s="210"/>
      <c r="N184" s="211"/>
      <c r="O184" s="71"/>
      <c r="P184" s="71"/>
      <c r="Q184" s="71"/>
      <c r="R184" s="71"/>
      <c r="S184" s="71"/>
      <c r="T184" s="72"/>
      <c r="U184" s="34"/>
      <c r="V184" s="34"/>
      <c r="W184" s="34"/>
      <c r="X184" s="34"/>
      <c r="Y184" s="34"/>
      <c r="Z184" s="34"/>
      <c r="AA184" s="34"/>
      <c r="AB184" s="34"/>
      <c r="AC184" s="34"/>
      <c r="AD184" s="34"/>
      <c r="AE184" s="34"/>
      <c r="AT184" s="17" t="s">
        <v>141</v>
      </c>
      <c r="AU184" s="17" t="s">
        <v>83</v>
      </c>
    </row>
    <row r="185" spans="1:65" s="12" customFormat="1" ht="11.25">
      <c r="B185" s="212"/>
      <c r="C185" s="213"/>
      <c r="D185" s="208" t="s">
        <v>142</v>
      </c>
      <c r="E185" s="214" t="s">
        <v>1</v>
      </c>
      <c r="F185" s="215" t="s">
        <v>196</v>
      </c>
      <c r="G185" s="213"/>
      <c r="H185" s="214" t="s">
        <v>1</v>
      </c>
      <c r="I185" s="216"/>
      <c r="J185" s="213"/>
      <c r="K185" s="213"/>
      <c r="L185" s="217"/>
      <c r="M185" s="218"/>
      <c r="N185" s="219"/>
      <c r="O185" s="219"/>
      <c r="P185" s="219"/>
      <c r="Q185" s="219"/>
      <c r="R185" s="219"/>
      <c r="S185" s="219"/>
      <c r="T185" s="220"/>
      <c r="AT185" s="221" t="s">
        <v>142</v>
      </c>
      <c r="AU185" s="221" t="s">
        <v>83</v>
      </c>
      <c r="AV185" s="12" t="s">
        <v>83</v>
      </c>
      <c r="AW185" s="12" t="s">
        <v>31</v>
      </c>
      <c r="AX185" s="12" t="s">
        <v>75</v>
      </c>
      <c r="AY185" s="221" t="s">
        <v>132</v>
      </c>
    </row>
    <row r="186" spans="1:65" s="13" customFormat="1" ht="11.25">
      <c r="B186" s="222"/>
      <c r="C186" s="223"/>
      <c r="D186" s="208" t="s">
        <v>142</v>
      </c>
      <c r="E186" s="224" t="s">
        <v>1</v>
      </c>
      <c r="F186" s="225" t="s">
        <v>176</v>
      </c>
      <c r="G186" s="223"/>
      <c r="H186" s="226">
        <v>6</v>
      </c>
      <c r="I186" s="227"/>
      <c r="J186" s="223"/>
      <c r="K186" s="223"/>
      <c r="L186" s="228"/>
      <c r="M186" s="229"/>
      <c r="N186" s="230"/>
      <c r="O186" s="230"/>
      <c r="P186" s="230"/>
      <c r="Q186" s="230"/>
      <c r="R186" s="230"/>
      <c r="S186" s="230"/>
      <c r="T186" s="231"/>
      <c r="AT186" s="232" t="s">
        <v>142</v>
      </c>
      <c r="AU186" s="232" t="s">
        <v>83</v>
      </c>
      <c r="AV186" s="13" t="s">
        <v>85</v>
      </c>
      <c r="AW186" s="13" t="s">
        <v>31</v>
      </c>
      <c r="AX186" s="13" t="s">
        <v>75</v>
      </c>
      <c r="AY186" s="232" t="s">
        <v>132</v>
      </c>
    </row>
    <row r="187" spans="1:65" s="12" customFormat="1" ht="11.25">
      <c r="B187" s="212"/>
      <c r="C187" s="213"/>
      <c r="D187" s="208" t="s">
        <v>142</v>
      </c>
      <c r="E187" s="214" t="s">
        <v>1</v>
      </c>
      <c r="F187" s="215" t="s">
        <v>151</v>
      </c>
      <c r="G187" s="213"/>
      <c r="H187" s="214" t="s">
        <v>1</v>
      </c>
      <c r="I187" s="216"/>
      <c r="J187" s="213"/>
      <c r="K187" s="213"/>
      <c r="L187" s="217"/>
      <c r="M187" s="218"/>
      <c r="N187" s="219"/>
      <c r="O187" s="219"/>
      <c r="P187" s="219"/>
      <c r="Q187" s="219"/>
      <c r="R187" s="219"/>
      <c r="S187" s="219"/>
      <c r="T187" s="220"/>
      <c r="AT187" s="221" t="s">
        <v>142</v>
      </c>
      <c r="AU187" s="221" t="s">
        <v>83</v>
      </c>
      <c r="AV187" s="12" t="s">
        <v>83</v>
      </c>
      <c r="AW187" s="12" t="s">
        <v>31</v>
      </c>
      <c r="AX187" s="12" t="s">
        <v>75</v>
      </c>
      <c r="AY187" s="221" t="s">
        <v>132</v>
      </c>
    </row>
    <row r="188" spans="1:65" s="13" customFormat="1" ht="11.25">
      <c r="B188" s="222"/>
      <c r="C188" s="223"/>
      <c r="D188" s="208" t="s">
        <v>142</v>
      </c>
      <c r="E188" s="224" t="s">
        <v>1</v>
      </c>
      <c r="F188" s="225" t="s">
        <v>176</v>
      </c>
      <c r="G188" s="223"/>
      <c r="H188" s="226">
        <v>6</v>
      </c>
      <c r="I188" s="227"/>
      <c r="J188" s="223"/>
      <c r="K188" s="223"/>
      <c r="L188" s="228"/>
      <c r="M188" s="229"/>
      <c r="N188" s="230"/>
      <c r="O188" s="230"/>
      <c r="P188" s="230"/>
      <c r="Q188" s="230"/>
      <c r="R188" s="230"/>
      <c r="S188" s="230"/>
      <c r="T188" s="231"/>
      <c r="AT188" s="232" t="s">
        <v>142</v>
      </c>
      <c r="AU188" s="232" t="s">
        <v>83</v>
      </c>
      <c r="AV188" s="13" t="s">
        <v>85</v>
      </c>
      <c r="AW188" s="13" t="s">
        <v>31</v>
      </c>
      <c r="AX188" s="13" t="s">
        <v>75</v>
      </c>
      <c r="AY188" s="232" t="s">
        <v>132</v>
      </c>
    </row>
    <row r="189" spans="1:65" s="14" customFormat="1" ht="11.25">
      <c r="B189" s="233"/>
      <c r="C189" s="234"/>
      <c r="D189" s="208" t="s">
        <v>142</v>
      </c>
      <c r="E189" s="235" t="s">
        <v>1</v>
      </c>
      <c r="F189" s="236" t="s">
        <v>145</v>
      </c>
      <c r="G189" s="234"/>
      <c r="H189" s="237">
        <v>12</v>
      </c>
      <c r="I189" s="238"/>
      <c r="J189" s="234"/>
      <c r="K189" s="234"/>
      <c r="L189" s="239"/>
      <c r="M189" s="240"/>
      <c r="N189" s="241"/>
      <c r="O189" s="241"/>
      <c r="P189" s="241"/>
      <c r="Q189" s="241"/>
      <c r="R189" s="241"/>
      <c r="S189" s="241"/>
      <c r="T189" s="242"/>
      <c r="AT189" s="243" t="s">
        <v>142</v>
      </c>
      <c r="AU189" s="243" t="s">
        <v>83</v>
      </c>
      <c r="AV189" s="14" t="s">
        <v>139</v>
      </c>
      <c r="AW189" s="14" t="s">
        <v>31</v>
      </c>
      <c r="AX189" s="14" t="s">
        <v>83</v>
      </c>
      <c r="AY189" s="243" t="s">
        <v>132</v>
      </c>
    </row>
    <row r="190" spans="1:65" s="12" customFormat="1" ht="11.25">
      <c r="B190" s="212"/>
      <c r="C190" s="213"/>
      <c r="D190" s="208" t="s">
        <v>142</v>
      </c>
      <c r="E190" s="214" t="s">
        <v>1</v>
      </c>
      <c r="F190" s="215" t="s">
        <v>146</v>
      </c>
      <c r="G190" s="213"/>
      <c r="H190" s="214" t="s">
        <v>1</v>
      </c>
      <c r="I190" s="216"/>
      <c r="J190" s="213"/>
      <c r="K190" s="213"/>
      <c r="L190" s="217"/>
      <c r="M190" s="218"/>
      <c r="N190" s="219"/>
      <c r="O190" s="219"/>
      <c r="P190" s="219"/>
      <c r="Q190" s="219"/>
      <c r="R190" s="219"/>
      <c r="S190" s="219"/>
      <c r="T190" s="220"/>
      <c r="AT190" s="221" t="s">
        <v>142</v>
      </c>
      <c r="AU190" s="221" t="s">
        <v>83</v>
      </c>
      <c r="AV190" s="12" t="s">
        <v>83</v>
      </c>
      <c r="AW190" s="12" t="s">
        <v>31</v>
      </c>
      <c r="AX190" s="12" t="s">
        <v>75</v>
      </c>
      <c r="AY190" s="221" t="s">
        <v>132</v>
      </c>
    </row>
    <row r="191" spans="1:65" s="2" customFormat="1" ht="21.75" customHeight="1">
      <c r="A191" s="34"/>
      <c r="B191" s="35"/>
      <c r="C191" s="194" t="s">
        <v>197</v>
      </c>
      <c r="D191" s="194" t="s">
        <v>133</v>
      </c>
      <c r="E191" s="195" t="s">
        <v>198</v>
      </c>
      <c r="F191" s="196" t="s">
        <v>199</v>
      </c>
      <c r="G191" s="197" t="s">
        <v>149</v>
      </c>
      <c r="H191" s="198">
        <v>8</v>
      </c>
      <c r="I191" s="199"/>
      <c r="J191" s="200">
        <f>ROUND(I191*H191,2)</f>
        <v>0</v>
      </c>
      <c r="K191" s="196" t="s">
        <v>137</v>
      </c>
      <c r="L191" s="201"/>
      <c r="M191" s="202" t="s">
        <v>1</v>
      </c>
      <c r="N191" s="203" t="s">
        <v>40</v>
      </c>
      <c r="O191" s="71"/>
      <c r="P191" s="204">
        <f>O191*H191</f>
        <v>0</v>
      </c>
      <c r="Q191" s="204">
        <v>0.10446</v>
      </c>
      <c r="R191" s="204">
        <f>Q191*H191</f>
        <v>0.83567999999999998</v>
      </c>
      <c r="S191" s="204">
        <v>0</v>
      </c>
      <c r="T191" s="205">
        <f>S191*H191</f>
        <v>0</v>
      </c>
      <c r="U191" s="34"/>
      <c r="V191" s="34"/>
      <c r="W191" s="34"/>
      <c r="X191" s="34"/>
      <c r="Y191" s="34"/>
      <c r="Z191" s="34"/>
      <c r="AA191" s="34"/>
      <c r="AB191" s="34"/>
      <c r="AC191" s="34"/>
      <c r="AD191" s="34"/>
      <c r="AE191" s="34"/>
      <c r="AR191" s="206" t="s">
        <v>138</v>
      </c>
      <c r="AT191" s="206" t="s">
        <v>133</v>
      </c>
      <c r="AU191" s="206" t="s">
        <v>83</v>
      </c>
      <c r="AY191" s="17" t="s">
        <v>132</v>
      </c>
      <c r="BE191" s="207">
        <f>IF(N191="základní",J191,0)</f>
        <v>0</v>
      </c>
      <c r="BF191" s="207">
        <f>IF(N191="snížená",J191,0)</f>
        <v>0</v>
      </c>
      <c r="BG191" s="207">
        <f>IF(N191="zákl. přenesená",J191,0)</f>
        <v>0</v>
      </c>
      <c r="BH191" s="207">
        <f>IF(N191="sníž. přenesená",J191,0)</f>
        <v>0</v>
      </c>
      <c r="BI191" s="207">
        <f>IF(N191="nulová",J191,0)</f>
        <v>0</v>
      </c>
      <c r="BJ191" s="17" t="s">
        <v>83</v>
      </c>
      <c r="BK191" s="207">
        <f>ROUND(I191*H191,2)</f>
        <v>0</v>
      </c>
      <c r="BL191" s="17" t="s">
        <v>139</v>
      </c>
      <c r="BM191" s="206" t="s">
        <v>200</v>
      </c>
    </row>
    <row r="192" spans="1:65" s="2" customFormat="1" ht="11.25">
      <c r="A192" s="34"/>
      <c r="B192" s="35"/>
      <c r="C192" s="36"/>
      <c r="D192" s="208" t="s">
        <v>141</v>
      </c>
      <c r="E192" s="36"/>
      <c r="F192" s="209" t="s">
        <v>199</v>
      </c>
      <c r="G192" s="36"/>
      <c r="H192" s="36"/>
      <c r="I192" s="115"/>
      <c r="J192" s="36"/>
      <c r="K192" s="36"/>
      <c r="L192" s="39"/>
      <c r="M192" s="210"/>
      <c r="N192" s="211"/>
      <c r="O192" s="71"/>
      <c r="P192" s="71"/>
      <c r="Q192" s="71"/>
      <c r="R192" s="71"/>
      <c r="S192" s="71"/>
      <c r="T192" s="72"/>
      <c r="U192" s="34"/>
      <c r="V192" s="34"/>
      <c r="W192" s="34"/>
      <c r="X192" s="34"/>
      <c r="Y192" s="34"/>
      <c r="Z192" s="34"/>
      <c r="AA192" s="34"/>
      <c r="AB192" s="34"/>
      <c r="AC192" s="34"/>
      <c r="AD192" s="34"/>
      <c r="AE192" s="34"/>
      <c r="AT192" s="17" t="s">
        <v>141</v>
      </c>
      <c r="AU192" s="17" t="s">
        <v>83</v>
      </c>
    </row>
    <row r="193" spans="1:65" s="12" customFormat="1" ht="11.25">
      <c r="B193" s="212"/>
      <c r="C193" s="213"/>
      <c r="D193" s="208" t="s">
        <v>142</v>
      </c>
      <c r="E193" s="214" t="s">
        <v>1</v>
      </c>
      <c r="F193" s="215" t="s">
        <v>196</v>
      </c>
      <c r="G193" s="213"/>
      <c r="H193" s="214" t="s">
        <v>1</v>
      </c>
      <c r="I193" s="216"/>
      <c r="J193" s="213"/>
      <c r="K193" s="213"/>
      <c r="L193" s="217"/>
      <c r="M193" s="218"/>
      <c r="N193" s="219"/>
      <c r="O193" s="219"/>
      <c r="P193" s="219"/>
      <c r="Q193" s="219"/>
      <c r="R193" s="219"/>
      <c r="S193" s="219"/>
      <c r="T193" s="220"/>
      <c r="AT193" s="221" t="s">
        <v>142</v>
      </c>
      <c r="AU193" s="221" t="s">
        <v>83</v>
      </c>
      <c r="AV193" s="12" t="s">
        <v>83</v>
      </c>
      <c r="AW193" s="12" t="s">
        <v>31</v>
      </c>
      <c r="AX193" s="12" t="s">
        <v>75</v>
      </c>
      <c r="AY193" s="221" t="s">
        <v>132</v>
      </c>
    </row>
    <row r="194" spans="1:65" s="13" customFormat="1" ht="11.25">
      <c r="B194" s="222"/>
      <c r="C194" s="223"/>
      <c r="D194" s="208" t="s">
        <v>142</v>
      </c>
      <c r="E194" s="224" t="s">
        <v>1</v>
      </c>
      <c r="F194" s="225" t="s">
        <v>152</v>
      </c>
      <c r="G194" s="223"/>
      <c r="H194" s="226">
        <v>3</v>
      </c>
      <c r="I194" s="227"/>
      <c r="J194" s="223"/>
      <c r="K194" s="223"/>
      <c r="L194" s="228"/>
      <c r="M194" s="229"/>
      <c r="N194" s="230"/>
      <c r="O194" s="230"/>
      <c r="P194" s="230"/>
      <c r="Q194" s="230"/>
      <c r="R194" s="230"/>
      <c r="S194" s="230"/>
      <c r="T194" s="231"/>
      <c r="AT194" s="232" t="s">
        <v>142</v>
      </c>
      <c r="AU194" s="232" t="s">
        <v>83</v>
      </c>
      <c r="AV194" s="13" t="s">
        <v>85</v>
      </c>
      <c r="AW194" s="13" t="s">
        <v>31</v>
      </c>
      <c r="AX194" s="13" t="s">
        <v>75</v>
      </c>
      <c r="AY194" s="232" t="s">
        <v>132</v>
      </c>
    </row>
    <row r="195" spans="1:65" s="12" customFormat="1" ht="11.25">
      <c r="B195" s="212"/>
      <c r="C195" s="213"/>
      <c r="D195" s="208" t="s">
        <v>142</v>
      </c>
      <c r="E195" s="214" t="s">
        <v>1</v>
      </c>
      <c r="F195" s="215" t="s">
        <v>151</v>
      </c>
      <c r="G195" s="213"/>
      <c r="H195" s="214" t="s">
        <v>1</v>
      </c>
      <c r="I195" s="216"/>
      <c r="J195" s="213"/>
      <c r="K195" s="213"/>
      <c r="L195" s="217"/>
      <c r="M195" s="218"/>
      <c r="N195" s="219"/>
      <c r="O195" s="219"/>
      <c r="P195" s="219"/>
      <c r="Q195" s="219"/>
      <c r="R195" s="219"/>
      <c r="S195" s="219"/>
      <c r="T195" s="220"/>
      <c r="AT195" s="221" t="s">
        <v>142</v>
      </c>
      <c r="AU195" s="221" t="s">
        <v>83</v>
      </c>
      <c r="AV195" s="12" t="s">
        <v>83</v>
      </c>
      <c r="AW195" s="12" t="s">
        <v>31</v>
      </c>
      <c r="AX195" s="12" t="s">
        <v>75</v>
      </c>
      <c r="AY195" s="221" t="s">
        <v>132</v>
      </c>
    </row>
    <row r="196" spans="1:65" s="13" customFormat="1" ht="11.25">
      <c r="B196" s="222"/>
      <c r="C196" s="223"/>
      <c r="D196" s="208" t="s">
        <v>142</v>
      </c>
      <c r="E196" s="224" t="s">
        <v>1</v>
      </c>
      <c r="F196" s="225" t="s">
        <v>171</v>
      </c>
      <c r="G196" s="223"/>
      <c r="H196" s="226">
        <v>5</v>
      </c>
      <c r="I196" s="227"/>
      <c r="J196" s="223"/>
      <c r="K196" s="223"/>
      <c r="L196" s="228"/>
      <c r="M196" s="229"/>
      <c r="N196" s="230"/>
      <c r="O196" s="230"/>
      <c r="P196" s="230"/>
      <c r="Q196" s="230"/>
      <c r="R196" s="230"/>
      <c r="S196" s="230"/>
      <c r="T196" s="231"/>
      <c r="AT196" s="232" t="s">
        <v>142</v>
      </c>
      <c r="AU196" s="232" t="s">
        <v>83</v>
      </c>
      <c r="AV196" s="13" t="s">
        <v>85</v>
      </c>
      <c r="AW196" s="13" t="s">
        <v>31</v>
      </c>
      <c r="AX196" s="13" t="s">
        <v>75</v>
      </c>
      <c r="AY196" s="232" t="s">
        <v>132</v>
      </c>
    </row>
    <row r="197" spans="1:65" s="14" customFormat="1" ht="11.25">
      <c r="B197" s="233"/>
      <c r="C197" s="234"/>
      <c r="D197" s="208" t="s">
        <v>142</v>
      </c>
      <c r="E197" s="235" t="s">
        <v>1</v>
      </c>
      <c r="F197" s="236" t="s">
        <v>145</v>
      </c>
      <c r="G197" s="234"/>
      <c r="H197" s="237">
        <v>8</v>
      </c>
      <c r="I197" s="238"/>
      <c r="J197" s="234"/>
      <c r="K197" s="234"/>
      <c r="L197" s="239"/>
      <c r="M197" s="240"/>
      <c r="N197" s="241"/>
      <c r="O197" s="241"/>
      <c r="P197" s="241"/>
      <c r="Q197" s="241"/>
      <c r="R197" s="241"/>
      <c r="S197" s="241"/>
      <c r="T197" s="242"/>
      <c r="AT197" s="243" t="s">
        <v>142</v>
      </c>
      <c r="AU197" s="243" t="s">
        <v>83</v>
      </c>
      <c r="AV197" s="14" t="s">
        <v>139</v>
      </c>
      <c r="AW197" s="14" t="s">
        <v>31</v>
      </c>
      <c r="AX197" s="14" t="s">
        <v>83</v>
      </c>
      <c r="AY197" s="243" t="s">
        <v>132</v>
      </c>
    </row>
    <row r="198" spans="1:65" s="12" customFormat="1" ht="11.25">
      <c r="B198" s="212"/>
      <c r="C198" s="213"/>
      <c r="D198" s="208" t="s">
        <v>142</v>
      </c>
      <c r="E198" s="214" t="s">
        <v>1</v>
      </c>
      <c r="F198" s="215" t="s">
        <v>146</v>
      </c>
      <c r="G198" s="213"/>
      <c r="H198" s="214" t="s">
        <v>1</v>
      </c>
      <c r="I198" s="216"/>
      <c r="J198" s="213"/>
      <c r="K198" s="213"/>
      <c r="L198" s="217"/>
      <c r="M198" s="218"/>
      <c r="N198" s="219"/>
      <c r="O198" s="219"/>
      <c r="P198" s="219"/>
      <c r="Q198" s="219"/>
      <c r="R198" s="219"/>
      <c r="S198" s="219"/>
      <c r="T198" s="220"/>
      <c r="AT198" s="221" t="s">
        <v>142</v>
      </c>
      <c r="AU198" s="221" t="s">
        <v>83</v>
      </c>
      <c r="AV198" s="12" t="s">
        <v>83</v>
      </c>
      <c r="AW198" s="12" t="s">
        <v>31</v>
      </c>
      <c r="AX198" s="12" t="s">
        <v>75</v>
      </c>
      <c r="AY198" s="221" t="s">
        <v>132</v>
      </c>
    </row>
    <row r="199" spans="1:65" s="2" customFormat="1" ht="21.75" customHeight="1">
      <c r="A199" s="34"/>
      <c r="B199" s="35"/>
      <c r="C199" s="194" t="s">
        <v>201</v>
      </c>
      <c r="D199" s="194" t="s">
        <v>133</v>
      </c>
      <c r="E199" s="195" t="s">
        <v>202</v>
      </c>
      <c r="F199" s="196" t="s">
        <v>203</v>
      </c>
      <c r="G199" s="197" t="s">
        <v>149</v>
      </c>
      <c r="H199" s="198">
        <v>7</v>
      </c>
      <c r="I199" s="199"/>
      <c r="J199" s="200">
        <f>ROUND(I199*H199,2)</f>
        <v>0</v>
      </c>
      <c r="K199" s="196" t="s">
        <v>137</v>
      </c>
      <c r="L199" s="201"/>
      <c r="M199" s="202" t="s">
        <v>1</v>
      </c>
      <c r="N199" s="203" t="s">
        <v>40</v>
      </c>
      <c r="O199" s="71"/>
      <c r="P199" s="204">
        <f>O199*H199</f>
        <v>0</v>
      </c>
      <c r="Q199" s="204">
        <v>0.10818999999999999</v>
      </c>
      <c r="R199" s="204">
        <f>Q199*H199</f>
        <v>0.75732999999999995</v>
      </c>
      <c r="S199" s="204">
        <v>0</v>
      </c>
      <c r="T199" s="205">
        <f>S199*H199</f>
        <v>0</v>
      </c>
      <c r="U199" s="34"/>
      <c r="V199" s="34"/>
      <c r="W199" s="34"/>
      <c r="X199" s="34"/>
      <c r="Y199" s="34"/>
      <c r="Z199" s="34"/>
      <c r="AA199" s="34"/>
      <c r="AB199" s="34"/>
      <c r="AC199" s="34"/>
      <c r="AD199" s="34"/>
      <c r="AE199" s="34"/>
      <c r="AR199" s="206" t="s">
        <v>138</v>
      </c>
      <c r="AT199" s="206" t="s">
        <v>133</v>
      </c>
      <c r="AU199" s="206" t="s">
        <v>83</v>
      </c>
      <c r="AY199" s="17" t="s">
        <v>132</v>
      </c>
      <c r="BE199" s="207">
        <f>IF(N199="základní",J199,0)</f>
        <v>0</v>
      </c>
      <c r="BF199" s="207">
        <f>IF(N199="snížená",J199,0)</f>
        <v>0</v>
      </c>
      <c r="BG199" s="207">
        <f>IF(N199="zákl. přenesená",J199,0)</f>
        <v>0</v>
      </c>
      <c r="BH199" s="207">
        <f>IF(N199="sníž. přenesená",J199,0)</f>
        <v>0</v>
      </c>
      <c r="BI199" s="207">
        <f>IF(N199="nulová",J199,0)</f>
        <v>0</v>
      </c>
      <c r="BJ199" s="17" t="s">
        <v>83</v>
      </c>
      <c r="BK199" s="207">
        <f>ROUND(I199*H199,2)</f>
        <v>0</v>
      </c>
      <c r="BL199" s="17" t="s">
        <v>139</v>
      </c>
      <c r="BM199" s="206" t="s">
        <v>204</v>
      </c>
    </row>
    <row r="200" spans="1:65" s="2" customFormat="1" ht="11.25">
      <c r="A200" s="34"/>
      <c r="B200" s="35"/>
      <c r="C200" s="36"/>
      <c r="D200" s="208" t="s">
        <v>141</v>
      </c>
      <c r="E200" s="36"/>
      <c r="F200" s="209" t="s">
        <v>203</v>
      </c>
      <c r="G200" s="36"/>
      <c r="H200" s="36"/>
      <c r="I200" s="115"/>
      <c r="J200" s="36"/>
      <c r="K200" s="36"/>
      <c r="L200" s="39"/>
      <c r="M200" s="210"/>
      <c r="N200" s="211"/>
      <c r="O200" s="71"/>
      <c r="P200" s="71"/>
      <c r="Q200" s="71"/>
      <c r="R200" s="71"/>
      <c r="S200" s="71"/>
      <c r="T200" s="72"/>
      <c r="U200" s="34"/>
      <c r="V200" s="34"/>
      <c r="W200" s="34"/>
      <c r="X200" s="34"/>
      <c r="Y200" s="34"/>
      <c r="Z200" s="34"/>
      <c r="AA200" s="34"/>
      <c r="AB200" s="34"/>
      <c r="AC200" s="34"/>
      <c r="AD200" s="34"/>
      <c r="AE200" s="34"/>
      <c r="AT200" s="17" t="s">
        <v>141</v>
      </c>
      <c r="AU200" s="17" t="s">
        <v>83</v>
      </c>
    </row>
    <row r="201" spans="1:65" s="12" customFormat="1" ht="11.25">
      <c r="B201" s="212"/>
      <c r="C201" s="213"/>
      <c r="D201" s="208" t="s">
        <v>142</v>
      </c>
      <c r="E201" s="214" t="s">
        <v>1</v>
      </c>
      <c r="F201" s="215" t="s">
        <v>196</v>
      </c>
      <c r="G201" s="213"/>
      <c r="H201" s="214" t="s">
        <v>1</v>
      </c>
      <c r="I201" s="216"/>
      <c r="J201" s="213"/>
      <c r="K201" s="213"/>
      <c r="L201" s="217"/>
      <c r="M201" s="218"/>
      <c r="N201" s="219"/>
      <c r="O201" s="219"/>
      <c r="P201" s="219"/>
      <c r="Q201" s="219"/>
      <c r="R201" s="219"/>
      <c r="S201" s="219"/>
      <c r="T201" s="220"/>
      <c r="AT201" s="221" t="s">
        <v>142</v>
      </c>
      <c r="AU201" s="221" t="s">
        <v>83</v>
      </c>
      <c r="AV201" s="12" t="s">
        <v>83</v>
      </c>
      <c r="AW201" s="12" t="s">
        <v>31</v>
      </c>
      <c r="AX201" s="12" t="s">
        <v>75</v>
      </c>
      <c r="AY201" s="221" t="s">
        <v>132</v>
      </c>
    </row>
    <row r="202" spans="1:65" s="13" customFormat="1" ht="11.25">
      <c r="B202" s="222"/>
      <c r="C202" s="223"/>
      <c r="D202" s="208" t="s">
        <v>142</v>
      </c>
      <c r="E202" s="224" t="s">
        <v>1</v>
      </c>
      <c r="F202" s="225" t="s">
        <v>152</v>
      </c>
      <c r="G202" s="223"/>
      <c r="H202" s="226">
        <v>3</v>
      </c>
      <c r="I202" s="227"/>
      <c r="J202" s="223"/>
      <c r="K202" s="223"/>
      <c r="L202" s="228"/>
      <c r="M202" s="229"/>
      <c r="N202" s="230"/>
      <c r="O202" s="230"/>
      <c r="P202" s="230"/>
      <c r="Q202" s="230"/>
      <c r="R202" s="230"/>
      <c r="S202" s="230"/>
      <c r="T202" s="231"/>
      <c r="AT202" s="232" t="s">
        <v>142</v>
      </c>
      <c r="AU202" s="232" t="s">
        <v>83</v>
      </c>
      <c r="AV202" s="13" t="s">
        <v>85</v>
      </c>
      <c r="AW202" s="13" t="s">
        <v>31</v>
      </c>
      <c r="AX202" s="13" t="s">
        <v>75</v>
      </c>
      <c r="AY202" s="232" t="s">
        <v>132</v>
      </c>
    </row>
    <row r="203" spans="1:65" s="12" customFormat="1" ht="11.25">
      <c r="B203" s="212"/>
      <c r="C203" s="213"/>
      <c r="D203" s="208" t="s">
        <v>142</v>
      </c>
      <c r="E203" s="214" t="s">
        <v>1</v>
      </c>
      <c r="F203" s="215" t="s">
        <v>151</v>
      </c>
      <c r="G203" s="213"/>
      <c r="H203" s="214" t="s">
        <v>1</v>
      </c>
      <c r="I203" s="216"/>
      <c r="J203" s="213"/>
      <c r="K203" s="213"/>
      <c r="L203" s="217"/>
      <c r="M203" s="218"/>
      <c r="N203" s="219"/>
      <c r="O203" s="219"/>
      <c r="P203" s="219"/>
      <c r="Q203" s="219"/>
      <c r="R203" s="219"/>
      <c r="S203" s="219"/>
      <c r="T203" s="220"/>
      <c r="AT203" s="221" t="s">
        <v>142</v>
      </c>
      <c r="AU203" s="221" t="s">
        <v>83</v>
      </c>
      <c r="AV203" s="12" t="s">
        <v>83</v>
      </c>
      <c r="AW203" s="12" t="s">
        <v>31</v>
      </c>
      <c r="AX203" s="12" t="s">
        <v>75</v>
      </c>
      <c r="AY203" s="221" t="s">
        <v>132</v>
      </c>
    </row>
    <row r="204" spans="1:65" s="13" customFormat="1" ht="11.25">
      <c r="B204" s="222"/>
      <c r="C204" s="223"/>
      <c r="D204" s="208" t="s">
        <v>142</v>
      </c>
      <c r="E204" s="224" t="s">
        <v>1</v>
      </c>
      <c r="F204" s="225" t="s">
        <v>139</v>
      </c>
      <c r="G204" s="223"/>
      <c r="H204" s="226">
        <v>4</v>
      </c>
      <c r="I204" s="227"/>
      <c r="J204" s="223"/>
      <c r="K204" s="223"/>
      <c r="L204" s="228"/>
      <c r="M204" s="229"/>
      <c r="N204" s="230"/>
      <c r="O204" s="230"/>
      <c r="P204" s="230"/>
      <c r="Q204" s="230"/>
      <c r="R204" s="230"/>
      <c r="S204" s="230"/>
      <c r="T204" s="231"/>
      <c r="AT204" s="232" t="s">
        <v>142</v>
      </c>
      <c r="AU204" s="232" t="s">
        <v>83</v>
      </c>
      <c r="AV204" s="13" t="s">
        <v>85</v>
      </c>
      <c r="AW204" s="13" t="s">
        <v>31</v>
      </c>
      <c r="AX204" s="13" t="s">
        <v>75</v>
      </c>
      <c r="AY204" s="232" t="s">
        <v>132</v>
      </c>
    </row>
    <row r="205" spans="1:65" s="14" customFormat="1" ht="11.25">
      <c r="B205" s="233"/>
      <c r="C205" s="234"/>
      <c r="D205" s="208" t="s">
        <v>142</v>
      </c>
      <c r="E205" s="235" t="s">
        <v>1</v>
      </c>
      <c r="F205" s="236" t="s">
        <v>145</v>
      </c>
      <c r="G205" s="234"/>
      <c r="H205" s="237">
        <v>7</v>
      </c>
      <c r="I205" s="238"/>
      <c r="J205" s="234"/>
      <c r="K205" s="234"/>
      <c r="L205" s="239"/>
      <c r="M205" s="240"/>
      <c r="N205" s="241"/>
      <c r="O205" s="241"/>
      <c r="P205" s="241"/>
      <c r="Q205" s="241"/>
      <c r="R205" s="241"/>
      <c r="S205" s="241"/>
      <c r="T205" s="242"/>
      <c r="AT205" s="243" t="s">
        <v>142</v>
      </c>
      <c r="AU205" s="243" t="s">
        <v>83</v>
      </c>
      <c r="AV205" s="14" t="s">
        <v>139</v>
      </c>
      <c r="AW205" s="14" t="s">
        <v>31</v>
      </c>
      <c r="AX205" s="14" t="s">
        <v>83</v>
      </c>
      <c r="AY205" s="243" t="s">
        <v>132</v>
      </c>
    </row>
    <row r="206" spans="1:65" s="12" customFormat="1" ht="11.25">
      <c r="B206" s="212"/>
      <c r="C206" s="213"/>
      <c r="D206" s="208" t="s">
        <v>142</v>
      </c>
      <c r="E206" s="214" t="s">
        <v>1</v>
      </c>
      <c r="F206" s="215" t="s">
        <v>146</v>
      </c>
      <c r="G206" s="213"/>
      <c r="H206" s="214" t="s">
        <v>1</v>
      </c>
      <c r="I206" s="216"/>
      <c r="J206" s="213"/>
      <c r="K206" s="213"/>
      <c r="L206" s="217"/>
      <c r="M206" s="218"/>
      <c r="N206" s="219"/>
      <c r="O206" s="219"/>
      <c r="P206" s="219"/>
      <c r="Q206" s="219"/>
      <c r="R206" s="219"/>
      <c r="S206" s="219"/>
      <c r="T206" s="220"/>
      <c r="AT206" s="221" t="s">
        <v>142</v>
      </c>
      <c r="AU206" s="221" t="s">
        <v>83</v>
      </c>
      <c r="AV206" s="12" t="s">
        <v>83</v>
      </c>
      <c r="AW206" s="12" t="s">
        <v>31</v>
      </c>
      <c r="AX206" s="12" t="s">
        <v>75</v>
      </c>
      <c r="AY206" s="221" t="s">
        <v>132</v>
      </c>
    </row>
    <row r="207" spans="1:65" s="2" customFormat="1" ht="21.75" customHeight="1">
      <c r="A207" s="34"/>
      <c r="B207" s="35"/>
      <c r="C207" s="194" t="s">
        <v>205</v>
      </c>
      <c r="D207" s="194" t="s">
        <v>133</v>
      </c>
      <c r="E207" s="195" t="s">
        <v>206</v>
      </c>
      <c r="F207" s="196" t="s">
        <v>207</v>
      </c>
      <c r="G207" s="197" t="s">
        <v>149</v>
      </c>
      <c r="H207" s="198">
        <v>5</v>
      </c>
      <c r="I207" s="199"/>
      <c r="J207" s="200">
        <f>ROUND(I207*H207,2)</f>
        <v>0</v>
      </c>
      <c r="K207" s="196" t="s">
        <v>137</v>
      </c>
      <c r="L207" s="201"/>
      <c r="M207" s="202" t="s">
        <v>1</v>
      </c>
      <c r="N207" s="203" t="s">
        <v>40</v>
      </c>
      <c r="O207" s="71"/>
      <c r="P207" s="204">
        <f>O207*H207</f>
        <v>0</v>
      </c>
      <c r="Q207" s="204">
        <v>0.11192000000000001</v>
      </c>
      <c r="R207" s="204">
        <f>Q207*H207</f>
        <v>0.55959999999999999</v>
      </c>
      <c r="S207" s="204">
        <v>0</v>
      </c>
      <c r="T207" s="205">
        <f>S207*H207</f>
        <v>0</v>
      </c>
      <c r="U207" s="34"/>
      <c r="V207" s="34"/>
      <c r="W207" s="34"/>
      <c r="X207" s="34"/>
      <c r="Y207" s="34"/>
      <c r="Z207" s="34"/>
      <c r="AA207" s="34"/>
      <c r="AB207" s="34"/>
      <c r="AC207" s="34"/>
      <c r="AD207" s="34"/>
      <c r="AE207" s="34"/>
      <c r="AR207" s="206" t="s">
        <v>138</v>
      </c>
      <c r="AT207" s="206" t="s">
        <v>133</v>
      </c>
      <c r="AU207" s="206" t="s">
        <v>83</v>
      </c>
      <c r="AY207" s="17" t="s">
        <v>132</v>
      </c>
      <c r="BE207" s="207">
        <f>IF(N207="základní",J207,0)</f>
        <v>0</v>
      </c>
      <c r="BF207" s="207">
        <f>IF(N207="snížená",J207,0)</f>
        <v>0</v>
      </c>
      <c r="BG207" s="207">
        <f>IF(N207="zákl. přenesená",J207,0)</f>
        <v>0</v>
      </c>
      <c r="BH207" s="207">
        <f>IF(N207="sníž. přenesená",J207,0)</f>
        <v>0</v>
      </c>
      <c r="BI207" s="207">
        <f>IF(N207="nulová",J207,0)</f>
        <v>0</v>
      </c>
      <c r="BJ207" s="17" t="s">
        <v>83</v>
      </c>
      <c r="BK207" s="207">
        <f>ROUND(I207*H207,2)</f>
        <v>0</v>
      </c>
      <c r="BL207" s="17" t="s">
        <v>139</v>
      </c>
      <c r="BM207" s="206" t="s">
        <v>208</v>
      </c>
    </row>
    <row r="208" spans="1:65" s="2" customFormat="1" ht="11.25">
      <c r="A208" s="34"/>
      <c r="B208" s="35"/>
      <c r="C208" s="36"/>
      <c r="D208" s="208" t="s">
        <v>141</v>
      </c>
      <c r="E208" s="36"/>
      <c r="F208" s="209" t="s">
        <v>207</v>
      </c>
      <c r="G208" s="36"/>
      <c r="H208" s="36"/>
      <c r="I208" s="115"/>
      <c r="J208" s="36"/>
      <c r="K208" s="36"/>
      <c r="L208" s="39"/>
      <c r="M208" s="210"/>
      <c r="N208" s="211"/>
      <c r="O208" s="71"/>
      <c r="P208" s="71"/>
      <c r="Q208" s="71"/>
      <c r="R208" s="71"/>
      <c r="S208" s="71"/>
      <c r="T208" s="72"/>
      <c r="U208" s="34"/>
      <c r="V208" s="34"/>
      <c r="W208" s="34"/>
      <c r="X208" s="34"/>
      <c r="Y208" s="34"/>
      <c r="Z208" s="34"/>
      <c r="AA208" s="34"/>
      <c r="AB208" s="34"/>
      <c r="AC208" s="34"/>
      <c r="AD208" s="34"/>
      <c r="AE208" s="34"/>
      <c r="AT208" s="17" t="s">
        <v>141</v>
      </c>
      <c r="AU208" s="17" t="s">
        <v>83</v>
      </c>
    </row>
    <row r="209" spans="1:65" s="12" customFormat="1" ht="11.25">
      <c r="B209" s="212"/>
      <c r="C209" s="213"/>
      <c r="D209" s="208" t="s">
        <v>142</v>
      </c>
      <c r="E209" s="214" t="s">
        <v>1</v>
      </c>
      <c r="F209" s="215" t="s">
        <v>196</v>
      </c>
      <c r="G209" s="213"/>
      <c r="H209" s="214" t="s">
        <v>1</v>
      </c>
      <c r="I209" s="216"/>
      <c r="J209" s="213"/>
      <c r="K209" s="213"/>
      <c r="L209" s="217"/>
      <c r="M209" s="218"/>
      <c r="N209" s="219"/>
      <c r="O209" s="219"/>
      <c r="P209" s="219"/>
      <c r="Q209" s="219"/>
      <c r="R209" s="219"/>
      <c r="S209" s="219"/>
      <c r="T209" s="220"/>
      <c r="AT209" s="221" t="s">
        <v>142</v>
      </c>
      <c r="AU209" s="221" t="s">
        <v>83</v>
      </c>
      <c r="AV209" s="12" t="s">
        <v>83</v>
      </c>
      <c r="AW209" s="12" t="s">
        <v>31</v>
      </c>
      <c r="AX209" s="12" t="s">
        <v>75</v>
      </c>
      <c r="AY209" s="221" t="s">
        <v>132</v>
      </c>
    </row>
    <row r="210" spans="1:65" s="13" customFormat="1" ht="11.25">
      <c r="B210" s="222"/>
      <c r="C210" s="223"/>
      <c r="D210" s="208" t="s">
        <v>142</v>
      </c>
      <c r="E210" s="224" t="s">
        <v>1</v>
      </c>
      <c r="F210" s="225" t="s">
        <v>85</v>
      </c>
      <c r="G210" s="223"/>
      <c r="H210" s="226">
        <v>2</v>
      </c>
      <c r="I210" s="227"/>
      <c r="J210" s="223"/>
      <c r="K210" s="223"/>
      <c r="L210" s="228"/>
      <c r="M210" s="229"/>
      <c r="N210" s="230"/>
      <c r="O210" s="230"/>
      <c r="P210" s="230"/>
      <c r="Q210" s="230"/>
      <c r="R210" s="230"/>
      <c r="S210" s="230"/>
      <c r="T210" s="231"/>
      <c r="AT210" s="232" t="s">
        <v>142</v>
      </c>
      <c r="AU210" s="232" t="s">
        <v>83</v>
      </c>
      <c r="AV210" s="13" t="s">
        <v>85</v>
      </c>
      <c r="AW210" s="13" t="s">
        <v>31</v>
      </c>
      <c r="AX210" s="13" t="s">
        <v>75</v>
      </c>
      <c r="AY210" s="232" t="s">
        <v>132</v>
      </c>
    </row>
    <row r="211" spans="1:65" s="12" customFormat="1" ht="11.25">
      <c r="B211" s="212"/>
      <c r="C211" s="213"/>
      <c r="D211" s="208" t="s">
        <v>142</v>
      </c>
      <c r="E211" s="214" t="s">
        <v>1</v>
      </c>
      <c r="F211" s="215" t="s">
        <v>151</v>
      </c>
      <c r="G211" s="213"/>
      <c r="H211" s="214" t="s">
        <v>1</v>
      </c>
      <c r="I211" s="216"/>
      <c r="J211" s="213"/>
      <c r="K211" s="213"/>
      <c r="L211" s="217"/>
      <c r="M211" s="218"/>
      <c r="N211" s="219"/>
      <c r="O211" s="219"/>
      <c r="P211" s="219"/>
      <c r="Q211" s="219"/>
      <c r="R211" s="219"/>
      <c r="S211" s="219"/>
      <c r="T211" s="220"/>
      <c r="AT211" s="221" t="s">
        <v>142</v>
      </c>
      <c r="AU211" s="221" t="s">
        <v>83</v>
      </c>
      <c r="AV211" s="12" t="s">
        <v>83</v>
      </c>
      <c r="AW211" s="12" t="s">
        <v>31</v>
      </c>
      <c r="AX211" s="12" t="s">
        <v>75</v>
      </c>
      <c r="AY211" s="221" t="s">
        <v>132</v>
      </c>
    </row>
    <row r="212" spans="1:65" s="13" customFormat="1" ht="11.25">
      <c r="B212" s="222"/>
      <c r="C212" s="223"/>
      <c r="D212" s="208" t="s">
        <v>142</v>
      </c>
      <c r="E212" s="224" t="s">
        <v>1</v>
      </c>
      <c r="F212" s="225" t="s">
        <v>152</v>
      </c>
      <c r="G212" s="223"/>
      <c r="H212" s="226">
        <v>3</v>
      </c>
      <c r="I212" s="227"/>
      <c r="J212" s="223"/>
      <c r="K212" s="223"/>
      <c r="L212" s="228"/>
      <c r="M212" s="229"/>
      <c r="N212" s="230"/>
      <c r="O212" s="230"/>
      <c r="P212" s="230"/>
      <c r="Q212" s="230"/>
      <c r="R212" s="230"/>
      <c r="S212" s="230"/>
      <c r="T212" s="231"/>
      <c r="AT212" s="232" t="s">
        <v>142</v>
      </c>
      <c r="AU212" s="232" t="s">
        <v>83</v>
      </c>
      <c r="AV212" s="13" t="s">
        <v>85</v>
      </c>
      <c r="AW212" s="13" t="s">
        <v>31</v>
      </c>
      <c r="AX212" s="13" t="s">
        <v>75</v>
      </c>
      <c r="AY212" s="232" t="s">
        <v>132</v>
      </c>
    </row>
    <row r="213" spans="1:65" s="14" customFormat="1" ht="11.25">
      <c r="B213" s="233"/>
      <c r="C213" s="234"/>
      <c r="D213" s="208" t="s">
        <v>142</v>
      </c>
      <c r="E213" s="235" t="s">
        <v>1</v>
      </c>
      <c r="F213" s="236" t="s">
        <v>145</v>
      </c>
      <c r="G213" s="234"/>
      <c r="H213" s="237">
        <v>5</v>
      </c>
      <c r="I213" s="238"/>
      <c r="J213" s="234"/>
      <c r="K213" s="234"/>
      <c r="L213" s="239"/>
      <c r="M213" s="240"/>
      <c r="N213" s="241"/>
      <c r="O213" s="241"/>
      <c r="P213" s="241"/>
      <c r="Q213" s="241"/>
      <c r="R213" s="241"/>
      <c r="S213" s="241"/>
      <c r="T213" s="242"/>
      <c r="AT213" s="243" t="s">
        <v>142</v>
      </c>
      <c r="AU213" s="243" t="s">
        <v>83</v>
      </c>
      <c r="AV213" s="14" t="s">
        <v>139</v>
      </c>
      <c r="AW213" s="14" t="s">
        <v>31</v>
      </c>
      <c r="AX213" s="14" t="s">
        <v>83</v>
      </c>
      <c r="AY213" s="243" t="s">
        <v>132</v>
      </c>
    </row>
    <row r="214" spans="1:65" s="12" customFormat="1" ht="11.25">
      <c r="B214" s="212"/>
      <c r="C214" s="213"/>
      <c r="D214" s="208" t="s">
        <v>142</v>
      </c>
      <c r="E214" s="214" t="s">
        <v>1</v>
      </c>
      <c r="F214" s="215" t="s">
        <v>146</v>
      </c>
      <c r="G214" s="213"/>
      <c r="H214" s="214" t="s">
        <v>1</v>
      </c>
      <c r="I214" s="216"/>
      <c r="J214" s="213"/>
      <c r="K214" s="213"/>
      <c r="L214" s="217"/>
      <c r="M214" s="218"/>
      <c r="N214" s="219"/>
      <c r="O214" s="219"/>
      <c r="P214" s="219"/>
      <c r="Q214" s="219"/>
      <c r="R214" s="219"/>
      <c r="S214" s="219"/>
      <c r="T214" s="220"/>
      <c r="AT214" s="221" t="s">
        <v>142</v>
      </c>
      <c r="AU214" s="221" t="s">
        <v>83</v>
      </c>
      <c r="AV214" s="12" t="s">
        <v>83</v>
      </c>
      <c r="AW214" s="12" t="s">
        <v>31</v>
      </c>
      <c r="AX214" s="12" t="s">
        <v>75</v>
      </c>
      <c r="AY214" s="221" t="s">
        <v>132</v>
      </c>
    </row>
    <row r="215" spans="1:65" s="2" customFormat="1" ht="21.75" customHeight="1">
      <c r="A215" s="34"/>
      <c r="B215" s="35"/>
      <c r="C215" s="194" t="s">
        <v>209</v>
      </c>
      <c r="D215" s="194" t="s">
        <v>133</v>
      </c>
      <c r="E215" s="195" t="s">
        <v>210</v>
      </c>
      <c r="F215" s="196" t="s">
        <v>211</v>
      </c>
      <c r="G215" s="197" t="s">
        <v>149</v>
      </c>
      <c r="H215" s="198">
        <v>5</v>
      </c>
      <c r="I215" s="199"/>
      <c r="J215" s="200">
        <f>ROUND(I215*H215,2)</f>
        <v>0</v>
      </c>
      <c r="K215" s="196" t="s">
        <v>137</v>
      </c>
      <c r="L215" s="201"/>
      <c r="M215" s="202" t="s">
        <v>1</v>
      </c>
      <c r="N215" s="203" t="s">
        <v>40</v>
      </c>
      <c r="O215" s="71"/>
      <c r="P215" s="204">
        <f>O215*H215</f>
        <v>0</v>
      </c>
      <c r="Q215" s="204">
        <v>0.11565</v>
      </c>
      <c r="R215" s="204">
        <f>Q215*H215</f>
        <v>0.57825000000000004</v>
      </c>
      <c r="S215" s="204">
        <v>0</v>
      </c>
      <c r="T215" s="205">
        <f>S215*H215</f>
        <v>0</v>
      </c>
      <c r="U215" s="34"/>
      <c r="V215" s="34"/>
      <c r="W215" s="34"/>
      <c r="X215" s="34"/>
      <c r="Y215" s="34"/>
      <c r="Z215" s="34"/>
      <c r="AA215" s="34"/>
      <c r="AB215" s="34"/>
      <c r="AC215" s="34"/>
      <c r="AD215" s="34"/>
      <c r="AE215" s="34"/>
      <c r="AR215" s="206" t="s">
        <v>138</v>
      </c>
      <c r="AT215" s="206" t="s">
        <v>133</v>
      </c>
      <c r="AU215" s="206" t="s">
        <v>83</v>
      </c>
      <c r="AY215" s="17" t="s">
        <v>132</v>
      </c>
      <c r="BE215" s="207">
        <f>IF(N215="základní",J215,0)</f>
        <v>0</v>
      </c>
      <c r="BF215" s="207">
        <f>IF(N215="snížená",J215,0)</f>
        <v>0</v>
      </c>
      <c r="BG215" s="207">
        <f>IF(N215="zákl. přenesená",J215,0)</f>
        <v>0</v>
      </c>
      <c r="BH215" s="207">
        <f>IF(N215="sníž. přenesená",J215,0)</f>
        <v>0</v>
      </c>
      <c r="BI215" s="207">
        <f>IF(N215="nulová",J215,0)</f>
        <v>0</v>
      </c>
      <c r="BJ215" s="17" t="s">
        <v>83</v>
      </c>
      <c r="BK215" s="207">
        <f>ROUND(I215*H215,2)</f>
        <v>0</v>
      </c>
      <c r="BL215" s="17" t="s">
        <v>139</v>
      </c>
      <c r="BM215" s="206" t="s">
        <v>212</v>
      </c>
    </row>
    <row r="216" spans="1:65" s="2" customFormat="1" ht="11.25">
      <c r="A216" s="34"/>
      <c r="B216" s="35"/>
      <c r="C216" s="36"/>
      <c r="D216" s="208" t="s">
        <v>141</v>
      </c>
      <c r="E216" s="36"/>
      <c r="F216" s="209" t="s">
        <v>211</v>
      </c>
      <c r="G216" s="36"/>
      <c r="H216" s="36"/>
      <c r="I216" s="115"/>
      <c r="J216" s="36"/>
      <c r="K216" s="36"/>
      <c r="L216" s="39"/>
      <c r="M216" s="210"/>
      <c r="N216" s="211"/>
      <c r="O216" s="71"/>
      <c r="P216" s="71"/>
      <c r="Q216" s="71"/>
      <c r="R216" s="71"/>
      <c r="S216" s="71"/>
      <c r="T216" s="72"/>
      <c r="U216" s="34"/>
      <c r="V216" s="34"/>
      <c r="W216" s="34"/>
      <c r="X216" s="34"/>
      <c r="Y216" s="34"/>
      <c r="Z216" s="34"/>
      <c r="AA216" s="34"/>
      <c r="AB216" s="34"/>
      <c r="AC216" s="34"/>
      <c r="AD216" s="34"/>
      <c r="AE216" s="34"/>
      <c r="AT216" s="17" t="s">
        <v>141</v>
      </c>
      <c r="AU216" s="17" t="s">
        <v>83</v>
      </c>
    </row>
    <row r="217" spans="1:65" s="12" customFormat="1" ht="11.25">
      <c r="B217" s="212"/>
      <c r="C217" s="213"/>
      <c r="D217" s="208" t="s">
        <v>142</v>
      </c>
      <c r="E217" s="214" t="s">
        <v>1</v>
      </c>
      <c r="F217" s="215" t="s">
        <v>196</v>
      </c>
      <c r="G217" s="213"/>
      <c r="H217" s="214" t="s">
        <v>1</v>
      </c>
      <c r="I217" s="216"/>
      <c r="J217" s="213"/>
      <c r="K217" s="213"/>
      <c r="L217" s="217"/>
      <c r="M217" s="218"/>
      <c r="N217" s="219"/>
      <c r="O217" s="219"/>
      <c r="P217" s="219"/>
      <c r="Q217" s="219"/>
      <c r="R217" s="219"/>
      <c r="S217" s="219"/>
      <c r="T217" s="220"/>
      <c r="AT217" s="221" t="s">
        <v>142</v>
      </c>
      <c r="AU217" s="221" t="s">
        <v>83</v>
      </c>
      <c r="AV217" s="12" t="s">
        <v>83</v>
      </c>
      <c r="AW217" s="12" t="s">
        <v>31</v>
      </c>
      <c r="AX217" s="12" t="s">
        <v>75</v>
      </c>
      <c r="AY217" s="221" t="s">
        <v>132</v>
      </c>
    </row>
    <row r="218" spans="1:65" s="13" customFormat="1" ht="11.25">
      <c r="B218" s="222"/>
      <c r="C218" s="223"/>
      <c r="D218" s="208" t="s">
        <v>142</v>
      </c>
      <c r="E218" s="224" t="s">
        <v>1</v>
      </c>
      <c r="F218" s="225" t="s">
        <v>85</v>
      </c>
      <c r="G218" s="223"/>
      <c r="H218" s="226">
        <v>2</v>
      </c>
      <c r="I218" s="227"/>
      <c r="J218" s="223"/>
      <c r="K218" s="223"/>
      <c r="L218" s="228"/>
      <c r="M218" s="229"/>
      <c r="N218" s="230"/>
      <c r="O218" s="230"/>
      <c r="P218" s="230"/>
      <c r="Q218" s="230"/>
      <c r="R218" s="230"/>
      <c r="S218" s="230"/>
      <c r="T218" s="231"/>
      <c r="AT218" s="232" t="s">
        <v>142</v>
      </c>
      <c r="AU218" s="232" t="s">
        <v>83</v>
      </c>
      <c r="AV218" s="13" t="s">
        <v>85</v>
      </c>
      <c r="AW218" s="13" t="s">
        <v>31</v>
      </c>
      <c r="AX218" s="13" t="s">
        <v>75</v>
      </c>
      <c r="AY218" s="232" t="s">
        <v>132</v>
      </c>
    </row>
    <row r="219" spans="1:65" s="12" customFormat="1" ht="11.25">
      <c r="B219" s="212"/>
      <c r="C219" s="213"/>
      <c r="D219" s="208" t="s">
        <v>142</v>
      </c>
      <c r="E219" s="214" t="s">
        <v>1</v>
      </c>
      <c r="F219" s="215" t="s">
        <v>151</v>
      </c>
      <c r="G219" s="213"/>
      <c r="H219" s="214" t="s">
        <v>1</v>
      </c>
      <c r="I219" s="216"/>
      <c r="J219" s="213"/>
      <c r="K219" s="213"/>
      <c r="L219" s="217"/>
      <c r="M219" s="218"/>
      <c r="N219" s="219"/>
      <c r="O219" s="219"/>
      <c r="P219" s="219"/>
      <c r="Q219" s="219"/>
      <c r="R219" s="219"/>
      <c r="S219" s="219"/>
      <c r="T219" s="220"/>
      <c r="AT219" s="221" t="s">
        <v>142</v>
      </c>
      <c r="AU219" s="221" t="s">
        <v>83</v>
      </c>
      <c r="AV219" s="12" t="s">
        <v>83</v>
      </c>
      <c r="AW219" s="12" t="s">
        <v>31</v>
      </c>
      <c r="AX219" s="12" t="s">
        <v>75</v>
      </c>
      <c r="AY219" s="221" t="s">
        <v>132</v>
      </c>
    </row>
    <row r="220" spans="1:65" s="13" customFormat="1" ht="11.25">
      <c r="B220" s="222"/>
      <c r="C220" s="223"/>
      <c r="D220" s="208" t="s">
        <v>142</v>
      </c>
      <c r="E220" s="224" t="s">
        <v>1</v>
      </c>
      <c r="F220" s="225" t="s">
        <v>152</v>
      </c>
      <c r="G220" s="223"/>
      <c r="H220" s="226">
        <v>3</v>
      </c>
      <c r="I220" s="227"/>
      <c r="J220" s="223"/>
      <c r="K220" s="223"/>
      <c r="L220" s="228"/>
      <c r="M220" s="229"/>
      <c r="N220" s="230"/>
      <c r="O220" s="230"/>
      <c r="P220" s="230"/>
      <c r="Q220" s="230"/>
      <c r="R220" s="230"/>
      <c r="S220" s="230"/>
      <c r="T220" s="231"/>
      <c r="AT220" s="232" t="s">
        <v>142</v>
      </c>
      <c r="AU220" s="232" t="s">
        <v>83</v>
      </c>
      <c r="AV220" s="13" t="s">
        <v>85</v>
      </c>
      <c r="AW220" s="13" t="s">
        <v>31</v>
      </c>
      <c r="AX220" s="13" t="s">
        <v>75</v>
      </c>
      <c r="AY220" s="232" t="s">
        <v>132</v>
      </c>
    </row>
    <row r="221" spans="1:65" s="14" customFormat="1" ht="11.25">
      <c r="B221" s="233"/>
      <c r="C221" s="234"/>
      <c r="D221" s="208" t="s">
        <v>142</v>
      </c>
      <c r="E221" s="235" t="s">
        <v>1</v>
      </c>
      <c r="F221" s="236" t="s">
        <v>145</v>
      </c>
      <c r="G221" s="234"/>
      <c r="H221" s="237">
        <v>5</v>
      </c>
      <c r="I221" s="238"/>
      <c r="J221" s="234"/>
      <c r="K221" s="234"/>
      <c r="L221" s="239"/>
      <c r="M221" s="240"/>
      <c r="N221" s="241"/>
      <c r="O221" s="241"/>
      <c r="P221" s="241"/>
      <c r="Q221" s="241"/>
      <c r="R221" s="241"/>
      <c r="S221" s="241"/>
      <c r="T221" s="242"/>
      <c r="AT221" s="243" t="s">
        <v>142</v>
      </c>
      <c r="AU221" s="243" t="s">
        <v>83</v>
      </c>
      <c r="AV221" s="14" t="s">
        <v>139</v>
      </c>
      <c r="AW221" s="14" t="s">
        <v>31</v>
      </c>
      <c r="AX221" s="14" t="s">
        <v>83</v>
      </c>
      <c r="AY221" s="243" t="s">
        <v>132</v>
      </c>
    </row>
    <row r="222" spans="1:65" s="12" customFormat="1" ht="11.25">
      <c r="B222" s="212"/>
      <c r="C222" s="213"/>
      <c r="D222" s="208" t="s">
        <v>142</v>
      </c>
      <c r="E222" s="214" t="s">
        <v>1</v>
      </c>
      <c r="F222" s="215" t="s">
        <v>146</v>
      </c>
      <c r="G222" s="213"/>
      <c r="H222" s="214" t="s">
        <v>1</v>
      </c>
      <c r="I222" s="216"/>
      <c r="J222" s="213"/>
      <c r="K222" s="213"/>
      <c r="L222" s="217"/>
      <c r="M222" s="218"/>
      <c r="N222" s="219"/>
      <c r="O222" s="219"/>
      <c r="P222" s="219"/>
      <c r="Q222" s="219"/>
      <c r="R222" s="219"/>
      <c r="S222" s="219"/>
      <c r="T222" s="220"/>
      <c r="AT222" s="221" t="s">
        <v>142</v>
      </c>
      <c r="AU222" s="221" t="s">
        <v>83</v>
      </c>
      <c r="AV222" s="12" t="s">
        <v>83</v>
      </c>
      <c r="AW222" s="12" t="s">
        <v>31</v>
      </c>
      <c r="AX222" s="12" t="s">
        <v>75</v>
      </c>
      <c r="AY222" s="221" t="s">
        <v>132</v>
      </c>
    </row>
    <row r="223" spans="1:65" s="2" customFormat="1" ht="21.75" customHeight="1">
      <c r="A223" s="34"/>
      <c r="B223" s="35"/>
      <c r="C223" s="194" t="s">
        <v>213</v>
      </c>
      <c r="D223" s="194" t="s">
        <v>133</v>
      </c>
      <c r="E223" s="195" t="s">
        <v>214</v>
      </c>
      <c r="F223" s="196" t="s">
        <v>215</v>
      </c>
      <c r="G223" s="197" t="s">
        <v>149</v>
      </c>
      <c r="H223" s="198">
        <v>3</v>
      </c>
      <c r="I223" s="199"/>
      <c r="J223" s="200">
        <f>ROUND(I223*H223,2)</f>
        <v>0</v>
      </c>
      <c r="K223" s="196" t="s">
        <v>137</v>
      </c>
      <c r="L223" s="201"/>
      <c r="M223" s="202" t="s">
        <v>1</v>
      </c>
      <c r="N223" s="203" t="s">
        <v>40</v>
      </c>
      <c r="O223" s="71"/>
      <c r="P223" s="204">
        <f>O223*H223</f>
        <v>0</v>
      </c>
      <c r="Q223" s="204">
        <v>0.11938</v>
      </c>
      <c r="R223" s="204">
        <f>Q223*H223</f>
        <v>0.35814000000000001</v>
      </c>
      <c r="S223" s="204">
        <v>0</v>
      </c>
      <c r="T223" s="205">
        <f>S223*H223</f>
        <v>0</v>
      </c>
      <c r="U223" s="34"/>
      <c r="V223" s="34"/>
      <c r="W223" s="34"/>
      <c r="X223" s="34"/>
      <c r="Y223" s="34"/>
      <c r="Z223" s="34"/>
      <c r="AA223" s="34"/>
      <c r="AB223" s="34"/>
      <c r="AC223" s="34"/>
      <c r="AD223" s="34"/>
      <c r="AE223" s="34"/>
      <c r="AR223" s="206" t="s">
        <v>138</v>
      </c>
      <c r="AT223" s="206" t="s">
        <v>133</v>
      </c>
      <c r="AU223" s="206" t="s">
        <v>83</v>
      </c>
      <c r="AY223" s="17" t="s">
        <v>132</v>
      </c>
      <c r="BE223" s="207">
        <f>IF(N223="základní",J223,0)</f>
        <v>0</v>
      </c>
      <c r="BF223" s="207">
        <f>IF(N223="snížená",J223,0)</f>
        <v>0</v>
      </c>
      <c r="BG223" s="207">
        <f>IF(N223="zákl. přenesená",J223,0)</f>
        <v>0</v>
      </c>
      <c r="BH223" s="207">
        <f>IF(N223="sníž. přenesená",J223,0)</f>
        <v>0</v>
      </c>
      <c r="BI223" s="207">
        <f>IF(N223="nulová",J223,0)</f>
        <v>0</v>
      </c>
      <c r="BJ223" s="17" t="s">
        <v>83</v>
      </c>
      <c r="BK223" s="207">
        <f>ROUND(I223*H223,2)</f>
        <v>0</v>
      </c>
      <c r="BL223" s="17" t="s">
        <v>139</v>
      </c>
      <c r="BM223" s="206" t="s">
        <v>216</v>
      </c>
    </row>
    <row r="224" spans="1:65" s="2" customFormat="1" ht="11.25">
      <c r="A224" s="34"/>
      <c r="B224" s="35"/>
      <c r="C224" s="36"/>
      <c r="D224" s="208" t="s">
        <v>141</v>
      </c>
      <c r="E224" s="36"/>
      <c r="F224" s="209" t="s">
        <v>215</v>
      </c>
      <c r="G224" s="36"/>
      <c r="H224" s="36"/>
      <c r="I224" s="115"/>
      <c r="J224" s="36"/>
      <c r="K224" s="36"/>
      <c r="L224" s="39"/>
      <c r="M224" s="210"/>
      <c r="N224" s="211"/>
      <c r="O224" s="71"/>
      <c r="P224" s="71"/>
      <c r="Q224" s="71"/>
      <c r="R224" s="71"/>
      <c r="S224" s="71"/>
      <c r="T224" s="72"/>
      <c r="U224" s="34"/>
      <c r="V224" s="34"/>
      <c r="W224" s="34"/>
      <c r="X224" s="34"/>
      <c r="Y224" s="34"/>
      <c r="Z224" s="34"/>
      <c r="AA224" s="34"/>
      <c r="AB224" s="34"/>
      <c r="AC224" s="34"/>
      <c r="AD224" s="34"/>
      <c r="AE224" s="34"/>
      <c r="AT224" s="17" t="s">
        <v>141</v>
      </c>
      <c r="AU224" s="17" t="s">
        <v>83</v>
      </c>
    </row>
    <row r="225" spans="1:65" s="12" customFormat="1" ht="11.25">
      <c r="B225" s="212"/>
      <c r="C225" s="213"/>
      <c r="D225" s="208" t="s">
        <v>142</v>
      </c>
      <c r="E225" s="214" t="s">
        <v>1</v>
      </c>
      <c r="F225" s="215" t="s">
        <v>196</v>
      </c>
      <c r="G225" s="213"/>
      <c r="H225" s="214" t="s">
        <v>1</v>
      </c>
      <c r="I225" s="216"/>
      <c r="J225" s="213"/>
      <c r="K225" s="213"/>
      <c r="L225" s="217"/>
      <c r="M225" s="218"/>
      <c r="N225" s="219"/>
      <c r="O225" s="219"/>
      <c r="P225" s="219"/>
      <c r="Q225" s="219"/>
      <c r="R225" s="219"/>
      <c r="S225" s="219"/>
      <c r="T225" s="220"/>
      <c r="AT225" s="221" t="s">
        <v>142</v>
      </c>
      <c r="AU225" s="221" t="s">
        <v>83</v>
      </c>
      <c r="AV225" s="12" t="s">
        <v>83</v>
      </c>
      <c r="AW225" s="12" t="s">
        <v>31</v>
      </c>
      <c r="AX225" s="12" t="s">
        <v>75</v>
      </c>
      <c r="AY225" s="221" t="s">
        <v>132</v>
      </c>
    </row>
    <row r="226" spans="1:65" s="13" customFormat="1" ht="11.25">
      <c r="B226" s="222"/>
      <c r="C226" s="223"/>
      <c r="D226" s="208" t="s">
        <v>142</v>
      </c>
      <c r="E226" s="224" t="s">
        <v>1</v>
      </c>
      <c r="F226" s="225" t="s">
        <v>83</v>
      </c>
      <c r="G226" s="223"/>
      <c r="H226" s="226">
        <v>1</v>
      </c>
      <c r="I226" s="227"/>
      <c r="J226" s="223"/>
      <c r="K226" s="223"/>
      <c r="L226" s="228"/>
      <c r="M226" s="229"/>
      <c r="N226" s="230"/>
      <c r="O226" s="230"/>
      <c r="P226" s="230"/>
      <c r="Q226" s="230"/>
      <c r="R226" s="230"/>
      <c r="S226" s="230"/>
      <c r="T226" s="231"/>
      <c r="AT226" s="232" t="s">
        <v>142</v>
      </c>
      <c r="AU226" s="232" t="s">
        <v>83</v>
      </c>
      <c r="AV226" s="13" t="s">
        <v>85</v>
      </c>
      <c r="AW226" s="13" t="s">
        <v>31</v>
      </c>
      <c r="AX226" s="13" t="s">
        <v>75</v>
      </c>
      <c r="AY226" s="232" t="s">
        <v>132</v>
      </c>
    </row>
    <row r="227" spans="1:65" s="12" customFormat="1" ht="11.25">
      <c r="B227" s="212"/>
      <c r="C227" s="213"/>
      <c r="D227" s="208" t="s">
        <v>142</v>
      </c>
      <c r="E227" s="214" t="s">
        <v>1</v>
      </c>
      <c r="F227" s="215" t="s">
        <v>151</v>
      </c>
      <c r="G227" s="213"/>
      <c r="H227" s="214" t="s">
        <v>1</v>
      </c>
      <c r="I227" s="216"/>
      <c r="J227" s="213"/>
      <c r="K227" s="213"/>
      <c r="L227" s="217"/>
      <c r="M227" s="218"/>
      <c r="N227" s="219"/>
      <c r="O227" s="219"/>
      <c r="P227" s="219"/>
      <c r="Q227" s="219"/>
      <c r="R227" s="219"/>
      <c r="S227" s="219"/>
      <c r="T227" s="220"/>
      <c r="AT227" s="221" t="s">
        <v>142</v>
      </c>
      <c r="AU227" s="221" t="s">
        <v>83</v>
      </c>
      <c r="AV227" s="12" t="s">
        <v>83</v>
      </c>
      <c r="AW227" s="12" t="s">
        <v>31</v>
      </c>
      <c r="AX227" s="12" t="s">
        <v>75</v>
      </c>
      <c r="AY227" s="221" t="s">
        <v>132</v>
      </c>
    </row>
    <row r="228" spans="1:65" s="13" customFormat="1" ht="11.25">
      <c r="B228" s="222"/>
      <c r="C228" s="223"/>
      <c r="D228" s="208" t="s">
        <v>142</v>
      </c>
      <c r="E228" s="224" t="s">
        <v>1</v>
      </c>
      <c r="F228" s="225" t="s">
        <v>85</v>
      </c>
      <c r="G228" s="223"/>
      <c r="H228" s="226">
        <v>2</v>
      </c>
      <c r="I228" s="227"/>
      <c r="J228" s="223"/>
      <c r="K228" s="223"/>
      <c r="L228" s="228"/>
      <c r="M228" s="229"/>
      <c r="N228" s="230"/>
      <c r="O228" s="230"/>
      <c r="P228" s="230"/>
      <c r="Q228" s="230"/>
      <c r="R228" s="230"/>
      <c r="S228" s="230"/>
      <c r="T228" s="231"/>
      <c r="AT228" s="232" t="s">
        <v>142</v>
      </c>
      <c r="AU228" s="232" t="s">
        <v>83</v>
      </c>
      <c r="AV228" s="13" t="s">
        <v>85</v>
      </c>
      <c r="AW228" s="13" t="s">
        <v>31</v>
      </c>
      <c r="AX228" s="13" t="s">
        <v>75</v>
      </c>
      <c r="AY228" s="232" t="s">
        <v>132</v>
      </c>
    </row>
    <row r="229" spans="1:65" s="14" customFormat="1" ht="11.25">
      <c r="B229" s="233"/>
      <c r="C229" s="234"/>
      <c r="D229" s="208" t="s">
        <v>142</v>
      </c>
      <c r="E229" s="235" t="s">
        <v>1</v>
      </c>
      <c r="F229" s="236" t="s">
        <v>145</v>
      </c>
      <c r="G229" s="234"/>
      <c r="H229" s="237">
        <v>3</v>
      </c>
      <c r="I229" s="238"/>
      <c r="J229" s="234"/>
      <c r="K229" s="234"/>
      <c r="L229" s="239"/>
      <c r="M229" s="240"/>
      <c r="N229" s="241"/>
      <c r="O229" s="241"/>
      <c r="P229" s="241"/>
      <c r="Q229" s="241"/>
      <c r="R229" s="241"/>
      <c r="S229" s="241"/>
      <c r="T229" s="242"/>
      <c r="AT229" s="243" t="s">
        <v>142</v>
      </c>
      <c r="AU229" s="243" t="s">
        <v>83</v>
      </c>
      <c r="AV229" s="14" t="s">
        <v>139</v>
      </c>
      <c r="AW229" s="14" t="s">
        <v>31</v>
      </c>
      <c r="AX229" s="14" t="s">
        <v>83</v>
      </c>
      <c r="AY229" s="243" t="s">
        <v>132</v>
      </c>
    </row>
    <row r="230" spans="1:65" s="12" customFormat="1" ht="11.25">
      <c r="B230" s="212"/>
      <c r="C230" s="213"/>
      <c r="D230" s="208" t="s">
        <v>142</v>
      </c>
      <c r="E230" s="214" t="s">
        <v>1</v>
      </c>
      <c r="F230" s="215" t="s">
        <v>146</v>
      </c>
      <c r="G230" s="213"/>
      <c r="H230" s="214" t="s">
        <v>1</v>
      </c>
      <c r="I230" s="216"/>
      <c r="J230" s="213"/>
      <c r="K230" s="213"/>
      <c r="L230" s="217"/>
      <c r="M230" s="218"/>
      <c r="N230" s="219"/>
      <c r="O230" s="219"/>
      <c r="P230" s="219"/>
      <c r="Q230" s="219"/>
      <c r="R230" s="219"/>
      <c r="S230" s="219"/>
      <c r="T230" s="220"/>
      <c r="AT230" s="221" t="s">
        <v>142</v>
      </c>
      <c r="AU230" s="221" t="s">
        <v>83</v>
      </c>
      <c r="AV230" s="12" t="s">
        <v>83</v>
      </c>
      <c r="AW230" s="12" t="s">
        <v>31</v>
      </c>
      <c r="AX230" s="12" t="s">
        <v>75</v>
      </c>
      <c r="AY230" s="221" t="s">
        <v>132</v>
      </c>
    </row>
    <row r="231" spans="1:65" s="2" customFormat="1" ht="21.75" customHeight="1">
      <c r="A231" s="34"/>
      <c r="B231" s="35"/>
      <c r="C231" s="194" t="s">
        <v>217</v>
      </c>
      <c r="D231" s="194" t="s">
        <v>133</v>
      </c>
      <c r="E231" s="195" t="s">
        <v>218</v>
      </c>
      <c r="F231" s="196" t="s">
        <v>219</v>
      </c>
      <c r="G231" s="197" t="s">
        <v>149</v>
      </c>
      <c r="H231" s="198">
        <v>4</v>
      </c>
      <c r="I231" s="199"/>
      <c r="J231" s="200">
        <f>ROUND(I231*H231,2)</f>
        <v>0</v>
      </c>
      <c r="K231" s="196" t="s">
        <v>137</v>
      </c>
      <c r="L231" s="201"/>
      <c r="M231" s="202" t="s">
        <v>1</v>
      </c>
      <c r="N231" s="203" t="s">
        <v>40</v>
      </c>
      <c r="O231" s="71"/>
      <c r="P231" s="204">
        <f>O231*H231</f>
        <v>0</v>
      </c>
      <c r="Q231" s="204">
        <v>0.12311999999999999</v>
      </c>
      <c r="R231" s="204">
        <f>Q231*H231</f>
        <v>0.49247999999999997</v>
      </c>
      <c r="S231" s="204">
        <v>0</v>
      </c>
      <c r="T231" s="205">
        <f>S231*H231</f>
        <v>0</v>
      </c>
      <c r="U231" s="34"/>
      <c r="V231" s="34"/>
      <c r="W231" s="34"/>
      <c r="X231" s="34"/>
      <c r="Y231" s="34"/>
      <c r="Z231" s="34"/>
      <c r="AA231" s="34"/>
      <c r="AB231" s="34"/>
      <c r="AC231" s="34"/>
      <c r="AD231" s="34"/>
      <c r="AE231" s="34"/>
      <c r="AR231" s="206" t="s">
        <v>138</v>
      </c>
      <c r="AT231" s="206" t="s">
        <v>133</v>
      </c>
      <c r="AU231" s="206" t="s">
        <v>83</v>
      </c>
      <c r="AY231" s="17" t="s">
        <v>132</v>
      </c>
      <c r="BE231" s="207">
        <f>IF(N231="základní",J231,0)</f>
        <v>0</v>
      </c>
      <c r="BF231" s="207">
        <f>IF(N231="snížená",J231,0)</f>
        <v>0</v>
      </c>
      <c r="BG231" s="207">
        <f>IF(N231="zákl. přenesená",J231,0)</f>
        <v>0</v>
      </c>
      <c r="BH231" s="207">
        <f>IF(N231="sníž. přenesená",J231,0)</f>
        <v>0</v>
      </c>
      <c r="BI231" s="207">
        <f>IF(N231="nulová",J231,0)</f>
        <v>0</v>
      </c>
      <c r="BJ231" s="17" t="s">
        <v>83</v>
      </c>
      <c r="BK231" s="207">
        <f>ROUND(I231*H231,2)</f>
        <v>0</v>
      </c>
      <c r="BL231" s="17" t="s">
        <v>139</v>
      </c>
      <c r="BM231" s="206" t="s">
        <v>220</v>
      </c>
    </row>
    <row r="232" spans="1:65" s="2" customFormat="1" ht="11.25">
      <c r="A232" s="34"/>
      <c r="B232" s="35"/>
      <c r="C232" s="36"/>
      <c r="D232" s="208" t="s">
        <v>141</v>
      </c>
      <c r="E232" s="36"/>
      <c r="F232" s="209" t="s">
        <v>219</v>
      </c>
      <c r="G232" s="36"/>
      <c r="H232" s="36"/>
      <c r="I232" s="115"/>
      <c r="J232" s="36"/>
      <c r="K232" s="36"/>
      <c r="L232" s="39"/>
      <c r="M232" s="210"/>
      <c r="N232" s="211"/>
      <c r="O232" s="71"/>
      <c r="P232" s="71"/>
      <c r="Q232" s="71"/>
      <c r="R232" s="71"/>
      <c r="S232" s="71"/>
      <c r="T232" s="72"/>
      <c r="U232" s="34"/>
      <c r="V232" s="34"/>
      <c r="W232" s="34"/>
      <c r="X232" s="34"/>
      <c r="Y232" s="34"/>
      <c r="Z232" s="34"/>
      <c r="AA232" s="34"/>
      <c r="AB232" s="34"/>
      <c r="AC232" s="34"/>
      <c r="AD232" s="34"/>
      <c r="AE232" s="34"/>
      <c r="AT232" s="17" t="s">
        <v>141</v>
      </c>
      <c r="AU232" s="17" t="s">
        <v>83</v>
      </c>
    </row>
    <row r="233" spans="1:65" s="12" customFormat="1" ht="11.25">
      <c r="B233" s="212"/>
      <c r="C233" s="213"/>
      <c r="D233" s="208" t="s">
        <v>142</v>
      </c>
      <c r="E233" s="214" t="s">
        <v>1</v>
      </c>
      <c r="F233" s="215" t="s">
        <v>196</v>
      </c>
      <c r="G233" s="213"/>
      <c r="H233" s="214" t="s">
        <v>1</v>
      </c>
      <c r="I233" s="216"/>
      <c r="J233" s="213"/>
      <c r="K233" s="213"/>
      <c r="L233" s="217"/>
      <c r="M233" s="218"/>
      <c r="N233" s="219"/>
      <c r="O233" s="219"/>
      <c r="P233" s="219"/>
      <c r="Q233" s="219"/>
      <c r="R233" s="219"/>
      <c r="S233" s="219"/>
      <c r="T233" s="220"/>
      <c r="AT233" s="221" t="s">
        <v>142</v>
      </c>
      <c r="AU233" s="221" t="s">
        <v>83</v>
      </c>
      <c r="AV233" s="12" t="s">
        <v>83</v>
      </c>
      <c r="AW233" s="12" t="s">
        <v>31</v>
      </c>
      <c r="AX233" s="12" t="s">
        <v>75</v>
      </c>
      <c r="AY233" s="221" t="s">
        <v>132</v>
      </c>
    </row>
    <row r="234" spans="1:65" s="13" customFormat="1" ht="11.25">
      <c r="B234" s="222"/>
      <c r="C234" s="223"/>
      <c r="D234" s="208" t="s">
        <v>142</v>
      </c>
      <c r="E234" s="224" t="s">
        <v>1</v>
      </c>
      <c r="F234" s="225" t="s">
        <v>83</v>
      </c>
      <c r="G234" s="223"/>
      <c r="H234" s="226">
        <v>1</v>
      </c>
      <c r="I234" s="227"/>
      <c r="J234" s="223"/>
      <c r="K234" s="223"/>
      <c r="L234" s="228"/>
      <c r="M234" s="229"/>
      <c r="N234" s="230"/>
      <c r="O234" s="230"/>
      <c r="P234" s="230"/>
      <c r="Q234" s="230"/>
      <c r="R234" s="230"/>
      <c r="S234" s="230"/>
      <c r="T234" s="231"/>
      <c r="AT234" s="232" t="s">
        <v>142</v>
      </c>
      <c r="AU234" s="232" t="s">
        <v>83</v>
      </c>
      <c r="AV234" s="13" t="s">
        <v>85</v>
      </c>
      <c r="AW234" s="13" t="s">
        <v>31</v>
      </c>
      <c r="AX234" s="13" t="s">
        <v>75</v>
      </c>
      <c r="AY234" s="232" t="s">
        <v>132</v>
      </c>
    </row>
    <row r="235" spans="1:65" s="12" customFormat="1" ht="11.25">
      <c r="B235" s="212"/>
      <c r="C235" s="213"/>
      <c r="D235" s="208" t="s">
        <v>142</v>
      </c>
      <c r="E235" s="214" t="s">
        <v>1</v>
      </c>
      <c r="F235" s="215" t="s">
        <v>151</v>
      </c>
      <c r="G235" s="213"/>
      <c r="H235" s="214" t="s">
        <v>1</v>
      </c>
      <c r="I235" s="216"/>
      <c r="J235" s="213"/>
      <c r="K235" s="213"/>
      <c r="L235" s="217"/>
      <c r="M235" s="218"/>
      <c r="N235" s="219"/>
      <c r="O235" s="219"/>
      <c r="P235" s="219"/>
      <c r="Q235" s="219"/>
      <c r="R235" s="219"/>
      <c r="S235" s="219"/>
      <c r="T235" s="220"/>
      <c r="AT235" s="221" t="s">
        <v>142</v>
      </c>
      <c r="AU235" s="221" t="s">
        <v>83</v>
      </c>
      <c r="AV235" s="12" t="s">
        <v>83</v>
      </c>
      <c r="AW235" s="12" t="s">
        <v>31</v>
      </c>
      <c r="AX235" s="12" t="s">
        <v>75</v>
      </c>
      <c r="AY235" s="221" t="s">
        <v>132</v>
      </c>
    </row>
    <row r="236" spans="1:65" s="13" customFormat="1" ht="11.25">
      <c r="B236" s="222"/>
      <c r="C236" s="223"/>
      <c r="D236" s="208" t="s">
        <v>142</v>
      </c>
      <c r="E236" s="224" t="s">
        <v>1</v>
      </c>
      <c r="F236" s="225" t="s">
        <v>152</v>
      </c>
      <c r="G236" s="223"/>
      <c r="H236" s="226">
        <v>3</v>
      </c>
      <c r="I236" s="227"/>
      <c r="J236" s="223"/>
      <c r="K236" s="223"/>
      <c r="L236" s="228"/>
      <c r="M236" s="229"/>
      <c r="N236" s="230"/>
      <c r="O236" s="230"/>
      <c r="P236" s="230"/>
      <c r="Q236" s="230"/>
      <c r="R236" s="230"/>
      <c r="S236" s="230"/>
      <c r="T236" s="231"/>
      <c r="AT236" s="232" t="s">
        <v>142</v>
      </c>
      <c r="AU236" s="232" t="s">
        <v>83</v>
      </c>
      <c r="AV236" s="13" t="s">
        <v>85</v>
      </c>
      <c r="AW236" s="13" t="s">
        <v>31</v>
      </c>
      <c r="AX236" s="13" t="s">
        <v>75</v>
      </c>
      <c r="AY236" s="232" t="s">
        <v>132</v>
      </c>
    </row>
    <row r="237" spans="1:65" s="14" customFormat="1" ht="11.25">
      <c r="B237" s="233"/>
      <c r="C237" s="234"/>
      <c r="D237" s="208" t="s">
        <v>142</v>
      </c>
      <c r="E237" s="235" t="s">
        <v>1</v>
      </c>
      <c r="F237" s="236" t="s">
        <v>145</v>
      </c>
      <c r="G237" s="234"/>
      <c r="H237" s="237">
        <v>4</v>
      </c>
      <c r="I237" s="238"/>
      <c r="J237" s="234"/>
      <c r="K237" s="234"/>
      <c r="L237" s="239"/>
      <c r="M237" s="240"/>
      <c r="N237" s="241"/>
      <c r="O237" s="241"/>
      <c r="P237" s="241"/>
      <c r="Q237" s="241"/>
      <c r="R237" s="241"/>
      <c r="S237" s="241"/>
      <c r="T237" s="242"/>
      <c r="AT237" s="243" t="s">
        <v>142</v>
      </c>
      <c r="AU237" s="243" t="s">
        <v>83</v>
      </c>
      <c r="AV237" s="14" t="s">
        <v>139</v>
      </c>
      <c r="AW237" s="14" t="s">
        <v>31</v>
      </c>
      <c r="AX237" s="14" t="s">
        <v>83</v>
      </c>
      <c r="AY237" s="243" t="s">
        <v>132</v>
      </c>
    </row>
    <row r="238" spans="1:65" s="12" customFormat="1" ht="11.25">
      <c r="B238" s="212"/>
      <c r="C238" s="213"/>
      <c r="D238" s="208" t="s">
        <v>142</v>
      </c>
      <c r="E238" s="214" t="s">
        <v>1</v>
      </c>
      <c r="F238" s="215" t="s">
        <v>146</v>
      </c>
      <c r="G238" s="213"/>
      <c r="H238" s="214" t="s">
        <v>1</v>
      </c>
      <c r="I238" s="216"/>
      <c r="J238" s="213"/>
      <c r="K238" s="213"/>
      <c r="L238" s="217"/>
      <c r="M238" s="218"/>
      <c r="N238" s="219"/>
      <c r="O238" s="219"/>
      <c r="P238" s="219"/>
      <c r="Q238" s="219"/>
      <c r="R238" s="219"/>
      <c r="S238" s="219"/>
      <c r="T238" s="220"/>
      <c r="AT238" s="221" t="s">
        <v>142</v>
      </c>
      <c r="AU238" s="221" t="s">
        <v>83</v>
      </c>
      <c r="AV238" s="12" t="s">
        <v>83</v>
      </c>
      <c r="AW238" s="12" t="s">
        <v>31</v>
      </c>
      <c r="AX238" s="12" t="s">
        <v>75</v>
      </c>
      <c r="AY238" s="221" t="s">
        <v>132</v>
      </c>
    </row>
    <row r="239" spans="1:65" s="2" customFormat="1" ht="21.75" customHeight="1">
      <c r="A239" s="34"/>
      <c r="B239" s="35"/>
      <c r="C239" s="194" t="s">
        <v>8</v>
      </c>
      <c r="D239" s="194" t="s">
        <v>133</v>
      </c>
      <c r="E239" s="195" t="s">
        <v>221</v>
      </c>
      <c r="F239" s="196" t="s">
        <v>222</v>
      </c>
      <c r="G239" s="197" t="s">
        <v>149</v>
      </c>
      <c r="H239" s="198">
        <v>5</v>
      </c>
      <c r="I239" s="199"/>
      <c r="J239" s="200">
        <f>ROUND(I239*H239,2)</f>
        <v>0</v>
      </c>
      <c r="K239" s="196" t="s">
        <v>137</v>
      </c>
      <c r="L239" s="201"/>
      <c r="M239" s="202" t="s">
        <v>1</v>
      </c>
      <c r="N239" s="203" t="s">
        <v>40</v>
      </c>
      <c r="O239" s="71"/>
      <c r="P239" s="204">
        <f>O239*H239</f>
        <v>0</v>
      </c>
      <c r="Q239" s="204">
        <v>0.12684999999999999</v>
      </c>
      <c r="R239" s="204">
        <f>Q239*H239</f>
        <v>0.63424999999999998</v>
      </c>
      <c r="S239" s="204">
        <v>0</v>
      </c>
      <c r="T239" s="205">
        <f>S239*H239</f>
        <v>0</v>
      </c>
      <c r="U239" s="34"/>
      <c r="V239" s="34"/>
      <c r="W239" s="34"/>
      <c r="X239" s="34"/>
      <c r="Y239" s="34"/>
      <c r="Z239" s="34"/>
      <c r="AA239" s="34"/>
      <c r="AB239" s="34"/>
      <c r="AC239" s="34"/>
      <c r="AD239" s="34"/>
      <c r="AE239" s="34"/>
      <c r="AR239" s="206" t="s">
        <v>138</v>
      </c>
      <c r="AT239" s="206" t="s">
        <v>133</v>
      </c>
      <c r="AU239" s="206" t="s">
        <v>83</v>
      </c>
      <c r="AY239" s="17" t="s">
        <v>132</v>
      </c>
      <c r="BE239" s="207">
        <f>IF(N239="základní",J239,0)</f>
        <v>0</v>
      </c>
      <c r="BF239" s="207">
        <f>IF(N239="snížená",J239,0)</f>
        <v>0</v>
      </c>
      <c r="BG239" s="207">
        <f>IF(N239="zákl. přenesená",J239,0)</f>
        <v>0</v>
      </c>
      <c r="BH239" s="207">
        <f>IF(N239="sníž. přenesená",J239,0)</f>
        <v>0</v>
      </c>
      <c r="BI239" s="207">
        <f>IF(N239="nulová",J239,0)</f>
        <v>0</v>
      </c>
      <c r="BJ239" s="17" t="s">
        <v>83</v>
      </c>
      <c r="BK239" s="207">
        <f>ROUND(I239*H239,2)</f>
        <v>0</v>
      </c>
      <c r="BL239" s="17" t="s">
        <v>139</v>
      </c>
      <c r="BM239" s="206" t="s">
        <v>223</v>
      </c>
    </row>
    <row r="240" spans="1:65" s="2" customFormat="1" ht="11.25">
      <c r="A240" s="34"/>
      <c r="B240" s="35"/>
      <c r="C240" s="36"/>
      <c r="D240" s="208" t="s">
        <v>141</v>
      </c>
      <c r="E240" s="36"/>
      <c r="F240" s="209" t="s">
        <v>222</v>
      </c>
      <c r="G240" s="36"/>
      <c r="H240" s="36"/>
      <c r="I240" s="115"/>
      <c r="J240" s="36"/>
      <c r="K240" s="36"/>
      <c r="L240" s="39"/>
      <c r="M240" s="210"/>
      <c r="N240" s="211"/>
      <c r="O240" s="71"/>
      <c r="P240" s="71"/>
      <c r="Q240" s="71"/>
      <c r="R240" s="71"/>
      <c r="S240" s="71"/>
      <c r="T240" s="72"/>
      <c r="U240" s="34"/>
      <c r="V240" s="34"/>
      <c r="W240" s="34"/>
      <c r="X240" s="34"/>
      <c r="Y240" s="34"/>
      <c r="Z240" s="34"/>
      <c r="AA240" s="34"/>
      <c r="AB240" s="34"/>
      <c r="AC240" s="34"/>
      <c r="AD240" s="34"/>
      <c r="AE240" s="34"/>
      <c r="AT240" s="17" t="s">
        <v>141</v>
      </c>
      <c r="AU240" s="17" t="s">
        <v>83</v>
      </c>
    </row>
    <row r="241" spans="1:65" s="12" customFormat="1" ht="11.25">
      <c r="B241" s="212"/>
      <c r="C241" s="213"/>
      <c r="D241" s="208" t="s">
        <v>142</v>
      </c>
      <c r="E241" s="214" t="s">
        <v>1</v>
      </c>
      <c r="F241" s="215" t="s">
        <v>196</v>
      </c>
      <c r="G241" s="213"/>
      <c r="H241" s="214" t="s">
        <v>1</v>
      </c>
      <c r="I241" s="216"/>
      <c r="J241" s="213"/>
      <c r="K241" s="213"/>
      <c r="L241" s="217"/>
      <c r="M241" s="218"/>
      <c r="N241" s="219"/>
      <c r="O241" s="219"/>
      <c r="P241" s="219"/>
      <c r="Q241" s="219"/>
      <c r="R241" s="219"/>
      <c r="S241" s="219"/>
      <c r="T241" s="220"/>
      <c r="AT241" s="221" t="s">
        <v>142</v>
      </c>
      <c r="AU241" s="221" t="s">
        <v>83</v>
      </c>
      <c r="AV241" s="12" t="s">
        <v>83</v>
      </c>
      <c r="AW241" s="12" t="s">
        <v>31</v>
      </c>
      <c r="AX241" s="12" t="s">
        <v>75</v>
      </c>
      <c r="AY241" s="221" t="s">
        <v>132</v>
      </c>
    </row>
    <row r="242" spans="1:65" s="13" customFormat="1" ht="11.25">
      <c r="B242" s="222"/>
      <c r="C242" s="223"/>
      <c r="D242" s="208" t="s">
        <v>142</v>
      </c>
      <c r="E242" s="224" t="s">
        <v>1</v>
      </c>
      <c r="F242" s="225" t="s">
        <v>85</v>
      </c>
      <c r="G242" s="223"/>
      <c r="H242" s="226">
        <v>2</v>
      </c>
      <c r="I242" s="227"/>
      <c r="J242" s="223"/>
      <c r="K242" s="223"/>
      <c r="L242" s="228"/>
      <c r="M242" s="229"/>
      <c r="N242" s="230"/>
      <c r="O242" s="230"/>
      <c r="P242" s="230"/>
      <c r="Q242" s="230"/>
      <c r="R242" s="230"/>
      <c r="S242" s="230"/>
      <c r="T242" s="231"/>
      <c r="AT242" s="232" t="s">
        <v>142</v>
      </c>
      <c r="AU242" s="232" t="s">
        <v>83</v>
      </c>
      <c r="AV242" s="13" t="s">
        <v>85</v>
      </c>
      <c r="AW242" s="13" t="s">
        <v>31</v>
      </c>
      <c r="AX242" s="13" t="s">
        <v>75</v>
      </c>
      <c r="AY242" s="232" t="s">
        <v>132</v>
      </c>
    </row>
    <row r="243" spans="1:65" s="12" customFormat="1" ht="11.25">
      <c r="B243" s="212"/>
      <c r="C243" s="213"/>
      <c r="D243" s="208" t="s">
        <v>142</v>
      </c>
      <c r="E243" s="214" t="s">
        <v>1</v>
      </c>
      <c r="F243" s="215" t="s">
        <v>151</v>
      </c>
      <c r="G243" s="213"/>
      <c r="H243" s="214" t="s">
        <v>1</v>
      </c>
      <c r="I243" s="216"/>
      <c r="J243" s="213"/>
      <c r="K243" s="213"/>
      <c r="L243" s="217"/>
      <c r="M243" s="218"/>
      <c r="N243" s="219"/>
      <c r="O243" s="219"/>
      <c r="P243" s="219"/>
      <c r="Q243" s="219"/>
      <c r="R243" s="219"/>
      <c r="S243" s="219"/>
      <c r="T243" s="220"/>
      <c r="AT243" s="221" t="s">
        <v>142</v>
      </c>
      <c r="AU243" s="221" t="s">
        <v>83</v>
      </c>
      <c r="AV243" s="12" t="s">
        <v>83</v>
      </c>
      <c r="AW243" s="12" t="s">
        <v>31</v>
      </c>
      <c r="AX243" s="12" t="s">
        <v>75</v>
      </c>
      <c r="AY243" s="221" t="s">
        <v>132</v>
      </c>
    </row>
    <row r="244" spans="1:65" s="13" customFormat="1" ht="11.25">
      <c r="B244" s="222"/>
      <c r="C244" s="223"/>
      <c r="D244" s="208" t="s">
        <v>142</v>
      </c>
      <c r="E244" s="224" t="s">
        <v>1</v>
      </c>
      <c r="F244" s="225" t="s">
        <v>152</v>
      </c>
      <c r="G244" s="223"/>
      <c r="H244" s="226">
        <v>3</v>
      </c>
      <c r="I244" s="227"/>
      <c r="J244" s="223"/>
      <c r="K244" s="223"/>
      <c r="L244" s="228"/>
      <c r="M244" s="229"/>
      <c r="N244" s="230"/>
      <c r="O244" s="230"/>
      <c r="P244" s="230"/>
      <c r="Q244" s="230"/>
      <c r="R244" s="230"/>
      <c r="S244" s="230"/>
      <c r="T244" s="231"/>
      <c r="AT244" s="232" t="s">
        <v>142</v>
      </c>
      <c r="AU244" s="232" t="s">
        <v>83</v>
      </c>
      <c r="AV244" s="13" t="s">
        <v>85</v>
      </c>
      <c r="AW244" s="13" t="s">
        <v>31</v>
      </c>
      <c r="AX244" s="13" t="s">
        <v>75</v>
      </c>
      <c r="AY244" s="232" t="s">
        <v>132</v>
      </c>
    </row>
    <row r="245" spans="1:65" s="14" customFormat="1" ht="11.25">
      <c r="B245" s="233"/>
      <c r="C245" s="234"/>
      <c r="D245" s="208" t="s">
        <v>142</v>
      </c>
      <c r="E245" s="235" t="s">
        <v>1</v>
      </c>
      <c r="F245" s="236" t="s">
        <v>145</v>
      </c>
      <c r="G245" s="234"/>
      <c r="H245" s="237">
        <v>5</v>
      </c>
      <c r="I245" s="238"/>
      <c r="J245" s="234"/>
      <c r="K245" s="234"/>
      <c r="L245" s="239"/>
      <c r="M245" s="240"/>
      <c r="N245" s="241"/>
      <c r="O245" s="241"/>
      <c r="P245" s="241"/>
      <c r="Q245" s="241"/>
      <c r="R245" s="241"/>
      <c r="S245" s="241"/>
      <c r="T245" s="242"/>
      <c r="AT245" s="243" t="s">
        <v>142</v>
      </c>
      <c r="AU245" s="243" t="s">
        <v>83</v>
      </c>
      <c r="AV245" s="14" t="s">
        <v>139</v>
      </c>
      <c r="AW245" s="14" t="s">
        <v>31</v>
      </c>
      <c r="AX245" s="14" t="s">
        <v>83</v>
      </c>
      <c r="AY245" s="243" t="s">
        <v>132</v>
      </c>
    </row>
    <row r="246" spans="1:65" s="12" customFormat="1" ht="11.25">
      <c r="B246" s="212"/>
      <c r="C246" s="213"/>
      <c r="D246" s="208" t="s">
        <v>142</v>
      </c>
      <c r="E246" s="214" t="s">
        <v>1</v>
      </c>
      <c r="F246" s="215" t="s">
        <v>146</v>
      </c>
      <c r="G246" s="213"/>
      <c r="H246" s="214" t="s">
        <v>1</v>
      </c>
      <c r="I246" s="216"/>
      <c r="J246" s="213"/>
      <c r="K246" s="213"/>
      <c r="L246" s="217"/>
      <c r="M246" s="218"/>
      <c r="N246" s="219"/>
      <c r="O246" s="219"/>
      <c r="P246" s="219"/>
      <c r="Q246" s="219"/>
      <c r="R246" s="219"/>
      <c r="S246" s="219"/>
      <c r="T246" s="220"/>
      <c r="AT246" s="221" t="s">
        <v>142</v>
      </c>
      <c r="AU246" s="221" t="s">
        <v>83</v>
      </c>
      <c r="AV246" s="12" t="s">
        <v>83</v>
      </c>
      <c r="AW246" s="12" t="s">
        <v>31</v>
      </c>
      <c r="AX246" s="12" t="s">
        <v>75</v>
      </c>
      <c r="AY246" s="221" t="s">
        <v>132</v>
      </c>
    </row>
    <row r="247" spans="1:65" s="2" customFormat="1" ht="21.75" customHeight="1">
      <c r="A247" s="34"/>
      <c r="B247" s="35"/>
      <c r="C247" s="194" t="s">
        <v>224</v>
      </c>
      <c r="D247" s="194" t="s">
        <v>133</v>
      </c>
      <c r="E247" s="195" t="s">
        <v>225</v>
      </c>
      <c r="F247" s="196" t="s">
        <v>226</v>
      </c>
      <c r="G247" s="197" t="s">
        <v>149</v>
      </c>
      <c r="H247" s="198">
        <v>5</v>
      </c>
      <c r="I247" s="199"/>
      <c r="J247" s="200">
        <f>ROUND(I247*H247,2)</f>
        <v>0</v>
      </c>
      <c r="K247" s="196" t="s">
        <v>137</v>
      </c>
      <c r="L247" s="201"/>
      <c r="M247" s="202" t="s">
        <v>1</v>
      </c>
      <c r="N247" s="203" t="s">
        <v>40</v>
      </c>
      <c r="O247" s="71"/>
      <c r="P247" s="204">
        <f>O247*H247</f>
        <v>0</v>
      </c>
      <c r="Q247" s="204">
        <v>0.13058</v>
      </c>
      <c r="R247" s="204">
        <f>Q247*H247</f>
        <v>0.65290000000000004</v>
      </c>
      <c r="S247" s="204">
        <v>0</v>
      </c>
      <c r="T247" s="205">
        <f>S247*H247</f>
        <v>0</v>
      </c>
      <c r="U247" s="34"/>
      <c r="V247" s="34"/>
      <c r="W247" s="34"/>
      <c r="X247" s="34"/>
      <c r="Y247" s="34"/>
      <c r="Z247" s="34"/>
      <c r="AA247" s="34"/>
      <c r="AB247" s="34"/>
      <c r="AC247" s="34"/>
      <c r="AD247" s="34"/>
      <c r="AE247" s="34"/>
      <c r="AR247" s="206" t="s">
        <v>138</v>
      </c>
      <c r="AT247" s="206" t="s">
        <v>133</v>
      </c>
      <c r="AU247" s="206" t="s">
        <v>83</v>
      </c>
      <c r="AY247" s="17" t="s">
        <v>132</v>
      </c>
      <c r="BE247" s="207">
        <f>IF(N247="základní",J247,0)</f>
        <v>0</v>
      </c>
      <c r="BF247" s="207">
        <f>IF(N247="snížená",J247,0)</f>
        <v>0</v>
      </c>
      <c r="BG247" s="207">
        <f>IF(N247="zákl. přenesená",J247,0)</f>
        <v>0</v>
      </c>
      <c r="BH247" s="207">
        <f>IF(N247="sníž. přenesená",J247,0)</f>
        <v>0</v>
      </c>
      <c r="BI247" s="207">
        <f>IF(N247="nulová",J247,0)</f>
        <v>0</v>
      </c>
      <c r="BJ247" s="17" t="s">
        <v>83</v>
      </c>
      <c r="BK247" s="207">
        <f>ROUND(I247*H247,2)</f>
        <v>0</v>
      </c>
      <c r="BL247" s="17" t="s">
        <v>139</v>
      </c>
      <c r="BM247" s="206" t="s">
        <v>227</v>
      </c>
    </row>
    <row r="248" spans="1:65" s="2" customFormat="1" ht="11.25">
      <c r="A248" s="34"/>
      <c r="B248" s="35"/>
      <c r="C248" s="36"/>
      <c r="D248" s="208" t="s">
        <v>141</v>
      </c>
      <c r="E248" s="36"/>
      <c r="F248" s="209" t="s">
        <v>226</v>
      </c>
      <c r="G248" s="36"/>
      <c r="H248" s="36"/>
      <c r="I248" s="115"/>
      <c r="J248" s="36"/>
      <c r="K248" s="36"/>
      <c r="L248" s="39"/>
      <c r="M248" s="210"/>
      <c r="N248" s="211"/>
      <c r="O248" s="71"/>
      <c r="P248" s="71"/>
      <c r="Q248" s="71"/>
      <c r="R248" s="71"/>
      <c r="S248" s="71"/>
      <c r="T248" s="72"/>
      <c r="U248" s="34"/>
      <c r="V248" s="34"/>
      <c r="W248" s="34"/>
      <c r="X248" s="34"/>
      <c r="Y248" s="34"/>
      <c r="Z248" s="34"/>
      <c r="AA248" s="34"/>
      <c r="AB248" s="34"/>
      <c r="AC248" s="34"/>
      <c r="AD248" s="34"/>
      <c r="AE248" s="34"/>
      <c r="AT248" s="17" t="s">
        <v>141</v>
      </c>
      <c r="AU248" s="17" t="s">
        <v>83</v>
      </c>
    </row>
    <row r="249" spans="1:65" s="12" customFormat="1" ht="11.25">
      <c r="B249" s="212"/>
      <c r="C249" s="213"/>
      <c r="D249" s="208" t="s">
        <v>142</v>
      </c>
      <c r="E249" s="214" t="s">
        <v>1</v>
      </c>
      <c r="F249" s="215" t="s">
        <v>196</v>
      </c>
      <c r="G249" s="213"/>
      <c r="H249" s="214" t="s">
        <v>1</v>
      </c>
      <c r="I249" s="216"/>
      <c r="J249" s="213"/>
      <c r="K249" s="213"/>
      <c r="L249" s="217"/>
      <c r="M249" s="218"/>
      <c r="N249" s="219"/>
      <c r="O249" s="219"/>
      <c r="P249" s="219"/>
      <c r="Q249" s="219"/>
      <c r="R249" s="219"/>
      <c r="S249" s="219"/>
      <c r="T249" s="220"/>
      <c r="AT249" s="221" t="s">
        <v>142</v>
      </c>
      <c r="AU249" s="221" t="s">
        <v>83</v>
      </c>
      <c r="AV249" s="12" t="s">
        <v>83</v>
      </c>
      <c r="AW249" s="12" t="s">
        <v>31</v>
      </c>
      <c r="AX249" s="12" t="s">
        <v>75</v>
      </c>
      <c r="AY249" s="221" t="s">
        <v>132</v>
      </c>
    </row>
    <row r="250" spans="1:65" s="13" customFormat="1" ht="11.25">
      <c r="B250" s="222"/>
      <c r="C250" s="223"/>
      <c r="D250" s="208" t="s">
        <v>142</v>
      </c>
      <c r="E250" s="224" t="s">
        <v>1</v>
      </c>
      <c r="F250" s="225" t="s">
        <v>85</v>
      </c>
      <c r="G250" s="223"/>
      <c r="H250" s="226">
        <v>2</v>
      </c>
      <c r="I250" s="227"/>
      <c r="J250" s="223"/>
      <c r="K250" s="223"/>
      <c r="L250" s="228"/>
      <c r="M250" s="229"/>
      <c r="N250" s="230"/>
      <c r="O250" s="230"/>
      <c r="P250" s="230"/>
      <c r="Q250" s="230"/>
      <c r="R250" s="230"/>
      <c r="S250" s="230"/>
      <c r="T250" s="231"/>
      <c r="AT250" s="232" t="s">
        <v>142</v>
      </c>
      <c r="AU250" s="232" t="s">
        <v>83</v>
      </c>
      <c r="AV250" s="13" t="s">
        <v>85</v>
      </c>
      <c r="AW250" s="13" t="s">
        <v>31</v>
      </c>
      <c r="AX250" s="13" t="s">
        <v>75</v>
      </c>
      <c r="AY250" s="232" t="s">
        <v>132</v>
      </c>
    </row>
    <row r="251" spans="1:65" s="12" customFormat="1" ht="11.25">
      <c r="B251" s="212"/>
      <c r="C251" s="213"/>
      <c r="D251" s="208" t="s">
        <v>142</v>
      </c>
      <c r="E251" s="214" t="s">
        <v>1</v>
      </c>
      <c r="F251" s="215" t="s">
        <v>151</v>
      </c>
      <c r="G251" s="213"/>
      <c r="H251" s="214" t="s">
        <v>1</v>
      </c>
      <c r="I251" s="216"/>
      <c r="J251" s="213"/>
      <c r="K251" s="213"/>
      <c r="L251" s="217"/>
      <c r="M251" s="218"/>
      <c r="N251" s="219"/>
      <c r="O251" s="219"/>
      <c r="P251" s="219"/>
      <c r="Q251" s="219"/>
      <c r="R251" s="219"/>
      <c r="S251" s="219"/>
      <c r="T251" s="220"/>
      <c r="AT251" s="221" t="s">
        <v>142</v>
      </c>
      <c r="AU251" s="221" t="s">
        <v>83</v>
      </c>
      <c r="AV251" s="12" t="s">
        <v>83</v>
      </c>
      <c r="AW251" s="12" t="s">
        <v>31</v>
      </c>
      <c r="AX251" s="12" t="s">
        <v>75</v>
      </c>
      <c r="AY251" s="221" t="s">
        <v>132</v>
      </c>
    </row>
    <row r="252" spans="1:65" s="13" customFormat="1" ht="11.25">
      <c r="B252" s="222"/>
      <c r="C252" s="223"/>
      <c r="D252" s="208" t="s">
        <v>142</v>
      </c>
      <c r="E252" s="224" t="s">
        <v>1</v>
      </c>
      <c r="F252" s="225" t="s">
        <v>152</v>
      </c>
      <c r="G252" s="223"/>
      <c r="H252" s="226">
        <v>3</v>
      </c>
      <c r="I252" s="227"/>
      <c r="J252" s="223"/>
      <c r="K252" s="223"/>
      <c r="L252" s="228"/>
      <c r="M252" s="229"/>
      <c r="N252" s="230"/>
      <c r="O252" s="230"/>
      <c r="P252" s="230"/>
      <c r="Q252" s="230"/>
      <c r="R252" s="230"/>
      <c r="S252" s="230"/>
      <c r="T252" s="231"/>
      <c r="AT252" s="232" t="s">
        <v>142</v>
      </c>
      <c r="AU252" s="232" t="s">
        <v>83</v>
      </c>
      <c r="AV252" s="13" t="s">
        <v>85</v>
      </c>
      <c r="AW252" s="13" t="s">
        <v>31</v>
      </c>
      <c r="AX252" s="13" t="s">
        <v>75</v>
      </c>
      <c r="AY252" s="232" t="s">
        <v>132</v>
      </c>
    </row>
    <row r="253" spans="1:65" s="14" customFormat="1" ht="11.25">
      <c r="B253" s="233"/>
      <c r="C253" s="234"/>
      <c r="D253" s="208" t="s">
        <v>142</v>
      </c>
      <c r="E253" s="235" t="s">
        <v>1</v>
      </c>
      <c r="F253" s="236" t="s">
        <v>145</v>
      </c>
      <c r="G253" s="234"/>
      <c r="H253" s="237">
        <v>5</v>
      </c>
      <c r="I253" s="238"/>
      <c r="J253" s="234"/>
      <c r="K253" s="234"/>
      <c r="L253" s="239"/>
      <c r="M253" s="240"/>
      <c r="N253" s="241"/>
      <c r="O253" s="241"/>
      <c r="P253" s="241"/>
      <c r="Q253" s="241"/>
      <c r="R253" s="241"/>
      <c r="S253" s="241"/>
      <c r="T253" s="242"/>
      <c r="AT253" s="243" t="s">
        <v>142</v>
      </c>
      <c r="AU253" s="243" t="s">
        <v>83</v>
      </c>
      <c r="AV253" s="14" t="s">
        <v>139</v>
      </c>
      <c r="AW253" s="14" t="s">
        <v>31</v>
      </c>
      <c r="AX253" s="14" t="s">
        <v>83</v>
      </c>
      <c r="AY253" s="243" t="s">
        <v>132</v>
      </c>
    </row>
    <row r="254" spans="1:65" s="12" customFormat="1" ht="11.25">
      <c r="B254" s="212"/>
      <c r="C254" s="213"/>
      <c r="D254" s="208" t="s">
        <v>142</v>
      </c>
      <c r="E254" s="214" t="s">
        <v>1</v>
      </c>
      <c r="F254" s="215" t="s">
        <v>146</v>
      </c>
      <c r="G254" s="213"/>
      <c r="H254" s="214" t="s">
        <v>1</v>
      </c>
      <c r="I254" s="216"/>
      <c r="J254" s="213"/>
      <c r="K254" s="213"/>
      <c r="L254" s="217"/>
      <c r="M254" s="218"/>
      <c r="N254" s="219"/>
      <c r="O254" s="219"/>
      <c r="P254" s="219"/>
      <c r="Q254" s="219"/>
      <c r="R254" s="219"/>
      <c r="S254" s="219"/>
      <c r="T254" s="220"/>
      <c r="AT254" s="221" t="s">
        <v>142</v>
      </c>
      <c r="AU254" s="221" t="s">
        <v>83</v>
      </c>
      <c r="AV254" s="12" t="s">
        <v>83</v>
      </c>
      <c r="AW254" s="12" t="s">
        <v>31</v>
      </c>
      <c r="AX254" s="12" t="s">
        <v>75</v>
      </c>
      <c r="AY254" s="221" t="s">
        <v>132</v>
      </c>
    </row>
    <row r="255" spans="1:65" s="2" customFormat="1" ht="21.75" customHeight="1">
      <c r="A255" s="34"/>
      <c r="B255" s="35"/>
      <c r="C255" s="194" t="s">
        <v>228</v>
      </c>
      <c r="D255" s="194" t="s">
        <v>133</v>
      </c>
      <c r="E255" s="195" t="s">
        <v>229</v>
      </c>
      <c r="F255" s="196" t="s">
        <v>230</v>
      </c>
      <c r="G255" s="197" t="s">
        <v>149</v>
      </c>
      <c r="H255" s="198">
        <v>5</v>
      </c>
      <c r="I255" s="199"/>
      <c r="J255" s="200">
        <f>ROUND(I255*H255,2)</f>
        <v>0</v>
      </c>
      <c r="K255" s="196" t="s">
        <v>137</v>
      </c>
      <c r="L255" s="201"/>
      <c r="M255" s="202" t="s">
        <v>1</v>
      </c>
      <c r="N255" s="203" t="s">
        <v>40</v>
      </c>
      <c r="O255" s="71"/>
      <c r="P255" s="204">
        <f>O255*H255</f>
        <v>0</v>
      </c>
      <c r="Q255" s="204">
        <v>0.13431000000000001</v>
      </c>
      <c r="R255" s="204">
        <f>Q255*H255</f>
        <v>0.67155000000000009</v>
      </c>
      <c r="S255" s="204">
        <v>0</v>
      </c>
      <c r="T255" s="205">
        <f>S255*H255</f>
        <v>0</v>
      </c>
      <c r="U255" s="34"/>
      <c r="V255" s="34"/>
      <c r="W255" s="34"/>
      <c r="X255" s="34"/>
      <c r="Y255" s="34"/>
      <c r="Z255" s="34"/>
      <c r="AA255" s="34"/>
      <c r="AB255" s="34"/>
      <c r="AC255" s="34"/>
      <c r="AD255" s="34"/>
      <c r="AE255" s="34"/>
      <c r="AR255" s="206" t="s">
        <v>138</v>
      </c>
      <c r="AT255" s="206" t="s">
        <v>133</v>
      </c>
      <c r="AU255" s="206" t="s">
        <v>83</v>
      </c>
      <c r="AY255" s="17" t="s">
        <v>132</v>
      </c>
      <c r="BE255" s="207">
        <f>IF(N255="základní",J255,0)</f>
        <v>0</v>
      </c>
      <c r="BF255" s="207">
        <f>IF(N255="snížená",J255,0)</f>
        <v>0</v>
      </c>
      <c r="BG255" s="207">
        <f>IF(N255="zákl. přenesená",J255,0)</f>
        <v>0</v>
      </c>
      <c r="BH255" s="207">
        <f>IF(N255="sníž. přenesená",J255,0)</f>
        <v>0</v>
      </c>
      <c r="BI255" s="207">
        <f>IF(N255="nulová",J255,0)</f>
        <v>0</v>
      </c>
      <c r="BJ255" s="17" t="s">
        <v>83</v>
      </c>
      <c r="BK255" s="207">
        <f>ROUND(I255*H255,2)</f>
        <v>0</v>
      </c>
      <c r="BL255" s="17" t="s">
        <v>139</v>
      </c>
      <c r="BM255" s="206" t="s">
        <v>231</v>
      </c>
    </row>
    <row r="256" spans="1:65" s="2" customFormat="1" ht="11.25">
      <c r="A256" s="34"/>
      <c r="B256" s="35"/>
      <c r="C256" s="36"/>
      <c r="D256" s="208" t="s">
        <v>141</v>
      </c>
      <c r="E256" s="36"/>
      <c r="F256" s="209" t="s">
        <v>230</v>
      </c>
      <c r="G256" s="36"/>
      <c r="H256" s="36"/>
      <c r="I256" s="115"/>
      <c r="J256" s="36"/>
      <c r="K256" s="36"/>
      <c r="L256" s="39"/>
      <c r="M256" s="210"/>
      <c r="N256" s="211"/>
      <c r="O256" s="71"/>
      <c r="P256" s="71"/>
      <c r="Q256" s="71"/>
      <c r="R256" s="71"/>
      <c r="S256" s="71"/>
      <c r="T256" s="72"/>
      <c r="U256" s="34"/>
      <c r="V256" s="34"/>
      <c r="W256" s="34"/>
      <c r="X256" s="34"/>
      <c r="Y256" s="34"/>
      <c r="Z256" s="34"/>
      <c r="AA256" s="34"/>
      <c r="AB256" s="34"/>
      <c r="AC256" s="34"/>
      <c r="AD256" s="34"/>
      <c r="AE256" s="34"/>
      <c r="AT256" s="17" t="s">
        <v>141</v>
      </c>
      <c r="AU256" s="17" t="s">
        <v>83</v>
      </c>
    </row>
    <row r="257" spans="1:65" s="12" customFormat="1" ht="11.25">
      <c r="B257" s="212"/>
      <c r="C257" s="213"/>
      <c r="D257" s="208" t="s">
        <v>142</v>
      </c>
      <c r="E257" s="214" t="s">
        <v>1</v>
      </c>
      <c r="F257" s="215" t="s">
        <v>196</v>
      </c>
      <c r="G257" s="213"/>
      <c r="H257" s="214" t="s">
        <v>1</v>
      </c>
      <c r="I257" s="216"/>
      <c r="J257" s="213"/>
      <c r="K257" s="213"/>
      <c r="L257" s="217"/>
      <c r="M257" s="218"/>
      <c r="N257" s="219"/>
      <c r="O257" s="219"/>
      <c r="P257" s="219"/>
      <c r="Q257" s="219"/>
      <c r="R257" s="219"/>
      <c r="S257" s="219"/>
      <c r="T257" s="220"/>
      <c r="AT257" s="221" t="s">
        <v>142</v>
      </c>
      <c r="AU257" s="221" t="s">
        <v>83</v>
      </c>
      <c r="AV257" s="12" t="s">
        <v>83</v>
      </c>
      <c r="AW257" s="12" t="s">
        <v>31</v>
      </c>
      <c r="AX257" s="12" t="s">
        <v>75</v>
      </c>
      <c r="AY257" s="221" t="s">
        <v>132</v>
      </c>
    </row>
    <row r="258" spans="1:65" s="13" customFormat="1" ht="11.25">
      <c r="B258" s="222"/>
      <c r="C258" s="223"/>
      <c r="D258" s="208" t="s">
        <v>142</v>
      </c>
      <c r="E258" s="224" t="s">
        <v>1</v>
      </c>
      <c r="F258" s="225" t="s">
        <v>139</v>
      </c>
      <c r="G258" s="223"/>
      <c r="H258" s="226">
        <v>4</v>
      </c>
      <c r="I258" s="227"/>
      <c r="J258" s="223"/>
      <c r="K258" s="223"/>
      <c r="L258" s="228"/>
      <c r="M258" s="229"/>
      <c r="N258" s="230"/>
      <c r="O258" s="230"/>
      <c r="P258" s="230"/>
      <c r="Q258" s="230"/>
      <c r="R258" s="230"/>
      <c r="S258" s="230"/>
      <c r="T258" s="231"/>
      <c r="AT258" s="232" t="s">
        <v>142</v>
      </c>
      <c r="AU258" s="232" t="s">
        <v>83</v>
      </c>
      <c r="AV258" s="13" t="s">
        <v>85</v>
      </c>
      <c r="AW258" s="13" t="s">
        <v>31</v>
      </c>
      <c r="AX258" s="13" t="s">
        <v>75</v>
      </c>
      <c r="AY258" s="232" t="s">
        <v>132</v>
      </c>
    </row>
    <row r="259" spans="1:65" s="12" customFormat="1" ht="11.25">
      <c r="B259" s="212"/>
      <c r="C259" s="213"/>
      <c r="D259" s="208" t="s">
        <v>142</v>
      </c>
      <c r="E259" s="214" t="s">
        <v>1</v>
      </c>
      <c r="F259" s="215" t="s">
        <v>151</v>
      </c>
      <c r="G259" s="213"/>
      <c r="H259" s="214" t="s">
        <v>1</v>
      </c>
      <c r="I259" s="216"/>
      <c r="J259" s="213"/>
      <c r="K259" s="213"/>
      <c r="L259" s="217"/>
      <c r="M259" s="218"/>
      <c r="N259" s="219"/>
      <c r="O259" s="219"/>
      <c r="P259" s="219"/>
      <c r="Q259" s="219"/>
      <c r="R259" s="219"/>
      <c r="S259" s="219"/>
      <c r="T259" s="220"/>
      <c r="AT259" s="221" t="s">
        <v>142</v>
      </c>
      <c r="AU259" s="221" t="s">
        <v>83</v>
      </c>
      <c r="AV259" s="12" t="s">
        <v>83</v>
      </c>
      <c r="AW259" s="12" t="s">
        <v>31</v>
      </c>
      <c r="AX259" s="12" t="s">
        <v>75</v>
      </c>
      <c r="AY259" s="221" t="s">
        <v>132</v>
      </c>
    </row>
    <row r="260" spans="1:65" s="13" customFormat="1" ht="11.25">
      <c r="B260" s="222"/>
      <c r="C260" s="223"/>
      <c r="D260" s="208" t="s">
        <v>142</v>
      </c>
      <c r="E260" s="224" t="s">
        <v>1</v>
      </c>
      <c r="F260" s="225" t="s">
        <v>83</v>
      </c>
      <c r="G260" s="223"/>
      <c r="H260" s="226">
        <v>1</v>
      </c>
      <c r="I260" s="227"/>
      <c r="J260" s="223"/>
      <c r="K260" s="223"/>
      <c r="L260" s="228"/>
      <c r="M260" s="229"/>
      <c r="N260" s="230"/>
      <c r="O260" s="230"/>
      <c r="P260" s="230"/>
      <c r="Q260" s="230"/>
      <c r="R260" s="230"/>
      <c r="S260" s="230"/>
      <c r="T260" s="231"/>
      <c r="AT260" s="232" t="s">
        <v>142</v>
      </c>
      <c r="AU260" s="232" t="s">
        <v>83</v>
      </c>
      <c r="AV260" s="13" t="s">
        <v>85</v>
      </c>
      <c r="AW260" s="13" t="s">
        <v>31</v>
      </c>
      <c r="AX260" s="13" t="s">
        <v>75</v>
      </c>
      <c r="AY260" s="232" t="s">
        <v>132</v>
      </c>
    </row>
    <row r="261" spans="1:65" s="14" customFormat="1" ht="11.25">
      <c r="B261" s="233"/>
      <c r="C261" s="234"/>
      <c r="D261" s="208" t="s">
        <v>142</v>
      </c>
      <c r="E261" s="235" t="s">
        <v>1</v>
      </c>
      <c r="F261" s="236" t="s">
        <v>145</v>
      </c>
      <c r="G261" s="234"/>
      <c r="H261" s="237">
        <v>5</v>
      </c>
      <c r="I261" s="238"/>
      <c r="J261" s="234"/>
      <c r="K261" s="234"/>
      <c r="L261" s="239"/>
      <c r="M261" s="240"/>
      <c r="N261" s="241"/>
      <c r="O261" s="241"/>
      <c r="P261" s="241"/>
      <c r="Q261" s="241"/>
      <c r="R261" s="241"/>
      <c r="S261" s="241"/>
      <c r="T261" s="242"/>
      <c r="AT261" s="243" t="s">
        <v>142</v>
      </c>
      <c r="AU261" s="243" t="s">
        <v>83</v>
      </c>
      <c r="AV261" s="14" t="s">
        <v>139</v>
      </c>
      <c r="AW261" s="14" t="s">
        <v>31</v>
      </c>
      <c r="AX261" s="14" t="s">
        <v>83</v>
      </c>
      <c r="AY261" s="243" t="s">
        <v>132</v>
      </c>
    </row>
    <row r="262" spans="1:65" s="12" customFormat="1" ht="11.25">
      <c r="B262" s="212"/>
      <c r="C262" s="213"/>
      <c r="D262" s="208" t="s">
        <v>142</v>
      </c>
      <c r="E262" s="214" t="s">
        <v>1</v>
      </c>
      <c r="F262" s="215" t="s">
        <v>146</v>
      </c>
      <c r="G262" s="213"/>
      <c r="H262" s="214" t="s">
        <v>1</v>
      </c>
      <c r="I262" s="216"/>
      <c r="J262" s="213"/>
      <c r="K262" s="213"/>
      <c r="L262" s="217"/>
      <c r="M262" s="218"/>
      <c r="N262" s="219"/>
      <c r="O262" s="219"/>
      <c r="P262" s="219"/>
      <c r="Q262" s="219"/>
      <c r="R262" s="219"/>
      <c r="S262" s="219"/>
      <c r="T262" s="220"/>
      <c r="AT262" s="221" t="s">
        <v>142</v>
      </c>
      <c r="AU262" s="221" t="s">
        <v>83</v>
      </c>
      <c r="AV262" s="12" t="s">
        <v>83</v>
      </c>
      <c r="AW262" s="12" t="s">
        <v>31</v>
      </c>
      <c r="AX262" s="12" t="s">
        <v>75</v>
      </c>
      <c r="AY262" s="221" t="s">
        <v>132</v>
      </c>
    </row>
    <row r="263" spans="1:65" s="2" customFormat="1" ht="21.75" customHeight="1">
      <c r="A263" s="34"/>
      <c r="B263" s="35"/>
      <c r="C263" s="194" t="s">
        <v>232</v>
      </c>
      <c r="D263" s="194" t="s">
        <v>133</v>
      </c>
      <c r="E263" s="195" t="s">
        <v>233</v>
      </c>
      <c r="F263" s="196" t="s">
        <v>234</v>
      </c>
      <c r="G263" s="197" t="s">
        <v>149</v>
      </c>
      <c r="H263" s="198">
        <v>3</v>
      </c>
      <c r="I263" s="199"/>
      <c r="J263" s="200">
        <f>ROUND(I263*H263,2)</f>
        <v>0</v>
      </c>
      <c r="K263" s="196" t="s">
        <v>137</v>
      </c>
      <c r="L263" s="201"/>
      <c r="M263" s="202" t="s">
        <v>1</v>
      </c>
      <c r="N263" s="203" t="s">
        <v>40</v>
      </c>
      <c r="O263" s="71"/>
      <c r="P263" s="204">
        <f>O263*H263</f>
        <v>0</v>
      </c>
      <c r="Q263" s="204">
        <v>0.13804</v>
      </c>
      <c r="R263" s="204">
        <f>Q263*H263</f>
        <v>0.41411999999999999</v>
      </c>
      <c r="S263" s="204">
        <v>0</v>
      </c>
      <c r="T263" s="205">
        <f>S263*H263</f>
        <v>0</v>
      </c>
      <c r="U263" s="34"/>
      <c r="V263" s="34"/>
      <c r="W263" s="34"/>
      <c r="X263" s="34"/>
      <c r="Y263" s="34"/>
      <c r="Z263" s="34"/>
      <c r="AA263" s="34"/>
      <c r="AB263" s="34"/>
      <c r="AC263" s="34"/>
      <c r="AD263" s="34"/>
      <c r="AE263" s="34"/>
      <c r="AR263" s="206" t="s">
        <v>138</v>
      </c>
      <c r="AT263" s="206" t="s">
        <v>133</v>
      </c>
      <c r="AU263" s="206" t="s">
        <v>83</v>
      </c>
      <c r="AY263" s="17" t="s">
        <v>132</v>
      </c>
      <c r="BE263" s="207">
        <f>IF(N263="základní",J263,0)</f>
        <v>0</v>
      </c>
      <c r="BF263" s="207">
        <f>IF(N263="snížená",J263,0)</f>
        <v>0</v>
      </c>
      <c r="BG263" s="207">
        <f>IF(N263="zákl. přenesená",J263,0)</f>
        <v>0</v>
      </c>
      <c r="BH263" s="207">
        <f>IF(N263="sníž. přenesená",J263,0)</f>
        <v>0</v>
      </c>
      <c r="BI263" s="207">
        <f>IF(N263="nulová",J263,0)</f>
        <v>0</v>
      </c>
      <c r="BJ263" s="17" t="s">
        <v>83</v>
      </c>
      <c r="BK263" s="207">
        <f>ROUND(I263*H263,2)</f>
        <v>0</v>
      </c>
      <c r="BL263" s="17" t="s">
        <v>139</v>
      </c>
      <c r="BM263" s="206" t="s">
        <v>235</v>
      </c>
    </row>
    <row r="264" spans="1:65" s="2" customFormat="1" ht="11.25">
      <c r="A264" s="34"/>
      <c r="B264" s="35"/>
      <c r="C264" s="36"/>
      <c r="D264" s="208" t="s">
        <v>141</v>
      </c>
      <c r="E264" s="36"/>
      <c r="F264" s="209" t="s">
        <v>234</v>
      </c>
      <c r="G264" s="36"/>
      <c r="H264" s="36"/>
      <c r="I264" s="115"/>
      <c r="J264" s="36"/>
      <c r="K264" s="36"/>
      <c r="L264" s="39"/>
      <c r="M264" s="210"/>
      <c r="N264" s="211"/>
      <c r="O264" s="71"/>
      <c r="P264" s="71"/>
      <c r="Q264" s="71"/>
      <c r="R264" s="71"/>
      <c r="S264" s="71"/>
      <c r="T264" s="72"/>
      <c r="U264" s="34"/>
      <c r="V264" s="34"/>
      <c r="W264" s="34"/>
      <c r="X264" s="34"/>
      <c r="Y264" s="34"/>
      <c r="Z264" s="34"/>
      <c r="AA264" s="34"/>
      <c r="AB264" s="34"/>
      <c r="AC264" s="34"/>
      <c r="AD264" s="34"/>
      <c r="AE264" s="34"/>
      <c r="AT264" s="17" t="s">
        <v>141</v>
      </c>
      <c r="AU264" s="17" t="s">
        <v>83</v>
      </c>
    </row>
    <row r="265" spans="1:65" s="12" customFormat="1" ht="11.25">
      <c r="B265" s="212"/>
      <c r="C265" s="213"/>
      <c r="D265" s="208" t="s">
        <v>142</v>
      </c>
      <c r="E265" s="214" t="s">
        <v>1</v>
      </c>
      <c r="F265" s="215" t="s">
        <v>196</v>
      </c>
      <c r="G265" s="213"/>
      <c r="H265" s="214" t="s">
        <v>1</v>
      </c>
      <c r="I265" s="216"/>
      <c r="J265" s="213"/>
      <c r="K265" s="213"/>
      <c r="L265" s="217"/>
      <c r="M265" s="218"/>
      <c r="N265" s="219"/>
      <c r="O265" s="219"/>
      <c r="P265" s="219"/>
      <c r="Q265" s="219"/>
      <c r="R265" s="219"/>
      <c r="S265" s="219"/>
      <c r="T265" s="220"/>
      <c r="AT265" s="221" t="s">
        <v>142</v>
      </c>
      <c r="AU265" s="221" t="s">
        <v>83</v>
      </c>
      <c r="AV265" s="12" t="s">
        <v>83</v>
      </c>
      <c r="AW265" s="12" t="s">
        <v>31</v>
      </c>
      <c r="AX265" s="12" t="s">
        <v>75</v>
      </c>
      <c r="AY265" s="221" t="s">
        <v>132</v>
      </c>
    </row>
    <row r="266" spans="1:65" s="13" customFormat="1" ht="11.25">
      <c r="B266" s="222"/>
      <c r="C266" s="223"/>
      <c r="D266" s="208" t="s">
        <v>142</v>
      </c>
      <c r="E266" s="224" t="s">
        <v>1</v>
      </c>
      <c r="F266" s="225" t="s">
        <v>83</v>
      </c>
      <c r="G266" s="223"/>
      <c r="H266" s="226">
        <v>1</v>
      </c>
      <c r="I266" s="227"/>
      <c r="J266" s="223"/>
      <c r="K266" s="223"/>
      <c r="L266" s="228"/>
      <c r="M266" s="229"/>
      <c r="N266" s="230"/>
      <c r="O266" s="230"/>
      <c r="P266" s="230"/>
      <c r="Q266" s="230"/>
      <c r="R266" s="230"/>
      <c r="S266" s="230"/>
      <c r="T266" s="231"/>
      <c r="AT266" s="232" t="s">
        <v>142</v>
      </c>
      <c r="AU266" s="232" t="s">
        <v>83</v>
      </c>
      <c r="AV266" s="13" t="s">
        <v>85</v>
      </c>
      <c r="AW266" s="13" t="s">
        <v>31</v>
      </c>
      <c r="AX266" s="13" t="s">
        <v>75</v>
      </c>
      <c r="AY266" s="232" t="s">
        <v>132</v>
      </c>
    </row>
    <row r="267" spans="1:65" s="12" customFormat="1" ht="11.25">
      <c r="B267" s="212"/>
      <c r="C267" s="213"/>
      <c r="D267" s="208" t="s">
        <v>142</v>
      </c>
      <c r="E267" s="214" t="s">
        <v>1</v>
      </c>
      <c r="F267" s="215" t="s">
        <v>151</v>
      </c>
      <c r="G267" s="213"/>
      <c r="H267" s="214" t="s">
        <v>1</v>
      </c>
      <c r="I267" s="216"/>
      <c r="J267" s="213"/>
      <c r="K267" s="213"/>
      <c r="L267" s="217"/>
      <c r="M267" s="218"/>
      <c r="N267" s="219"/>
      <c r="O267" s="219"/>
      <c r="P267" s="219"/>
      <c r="Q267" s="219"/>
      <c r="R267" s="219"/>
      <c r="S267" s="219"/>
      <c r="T267" s="220"/>
      <c r="AT267" s="221" t="s">
        <v>142</v>
      </c>
      <c r="AU267" s="221" t="s">
        <v>83</v>
      </c>
      <c r="AV267" s="12" t="s">
        <v>83</v>
      </c>
      <c r="AW267" s="12" t="s">
        <v>31</v>
      </c>
      <c r="AX267" s="12" t="s">
        <v>75</v>
      </c>
      <c r="AY267" s="221" t="s">
        <v>132</v>
      </c>
    </row>
    <row r="268" spans="1:65" s="13" customFormat="1" ht="11.25">
      <c r="B268" s="222"/>
      <c r="C268" s="223"/>
      <c r="D268" s="208" t="s">
        <v>142</v>
      </c>
      <c r="E268" s="224" t="s">
        <v>1</v>
      </c>
      <c r="F268" s="225" t="s">
        <v>85</v>
      </c>
      <c r="G268" s="223"/>
      <c r="H268" s="226">
        <v>2</v>
      </c>
      <c r="I268" s="227"/>
      <c r="J268" s="223"/>
      <c r="K268" s="223"/>
      <c r="L268" s="228"/>
      <c r="M268" s="229"/>
      <c r="N268" s="230"/>
      <c r="O268" s="230"/>
      <c r="P268" s="230"/>
      <c r="Q268" s="230"/>
      <c r="R268" s="230"/>
      <c r="S268" s="230"/>
      <c r="T268" s="231"/>
      <c r="AT268" s="232" t="s">
        <v>142</v>
      </c>
      <c r="AU268" s="232" t="s">
        <v>83</v>
      </c>
      <c r="AV268" s="13" t="s">
        <v>85</v>
      </c>
      <c r="AW268" s="13" t="s">
        <v>31</v>
      </c>
      <c r="AX268" s="13" t="s">
        <v>75</v>
      </c>
      <c r="AY268" s="232" t="s">
        <v>132</v>
      </c>
    </row>
    <row r="269" spans="1:65" s="14" customFormat="1" ht="11.25">
      <c r="B269" s="233"/>
      <c r="C269" s="234"/>
      <c r="D269" s="208" t="s">
        <v>142</v>
      </c>
      <c r="E269" s="235" t="s">
        <v>1</v>
      </c>
      <c r="F269" s="236" t="s">
        <v>145</v>
      </c>
      <c r="G269" s="234"/>
      <c r="H269" s="237">
        <v>3</v>
      </c>
      <c r="I269" s="238"/>
      <c r="J269" s="234"/>
      <c r="K269" s="234"/>
      <c r="L269" s="239"/>
      <c r="M269" s="240"/>
      <c r="N269" s="241"/>
      <c r="O269" s="241"/>
      <c r="P269" s="241"/>
      <c r="Q269" s="241"/>
      <c r="R269" s="241"/>
      <c r="S269" s="241"/>
      <c r="T269" s="242"/>
      <c r="AT269" s="243" t="s">
        <v>142</v>
      </c>
      <c r="AU269" s="243" t="s">
        <v>83</v>
      </c>
      <c r="AV269" s="14" t="s">
        <v>139</v>
      </c>
      <c r="AW269" s="14" t="s">
        <v>31</v>
      </c>
      <c r="AX269" s="14" t="s">
        <v>83</v>
      </c>
      <c r="AY269" s="243" t="s">
        <v>132</v>
      </c>
    </row>
    <row r="270" spans="1:65" s="12" customFormat="1" ht="11.25">
      <c r="B270" s="212"/>
      <c r="C270" s="213"/>
      <c r="D270" s="208" t="s">
        <v>142</v>
      </c>
      <c r="E270" s="214" t="s">
        <v>1</v>
      </c>
      <c r="F270" s="215" t="s">
        <v>146</v>
      </c>
      <c r="G270" s="213"/>
      <c r="H270" s="214" t="s">
        <v>1</v>
      </c>
      <c r="I270" s="216"/>
      <c r="J270" s="213"/>
      <c r="K270" s="213"/>
      <c r="L270" s="217"/>
      <c r="M270" s="218"/>
      <c r="N270" s="219"/>
      <c r="O270" s="219"/>
      <c r="P270" s="219"/>
      <c r="Q270" s="219"/>
      <c r="R270" s="219"/>
      <c r="S270" s="219"/>
      <c r="T270" s="220"/>
      <c r="AT270" s="221" t="s">
        <v>142</v>
      </c>
      <c r="AU270" s="221" t="s">
        <v>83</v>
      </c>
      <c r="AV270" s="12" t="s">
        <v>83</v>
      </c>
      <c r="AW270" s="12" t="s">
        <v>31</v>
      </c>
      <c r="AX270" s="12" t="s">
        <v>75</v>
      </c>
      <c r="AY270" s="221" t="s">
        <v>132</v>
      </c>
    </row>
    <row r="271" spans="1:65" s="2" customFormat="1" ht="21.75" customHeight="1">
      <c r="A271" s="34"/>
      <c r="B271" s="35"/>
      <c r="C271" s="194" t="s">
        <v>236</v>
      </c>
      <c r="D271" s="194" t="s">
        <v>133</v>
      </c>
      <c r="E271" s="195" t="s">
        <v>237</v>
      </c>
      <c r="F271" s="196" t="s">
        <v>238</v>
      </c>
      <c r="G271" s="197" t="s">
        <v>149</v>
      </c>
      <c r="H271" s="198">
        <v>3</v>
      </c>
      <c r="I271" s="199"/>
      <c r="J271" s="200">
        <f>ROUND(I271*H271,2)</f>
        <v>0</v>
      </c>
      <c r="K271" s="196" t="s">
        <v>137</v>
      </c>
      <c r="L271" s="201"/>
      <c r="M271" s="202" t="s">
        <v>1</v>
      </c>
      <c r="N271" s="203" t="s">
        <v>40</v>
      </c>
      <c r="O271" s="71"/>
      <c r="P271" s="204">
        <f>O271*H271</f>
        <v>0</v>
      </c>
      <c r="Q271" s="204">
        <v>0.14177000000000001</v>
      </c>
      <c r="R271" s="204">
        <f>Q271*H271</f>
        <v>0.42531000000000002</v>
      </c>
      <c r="S271" s="204">
        <v>0</v>
      </c>
      <c r="T271" s="205">
        <f>S271*H271</f>
        <v>0</v>
      </c>
      <c r="U271" s="34"/>
      <c r="V271" s="34"/>
      <c r="W271" s="34"/>
      <c r="X271" s="34"/>
      <c r="Y271" s="34"/>
      <c r="Z271" s="34"/>
      <c r="AA271" s="34"/>
      <c r="AB271" s="34"/>
      <c r="AC271" s="34"/>
      <c r="AD271" s="34"/>
      <c r="AE271" s="34"/>
      <c r="AR271" s="206" t="s">
        <v>138</v>
      </c>
      <c r="AT271" s="206" t="s">
        <v>133</v>
      </c>
      <c r="AU271" s="206" t="s">
        <v>83</v>
      </c>
      <c r="AY271" s="17" t="s">
        <v>132</v>
      </c>
      <c r="BE271" s="207">
        <f>IF(N271="základní",J271,0)</f>
        <v>0</v>
      </c>
      <c r="BF271" s="207">
        <f>IF(N271="snížená",J271,0)</f>
        <v>0</v>
      </c>
      <c r="BG271" s="207">
        <f>IF(N271="zákl. přenesená",J271,0)</f>
        <v>0</v>
      </c>
      <c r="BH271" s="207">
        <f>IF(N271="sníž. přenesená",J271,0)</f>
        <v>0</v>
      </c>
      <c r="BI271" s="207">
        <f>IF(N271="nulová",J271,0)</f>
        <v>0</v>
      </c>
      <c r="BJ271" s="17" t="s">
        <v>83</v>
      </c>
      <c r="BK271" s="207">
        <f>ROUND(I271*H271,2)</f>
        <v>0</v>
      </c>
      <c r="BL271" s="17" t="s">
        <v>139</v>
      </c>
      <c r="BM271" s="206" t="s">
        <v>239</v>
      </c>
    </row>
    <row r="272" spans="1:65" s="2" customFormat="1" ht="11.25">
      <c r="A272" s="34"/>
      <c r="B272" s="35"/>
      <c r="C272" s="36"/>
      <c r="D272" s="208" t="s">
        <v>141</v>
      </c>
      <c r="E272" s="36"/>
      <c r="F272" s="209" t="s">
        <v>238</v>
      </c>
      <c r="G272" s="36"/>
      <c r="H272" s="36"/>
      <c r="I272" s="115"/>
      <c r="J272" s="36"/>
      <c r="K272" s="36"/>
      <c r="L272" s="39"/>
      <c r="M272" s="210"/>
      <c r="N272" s="211"/>
      <c r="O272" s="71"/>
      <c r="P272" s="71"/>
      <c r="Q272" s="71"/>
      <c r="R272" s="71"/>
      <c r="S272" s="71"/>
      <c r="T272" s="72"/>
      <c r="U272" s="34"/>
      <c r="V272" s="34"/>
      <c r="W272" s="34"/>
      <c r="X272" s="34"/>
      <c r="Y272" s="34"/>
      <c r="Z272" s="34"/>
      <c r="AA272" s="34"/>
      <c r="AB272" s="34"/>
      <c r="AC272" s="34"/>
      <c r="AD272" s="34"/>
      <c r="AE272" s="34"/>
      <c r="AT272" s="17" t="s">
        <v>141</v>
      </c>
      <c r="AU272" s="17" t="s">
        <v>83</v>
      </c>
    </row>
    <row r="273" spans="1:65" s="12" customFormat="1" ht="11.25">
      <c r="B273" s="212"/>
      <c r="C273" s="213"/>
      <c r="D273" s="208" t="s">
        <v>142</v>
      </c>
      <c r="E273" s="214" t="s">
        <v>1</v>
      </c>
      <c r="F273" s="215" t="s">
        <v>196</v>
      </c>
      <c r="G273" s="213"/>
      <c r="H273" s="214" t="s">
        <v>1</v>
      </c>
      <c r="I273" s="216"/>
      <c r="J273" s="213"/>
      <c r="K273" s="213"/>
      <c r="L273" s="217"/>
      <c r="M273" s="218"/>
      <c r="N273" s="219"/>
      <c r="O273" s="219"/>
      <c r="P273" s="219"/>
      <c r="Q273" s="219"/>
      <c r="R273" s="219"/>
      <c r="S273" s="219"/>
      <c r="T273" s="220"/>
      <c r="AT273" s="221" t="s">
        <v>142</v>
      </c>
      <c r="AU273" s="221" t="s">
        <v>83</v>
      </c>
      <c r="AV273" s="12" t="s">
        <v>83</v>
      </c>
      <c r="AW273" s="12" t="s">
        <v>31</v>
      </c>
      <c r="AX273" s="12" t="s">
        <v>75</v>
      </c>
      <c r="AY273" s="221" t="s">
        <v>132</v>
      </c>
    </row>
    <row r="274" spans="1:65" s="13" customFormat="1" ht="11.25">
      <c r="B274" s="222"/>
      <c r="C274" s="223"/>
      <c r="D274" s="208" t="s">
        <v>142</v>
      </c>
      <c r="E274" s="224" t="s">
        <v>1</v>
      </c>
      <c r="F274" s="225" t="s">
        <v>83</v>
      </c>
      <c r="G274" s="223"/>
      <c r="H274" s="226">
        <v>1</v>
      </c>
      <c r="I274" s="227"/>
      <c r="J274" s="223"/>
      <c r="K274" s="223"/>
      <c r="L274" s="228"/>
      <c r="M274" s="229"/>
      <c r="N274" s="230"/>
      <c r="O274" s="230"/>
      <c r="P274" s="230"/>
      <c r="Q274" s="230"/>
      <c r="R274" s="230"/>
      <c r="S274" s="230"/>
      <c r="T274" s="231"/>
      <c r="AT274" s="232" t="s">
        <v>142</v>
      </c>
      <c r="AU274" s="232" t="s">
        <v>83</v>
      </c>
      <c r="AV274" s="13" t="s">
        <v>85</v>
      </c>
      <c r="AW274" s="13" t="s">
        <v>31</v>
      </c>
      <c r="AX274" s="13" t="s">
        <v>75</v>
      </c>
      <c r="AY274" s="232" t="s">
        <v>132</v>
      </c>
    </row>
    <row r="275" spans="1:65" s="12" customFormat="1" ht="11.25">
      <c r="B275" s="212"/>
      <c r="C275" s="213"/>
      <c r="D275" s="208" t="s">
        <v>142</v>
      </c>
      <c r="E275" s="214" t="s">
        <v>1</v>
      </c>
      <c r="F275" s="215" t="s">
        <v>151</v>
      </c>
      <c r="G275" s="213"/>
      <c r="H275" s="214" t="s">
        <v>1</v>
      </c>
      <c r="I275" s="216"/>
      <c r="J275" s="213"/>
      <c r="K275" s="213"/>
      <c r="L275" s="217"/>
      <c r="M275" s="218"/>
      <c r="N275" s="219"/>
      <c r="O275" s="219"/>
      <c r="P275" s="219"/>
      <c r="Q275" s="219"/>
      <c r="R275" s="219"/>
      <c r="S275" s="219"/>
      <c r="T275" s="220"/>
      <c r="AT275" s="221" t="s">
        <v>142</v>
      </c>
      <c r="AU275" s="221" t="s">
        <v>83</v>
      </c>
      <c r="AV275" s="12" t="s">
        <v>83</v>
      </c>
      <c r="AW275" s="12" t="s">
        <v>31</v>
      </c>
      <c r="AX275" s="12" t="s">
        <v>75</v>
      </c>
      <c r="AY275" s="221" t="s">
        <v>132</v>
      </c>
    </row>
    <row r="276" spans="1:65" s="13" customFormat="1" ht="11.25">
      <c r="B276" s="222"/>
      <c r="C276" s="223"/>
      <c r="D276" s="208" t="s">
        <v>142</v>
      </c>
      <c r="E276" s="224" t="s">
        <v>1</v>
      </c>
      <c r="F276" s="225" t="s">
        <v>85</v>
      </c>
      <c r="G276" s="223"/>
      <c r="H276" s="226">
        <v>2</v>
      </c>
      <c r="I276" s="227"/>
      <c r="J276" s="223"/>
      <c r="K276" s="223"/>
      <c r="L276" s="228"/>
      <c r="M276" s="229"/>
      <c r="N276" s="230"/>
      <c r="O276" s="230"/>
      <c r="P276" s="230"/>
      <c r="Q276" s="230"/>
      <c r="R276" s="230"/>
      <c r="S276" s="230"/>
      <c r="T276" s="231"/>
      <c r="AT276" s="232" t="s">
        <v>142</v>
      </c>
      <c r="AU276" s="232" t="s">
        <v>83</v>
      </c>
      <c r="AV276" s="13" t="s">
        <v>85</v>
      </c>
      <c r="AW276" s="13" t="s">
        <v>31</v>
      </c>
      <c r="AX276" s="13" t="s">
        <v>75</v>
      </c>
      <c r="AY276" s="232" t="s">
        <v>132</v>
      </c>
    </row>
    <row r="277" spans="1:65" s="14" customFormat="1" ht="11.25">
      <c r="B277" s="233"/>
      <c r="C277" s="234"/>
      <c r="D277" s="208" t="s">
        <v>142</v>
      </c>
      <c r="E277" s="235" t="s">
        <v>1</v>
      </c>
      <c r="F277" s="236" t="s">
        <v>145</v>
      </c>
      <c r="G277" s="234"/>
      <c r="H277" s="237">
        <v>3</v>
      </c>
      <c r="I277" s="238"/>
      <c r="J277" s="234"/>
      <c r="K277" s="234"/>
      <c r="L277" s="239"/>
      <c r="M277" s="240"/>
      <c r="N277" s="241"/>
      <c r="O277" s="241"/>
      <c r="P277" s="241"/>
      <c r="Q277" s="241"/>
      <c r="R277" s="241"/>
      <c r="S277" s="241"/>
      <c r="T277" s="242"/>
      <c r="AT277" s="243" t="s">
        <v>142</v>
      </c>
      <c r="AU277" s="243" t="s">
        <v>83</v>
      </c>
      <c r="AV277" s="14" t="s">
        <v>139</v>
      </c>
      <c r="AW277" s="14" t="s">
        <v>31</v>
      </c>
      <c r="AX277" s="14" t="s">
        <v>83</v>
      </c>
      <c r="AY277" s="243" t="s">
        <v>132</v>
      </c>
    </row>
    <row r="278" spans="1:65" s="12" customFormat="1" ht="11.25">
      <c r="B278" s="212"/>
      <c r="C278" s="213"/>
      <c r="D278" s="208" t="s">
        <v>142</v>
      </c>
      <c r="E278" s="214" t="s">
        <v>1</v>
      </c>
      <c r="F278" s="215" t="s">
        <v>146</v>
      </c>
      <c r="G278" s="213"/>
      <c r="H278" s="214" t="s">
        <v>1</v>
      </c>
      <c r="I278" s="216"/>
      <c r="J278" s="213"/>
      <c r="K278" s="213"/>
      <c r="L278" s="217"/>
      <c r="M278" s="218"/>
      <c r="N278" s="219"/>
      <c r="O278" s="219"/>
      <c r="P278" s="219"/>
      <c r="Q278" s="219"/>
      <c r="R278" s="219"/>
      <c r="S278" s="219"/>
      <c r="T278" s="220"/>
      <c r="AT278" s="221" t="s">
        <v>142</v>
      </c>
      <c r="AU278" s="221" t="s">
        <v>83</v>
      </c>
      <c r="AV278" s="12" t="s">
        <v>83</v>
      </c>
      <c r="AW278" s="12" t="s">
        <v>31</v>
      </c>
      <c r="AX278" s="12" t="s">
        <v>75</v>
      </c>
      <c r="AY278" s="221" t="s">
        <v>132</v>
      </c>
    </row>
    <row r="279" spans="1:65" s="2" customFormat="1" ht="21.75" customHeight="1">
      <c r="A279" s="34"/>
      <c r="B279" s="35"/>
      <c r="C279" s="194" t="s">
        <v>240</v>
      </c>
      <c r="D279" s="194" t="s">
        <v>133</v>
      </c>
      <c r="E279" s="195" t="s">
        <v>241</v>
      </c>
      <c r="F279" s="196" t="s">
        <v>242</v>
      </c>
      <c r="G279" s="197" t="s">
        <v>149</v>
      </c>
      <c r="H279" s="198">
        <v>2</v>
      </c>
      <c r="I279" s="199"/>
      <c r="J279" s="200">
        <f>ROUND(I279*H279,2)</f>
        <v>0</v>
      </c>
      <c r="K279" s="196" t="s">
        <v>137</v>
      </c>
      <c r="L279" s="201"/>
      <c r="M279" s="202" t="s">
        <v>1</v>
      </c>
      <c r="N279" s="203" t="s">
        <v>40</v>
      </c>
      <c r="O279" s="71"/>
      <c r="P279" s="204">
        <f>O279*H279</f>
        <v>0</v>
      </c>
      <c r="Q279" s="204">
        <v>0.14549999999999999</v>
      </c>
      <c r="R279" s="204">
        <f>Q279*H279</f>
        <v>0.29099999999999998</v>
      </c>
      <c r="S279" s="204">
        <v>0</v>
      </c>
      <c r="T279" s="205">
        <f>S279*H279</f>
        <v>0</v>
      </c>
      <c r="U279" s="34"/>
      <c r="V279" s="34"/>
      <c r="W279" s="34"/>
      <c r="X279" s="34"/>
      <c r="Y279" s="34"/>
      <c r="Z279" s="34"/>
      <c r="AA279" s="34"/>
      <c r="AB279" s="34"/>
      <c r="AC279" s="34"/>
      <c r="AD279" s="34"/>
      <c r="AE279" s="34"/>
      <c r="AR279" s="206" t="s">
        <v>138</v>
      </c>
      <c r="AT279" s="206" t="s">
        <v>133</v>
      </c>
      <c r="AU279" s="206" t="s">
        <v>83</v>
      </c>
      <c r="AY279" s="17" t="s">
        <v>132</v>
      </c>
      <c r="BE279" s="207">
        <f>IF(N279="základní",J279,0)</f>
        <v>0</v>
      </c>
      <c r="BF279" s="207">
        <f>IF(N279="snížená",J279,0)</f>
        <v>0</v>
      </c>
      <c r="BG279" s="207">
        <f>IF(N279="zákl. přenesená",J279,0)</f>
        <v>0</v>
      </c>
      <c r="BH279" s="207">
        <f>IF(N279="sníž. přenesená",J279,0)</f>
        <v>0</v>
      </c>
      <c r="BI279" s="207">
        <f>IF(N279="nulová",J279,0)</f>
        <v>0</v>
      </c>
      <c r="BJ279" s="17" t="s">
        <v>83</v>
      </c>
      <c r="BK279" s="207">
        <f>ROUND(I279*H279,2)</f>
        <v>0</v>
      </c>
      <c r="BL279" s="17" t="s">
        <v>139</v>
      </c>
      <c r="BM279" s="206" t="s">
        <v>243</v>
      </c>
    </row>
    <row r="280" spans="1:65" s="2" customFormat="1" ht="11.25">
      <c r="A280" s="34"/>
      <c r="B280" s="35"/>
      <c r="C280" s="36"/>
      <c r="D280" s="208" t="s">
        <v>141</v>
      </c>
      <c r="E280" s="36"/>
      <c r="F280" s="209" t="s">
        <v>242</v>
      </c>
      <c r="G280" s="36"/>
      <c r="H280" s="36"/>
      <c r="I280" s="115"/>
      <c r="J280" s="36"/>
      <c r="K280" s="36"/>
      <c r="L280" s="39"/>
      <c r="M280" s="210"/>
      <c r="N280" s="211"/>
      <c r="O280" s="71"/>
      <c r="P280" s="71"/>
      <c r="Q280" s="71"/>
      <c r="R280" s="71"/>
      <c r="S280" s="71"/>
      <c r="T280" s="72"/>
      <c r="U280" s="34"/>
      <c r="V280" s="34"/>
      <c r="W280" s="34"/>
      <c r="X280" s="34"/>
      <c r="Y280" s="34"/>
      <c r="Z280" s="34"/>
      <c r="AA280" s="34"/>
      <c r="AB280" s="34"/>
      <c r="AC280" s="34"/>
      <c r="AD280" s="34"/>
      <c r="AE280" s="34"/>
      <c r="AT280" s="17" t="s">
        <v>141</v>
      </c>
      <c r="AU280" s="17" t="s">
        <v>83</v>
      </c>
    </row>
    <row r="281" spans="1:65" s="12" customFormat="1" ht="11.25">
      <c r="B281" s="212"/>
      <c r="C281" s="213"/>
      <c r="D281" s="208" t="s">
        <v>142</v>
      </c>
      <c r="E281" s="214" t="s">
        <v>1</v>
      </c>
      <c r="F281" s="215" t="s">
        <v>196</v>
      </c>
      <c r="G281" s="213"/>
      <c r="H281" s="214" t="s">
        <v>1</v>
      </c>
      <c r="I281" s="216"/>
      <c r="J281" s="213"/>
      <c r="K281" s="213"/>
      <c r="L281" s="217"/>
      <c r="M281" s="218"/>
      <c r="N281" s="219"/>
      <c r="O281" s="219"/>
      <c r="P281" s="219"/>
      <c r="Q281" s="219"/>
      <c r="R281" s="219"/>
      <c r="S281" s="219"/>
      <c r="T281" s="220"/>
      <c r="AT281" s="221" t="s">
        <v>142</v>
      </c>
      <c r="AU281" s="221" t="s">
        <v>83</v>
      </c>
      <c r="AV281" s="12" t="s">
        <v>83</v>
      </c>
      <c r="AW281" s="12" t="s">
        <v>31</v>
      </c>
      <c r="AX281" s="12" t="s">
        <v>75</v>
      </c>
      <c r="AY281" s="221" t="s">
        <v>132</v>
      </c>
    </row>
    <row r="282" spans="1:65" s="13" customFormat="1" ht="11.25">
      <c r="B282" s="222"/>
      <c r="C282" s="223"/>
      <c r="D282" s="208" t="s">
        <v>142</v>
      </c>
      <c r="E282" s="224" t="s">
        <v>1</v>
      </c>
      <c r="F282" s="225" t="s">
        <v>83</v>
      </c>
      <c r="G282" s="223"/>
      <c r="H282" s="226">
        <v>1</v>
      </c>
      <c r="I282" s="227"/>
      <c r="J282" s="223"/>
      <c r="K282" s="223"/>
      <c r="L282" s="228"/>
      <c r="M282" s="229"/>
      <c r="N282" s="230"/>
      <c r="O282" s="230"/>
      <c r="P282" s="230"/>
      <c r="Q282" s="230"/>
      <c r="R282" s="230"/>
      <c r="S282" s="230"/>
      <c r="T282" s="231"/>
      <c r="AT282" s="232" t="s">
        <v>142</v>
      </c>
      <c r="AU282" s="232" t="s">
        <v>83</v>
      </c>
      <c r="AV282" s="13" t="s">
        <v>85</v>
      </c>
      <c r="AW282" s="13" t="s">
        <v>31</v>
      </c>
      <c r="AX282" s="13" t="s">
        <v>75</v>
      </c>
      <c r="AY282" s="232" t="s">
        <v>132</v>
      </c>
    </row>
    <row r="283" spans="1:65" s="12" customFormat="1" ht="11.25">
      <c r="B283" s="212"/>
      <c r="C283" s="213"/>
      <c r="D283" s="208" t="s">
        <v>142</v>
      </c>
      <c r="E283" s="214" t="s">
        <v>1</v>
      </c>
      <c r="F283" s="215" t="s">
        <v>151</v>
      </c>
      <c r="G283" s="213"/>
      <c r="H283" s="214" t="s">
        <v>1</v>
      </c>
      <c r="I283" s="216"/>
      <c r="J283" s="213"/>
      <c r="K283" s="213"/>
      <c r="L283" s="217"/>
      <c r="M283" s="218"/>
      <c r="N283" s="219"/>
      <c r="O283" s="219"/>
      <c r="P283" s="219"/>
      <c r="Q283" s="219"/>
      <c r="R283" s="219"/>
      <c r="S283" s="219"/>
      <c r="T283" s="220"/>
      <c r="AT283" s="221" t="s">
        <v>142</v>
      </c>
      <c r="AU283" s="221" t="s">
        <v>83</v>
      </c>
      <c r="AV283" s="12" t="s">
        <v>83</v>
      </c>
      <c r="AW283" s="12" t="s">
        <v>31</v>
      </c>
      <c r="AX283" s="12" t="s">
        <v>75</v>
      </c>
      <c r="AY283" s="221" t="s">
        <v>132</v>
      </c>
    </row>
    <row r="284" spans="1:65" s="13" customFormat="1" ht="11.25">
      <c r="B284" s="222"/>
      <c r="C284" s="223"/>
      <c r="D284" s="208" t="s">
        <v>142</v>
      </c>
      <c r="E284" s="224" t="s">
        <v>1</v>
      </c>
      <c r="F284" s="225" t="s">
        <v>83</v>
      </c>
      <c r="G284" s="223"/>
      <c r="H284" s="226">
        <v>1</v>
      </c>
      <c r="I284" s="227"/>
      <c r="J284" s="223"/>
      <c r="K284" s="223"/>
      <c r="L284" s="228"/>
      <c r="M284" s="229"/>
      <c r="N284" s="230"/>
      <c r="O284" s="230"/>
      <c r="P284" s="230"/>
      <c r="Q284" s="230"/>
      <c r="R284" s="230"/>
      <c r="S284" s="230"/>
      <c r="T284" s="231"/>
      <c r="AT284" s="232" t="s">
        <v>142</v>
      </c>
      <c r="AU284" s="232" t="s">
        <v>83</v>
      </c>
      <c r="AV284" s="13" t="s">
        <v>85</v>
      </c>
      <c r="AW284" s="13" t="s">
        <v>31</v>
      </c>
      <c r="AX284" s="13" t="s">
        <v>75</v>
      </c>
      <c r="AY284" s="232" t="s">
        <v>132</v>
      </c>
    </row>
    <row r="285" spans="1:65" s="14" customFormat="1" ht="11.25">
      <c r="B285" s="233"/>
      <c r="C285" s="234"/>
      <c r="D285" s="208" t="s">
        <v>142</v>
      </c>
      <c r="E285" s="235" t="s">
        <v>1</v>
      </c>
      <c r="F285" s="236" t="s">
        <v>145</v>
      </c>
      <c r="G285" s="234"/>
      <c r="H285" s="237">
        <v>2</v>
      </c>
      <c r="I285" s="238"/>
      <c r="J285" s="234"/>
      <c r="K285" s="234"/>
      <c r="L285" s="239"/>
      <c r="M285" s="240"/>
      <c r="N285" s="241"/>
      <c r="O285" s="241"/>
      <c r="P285" s="241"/>
      <c r="Q285" s="241"/>
      <c r="R285" s="241"/>
      <c r="S285" s="241"/>
      <c r="T285" s="242"/>
      <c r="AT285" s="243" t="s">
        <v>142</v>
      </c>
      <c r="AU285" s="243" t="s">
        <v>83</v>
      </c>
      <c r="AV285" s="14" t="s">
        <v>139</v>
      </c>
      <c r="AW285" s="14" t="s">
        <v>31</v>
      </c>
      <c r="AX285" s="14" t="s">
        <v>83</v>
      </c>
      <c r="AY285" s="243" t="s">
        <v>132</v>
      </c>
    </row>
    <row r="286" spans="1:65" s="12" customFormat="1" ht="11.25">
      <c r="B286" s="212"/>
      <c r="C286" s="213"/>
      <c r="D286" s="208" t="s">
        <v>142</v>
      </c>
      <c r="E286" s="214" t="s">
        <v>1</v>
      </c>
      <c r="F286" s="215" t="s">
        <v>146</v>
      </c>
      <c r="G286" s="213"/>
      <c r="H286" s="214" t="s">
        <v>1</v>
      </c>
      <c r="I286" s="216"/>
      <c r="J286" s="213"/>
      <c r="K286" s="213"/>
      <c r="L286" s="217"/>
      <c r="M286" s="218"/>
      <c r="N286" s="219"/>
      <c r="O286" s="219"/>
      <c r="P286" s="219"/>
      <c r="Q286" s="219"/>
      <c r="R286" s="219"/>
      <c r="S286" s="219"/>
      <c r="T286" s="220"/>
      <c r="AT286" s="221" t="s">
        <v>142</v>
      </c>
      <c r="AU286" s="221" t="s">
        <v>83</v>
      </c>
      <c r="AV286" s="12" t="s">
        <v>83</v>
      </c>
      <c r="AW286" s="12" t="s">
        <v>31</v>
      </c>
      <c r="AX286" s="12" t="s">
        <v>75</v>
      </c>
      <c r="AY286" s="221" t="s">
        <v>132</v>
      </c>
    </row>
    <row r="287" spans="1:65" s="2" customFormat="1" ht="21.75" customHeight="1">
      <c r="A287" s="34"/>
      <c r="B287" s="35"/>
      <c r="C287" s="194" t="s">
        <v>7</v>
      </c>
      <c r="D287" s="194" t="s">
        <v>133</v>
      </c>
      <c r="E287" s="195" t="s">
        <v>244</v>
      </c>
      <c r="F287" s="196" t="s">
        <v>245</v>
      </c>
      <c r="G287" s="197" t="s">
        <v>149</v>
      </c>
      <c r="H287" s="198">
        <v>5</v>
      </c>
      <c r="I287" s="199"/>
      <c r="J287" s="200">
        <f>ROUND(I287*H287,2)</f>
        <v>0</v>
      </c>
      <c r="K287" s="196" t="s">
        <v>137</v>
      </c>
      <c r="L287" s="201"/>
      <c r="M287" s="202" t="s">
        <v>1</v>
      </c>
      <c r="N287" s="203" t="s">
        <v>40</v>
      </c>
      <c r="O287" s="71"/>
      <c r="P287" s="204">
        <f>O287*H287</f>
        <v>0</v>
      </c>
      <c r="Q287" s="204">
        <v>0.14923</v>
      </c>
      <c r="R287" s="204">
        <f>Q287*H287</f>
        <v>0.74614999999999998</v>
      </c>
      <c r="S287" s="204">
        <v>0</v>
      </c>
      <c r="T287" s="205">
        <f>S287*H287</f>
        <v>0</v>
      </c>
      <c r="U287" s="34"/>
      <c r="V287" s="34"/>
      <c r="W287" s="34"/>
      <c r="X287" s="34"/>
      <c r="Y287" s="34"/>
      <c r="Z287" s="34"/>
      <c r="AA287" s="34"/>
      <c r="AB287" s="34"/>
      <c r="AC287" s="34"/>
      <c r="AD287" s="34"/>
      <c r="AE287" s="34"/>
      <c r="AR287" s="206" t="s">
        <v>138</v>
      </c>
      <c r="AT287" s="206" t="s">
        <v>133</v>
      </c>
      <c r="AU287" s="206" t="s">
        <v>83</v>
      </c>
      <c r="AY287" s="17" t="s">
        <v>132</v>
      </c>
      <c r="BE287" s="207">
        <f>IF(N287="základní",J287,0)</f>
        <v>0</v>
      </c>
      <c r="BF287" s="207">
        <f>IF(N287="snížená",J287,0)</f>
        <v>0</v>
      </c>
      <c r="BG287" s="207">
        <f>IF(N287="zákl. přenesená",J287,0)</f>
        <v>0</v>
      </c>
      <c r="BH287" s="207">
        <f>IF(N287="sníž. přenesená",J287,0)</f>
        <v>0</v>
      </c>
      <c r="BI287" s="207">
        <f>IF(N287="nulová",J287,0)</f>
        <v>0</v>
      </c>
      <c r="BJ287" s="17" t="s">
        <v>83</v>
      </c>
      <c r="BK287" s="207">
        <f>ROUND(I287*H287,2)</f>
        <v>0</v>
      </c>
      <c r="BL287" s="17" t="s">
        <v>139</v>
      </c>
      <c r="BM287" s="206" t="s">
        <v>246</v>
      </c>
    </row>
    <row r="288" spans="1:65" s="2" customFormat="1" ht="11.25">
      <c r="A288" s="34"/>
      <c r="B288" s="35"/>
      <c r="C288" s="36"/>
      <c r="D288" s="208" t="s">
        <v>141</v>
      </c>
      <c r="E288" s="36"/>
      <c r="F288" s="209" t="s">
        <v>245</v>
      </c>
      <c r="G288" s="36"/>
      <c r="H288" s="36"/>
      <c r="I288" s="115"/>
      <c r="J288" s="36"/>
      <c r="K288" s="36"/>
      <c r="L288" s="39"/>
      <c r="M288" s="210"/>
      <c r="N288" s="211"/>
      <c r="O288" s="71"/>
      <c r="P288" s="71"/>
      <c r="Q288" s="71"/>
      <c r="R288" s="71"/>
      <c r="S288" s="71"/>
      <c r="T288" s="72"/>
      <c r="U288" s="34"/>
      <c r="V288" s="34"/>
      <c r="W288" s="34"/>
      <c r="X288" s="34"/>
      <c r="Y288" s="34"/>
      <c r="Z288" s="34"/>
      <c r="AA288" s="34"/>
      <c r="AB288" s="34"/>
      <c r="AC288" s="34"/>
      <c r="AD288" s="34"/>
      <c r="AE288" s="34"/>
      <c r="AT288" s="17" t="s">
        <v>141</v>
      </c>
      <c r="AU288" s="17" t="s">
        <v>83</v>
      </c>
    </row>
    <row r="289" spans="1:65" s="12" customFormat="1" ht="11.25">
      <c r="B289" s="212"/>
      <c r="C289" s="213"/>
      <c r="D289" s="208" t="s">
        <v>142</v>
      </c>
      <c r="E289" s="214" t="s">
        <v>1</v>
      </c>
      <c r="F289" s="215" t="s">
        <v>196</v>
      </c>
      <c r="G289" s="213"/>
      <c r="H289" s="214" t="s">
        <v>1</v>
      </c>
      <c r="I289" s="216"/>
      <c r="J289" s="213"/>
      <c r="K289" s="213"/>
      <c r="L289" s="217"/>
      <c r="M289" s="218"/>
      <c r="N289" s="219"/>
      <c r="O289" s="219"/>
      <c r="P289" s="219"/>
      <c r="Q289" s="219"/>
      <c r="R289" s="219"/>
      <c r="S289" s="219"/>
      <c r="T289" s="220"/>
      <c r="AT289" s="221" t="s">
        <v>142</v>
      </c>
      <c r="AU289" s="221" t="s">
        <v>83</v>
      </c>
      <c r="AV289" s="12" t="s">
        <v>83</v>
      </c>
      <c r="AW289" s="12" t="s">
        <v>31</v>
      </c>
      <c r="AX289" s="12" t="s">
        <v>75</v>
      </c>
      <c r="AY289" s="221" t="s">
        <v>132</v>
      </c>
    </row>
    <row r="290" spans="1:65" s="13" customFormat="1" ht="11.25">
      <c r="B290" s="222"/>
      <c r="C290" s="223"/>
      <c r="D290" s="208" t="s">
        <v>142</v>
      </c>
      <c r="E290" s="224" t="s">
        <v>1</v>
      </c>
      <c r="F290" s="225" t="s">
        <v>152</v>
      </c>
      <c r="G290" s="223"/>
      <c r="H290" s="226">
        <v>3</v>
      </c>
      <c r="I290" s="227"/>
      <c r="J290" s="223"/>
      <c r="K290" s="223"/>
      <c r="L290" s="228"/>
      <c r="M290" s="229"/>
      <c r="N290" s="230"/>
      <c r="O290" s="230"/>
      <c r="P290" s="230"/>
      <c r="Q290" s="230"/>
      <c r="R290" s="230"/>
      <c r="S290" s="230"/>
      <c r="T290" s="231"/>
      <c r="AT290" s="232" t="s">
        <v>142</v>
      </c>
      <c r="AU290" s="232" t="s">
        <v>83</v>
      </c>
      <c r="AV290" s="13" t="s">
        <v>85</v>
      </c>
      <c r="AW290" s="13" t="s">
        <v>31</v>
      </c>
      <c r="AX290" s="13" t="s">
        <v>75</v>
      </c>
      <c r="AY290" s="232" t="s">
        <v>132</v>
      </c>
    </row>
    <row r="291" spans="1:65" s="12" customFormat="1" ht="11.25">
      <c r="B291" s="212"/>
      <c r="C291" s="213"/>
      <c r="D291" s="208" t="s">
        <v>142</v>
      </c>
      <c r="E291" s="214" t="s">
        <v>1</v>
      </c>
      <c r="F291" s="215" t="s">
        <v>151</v>
      </c>
      <c r="G291" s="213"/>
      <c r="H291" s="214" t="s">
        <v>1</v>
      </c>
      <c r="I291" s="216"/>
      <c r="J291" s="213"/>
      <c r="K291" s="213"/>
      <c r="L291" s="217"/>
      <c r="M291" s="218"/>
      <c r="N291" s="219"/>
      <c r="O291" s="219"/>
      <c r="P291" s="219"/>
      <c r="Q291" s="219"/>
      <c r="R291" s="219"/>
      <c r="S291" s="219"/>
      <c r="T291" s="220"/>
      <c r="AT291" s="221" t="s">
        <v>142</v>
      </c>
      <c r="AU291" s="221" t="s">
        <v>83</v>
      </c>
      <c r="AV291" s="12" t="s">
        <v>83</v>
      </c>
      <c r="AW291" s="12" t="s">
        <v>31</v>
      </c>
      <c r="AX291" s="12" t="s">
        <v>75</v>
      </c>
      <c r="AY291" s="221" t="s">
        <v>132</v>
      </c>
    </row>
    <row r="292" spans="1:65" s="13" customFormat="1" ht="11.25">
      <c r="B292" s="222"/>
      <c r="C292" s="223"/>
      <c r="D292" s="208" t="s">
        <v>142</v>
      </c>
      <c r="E292" s="224" t="s">
        <v>1</v>
      </c>
      <c r="F292" s="225" t="s">
        <v>85</v>
      </c>
      <c r="G292" s="223"/>
      <c r="H292" s="226">
        <v>2</v>
      </c>
      <c r="I292" s="227"/>
      <c r="J292" s="223"/>
      <c r="K292" s="223"/>
      <c r="L292" s="228"/>
      <c r="M292" s="229"/>
      <c r="N292" s="230"/>
      <c r="O292" s="230"/>
      <c r="P292" s="230"/>
      <c r="Q292" s="230"/>
      <c r="R292" s="230"/>
      <c r="S292" s="230"/>
      <c r="T292" s="231"/>
      <c r="AT292" s="232" t="s">
        <v>142</v>
      </c>
      <c r="AU292" s="232" t="s">
        <v>83</v>
      </c>
      <c r="AV292" s="13" t="s">
        <v>85</v>
      </c>
      <c r="AW292" s="13" t="s">
        <v>31</v>
      </c>
      <c r="AX292" s="13" t="s">
        <v>75</v>
      </c>
      <c r="AY292" s="232" t="s">
        <v>132</v>
      </c>
    </row>
    <row r="293" spans="1:65" s="14" customFormat="1" ht="11.25">
      <c r="B293" s="233"/>
      <c r="C293" s="234"/>
      <c r="D293" s="208" t="s">
        <v>142</v>
      </c>
      <c r="E293" s="235" t="s">
        <v>1</v>
      </c>
      <c r="F293" s="236" t="s">
        <v>145</v>
      </c>
      <c r="G293" s="234"/>
      <c r="H293" s="237">
        <v>5</v>
      </c>
      <c r="I293" s="238"/>
      <c r="J293" s="234"/>
      <c r="K293" s="234"/>
      <c r="L293" s="239"/>
      <c r="M293" s="240"/>
      <c r="N293" s="241"/>
      <c r="O293" s="241"/>
      <c r="P293" s="241"/>
      <c r="Q293" s="241"/>
      <c r="R293" s="241"/>
      <c r="S293" s="241"/>
      <c r="T293" s="242"/>
      <c r="AT293" s="243" t="s">
        <v>142</v>
      </c>
      <c r="AU293" s="243" t="s">
        <v>83</v>
      </c>
      <c r="AV293" s="14" t="s">
        <v>139</v>
      </c>
      <c r="AW293" s="14" t="s">
        <v>31</v>
      </c>
      <c r="AX293" s="14" t="s">
        <v>83</v>
      </c>
      <c r="AY293" s="243" t="s">
        <v>132</v>
      </c>
    </row>
    <row r="294" spans="1:65" s="12" customFormat="1" ht="11.25">
      <c r="B294" s="212"/>
      <c r="C294" s="213"/>
      <c r="D294" s="208" t="s">
        <v>142</v>
      </c>
      <c r="E294" s="214" t="s">
        <v>1</v>
      </c>
      <c r="F294" s="215" t="s">
        <v>146</v>
      </c>
      <c r="G294" s="213"/>
      <c r="H294" s="214" t="s">
        <v>1</v>
      </c>
      <c r="I294" s="216"/>
      <c r="J294" s="213"/>
      <c r="K294" s="213"/>
      <c r="L294" s="217"/>
      <c r="M294" s="218"/>
      <c r="N294" s="219"/>
      <c r="O294" s="219"/>
      <c r="P294" s="219"/>
      <c r="Q294" s="219"/>
      <c r="R294" s="219"/>
      <c r="S294" s="219"/>
      <c r="T294" s="220"/>
      <c r="AT294" s="221" t="s">
        <v>142</v>
      </c>
      <c r="AU294" s="221" t="s">
        <v>83</v>
      </c>
      <c r="AV294" s="12" t="s">
        <v>83</v>
      </c>
      <c r="AW294" s="12" t="s">
        <v>31</v>
      </c>
      <c r="AX294" s="12" t="s">
        <v>75</v>
      </c>
      <c r="AY294" s="221" t="s">
        <v>132</v>
      </c>
    </row>
    <row r="295" spans="1:65" s="2" customFormat="1" ht="21.75" customHeight="1">
      <c r="A295" s="34"/>
      <c r="B295" s="35"/>
      <c r="C295" s="194" t="s">
        <v>247</v>
      </c>
      <c r="D295" s="194" t="s">
        <v>133</v>
      </c>
      <c r="E295" s="195" t="s">
        <v>248</v>
      </c>
      <c r="F295" s="196" t="s">
        <v>249</v>
      </c>
      <c r="G295" s="197" t="s">
        <v>149</v>
      </c>
      <c r="H295" s="198">
        <v>3</v>
      </c>
      <c r="I295" s="199"/>
      <c r="J295" s="200">
        <f>ROUND(I295*H295,2)</f>
        <v>0</v>
      </c>
      <c r="K295" s="196" t="s">
        <v>137</v>
      </c>
      <c r="L295" s="201"/>
      <c r="M295" s="202" t="s">
        <v>1</v>
      </c>
      <c r="N295" s="203" t="s">
        <v>40</v>
      </c>
      <c r="O295" s="71"/>
      <c r="P295" s="204">
        <f>O295*H295</f>
        <v>0</v>
      </c>
      <c r="Q295" s="204">
        <v>0.15296000000000001</v>
      </c>
      <c r="R295" s="204">
        <f>Q295*H295</f>
        <v>0.45888000000000007</v>
      </c>
      <c r="S295" s="204">
        <v>0</v>
      </c>
      <c r="T295" s="205">
        <f>S295*H295</f>
        <v>0</v>
      </c>
      <c r="U295" s="34"/>
      <c r="V295" s="34"/>
      <c r="W295" s="34"/>
      <c r="X295" s="34"/>
      <c r="Y295" s="34"/>
      <c r="Z295" s="34"/>
      <c r="AA295" s="34"/>
      <c r="AB295" s="34"/>
      <c r="AC295" s="34"/>
      <c r="AD295" s="34"/>
      <c r="AE295" s="34"/>
      <c r="AR295" s="206" t="s">
        <v>138</v>
      </c>
      <c r="AT295" s="206" t="s">
        <v>133</v>
      </c>
      <c r="AU295" s="206" t="s">
        <v>83</v>
      </c>
      <c r="AY295" s="17" t="s">
        <v>132</v>
      </c>
      <c r="BE295" s="207">
        <f>IF(N295="základní",J295,0)</f>
        <v>0</v>
      </c>
      <c r="BF295" s="207">
        <f>IF(N295="snížená",J295,0)</f>
        <v>0</v>
      </c>
      <c r="BG295" s="207">
        <f>IF(N295="zákl. přenesená",J295,0)</f>
        <v>0</v>
      </c>
      <c r="BH295" s="207">
        <f>IF(N295="sníž. přenesená",J295,0)</f>
        <v>0</v>
      </c>
      <c r="BI295" s="207">
        <f>IF(N295="nulová",J295,0)</f>
        <v>0</v>
      </c>
      <c r="BJ295" s="17" t="s">
        <v>83</v>
      </c>
      <c r="BK295" s="207">
        <f>ROUND(I295*H295,2)</f>
        <v>0</v>
      </c>
      <c r="BL295" s="17" t="s">
        <v>139</v>
      </c>
      <c r="BM295" s="206" t="s">
        <v>250</v>
      </c>
    </row>
    <row r="296" spans="1:65" s="2" customFormat="1" ht="11.25">
      <c r="A296" s="34"/>
      <c r="B296" s="35"/>
      <c r="C296" s="36"/>
      <c r="D296" s="208" t="s">
        <v>141</v>
      </c>
      <c r="E296" s="36"/>
      <c r="F296" s="209" t="s">
        <v>249</v>
      </c>
      <c r="G296" s="36"/>
      <c r="H296" s="36"/>
      <c r="I296" s="115"/>
      <c r="J296" s="36"/>
      <c r="K296" s="36"/>
      <c r="L296" s="39"/>
      <c r="M296" s="210"/>
      <c r="N296" s="211"/>
      <c r="O296" s="71"/>
      <c r="P296" s="71"/>
      <c r="Q296" s="71"/>
      <c r="R296" s="71"/>
      <c r="S296" s="71"/>
      <c r="T296" s="72"/>
      <c r="U296" s="34"/>
      <c r="V296" s="34"/>
      <c r="W296" s="34"/>
      <c r="X296" s="34"/>
      <c r="Y296" s="34"/>
      <c r="Z296" s="34"/>
      <c r="AA296" s="34"/>
      <c r="AB296" s="34"/>
      <c r="AC296" s="34"/>
      <c r="AD296" s="34"/>
      <c r="AE296" s="34"/>
      <c r="AT296" s="17" t="s">
        <v>141</v>
      </c>
      <c r="AU296" s="17" t="s">
        <v>83</v>
      </c>
    </row>
    <row r="297" spans="1:65" s="12" customFormat="1" ht="11.25">
      <c r="B297" s="212"/>
      <c r="C297" s="213"/>
      <c r="D297" s="208" t="s">
        <v>142</v>
      </c>
      <c r="E297" s="214" t="s">
        <v>1</v>
      </c>
      <c r="F297" s="215" t="s">
        <v>196</v>
      </c>
      <c r="G297" s="213"/>
      <c r="H297" s="214" t="s">
        <v>1</v>
      </c>
      <c r="I297" s="216"/>
      <c r="J297" s="213"/>
      <c r="K297" s="213"/>
      <c r="L297" s="217"/>
      <c r="M297" s="218"/>
      <c r="N297" s="219"/>
      <c r="O297" s="219"/>
      <c r="P297" s="219"/>
      <c r="Q297" s="219"/>
      <c r="R297" s="219"/>
      <c r="S297" s="219"/>
      <c r="T297" s="220"/>
      <c r="AT297" s="221" t="s">
        <v>142</v>
      </c>
      <c r="AU297" s="221" t="s">
        <v>83</v>
      </c>
      <c r="AV297" s="12" t="s">
        <v>83</v>
      </c>
      <c r="AW297" s="12" t="s">
        <v>31</v>
      </c>
      <c r="AX297" s="12" t="s">
        <v>75</v>
      </c>
      <c r="AY297" s="221" t="s">
        <v>132</v>
      </c>
    </row>
    <row r="298" spans="1:65" s="13" customFormat="1" ht="11.25">
      <c r="B298" s="222"/>
      <c r="C298" s="223"/>
      <c r="D298" s="208" t="s">
        <v>142</v>
      </c>
      <c r="E298" s="224" t="s">
        <v>1</v>
      </c>
      <c r="F298" s="225" t="s">
        <v>83</v>
      </c>
      <c r="G298" s="223"/>
      <c r="H298" s="226">
        <v>1</v>
      </c>
      <c r="I298" s="227"/>
      <c r="J298" s="223"/>
      <c r="K298" s="223"/>
      <c r="L298" s="228"/>
      <c r="M298" s="229"/>
      <c r="N298" s="230"/>
      <c r="O298" s="230"/>
      <c r="P298" s="230"/>
      <c r="Q298" s="230"/>
      <c r="R298" s="230"/>
      <c r="S298" s="230"/>
      <c r="T298" s="231"/>
      <c r="AT298" s="232" t="s">
        <v>142</v>
      </c>
      <c r="AU298" s="232" t="s">
        <v>83</v>
      </c>
      <c r="AV298" s="13" t="s">
        <v>85</v>
      </c>
      <c r="AW298" s="13" t="s">
        <v>31</v>
      </c>
      <c r="AX298" s="13" t="s">
        <v>75</v>
      </c>
      <c r="AY298" s="232" t="s">
        <v>132</v>
      </c>
    </row>
    <row r="299" spans="1:65" s="12" customFormat="1" ht="11.25">
      <c r="B299" s="212"/>
      <c r="C299" s="213"/>
      <c r="D299" s="208" t="s">
        <v>142</v>
      </c>
      <c r="E299" s="214" t="s">
        <v>1</v>
      </c>
      <c r="F299" s="215" t="s">
        <v>151</v>
      </c>
      <c r="G299" s="213"/>
      <c r="H299" s="214" t="s">
        <v>1</v>
      </c>
      <c r="I299" s="216"/>
      <c r="J299" s="213"/>
      <c r="K299" s="213"/>
      <c r="L299" s="217"/>
      <c r="M299" s="218"/>
      <c r="N299" s="219"/>
      <c r="O299" s="219"/>
      <c r="P299" s="219"/>
      <c r="Q299" s="219"/>
      <c r="R299" s="219"/>
      <c r="S299" s="219"/>
      <c r="T299" s="220"/>
      <c r="AT299" s="221" t="s">
        <v>142</v>
      </c>
      <c r="AU299" s="221" t="s">
        <v>83</v>
      </c>
      <c r="AV299" s="12" t="s">
        <v>83</v>
      </c>
      <c r="AW299" s="12" t="s">
        <v>31</v>
      </c>
      <c r="AX299" s="12" t="s">
        <v>75</v>
      </c>
      <c r="AY299" s="221" t="s">
        <v>132</v>
      </c>
    </row>
    <row r="300" spans="1:65" s="13" customFormat="1" ht="11.25">
      <c r="B300" s="222"/>
      <c r="C300" s="223"/>
      <c r="D300" s="208" t="s">
        <v>142</v>
      </c>
      <c r="E300" s="224" t="s">
        <v>1</v>
      </c>
      <c r="F300" s="225" t="s">
        <v>85</v>
      </c>
      <c r="G300" s="223"/>
      <c r="H300" s="226">
        <v>2</v>
      </c>
      <c r="I300" s="227"/>
      <c r="J300" s="223"/>
      <c r="K300" s="223"/>
      <c r="L300" s="228"/>
      <c r="M300" s="229"/>
      <c r="N300" s="230"/>
      <c r="O300" s="230"/>
      <c r="P300" s="230"/>
      <c r="Q300" s="230"/>
      <c r="R300" s="230"/>
      <c r="S300" s="230"/>
      <c r="T300" s="231"/>
      <c r="AT300" s="232" t="s">
        <v>142</v>
      </c>
      <c r="AU300" s="232" t="s">
        <v>83</v>
      </c>
      <c r="AV300" s="13" t="s">
        <v>85</v>
      </c>
      <c r="AW300" s="13" t="s">
        <v>31</v>
      </c>
      <c r="AX300" s="13" t="s">
        <v>75</v>
      </c>
      <c r="AY300" s="232" t="s">
        <v>132</v>
      </c>
    </row>
    <row r="301" spans="1:65" s="14" customFormat="1" ht="11.25">
      <c r="B301" s="233"/>
      <c r="C301" s="234"/>
      <c r="D301" s="208" t="s">
        <v>142</v>
      </c>
      <c r="E301" s="235" t="s">
        <v>1</v>
      </c>
      <c r="F301" s="236" t="s">
        <v>145</v>
      </c>
      <c r="G301" s="234"/>
      <c r="H301" s="237">
        <v>3</v>
      </c>
      <c r="I301" s="238"/>
      <c r="J301" s="234"/>
      <c r="K301" s="234"/>
      <c r="L301" s="239"/>
      <c r="M301" s="240"/>
      <c r="N301" s="241"/>
      <c r="O301" s="241"/>
      <c r="P301" s="241"/>
      <c r="Q301" s="241"/>
      <c r="R301" s="241"/>
      <c r="S301" s="241"/>
      <c r="T301" s="242"/>
      <c r="AT301" s="243" t="s">
        <v>142</v>
      </c>
      <c r="AU301" s="243" t="s">
        <v>83</v>
      </c>
      <c r="AV301" s="14" t="s">
        <v>139</v>
      </c>
      <c r="AW301" s="14" t="s">
        <v>31</v>
      </c>
      <c r="AX301" s="14" t="s">
        <v>83</v>
      </c>
      <c r="AY301" s="243" t="s">
        <v>132</v>
      </c>
    </row>
    <row r="302" spans="1:65" s="12" customFormat="1" ht="11.25">
      <c r="B302" s="212"/>
      <c r="C302" s="213"/>
      <c r="D302" s="208" t="s">
        <v>142</v>
      </c>
      <c r="E302" s="214" t="s">
        <v>1</v>
      </c>
      <c r="F302" s="215" t="s">
        <v>146</v>
      </c>
      <c r="G302" s="213"/>
      <c r="H302" s="214" t="s">
        <v>1</v>
      </c>
      <c r="I302" s="216"/>
      <c r="J302" s="213"/>
      <c r="K302" s="213"/>
      <c r="L302" s="217"/>
      <c r="M302" s="218"/>
      <c r="N302" s="219"/>
      <c r="O302" s="219"/>
      <c r="P302" s="219"/>
      <c r="Q302" s="219"/>
      <c r="R302" s="219"/>
      <c r="S302" s="219"/>
      <c r="T302" s="220"/>
      <c r="AT302" s="221" t="s">
        <v>142</v>
      </c>
      <c r="AU302" s="221" t="s">
        <v>83</v>
      </c>
      <c r="AV302" s="12" t="s">
        <v>83</v>
      </c>
      <c r="AW302" s="12" t="s">
        <v>31</v>
      </c>
      <c r="AX302" s="12" t="s">
        <v>75</v>
      </c>
      <c r="AY302" s="221" t="s">
        <v>132</v>
      </c>
    </row>
    <row r="303" spans="1:65" s="2" customFormat="1" ht="21.75" customHeight="1">
      <c r="A303" s="34"/>
      <c r="B303" s="35"/>
      <c r="C303" s="194" t="s">
        <v>251</v>
      </c>
      <c r="D303" s="194" t="s">
        <v>133</v>
      </c>
      <c r="E303" s="195" t="s">
        <v>252</v>
      </c>
      <c r="F303" s="196" t="s">
        <v>253</v>
      </c>
      <c r="G303" s="197" t="s">
        <v>149</v>
      </c>
      <c r="H303" s="198">
        <v>4</v>
      </c>
      <c r="I303" s="199"/>
      <c r="J303" s="200">
        <f>ROUND(I303*H303,2)</f>
        <v>0</v>
      </c>
      <c r="K303" s="196" t="s">
        <v>137</v>
      </c>
      <c r="L303" s="201"/>
      <c r="M303" s="202" t="s">
        <v>1</v>
      </c>
      <c r="N303" s="203" t="s">
        <v>40</v>
      </c>
      <c r="O303" s="71"/>
      <c r="P303" s="204">
        <f>O303*H303</f>
        <v>0</v>
      </c>
      <c r="Q303" s="204">
        <v>0.15669</v>
      </c>
      <c r="R303" s="204">
        <f>Q303*H303</f>
        <v>0.62675999999999998</v>
      </c>
      <c r="S303" s="204">
        <v>0</v>
      </c>
      <c r="T303" s="205">
        <f>S303*H303</f>
        <v>0</v>
      </c>
      <c r="U303" s="34"/>
      <c r="V303" s="34"/>
      <c r="W303" s="34"/>
      <c r="X303" s="34"/>
      <c r="Y303" s="34"/>
      <c r="Z303" s="34"/>
      <c r="AA303" s="34"/>
      <c r="AB303" s="34"/>
      <c r="AC303" s="34"/>
      <c r="AD303" s="34"/>
      <c r="AE303" s="34"/>
      <c r="AR303" s="206" t="s">
        <v>138</v>
      </c>
      <c r="AT303" s="206" t="s">
        <v>133</v>
      </c>
      <c r="AU303" s="206" t="s">
        <v>83</v>
      </c>
      <c r="AY303" s="17" t="s">
        <v>132</v>
      </c>
      <c r="BE303" s="207">
        <f>IF(N303="základní",J303,0)</f>
        <v>0</v>
      </c>
      <c r="BF303" s="207">
        <f>IF(N303="snížená",J303,0)</f>
        <v>0</v>
      </c>
      <c r="BG303" s="207">
        <f>IF(N303="zákl. přenesená",J303,0)</f>
        <v>0</v>
      </c>
      <c r="BH303" s="207">
        <f>IF(N303="sníž. přenesená",J303,0)</f>
        <v>0</v>
      </c>
      <c r="BI303" s="207">
        <f>IF(N303="nulová",J303,0)</f>
        <v>0</v>
      </c>
      <c r="BJ303" s="17" t="s">
        <v>83</v>
      </c>
      <c r="BK303" s="207">
        <f>ROUND(I303*H303,2)</f>
        <v>0</v>
      </c>
      <c r="BL303" s="17" t="s">
        <v>139</v>
      </c>
      <c r="BM303" s="206" t="s">
        <v>254</v>
      </c>
    </row>
    <row r="304" spans="1:65" s="2" customFormat="1" ht="11.25">
      <c r="A304" s="34"/>
      <c r="B304" s="35"/>
      <c r="C304" s="36"/>
      <c r="D304" s="208" t="s">
        <v>141</v>
      </c>
      <c r="E304" s="36"/>
      <c r="F304" s="209" t="s">
        <v>253</v>
      </c>
      <c r="G304" s="36"/>
      <c r="H304" s="36"/>
      <c r="I304" s="115"/>
      <c r="J304" s="36"/>
      <c r="K304" s="36"/>
      <c r="L304" s="39"/>
      <c r="M304" s="210"/>
      <c r="N304" s="211"/>
      <c r="O304" s="71"/>
      <c r="P304" s="71"/>
      <c r="Q304" s="71"/>
      <c r="R304" s="71"/>
      <c r="S304" s="71"/>
      <c r="T304" s="72"/>
      <c r="U304" s="34"/>
      <c r="V304" s="34"/>
      <c r="W304" s="34"/>
      <c r="X304" s="34"/>
      <c r="Y304" s="34"/>
      <c r="Z304" s="34"/>
      <c r="AA304" s="34"/>
      <c r="AB304" s="34"/>
      <c r="AC304" s="34"/>
      <c r="AD304" s="34"/>
      <c r="AE304" s="34"/>
      <c r="AT304" s="17" t="s">
        <v>141</v>
      </c>
      <c r="AU304" s="17" t="s">
        <v>83</v>
      </c>
    </row>
    <row r="305" spans="1:65" s="12" customFormat="1" ht="11.25">
      <c r="B305" s="212"/>
      <c r="C305" s="213"/>
      <c r="D305" s="208" t="s">
        <v>142</v>
      </c>
      <c r="E305" s="214" t="s">
        <v>1</v>
      </c>
      <c r="F305" s="215" t="s">
        <v>196</v>
      </c>
      <c r="G305" s="213"/>
      <c r="H305" s="214" t="s">
        <v>1</v>
      </c>
      <c r="I305" s="216"/>
      <c r="J305" s="213"/>
      <c r="K305" s="213"/>
      <c r="L305" s="217"/>
      <c r="M305" s="218"/>
      <c r="N305" s="219"/>
      <c r="O305" s="219"/>
      <c r="P305" s="219"/>
      <c r="Q305" s="219"/>
      <c r="R305" s="219"/>
      <c r="S305" s="219"/>
      <c r="T305" s="220"/>
      <c r="AT305" s="221" t="s">
        <v>142</v>
      </c>
      <c r="AU305" s="221" t="s">
        <v>83</v>
      </c>
      <c r="AV305" s="12" t="s">
        <v>83</v>
      </c>
      <c r="AW305" s="12" t="s">
        <v>31</v>
      </c>
      <c r="AX305" s="12" t="s">
        <v>75</v>
      </c>
      <c r="AY305" s="221" t="s">
        <v>132</v>
      </c>
    </row>
    <row r="306" spans="1:65" s="13" customFormat="1" ht="11.25">
      <c r="B306" s="222"/>
      <c r="C306" s="223"/>
      <c r="D306" s="208" t="s">
        <v>142</v>
      </c>
      <c r="E306" s="224" t="s">
        <v>1</v>
      </c>
      <c r="F306" s="225" t="s">
        <v>85</v>
      </c>
      <c r="G306" s="223"/>
      <c r="H306" s="226">
        <v>2</v>
      </c>
      <c r="I306" s="227"/>
      <c r="J306" s="223"/>
      <c r="K306" s="223"/>
      <c r="L306" s="228"/>
      <c r="M306" s="229"/>
      <c r="N306" s="230"/>
      <c r="O306" s="230"/>
      <c r="P306" s="230"/>
      <c r="Q306" s="230"/>
      <c r="R306" s="230"/>
      <c r="S306" s="230"/>
      <c r="T306" s="231"/>
      <c r="AT306" s="232" t="s">
        <v>142</v>
      </c>
      <c r="AU306" s="232" t="s">
        <v>83</v>
      </c>
      <c r="AV306" s="13" t="s">
        <v>85</v>
      </c>
      <c r="AW306" s="13" t="s">
        <v>31</v>
      </c>
      <c r="AX306" s="13" t="s">
        <v>75</v>
      </c>
      <c r="AY306" s="232" t="s">
        <v>132</v>
      </c>
    </row>
    <row r="307" spans="1:65" s="12" customFormat="1" ht="11.25">
      <c r="B307" s="212"/>
      <c r="C307" s="213"/>
      <c r="D307" s="208" t="s">
        <v>142</v>
      </c>
      <c r="E307" s="214" t="s">
        <v>1</v>
      </c>
      <c r="F307" s="215" t="s">
        <v>255</v>
      </c>
      <c r="G307" s="213"/>
      <c r="H307" s="214" t="s">
        <v>1</v>
      </c>
      <c r="I307" s="216"/>
      <c r="J307" s="213"/>
      <c r="K307" s="213"/>
      <c r="L307" s="217"/>
      <c r="M307" s="218"/>
      <c r="N307" s="219"/>
      <c r="O307" s="219"/>
      <c r="P307" s="219"/>
      <c r="Q307" s="219"/>
      <c r="R307" s="219"/>
      <c r="S307" s="219"/>
      <c r="T307" s="220"/>
      <c r="AT307" s="221" t="s">
        <v>142</v>
      </c>
      <c r="AU307" s="221" t="s">
        <v>83</v>
      </c>
      <c r="AV307" s="12" t="s">
        <v>83</v>
      </c>
      <c r="AW307" s="12" t="s">
        <v>31</v>
      </c>
      <c r="AX307" s="12" t="s">
        <v>75</v>
      </c>
      <c r="AY307" s="221" t="s">
        <v>132</v>
      </c>
    </row>
    <row r="308" spans="1:65" s="13" customFormat="1" ht="11.25">
      <c r="B308" s="222"/>
      <c r="C308" s="223"/>
      <c r="D308" s="208" t="s">
        <v>142</v>
      </c>
      <c r="E308" s="224" t="s">
        <v>1</v>
      </c>
      <c r="F308" s="225" t="s">
        <v>85</v>
      </c>
      <c r="G308" s="223"/>
      <c r="H308" s="226">
        <v>2</v>
      </c>
      <c r="I308" s="227"/>
      <c r="J308" s="223"/>
      <c r="K308" s="223"/>
      <c r="L308" s="228"/>
      <c r="M308" s="229"/>
      <c r="N308" s="230"/>
      <c r="O308" s="230"/>
      <c r="P308" s="230"/>
      <c r="Q308" s="230"/>
      <c r="R308" s="230"/>
      <c r="S308" s="230"/>
      <c r="T308" s="231"/>
      <c r="AT308" s="232" t="s">
        <v>142</v>
      </c>
      <c r="AU308" s="232" t="s">
        <v>83</v>
      </c>
      <c r="AV308" s="13" t="s">
        <v>85</v>
      </c>
      <c r="AW308" s="13" t="s">
        <v>31</v>
      </c>
      <c r="AX308" s="13" t="s">
        <v>75</v>
      </c>
      <c r="AY308" s="232" t="s">
        <v>132</v>
      </c>
    </row>
    <row r="309" spans="1:65" s="14" customFormat="1" ht="11.25">
      <c r="B309" s="233"/>
      <c r="C309" s="234"/>
      <c r="D309" s="208" t="s">
        <v>142</v>
      </c>
      <c r="E309" s="235" t="s">
        <v>1</v>
      </c>
      <c r="F309" s="236" t="s">
        <v>145</v>
      </c>
      <c r="G309" s="234"/>
      <c r="H309" s="237">
        <v>4</v>
      </c>
      <c r="I309" s="238"/>
      <c r="J309" s="234"/>
      <c r="K309" s="234"/>
      <c r="L309" s="239"/>
      <c r="M309" s="240"/>
      <c r="N309" s="241"/>
      <c r="O309" s="241"/>
      <c r="P309" s="241"/>
      <c r="Q309" s="241"/>
      <c r="R309" s="241"/>
      <c r="S309" s="241"/>
      <c r="T309" s="242"/>
      <c r="AT309" s="243" t="s">
        <v>142</v>
      </c>
      <c r="AU309" s="243" t="s">
        <v>83</v>
      </c>
      <c r="AV309" s="14" t="s">
        <v>139</v>
      </c>
      <c r="AW309" s="14" t="s">
        <v>31</v>
      </c>
      <c r="AX309" s="14" t="s">
        <v>83</v>
      </c>
      <c r="AY309" s="243" t="s">
        <v>132</v>
      </c>
    </row>
    <row r="310" spans="1:65" s="12" customFormat="1" ht="11.25">
      <c r="B310" s="212"/>
      <c r="C310" s="213"/>
      <c r="D310" s="208" t="s">
        <v>142</v>
      </c>
      <c r="E310" s="214" t="s">
        <v>1</v>
      </c>
      <c r="F310" s="215" t="s">
        <v>146</v>
      </c>
      <c r="G310" s="213"/>
      <c r="H310" s="214" t="s">
        <v>1</v>
      </c>
      <c r="I310" s="216"/>
      <c r="J310" s="213"/>
      <c r="K310" s="213"/>
      <c r="L310" s="217"/>
      <c r="M310" s="218"/>
      <c r="N310" s="219"/>
      <c r="O310" s="219"/>
      <c r="P310" s="219"/>
      <c r="Q310" s="219"/>
      <c r="R310" s="219"/>
      <c r="S310" s="219"/>
      <c r="T310" s="220"/>
      <c r="AT310" s="221" t="s">
        <v>142</v>
      </c>
      <c r="AU310" s="221" t="s">
        <v>83</v>
      </c>
      <c r="AV310" s="12" t="s">
        <v>83</v>
      </c>
      <c r="AW310" s="12" t="s">
        <v>31</v>
      </c>
      <c r="AX310" s="12" t="s">
        <v>75</v>
      </c>
      <c r="AY310" s="221" t="s">
        <v>132</v>
      </c>
    </row>
    <row r="311" spans="1:65" s="2" customFormat="1" ht="21.75" customHeight="1">
      <c r="A311" s="34"/>
      <c r="B311" s="35"/>
      <c r="C311" s="194" t="s">
        <v>256</v>
      </c>
      <c r="D311" s="194" t="s">
        <v>133</v>
      </c>
      <c r="E311" s="195" t="s">
        <v>257</v>
      </c>
      <c r="F311" s="196" t="s">
        <v>258</v>
      </c>
      <c r="G311" s="197" t="s">
        <v>149</v>
      </c>
      <c r="H311" s="198">
        <v>2</v>
      </c>
      <c r="I311" s="199"/>
      <c r="J311" s="200">
        <f>ROUND(I311*H311,2)</f>
        <v>0</v>
      </c>
      <c r="K311" s="196" t="s">
        <v>137</v>
      </c>
      <c r="L311" s="201"/>
      <c r="M311" s="202" t="s">
        <v>1</v>
      </c>
      <c r="N311" s="203" t="s">
        <v>40</v>
      </c>
      <c r="O311" s="71"/>
      <c r="P311" s="204">
        <f>O311*H311</f>
        <v>0</v>
      </c>
      <c r="Q311" s="204">
        <v>0.16042000000000001</v>
      </c>
      <c r="R311" s="204">
        <f>Q311*H311</f>
        <v>0.32084000000000001</v>
      </c>
      <c r="S311" s="204">
        <v>0</v>
      </c>
      <c r="T311" s="205">
        <f>S311*H311</f>
        <v>0</v>
      </c>
      <c r="U311" s="34"/>
      <c r="V311" s="34"/>
      <c r="W311" s="34"/>
      <c r="X311" s="34"/>
      <c r="Y311" s="34"/>
      <c r="Z311" s="34"/>
      <c r="AA311" s="34"/>
      <c r="AB311" s="34"/>
      <c r="AC311" s="34"/>
      <c r="AD311" s="34"/>
      <c r="AE311" s="34"/>
      <c r="AR311" s="206" t="s">
        <v>138</v>
      </c>
      <c r="AT311" s="206" t="s">
        <v>133</v>
      </c>
      <c r="AU311" s="206" t="s">
        <v>83</v>
      </c>
      <c r="AY311" s="17" t="s">
        <v>132</v>
      </c>
      <c r="BE311" s="207">
        <f>IF(N311="základní",J311,0)</f>
        <v>0</v>
      </c>
      <c r="BF311" s="207">
        <f>IF(N311="snížená",J311,0)</f>
        <v>0</v>
      </c>
      <c r="BG311" s="207">
        <f>IF(N311="zákl. přenesená",J311,0)</f>
        <v>0</v>
      </c>
      <c r="BH311" s="207">
        <f>IF(N311="sníž. přenesená",J311,0)</f>
        <v>0</v>
      </c>
      <c r="BI311" s="207">
        <f>IF(N311="nulová",J311,0)</f>
        <v>0</v>
      </c>
      <c r="BJ311" s="17" t="s">
        <v>83</v>
      </c>
      <c r="BK311" s="207">
        <f>ROUND(I311*H311,2)</f>
        <v>0</v>
      </c>
      <c r="BL311" s="17" t="s">
        <v>139</v>
      </c>
      <c r="BM311" s="206" t="s">
        <v>259</v>
      </c>
    </row>
    <row r="312" spans="1:65" s="2" customFormat="1" ht="11.25">
      <c r="A312" s="34"/>
      <c r="B312" s="35"/>
      <c r="C312" s="36"/>
      <c r="D312" s="208" t="s">
        <v>141</v>
      </c>
      <c r="E312" s="36"/>
      <c r="F312" s="209" t="s">
        <v>258</v>
      </c>
      <c r="G312" s="36"/>
      <c r="H312" s="36"/>
      <c r="I312" s="115"/>
      <c r="J312" s="36"/>
      <c r="K312" s="36"/>
      <c r="L312" s="39"/>
      <c r="M312" s="210"/>
      <c r="N312" s="211"/>
      <c r="O312" s="71"/>
      <c r="P312" s="71"/>
      <c r="Q312" s="71"/>
      <c r="R312" s="71"/>
      <c r="S312" s="71"/>
      <c r="T312" s="72"/>
      <c r="U312" s="34"/>
      <c r="V312" s="34"/>
      <c r="W312" s="34"/>
      <c r="X312" s="34"/>
      <c r="Y312" s="34"/>
      <c r="Z312" s="34"/>
      <c r="AA312" s="34"/>
      <c r="AB312" s="34"/>
      <c r="AC312" s="34"/>
      <c r="AD312" s="34"/>
      <c r="AE312" s="34"/>
      <c r="AT312" s="17" t="s">
        <v>141</v>
      </c>
      <c r="AU312" s="17" t="s">
        <v>83</v>
      </c>
    </row>
    <row r="313" spans="1:65" s="12" customFormat="1" ht="11.25">
      <c r="B313" s="212"/>
      <c r="C313" s="213"/>
      <c r="D313" s="208" t="s">
        <v>142</v>
      </c>
      <c r="E313" s="214" t="s">
        <v>1</v>
      </c>
      <c r="F313" s="215" t="s">
        <v>196</v>
      </c>
      <c r="G313" s="213"/>
      <c r="H313" s="214" t="s">
        <v>1</v>
      </c>
      <c r="I313" s="216"/>
      <c r="J313" s="213"/>
      <c r="K313" s="213"/>
      <c r="L313" s="217"/>
      <c r="M313" s="218"/>
      <c r="N313" s="219"/>
      <c r="O313" s="219"/>
      <c r="P313" s="219"/>
      <c r="Q313" s="219"/>
      <c r="R313" s="219"/>
      <c r="S313" s="219"/>
      <c r="T313" s="220"/>
      <c r="AT313" s="221" t="s">
        <v>142</v>
      </c>
      <c r="AU313" s="221" t="s">
        <v>83</v>
      </c>
      <c r="AV313" s="12" t="s">
        <v>83</v>
      </c>
      <c r="AW313" s="12" t="s">
        <v>31</v>
      </c>
      <c r="AX313" s="12" t="s">
        <v>75</v>
      </c>
      <c r="AY313" s="221" t="s">
        <v>132</v>
      </c>
    </row>
    <row r="314" spans="1:65" s="13" customFormat="1" ht="11.25">
      <c r="B314" s="222"/>
      <c r="C314" s="223"/>
      <c r="D314" s="208" t="s">
        <v>142</v>
      </c>
      <c r="E314" s="224" t="s">
        <v>1</v>
      </c>
      <c r="F314" s="225" t="s">
        <v>83</v>
      </c>
      <c r="G314" s="223"/>
      <c r="H314" s="226">
        <v>1</v>
      </c>
      <c r="I314" s="227"/>
      <c r="J314" s="223"/>
      <c r="K314" s="223"/>
      <c r="L314" s="228"/>
      <c r="M314" s="229"/>
      <c r="N314" s="230"/>
      <c r="O314" s="230"/>
      <c r="P314" s="230"/>
      <c r="Q314" s="230"/>
      <c r="R314" s="230"/>
      <c r="S314" s="230"/>
      <c r="T314" s="231"/>
      <c r="AT314" s="232" t="s">
        <v>142</v>
      </c>
      <c r="AU314" s="232" t="s">
        <v>83</v>
      </c>
      <c r="AV314" s="13" t="s">
        <v>85</v>
      </c>
      <c r="AW314" s="13" t="s">
        <v>31</v>
      </c>
      <c r="AX314" s="13" t="s">
        <v>75</v>
      </c>
      <c r="AY314" s="232" t="s">
        <v>132</v>
      </c>
    </row>
    <row r="315" spans="1:65" s="12" customFormat="1" ht="11.25">
      <c r="B315" s="212"/>
      <c r="C315" s="213"/>
      <c r="D315" s="208" t="s">
        <v>142</v>
      </c>
      <c r="E315" s="214" t="s">
        <v>1</v>
      </c>
      <c r="F315" s="215" t="s">
        <v>151</v>
      </c>
      <c r="G315" s="213"/>
      <c r="H315" s="214" t="s">
        <v>1</v>
      </c>
      <c r="I315" s="216"/>
      <c r="J315" s="213"/>
      <c r="K315" s="213"/>
      <c r="L315" s="217"/>
      <c r="M315" s="218"/>
      <c r="N315" s="219"/>
      <c r="O315" s="219"/>
      <c r="P315" s="219"/>
      <c r="Q315" s="219"/>
      <c r="R315" s="219"/>
      <c r="S315" s="219"/>
      <c r="T315" s="220"/>
      <c r="AT315" s="221" t="s">
        <v>142</v>
      </c>
      <c r="AU315" s="221" t="s">
        <v>83</v>
      </c>
      <c r="AV315" s="12" t="s">
        <v>83</v>
      </c>
      <c r="AW315" s="12" t="s">
        <v>31</v>
      </c>
      <c r="AX315" s="12" t="s">
        <v>75</v>
      </c>
      <c r="AY315" s="221" t="s">
        <v>132</v>
      </c>
    </row>
    <row r="316" spans="1:65" s="13" customFormat="1" ht="11.25">
      <c r="B316" s="222"/>
      <c r="C316" s="223"/>
      <c r="D316" s="208" t="s">
        <v>142</v>
      </c>
      <c r="E316" s="224" t="s">
        <v>1</v>
      </c>
      <c r="F316" s="225" t="s">
        <v>83</v>
      </c>
      <c r="G316" s="223"/>
      <c r="H316" s="226">
        <v>1</v>
      </c>
      <c r="I316" s="227"/>
      <c r="J316" s="223"/>
      <c r="K316" s="223"/>
      <c r="L316" s="228"/>
      <c r="M316" s="229"/>
      <c r="N316" s="230"/>
      <c r="O316" s="230"/>
      <c r="P316" s="230"/>
      <c r="Q316" s="230"/>
      <c r="R316" s="230"/>
      <c r="S316" s="230"/>
      <c r="T316" s="231"/>
      <c r="AT316" s="232" t="s">
        <v>142</v>
      </c>
      <c r="AU316" s="232" t="s">
        <v>83</v>
      </c>
      <c r="AV316" s="13" t="s">
        <v>85</v>
      </c>
      <c r="AW316" s="13" t="s">
        <v>31</v>
      </c>
      <c r="AX316" s="13" t="s">
        <v>75</v>
      </c>
      <c r="AY316" s="232" t="s">
        <v>132</v>
      </c>
    </row>
    <row r="317" spans="1:65" s="14" customFormat="1" ht="11.25">
      <c r="B317" s="233"/>
      <c r="C317" s="234"/>
      <c r="D317" s="208" t="s">
        <v>142</v>
      </c>
      <c r="E317" s="235" t="s">
        <v>1</v>
      </c>
      <c r="F317" s="236" t="s">
        <v>145</v>
      </c>
      <c r="G317" s="234"/>
      <c r="H317" s="237">
        <v>2</v>
      </c>
      <c r="I317" s="238"/>
      <c r="J317" s="234"/>
      <c r="K317" s="234"/>
      <c r="L317" s="239"/>
      <c r="M317" s="240"/>
      <c r="N317" s="241"/>
      <c r="O317" s="241"/>
      <c r="P317" s="241"/>
      <c r="Q317" s="241"/>
      <c r="R317" s="241"/>
      <c r="S317" s="241"/>
      <c r="T317" s="242"/>
      <c r="AT317" s="243" t="s">
        <v>142</v>
      </c>
      <c r="AU317" s="243" t="s">
        <v>83</v>
      </c>
      <c r="AV317" s="14" t="s">
        <v>139</v>
      </c>
      <c r="AW317" s="14" t="s">
        <v>31</v>
      </c>
      <c r="AX317" s="14" t="s">
        <v>83</v>
      </c>
      <c r="AY317" s="243" t="s">
        <v>132</v>
      </c>
    </row>
    <row r="318" spans="1:65" s="12" customFormat="1" ht="11.25">
      <c r="B318" s="212"/>
      <c r="C318" s="213"/>
      <c r="D318" s="208" t="s">
        <v>142</v>
      </c>
      <c r="E318" s="214" t="s">
        <v>1</v>
      </c>
      <c r="F318" s="215" t="s">
        <v>146</v>
      </c>
      <c r="G318" s="213"/>
      <c r="H318" s="214" t="s">
        <v>1</v>
      </c>
      <c r="I318" s="216"/>
      <c r="J318" s="213"/>
      <c r="K318" s="213"/>
      <c r="L318" s="217"/>
      <c r="M318" s="218"/>
      <c r="N318" s="219"/>
      <c r="O318" s="219"/>
      <c r="P318" s="219"/>
      <c r="Q318" s="219"/>
      <c r="R318" s="219"/>
      <c r="S318" s="219"/>
      <c r="T318" s="220"/>
      <c r="AT318" s="221" t="s">
        <v>142</v>
      </c>
      <c r="AU318" s="221" t="s">
        <v>83</v>
      </c>
      <c r="AV318" s="12" t="s">
        <v>83</v>
      </c>
      <c r="AW318" s="12" t="s">
        <v>31</v>
      </c>
      <c r="AX318" s="12" t="s">
        <v>75</v>
      </c>
      <c r="AY318" s="221" t="s">
        <v>132</v>
      </c>
    </row>
    <row r="319" spans="1:65" s="2" customFormat="1" ht="21.75" customHeight="1">
      <c r="A319" s="34"/>
      <c r="B319" s="35"/>
      <c r="C319" s="194" t="s">
        <v>260</v>
      </c>
      <c r="D319" s="194" t="s">
        <v>133</v>
      </c>
      <c r="E319" s="195" t="s">
        <v>261</v>
      </c>
      <c r="F319" s="196" t="s">
        <v>262</v>
      </c>
      <c r="G319" s="197" t="s">
        <v>149</v>
      </c>
      <c r="H319" s="198">
        <v>5</v>
      </c>
      <c r="I319" s="199"/>
      <c r="J319" s="200">
        <f>ROUND(I319*H319,2)</f>
        <v>0</v>
      </c>
      <c r="K319" s="196" t="s">
        <v>137</v>
      </c>
      <c r="L319" s="201"/>
      <c r="M319" s="202" t="s">
        <v>1</v>
      </c>
      <c r="N319" s="203" t="s">
        <v>40</v>
      </c>
      <c r="O319" s="71"/>
      <c r="P319" s="204">
        <f>O319*H319</f>
        <v>0</v>
      </c>
      <c r="Q319" s="204">
        <v>0.16414999999999999</v>
      </c>
      <c r="R319" s="204">
        <f>Q319*H319</f>
        <v>0.82074999999999998</v>
      </c>
      <c r="S319" s="204">
        <v>0</v>
      </c>
      <c r="T319" s="205">
        <f>S319*H319</f>
        <v>0</v>
      </c>
      <c r="U319" s="34"/>
      <c r="V319" s="34"/>
      <c r="W319" s="34"/>
      <c r="X319" s="34"/>
      <c r="Y319" s="34"/>
      <c r="Z319" s="34"/>
      <c r="AA319" s="34"/>
      <c r="AB319" s="34"/>
      <c r="AC319" s="34"/>
      <c r="AD319" s="34"/>
      <c r="AE319" s="34"/>
      <c r="AR319" s="206" t="s">
        <v>138</v>
      </c>
      <c r="AT319" s="206" t="s">
        <v>133</v>
      </c>
      <c r="AU319" s="206" t="s">
        <v>83</v>
      </c>
      <c r="AY319" s="17" t="s">
        <v>132</v>
      </c>
      <c r="BE319" s="207">
        <f>IF(N319="základní",J319,0)</f>
        <v>0</v>
      </c>
      <c r="BF319" s="207">
        <f>IF(N319="snížená",J319,0)</f>
        <v>0</v>
      </c>
      <c r="BG319" s="207">
        <f>IF(N319="zákl. přenesená",J319,0)</f>
        <v>0</v>
      </c>
      <c r="BH319" s="207">
        <f>IF(N319="sníž. přenesená",J319,0)</f>
        <v>0</v>
      </c>
      <c r="BI319" s="207">
        <f>IF(N319="nulová",J319,0)</f>
        <v>0</v>
      </c>
      <c r="BJ319" s="17" t="s">
        <v>83</v>
      </c>
      <c r="BK319" s="207">
        <f>ROUND(I319*H319,2)</f>
        <v>0</v>
      </c>
      <c r="BL319" s="17" t="s">
        <v>139</v>
      </c>
      <c r="BM319" s="206" t="s">
        <v>263</v>
      </c>
    </row>
    <row r="320" spans="1:65" s="2" customFormat="1" ht="11.25">
      <c r="A320" s="34"/>
      <c r="B320" s="35"/>
      <c r="C320" s="36"/>
      <c r="D320" s="208" t="s">
        <v>141</v>
      </c>
      <c r="E320" s="36"/>
      <c r="F320" s="209" t="s">
        <v>262</v>
      </c>
      <c r="G320" s="36"/>
      <c r="H320" s="36"/>
      <c r="I320" s="115"/>
      <c r="J320" s="36"/>
      <c r="K320" s="36"/>
      <c r="L320" s="39"/>
      <c r="M320" s="210"/>
      <c r="N320" s="211"/>
      <c r="O320" s="71"/>
      <c r="P320" s="71"/>
      <c r="Q320" s="71"/>
      <c r="R320" s="71"/>
      <c r="S320" s="71"/>
      <c r="T320" s="72"/>
      <c r="U320" s="34"/>
      <c r="V320" s="34"/>
      <c r="W320" s="34"/>
      <c r="X320" s="34"/>
      <c r="Y320" s="34"/>
      <c r="Z320" s="34"/>
      <c r="AA320" s="34"/>
      <c r="AB320" s="34"/>
      <c r="AC320" s="34"/>
      <c r="AD320" s="34"/>
      <c r="AE320" s="34"/>
      <c r="AT320" s="17" t="s">
        <v>141</v>
      </c>
      <c r="AU320" s="17" t="s">
        <v>83</v>
      </c>
    </row>
    <row r="321" spans="1:65" s="12" customFormat="1" ht="11.25">
      <c r="B321" s="212"/>
      <c r="C321" s="213"/>
      <c r="D321" s="208" t="s">
        <v>142</v>
      </c>
      <c r="E321" s="214" t="s">
        <v>1</v>
      </c>
      <c r="F321" s="215" t="s">
        <v>196</v>
      </c>
      <c r="G321" s="213"/>
      <c r="H321" s="214" t="s">
        <v>1</v>
      </c>
      <c r="I321" s="216"/>
      <c r="J321" s="213"/>
      <c r="K321" s="213"/>
      <c r="L321" s="217"/>
      <c r="M321" s="218"/>
      <c r="N321" s="219"/>
      <c r="O321" s="219"/>
      <c r="P321" s="219"/>
      <c r="Q321" s="219"/>
      <c r="R321" s="219"/>
      <c r="S321" s="219"/>
      <c r="T321" s="220"/>
      <c r="AT321" s="221" t="s">
        <v>142</v>
      </c>
      <c r="AU321" s="221" t="s">
        <v>83</v>
      </c>
      <c r="AV321" s="12" t="s">
        <v>83</v>
      </c>
      <c r="AW321" s="12" t="s">
        <v>31</v>
      </c>
      <c r="AX321" s="12" t="s">
        <v>75</v>
      </c>
      <c r="AY321" s="221" t="s">
        <v>132</v>
      </c>
    </row>
    <row r="322" spans="1:65" s="13" customFormat="1" ht="11.25">
      <c r="B322" s="222"/>
      <c r="C322" s="223"/>
      <c r="D322" s="208" t="s">
        <v>142</v>
      </c>
      <c r="E322" s="224" t="s">
        <v>1</v>
      </c>
      <c r="F322" s="225" t="s">
        <v>152</v>
      </c>
      <c r="G322" s="223"/>
      <c r="H322" s="226">
        <v>3</v>
      </c>
      <c r="I322" s="227"/>
      <c r="J322" s="223"/>
      <c r="K322" s="223"/>
      <c r="L322" s="228"/>
      <c r="M322" s="229"/>
      <c r="N322" s="230"/>
      <c r="O322" s="230"/>
      <c r="P322" s="230"/>
      <c r="Q322" s="230"/>
      <c r="R322" s="230"/>
      <c r="S322" s="230"/>
      <c r="T322" s="231"/>
      <c r="AT322" s="232" t="s">
        <v>142</v>
      </c>
      <c r="AU322" s="232" t="s">
        <v>83</v>
      </c>
      <c r="AV322" s="13" t="s">
        <v>85</v>
      </c>
      <c r="AW322" s="13" t="s">
        <v>31</v>
      </c>
      <c r="AX322" s="13" t="s">
        <v>75</v>
      </c>
      <c r="AY322" s="232" t="s">
        <v>132</v>
      </c>
    </row>
    <row r="323" spans="1:65" s="12" customFormat="1" ht="11.25">
      <c r="B323" s="212"/>
      <c r="C323" s="213"/>
      <c r="D323" s="208" t="s">
        <v>142</v>
      </c>
      <c r="E323" s="214" t="s">
        <v>1</v>
      </c>
      <c r="F323" s="215" t="s">
        <v>264</v>
      </c>
      <c r="G323" s="213"/>
      <c r="H323" s="214" t="s">
        <v>1</v>
      </c>
      <c r="I323" s="216"/>
      <c r="J323" s="213"/>
      <c r="K323" s="213"/>
      <c r="L323" s="217"/>
      <c r="M323" s="218"/>
      <c r="N323" s="219"/>
      <c r="O323" s="219"/>
      <c r="P323" s="219"/>
      <c r="Q323" s="219"/>
      <c r="R323" s="219"/>
      <c r="S323" s="219"/>
      <c r="T323" s="220"/>
      <c r="AT323" s="221" t="s">
        <v>142</v>
      </c>
      <c r="AU323" s="221" t="s">
        <v>83</v>
      </c>
      <c r="AV323" s="12" t="s">
        <v>83</v>
      </c>
      <c r="AW323" s="12" t="s">
        <v>31</v>
      </c>
      <c r="AX323" s="12" t="s">
        <v>75</v>
      </c>
      <c r="AY323" s="221" t="s">
        <v>132</v>
      </c>
    </row>
    <row r="324" spans="1:65" s="13" customFormat="1" ht="11.25">
      <c r="B324" s="222"/>
      <c r="C324" s="223"/>
      <c r="D324" s="208" t="s">
        <v>142</v>
      </c>
      <c r="E324" s="224" t="s">
        <v>1</v>
      </c>
      <c r="F324" s="225" t="s">
        <v>265</v>
      </c>
      <c r="G324" s="223"/>
      <c r="H324" s="226">
        <v>2</v>
      </c>
      <c r="I324" s="227"/>
      <c r="J324" s="223"/>
      <c r="K324" s="223"/>
      <c r="L324" s="228"/>
      <c r="M324" s="229"/>
      <c r="N324" s="230"/>
      <c r="O324" s="230"/>
      <c r="P324" s="230"/>
      <c r="Q324" s="230"/>
      <c r="R324" s="230"/>
      <c r="S324" s="230"/>
      <c r="T324" s="231"/>
      <c r="AT324" s="232" t="s">
        <v>142</v>
      </c>
      <c r="AU324" s="232" t="s">
        <v>83</v>
      </c>
      <c r="AV324" s="13" t="s">
        <v>85</v>
      </c>
      <c r="AW324" s="13" t="s">
        <v>31</v>
      </c>
      <c r="AX324" s="13" t="s">
        <v>75</v>
      </c>
      <c r="AY324" s="232" t="s">
        <v>132</v>
      </c>
    </row>
    <row r="325" spans="1:65" s="14" customFormat="1" ht="11.25">
      <c r="B325" s="233"/>
      <c r="C325" s="234"/>
      <c r="D325" s="208" t="s">
        <v>142</v>
      </c>
      <c r="E325" s="235" t="s">
        <v>1</v>
      </c>
      <c r="F325" s="236" t="s">
        <v>145</v>
      </c>
      <c r="G325" s="234"/>
      <c r="H325" s="237">
        <v>5</v>
      </c>
      <c r="I325" s="238"/>
      <c r="J325" s="234"/>
      <c r="K325" s="234"/>
      <c r="L325" s="239"/>
      <c r="M325" s="240"/>
      <c r="N325" s="241"/>
      <c r="O325" s="241"/>
      <c r="P325" s="241"/>
      <c r="Q325" s="241"/>
      <c r="R325" s="241"/>
      <c r="S325" s="241"/>
      <c r="T325" s="242"/>
      <c r="AT325" s="243" t="s">
        <v>142</v>
      </c>
      <c r="AU325" s="243" t="s">
        <v>83</v>
      </c>
      <c r="AV325" s="14" t="s">
        <v>139</v>
      </c>
      <c r="AW325" s="14" t="s">
        <v>31</v>
      </c>
      <c r="AX325" s="14" t="s">
        <v>83</v>
      </c>
      <c r="AY325" s="243" t="s">
        <v>132</v>
      </c>
    </row>
    <row r="326" spans="1:65" s="12" customFormat="1" ht="11.25">
      <c r="B326" s="212"/>
      <c r="C326" s="213"/>
      <c r="D326" s="208" t="s">
        <v>142</v>
      </c>
      <c r="E326" s="214" t="s">
        <v>1</v>
      </c>
      <c r="F326" s="215" t="s">
        <v>146</v>
      </c>
      <c r="G326" s="213"/>
      <c r="H326" s="214" t="s">
        <v>1</v>
      </c>
      <c r="I326" s="216"/>
      <c r="J326" s="213"/>
      <c r="K326" s="213"/>
      <c r="L326" s="217"/>
      <c r="M326" s="218"/>
      <c r="N326" s="219"/>
      <c r="O326" s="219"/>
      <c r="P326" s="219"/>
      <c r="Q326" s="219"/>
      <c r="R326" s="219"/>
      <c r="S326" s="219"/>
      <c r="T326" s="220"/>
      <c r="AT326" s="221" t="s">
        <v>142</v>
      </c>
      <c r="AU326" s="221" t="s">
        <v>83</v>
      </c>
      <c r="AV326" s="12" t="s">
        <v>83</v>
      </c>
      <c r="AW326" s="12" t="s">
        <v>31</v>
      </c>
      <c r="AX326" s="12" t="s">
        <v>75</v>
      </c>
      <c r="AY326" s="221" t="s">
        <v>132</v>
      </c>
    </row>
    <row r="327" spans="1:65" s="2" customFormat="1" ht="21.75" customHeight="1">
      <c r="A327" s="34"/>
      <c r="B327" s="35"/>
      <c r="C327" s="194" t="s">
        <v>266</v>
      </c>
      <c r="D327" s="194" t="s">
        <v>133</v>
      </c>
      <c r="E327" s="195" t="s">
        <v>267</v>
      </c>
      <c r="F327" s="196" t="s">
        <v>268</v>
      </c>
      <c r="G327" s="197" t="s">
        <v>149</v>
      </c>
      <c r="H327" s="198">
        <v>5</v>
      </c>
      <c r="I327" s="199"/>
      <c r="J327" s="200">
        <f>ROUND(I327*H327,2)</f>
        <v>0</v>
      </c>
      <c r="K327" s="196" t="s">
        <v>137</v>
      </c>
      <c r="L327" s="201"/>
      <c r="M327" s="202" t="s">
        <v>1</v>
      </c>
      <c r="N327" s="203" t="s">
        <v>40</v>
      </c>
      <c r="O327" s="71"/>
      <c r="P327" s="204">
        <f>O327*H327</f>
        <v>0</v>
      </c>
      <c r="Q327" s="204">
        <v>0.16788</v>
      </c>
      <c r="R327" s="204">
        <f>Q327*H327</f>
        <v>0.83940000000000003</v>
      </c>
      <c r="S327" s="204">
        <v>0</v>
      </c>
      <c r="T327" s="205">
        <f>S327*H327</f>
        <v>0</v>
      </c>
      <c r="U327" s="34"/>
      <c r="V327" s="34"/>
      <c r="W327" s="34"/>
      <c r="X327" s="34"/>
      <c r="Y327" s="34"/>
      <c r="Z327" s="34"/>
      <c r="AA327" s="34"/>
      <c r="AB327" s="34"/>
      <c r="AC327" s="34"/>
      <c r="AD327" s="34"/>
      <c r="AE327" s="34"/>
      <c r="AR327" s="206" t="s">
        <v>138</v>
      </c>
      <c r="AT327" s="206" t="s">
        <v>133</v>
      </c>
      <c r="AU327" s="206" t="s">
        <v>83</v>
      </c>
      <c r="AY327" s="17" t="s">
        <v>132</v>
      </c>
      <c r="BE327" s="207">
        <f>IF(N327="základní",J327,0)</f>
        <v>0</v>
      </c>
      <c r="BF327" s="207">
        <f>IF(N327="snížená",J327,0)</f>
        <v>0</v>
      </c>
      <c r="BG327" s="207">
        <f>IF(N327="zákl. přenesená",J327,0)</f>
        <v>0</v>
      </c>
      <c r="BH327" s="207">
        <f>IF(N327="sníž. přenesená",J327,0)</f>
        <v>0</v>
      </c>
      <c r="BI327" s="207">
        <f>IF(N327="nulová",J327,0)</f>
        <v>0</v>
      </c>
      <c r="BJ327" s="17" t="s">
        <v>83</v>
      </c>
      <c r="BK327" s="207">
        <f>ROUND(I327*H327,2)</f>
        <v>0</v>
      </c>
      <c r="BL327" s="17" t="s">
        <v>139</v>
      </c>
      <c r="BM327" s="206" t="s">
        <v>269</v>
      </c>
    </row>
    <row r="328" spans="1:65" s="2" customFormat="1" ht="11.25">
      <c r="A328" s="34"/>
      <c r="B328" s="35"/>
      <c r="C328" s="36"/>
      <c r="D328" s="208" t="s">
        <v>141</v>
      </c>
      <c r="E328" s="36"/>
      <c r="F328" s="209" t="s">
        <v>268</v>
      </c>
      <c r="G328" s="36"/>
      <c r="H328" s="36"/>
      <c r="I328" s="115"/>
      <c r="J328" s="36"/>
      <c r="K328" s="36"/>
      <c r="L328" s="39"/>
      <c r="M328" s="210"/>
      <c r="N328" s="211"/>
      <c r="O328" s="71"/>
      <c r="P328" s="71"/>
      <c r="Q328" s="71"/>
      <c r="R328" s="71"/>
      <c r="S328" s="71"/>
      <c r="T328" s="72"/>
      <c r="U328" s="34"/>
      <c r="V328" s="34"/>
      <c r="W328" s="34"/>
      <c r="X328" s="34"/>
      <c r="Y328" s="34"/>
      <c r="Z328" s="34"/>
      <c r="AA328" s="34"/>
      <c r="AB328" s="34"/>
      <c r="AC328" s="34"/>
      <c r="AD328" s="34"/>
      <c r="AE328" s="34"/>
      <c r="AT328" s="17" t="s">
        <v>141</v>
      </c>
      <c r="AU328" s="17" t="s">
        <v>83</v>
      </c>
    </row>
    <row r="329" spans="1:65" s="12" customFormat="1" ht="11.25">
      <c r="B329" s="212"/>
      <c r="C329" s="213"/>
      <c r="D329" s="208" t="s">
        <v>142</v>
      </c>
      <c r="E329" s="214" t="s">
        <v>1</v>
      </c>
      <c r="F329" s="215" t="s">
        <v>270</v>
      </c>
      <c r="G329" s="213"/>
      <c r="H329" s="214" t="s">
        <v>1</v>
      </c>
      <c r="I329" s="216"/>
      <c r="J329" s="213"/>
      <c r="K329" s="213"/>
      <c r="L329" s="217"/>
      <c r="M329" s="218"/>
      <c r="N329" s="219"/>
      <c r="O329" s="219"/>
      <c r="P329" s="219"/>
      <c r="Q329" s="219"/>
      <c r="R329" s="219"/>
      <c r="S329" s="219"/>
      <c r="T329" s="220"/>
      <c r="AT329" s="221" t="s">
        <v>142</v>
      </c>
      <c r="AU329" s="221" t="s">
        <v>83</v>
      </c>
      <c r="AV329" s="12" t="s">
        <v>83</v>
      </c>
      <c r="AW329" s="12" t="s">
        <v>31</v>
      </c>
      <c r="AX329" s="12" t="s">
        <v>75</v>
      </c>
      <c r="AY329" s="221" t="s">
        <v>132</v>
      </c>
    </row>
    <row r="330" spans="1:65" s="13" customFormat="1" ht="11.25">
      <c r="B330" s="222"/>
      <c r="C330" s="223"/>
      <c r="D330" s="208" t="s">
        <v>142</v>
      </c>
      <c r="E330" s="224" t="s">
        <v>1</v>
      </c>
      <c r="F330" s="225" t="s">
        <v>85</v>
      </c>
      <c r="G330" s="223"/>
      <c r="H330" s="226">
        <v>2</v>
      </c>
      <c r="I330" s="227"/>
      <c r="J330" s="223"/>
      <c r="K330" s="223"/>
      <c r="L330" s="228"/>
      <c r="M330" s="229"/>
      <c r="N330" s="230"/>
      <c r="O330" s="230"/>
      <c r="P330" s="230"/>
      <c r="Q330" s="230"/>
      <c r="R330" s="230"/>
      <c r="S330" s="230"/>
      <c r="T330" s="231"/>
      <c r="AT330" s="232" t="s">
        <v>142</v>
      </c>
      <c r="AU330" s="232" t="s">
        <v>83</v>
      </c>
      <c r="AV330" s="13" t="s">
        <v>85</v>
      </c>
      <c r="AW330" s="13" t="s">
        <v>31</v>
      </c>
      <c r="AX330" s="13" t="s">
        <v>75</v>
      </c>
      <c r="AY330" s="232" t="s">
        <v>132</v>
      </c>
    </row>
    <row r="331" spans="1:65" s="12" customFormat="1" ht="11.25">
      <c r="B331" s="212"/>
      <c r="C331" s="213"/>
      <c r="D331" s="208" t="s">
        <v>142</v>
      </c>
      <c r="E331" s="214" t="s">
        <v>1</v>
      </c>
      <c r="F331" s="215" t="s">
        <v>271</v>
      </c>
      <c r="G331" s="213"/>
      <c r="H331" s="214" t="s">
        <v>1</v>
      </c>
      <c r="I331" s="216"/>
      <c r="J331" s="213"/>
      <c r="K331" s="213"/>
      <c r="L331" s="217"/>
      <c r="M331" s="218"/>
      <c r="N331" s="219"/>
      <c r="O331" s="219"/>
      <c r="P331" s="219"/>
      <c r="Q331" s="219"/>
      <c r="R331" s="219"/>
      <c r="S331" s="219"/>
      <c r="T331" s="220"/>
      <c r="AT331" s="221" t="s">
        <v>142</v>
      </c>
      <c r="AU331" s="221" t="s">
        <v>83</v>
      </c>
      <c r="AV331" s="12" t="s">
        <v>83</v>
      </c>
      <c r="AW331" s="12" t="s">
        <v>31</v>
      </c>
      <c r="AX331" s="12" t="s">
        <v>75</v>
      </c>
      <c r="AY331" s="221" t="s">
        <v>132</v>
      </c>
    </row>
    <row r="332" spans="1:65" s="13" customFormat="1" ht="11.25">
      <c r="B332" s="222"/>
      <c r="C332" s="223"/>
      <c r="D332" s="208" t="s">
        <v>142</v>
      </c>
      <c r="E332" s="224" t="s">
        <v>1</v>
      </c>
      <c r="F332" s="225" t="s">
        <v>152</v>
      </c>
      <c r="G332" s="223"/>
      <c r="H332" s="226">
        <v>3</v>
      </c>
      <c r="I332" s="227"/>
      <c r="J332" s="223"/>
      <c r="K332" s="223"/>
      <c r="L332" s="228"/>
      <c r="M332" s="229"/>
      <c r="N332" s="230"/>
      <c r="O332" s="230"/>
      <c r="P332" s="230"/>
      <c r="Q332" s="230"/>
      <c r="R332" s="230"/>
      <c r="S332" s="230"/>
      <c r="T332" s="231"/>
      <c r="AT332" s="232" t="s">
        <v>142</v>
      </c>
      <c r="AU332" s="232" t="s">
        <v>83</v>
      </c>
      <c r="AV332" s="13" t="s">
        <v>85</v>
      </c>
      <c r="AW332" s="13" t="s">
        <v>31</v>
      </c>
      <c r="AX332" s="13" t="s">
        <v>75</v>
      </c>
      <c r="AY332" s="232" t="s">
        <v>132</v>
      </c>
    </row>
    <row r="333" spans="1:65" s="14" customFormat="1" ht="11.25">
      <c r="B333" s="233"/>
      <c r="C333" s="234"/>
      <c r="D333" s="208" t="s">
        <v>142</v>
      </c>
      <c r="E333" s="235" t="s">
        <v>1</v>
      </c>
      <c r="F333" s="236" t="s">
        <v>145</v>
      </c>
      <c r="G333" s="234"/>
      <c r="H333" s="237">
        <v>5</v>
      </c>
      <c r="I333" s="238"/>
      <c r="J333" s="234"/>
      <c r="K333" s="234"/>
      <c r="L333" s="239"/>
      <c r="M333" s="240"/>
      <c r="N333" s="241"/>
      <c r="O333" s="241"/>
      <c r="P333" s="241"/>
      <c r="Q333" s="241"/>
      <c r="R333" s="241"/>
      <c r="S333" s="241"/>
      <c r="T333" s="242"/>
      <c r="AT333" s="243" t="s">
        <v>142</v>
      </c>
      <c r="AU333" s="243" t="s">
        <v>83</v>
      </c>
      <c r="AV333" s="14" t="s">
        <v>139</v>
      </c>
      <c r="AW333" s="14" t="s">
        <v>31</v>
      </c>
      <c r="AX333" s="14" t="s">
        <v>83</v>
      </c>
      <c r="AY333" s="243" t="s">
        <v>132</v>
      </c>
    </row>
    <row r="334" spans="1:65" s="12" customFormat="1" ht="11.25">
      <c r="B334" s="212"/>
      <c r="C334" s="213"/>
      <c r="D334" s="208" t="s">
        <v>142</v>
      </c>
      <c r="E334" s="214" t="s">
        <v>1</v>
      </c>
      <c r="F334" s="215" t="s">
        <v>146</v>
      </c>
      <c r="G334" s="213"/>
      <c r="H334" s="214" t="s">
        <v>1</v>
      </c>
      <c r="I334" s="216"/>
      <c r="J334" s="213"/>
      <c r="K334" s="213"/>
      <c r="L334" s="217"/>
      <c r="M334" s="218"/>
      <c r="N334" s="219"/>
      <c r="O334" s="219"/>
      <c r="P334" s="219"/>
      <c r="Q334" s="219"/>
      <c r="R334" s="219"/>
      <c r="S334" s="219"/>
      <c r="T334" s="220"/>
      <c r="AT334" s="221" t="s">
        <v>142</v>
      </c>
      <c r="AU334" s="221" t="s">
        <v>83</v>
      </c>
      <c r="AV334" s="12" t="s">
        <v>83</v>
      </c>
      <c r="AW334" s="12" t="s">
        <v>31</v>
      </c>
      <c r="AX334" s="12" t="s">
        <v>75</v>
      </c>
      <c r="AY334" s="221" t="s">
        <v>132</v>
      </c>
    </row>
    <row r="335" spans="1:65" s="2" customFormat="1" ht="21.75" customHeight="1">
      <c r="A335" s="34"/>
      <c r="B335" s="35"/>
      <c r="C335" s="194" t="s">
        <v>272</v>
      </c>
      <c r="D335" s="194" t="s">
        <v>133</v>
      </c>
      <c r="E335" s="195" t="s">
        <v>273</v>
      </c>
      <c r="F335" s="196" t="s">
        <v>274</v>
      </c>
      <c r="G335" s="197" t="s">
        <v>149</v>
      </c>
      <c r="H335" s="198">
        <v>2</v>
      </c>
      <c r="I335" s="199"/>
      <c r="J335" s="200">
        <f>ROUND(I335*H335,2)</f>
        <v>0</v>
      </c>
      <c r="K335" s="196" t="s">
        <v>137</v>
      </c>
      <c r="L335" s="201"/>
      <c r="M335" s="202" t="s">
        <v>1</v>
      </c>
      <c r="N335" s="203" t="s">
        <v>40</v>
      </c>
      <c r="O335" s="71"/>
      <c r="P335" s="204">
        <f>O335*H335</f>
        <v>0</v>
      </c>
      <c r="Q335" s="204">
        <v>0.17161999999999999</v>
      </c>
      <c r="R335" s="204">
        <f>Q335*H335</f>
        <v>0.34323999999999999</v>
      </c>
      <c r="S335" s="204">
        <v>0</v>
      </c>
      <c r="T335" s="205">
        <f>S335*H335</f>
        <v>0</v>
      </c>
      <c r="U335" s="34"/>
      <c r="V335" s="34"/>
      <c r="W335" s="34"/>
      <c r="X335" s="34"/>
      <c r="Y335" s="34"/>
      <c r="Z335" s="34"/>
      <c r="AA335" s="34"/>
      <c r="AB335" s="34"/>
      <c r="AC335" s="34"/>
      <c r="AD335" s="34"/>
      <c r="AE335" s="34"/>
      <c r="AR335" s="206" t="s">
        <v>138</v>
      </c>
      <c r="AT335" s="206" t="s">
        <v>133</v>
      </c>
      <c r="AU335" s="206" t="s">
        <v>83</v>
      </c>
      <c r="AY335" s="17" t="s">
        <v>132</v>
      </c>
      <c r="BE335" s="207">
        <f>IF(N335="základní",J335,0)</f>
        <v>0</v>
      </c>
      <c r="BF335" s="207">
        <f>IF(N335="snížená",J335,0)</f>
        <v>0</v>
      </c>
      <c r="BG335" s="207">
        <f>IF(N335="zákl. přenesená",J335,0)</f>
        <v>0</v>
      </c>
      <c r="BH335" s="207">
        <f>IF(N335="sníž. přenesená",J335,0)</f>
        <v>0</v>
      </c>
      <c r="BI335" s="207">
        <f>IF(N335="nulová",J335,0)</f>
        <v>0</v>
      </c>
      <c r="BJ335" s="17" t="s">
        <v>83</v>
      </c>
      <c r="BK335" s="207">
        <f>ROUND(I335*H335,2)</f>
        <v>0</v>
      </c>
      <c r="BL335" s="17" t="s">
        <v>139</v>
      </c>
      <c r="BM335" s="206" t="s">
        <v>275</v>
      </c>
    </row>
    <row r="336" spans="1:65" s="2" customFormat="1" ht="11.25">
      <c r="A336" s="34"/>
      <c r="B336" s="35"/>
      <c r="C336" s="36"/>
      <c r="D336" s="208" t="s">
        <v>141</v>
      </c>
      <c r="E336" s="36"/>
      <c r="F336" s="209" t="s">
        <v>274</v>
      </c>
      <c r="G336" s="36"/>
      <c r="H336" s="36"/>
      <c r="I336" s="115"/>
      <c r="J336" s="36"/>
      <c r="K336" s="36"/>
      <c r="L336" s="39"/>
      <c r="M336" s="210"/>
      <c r="N336" s="211"/>
      <c r="O336" s="71"/>
      <c r="P336" s="71"/>
      <c r="Q336" s="71"/>
      <c r="R336" s="71"/>
      <c r="S336" s="71"/>
      <c r="T336" s="72"/>
      <c r="U336" s="34"/>
      <c r="V336" s="34"/>
      <c r="W336" s="34"/>
      <c r="X336" s="34"/>
      <c r="Y336" s="34"/>
      <c r="Z336" s="34"/>
      <c r="AA336" s="34"/>
      <c r="AB336" s="34"/>
      <c r="AC336" s="34"/>
      <c r="AD336" s="34"/>
      <c r="AE336" s="34"/>
      <c r="AT336" s="17" t="s">
        <v>141</v>
      </c>
      <c r="AU336" s="17" t="s">
        <v>83</v>
      </c>
    </row>
    <row r="337" spans="1:65" s="12" customFormat="1" ht="11.25">
      <c r="B337" s="212"/>
      <c r="C337" s="213"/>
      <c r="D337" s="208" t="s">
        <v>142</v>
      </c>
      <c r="E337" s="214" t="s">
        <v>1</v>
      </c>
      <c r="F337" s="215" t="s">
        <v>276</v>
      </c>
      <c r="G337" s="213"/>
      <c r="H337" s="214" t="s">
        <v>1</v>
      </c>
      <c r="I337" s="216"/>
      <c r="J337" s="213"/>
      <c r="K337" s="213"/>
      <c r="L337" s="217"/>
      <c r="M337" s="218"/>
      <c r="N337" s="219"/>
      <c r="O337" s="219"/>
      <c r="P337" s="219"/>
      <c r="Q337" s="219"/>
      <c r="R337" s="219"/>
      <c r="S337" s="219"/>
      <c r="T337" s="220"/>
      <c r="AT337" s="221" t="s">
        <v>142</v>
      </c>
      <c r="AU337" s="221" t="s">
        <v>83</v>
      </c>
      <c r="AV337" s="12" t="s">
        <v>83</v>
      </c>
      <c r="AW337" s="12" t="s">
        <v>31</v>
      </c>
      <c r="AX337" s="12" t="s">
        <v>75</v>
      </c>
      <c r="AY337" s="221" t="s">
        <v>132</v>
      </c>
    </row>
    <row r="338" spans="1:65" s="13" customFormat="1" ht="11.25">
      <c r="B338" s="222"/>
      <c r="C338" s="223"/>
      <c r="D338" s="208" t="s">
        <v>142</v>
      </c>
      <c r="E338" s="224" t="s">
        <v>1</v>
      </c>
      <c r="F338" s="225" t="s">
        <v>85</v>
      </c>
      <c r="G338" s="223"/>
      <c r="H338" s="226">
        <v>2</v>
      </c>
      <c r="I338" s="227"/>
      <c r="J338" s="223"/>
      <c r="K338" s="223"/>
      <c r="L338" s="228"/>
      <c r="M338" s="229"/>
      <c r="N338" s="230"/>
      <c r="O338" s="230"/>
      <c r="P338" s="230"/>
      <c r="Q338" s="230"/>
      <c r="R338" s="230"/>
      <c r="S338" s="230"/>
      <c r="T338" s="231"/>
      <c r="AT338" s="232" t="s">
        <v>142</v>
      </c>
      <c r="AU338" s="232" t="s">
        <v>83</v>
      </c>
      <c r="AV338" s="13" t="s">
        <v>85</v>
      </c>
      <c r="AW338" s="13" t="s">
        <v>31</v>
      </c>
      <c r="AX338" s="13" t="s">
        <v>75</v>
      </c>
      <c r="AY338" s="232" t="s">
        <v>132</v>
      </c>
    </row>
    <row r="339" spans="1:65" s="14" customFormat="1" ht="11.25">
      <c r="B339" s="233"/>
      <c r="C339" s="234"/>
      <c r="D339" s="208" t="s">
        <v>142</v>
      </c>
      <c r="E339" s="235" t="s">
        <v>1</v>
      </c>
      <c r="F339" s="236" t="s">
        <v>145</v>
      </c>
      <c r="G339" s="234"/>
      <c r="H339" s="237">
        <v>2</v>
      </c>
      <c r="I339" s="238"/>
      <c r="J339" s="234"/>
      <c r="K339" s="234"/>
      <c r="L339" s="239"/>
      <c r="M339" s="240"/>
      <c r="N339" s="241"/>
      <c r="O339" s="241"/>
      <c r="P339" s="241"/>
      <c r="Q339" s="241"/>
      <c r="R339" s="241"/>
      <c r="S339" s="241"/>
      <c r="T339" s="242"/>
      <c r="AT339" s="243" t="s">
        <v>142</v>
      </c>
      <c r="AU339" s="243" t="s">
        <v>83</v>
      </c>
      <c r="AV339" s="14" t="s">
        <v>139</v>
      </c>
      <c r="AW339" s="14" t="s">
        <v>31</v>
      </c>
      <c r="AX339" s="14" t="s">
        <v>83</v>
      </c>
      <c r="AY339" s="243" t="s">
        <v>132</v>
      </c>
    </row>
    <row r="340" spans="1:65" s="12" customFormat="1" ht="11.25">
      <c r="B340" s="212"/>
      <c r="C340" s="213"/>
      <c r="D340" s="208" t="s">
        <v>142</v>
      </c>
      <c r="E340" s="214" t="s">
        <v>1</v>
      </c>
      <c r="F340" s="215" t="s">
        <v>146</v>
      </c>
      <c r="G340" s="213"/>
      <c r="H340" s="214" t="s">
        <v>1</v>
      </c>
      <c r="I340" s="216"/>
      <c r="J340" s="213"/>
      <c r="K340" s="213"/>
      <c r="L340" s="217"/>
      <c r="M340" s="218"/>
      <c r="N340" s="219"/>
      <c r="O340" s="219"/>
      <c r="P340" s="219"/>
      <c r="Q340" s="219"/>
      <c r="R340" s="219"/>
      <c r="S340" s="219"/>
      <c r="T340" s="220"/>
      <c r="AT340" s="221" t="s">
        <v>142</v>
      </c>
      <c r="AU340" s="221" t="s">
        <v>83</v>
      </c>
      <c r="AV340" s="12" t="s">
        <v>83</v>
      </c>
      <c r="AW340" s="12" t="s">
        <v>31</v>
      </c>
      <c r="AX340" s="12" t="s">
        <v>75</v>
      </c>
      <c r="AY340" s="221" t="s">
        <v>132</v>
      </c>
    </row>
    <row r="341" spans="1:65" s="2" customFormat="1" ht="21.75" customHeight="1">
      <c r="A341" s="34"/>
      <c r="B341" s="35"/>
      <c r="C341" s="194" t="s">
        <v>277</v>
      </c>
      <c r="D341" s="194" t="s">
        <v>133</v>
      </c>
      <c r="E341" s="195" t="s">
        <v>278</v>
      </c>
      <c r="F341" s="196" t="s">
        <v>279</v>
      </c>
      <c r="G341" s="197" t="s">
        <v>149</v>
      </c>
      <c r="H341" s="198">
        <v>8</v>
      </c>
      <c r="I341" s="199"/>
      <c r="J341" s="200">
        <f>ROUND(I341*H341,2)</f>
        <v>0</v>
      </c>
      <c r="K341" s="196" t="s">
        <v>137</v>
      </c>
      <c r="L341" s="201"/>
      <c r="M341" s="202" t="s">
        <v>1</v>
      </c>
      <c r="N341" s="203" t="s">
        <v>40</v>
      </c>
      <c r="O341" s="71"/>
      <c r="P341" s="204">
        <f>O341*H341</f>
        <v>0</v>
      </c>
      <c r="Q341" s="204">
        <v>8.5199999999999998E-3</v>
      </c>
      <c r="R341" s="204">
        <f>Q341*H341</f>
        <v>6.8159999999999998E-2</v>
      </c>
      <c r="S341" s="204">
        <v>0</v>
      </c>
      <c r="T341" s="205">
        <f>S341*H341</f>
        <v>0</v>
      </c>
      <c r="U341" s="34"/>
      <c r="V341" s="34"/>
      <c r="W341" s="34"/>
      <c r="X341" s="34"/>
      <c r="Y341" s="34"/>
      <c r="Z341" s="34"/>
      <c r="AA341" s="34"/>
      <c r="AB341" s="34"/>
      <c r="AC341" s="34"/>
      <c r="AD341" s="34"/>
      <c r="AE341" s="34"/>
      <c r="AR341" s="206" t="s">
        <v>138</v>
      </c>
      <c r="AT341" s="206" t="s">
        <v>133</v>
      </c>
      <c r="AU341" s="206" t="s">
        <v>83</v>
      </c>
      <c r="AY341" s="17" t="s">
        <v>132</v>
      </c>
      <c r="BE341" s="207">
        <f>IF(N341="základní",J341,0)</f>
        <v>0</v>
      </c>
      <c r="BF341" s="207">
        <f>IF(N341="snížená",J341,0)</f>
        <v>0</v>
      </c>
      <c r="BG341" s="207">
        <f>IF(N341="zákl. přenesená",J341,0)</f>
        <v>0</v>
      </c>
      <c r="BH341" s="207">
        <f>IF(N341="sníž. přenesená",J341,0)</f>
        <v>0</v>
      </c>
      <c r="BI341" s="207">
        <f>IF(N341="nulová",J341,0)</f>
        <v>0</v>
      </c>
      <c r="BJ341" s="17" t="s">
        <v>83</v>
      </c>
      <c r="BK341" s="207">
        <f>ROUND(I341*H341,2)</f>
        <v>0</v>
      </c>
      <c r="BL341" s="17" t="s">
        <v>139</v>
      </c>
      <c r="BM341" s="206" t="s">
        <v>280</v>
      </c>
    </row>
    <row r="342" spans="1:65" s="2" customFormat="1" ht="11.25">
      <c r="A342" s="34"/>
      <c r="B342" s="35"/>
      <c r="C342" s="36"/>
      <c r="D342" s="208" t="s">
        <v>141</v>
      </c>
      <c r="E342" s="36"/>
      <c r="F342" s="209" t="s">
        <v>279</v>
      </c>
      <c r="G342" s="36"/>
      <c r="H342" s="36"/>
      <c r="I342" s="115"/>
      <c r="J342" s="36"/>
      <c r="K342" s="36"/>
      <c r="L342" s="39"/>
      <c r="M342" s="210"/>
      <c r="N342" s="211"/>
      <c r="O342" s="71"/>
      <c r="P342" s="71"/>
      <c r="Q342" s="71"/>
      <c r="R342" s="71"/>
      <c r="S342" s="71"/>
      <c r="T342" s="72"/>
      <c r="U342" s="34"/>
      <c r="V342" s="34"/>
      <c r="W342" s="34"/>
      <c r="X342" s="34"/>
      <c r="Y342" s="34"/>
      <c r="Z342" s="34"/>
      <c r="AA342" s="34"/>
      <c r="AB342" s="34"/>
      <c r="AC342" s="34"/>
      <c r="AD342" s="34"/>
      <c r="AE342" s="34"/>
      <c r="AT342" s="17" t="s">
        <v>141</v>
      </c>
      <c r="AU342" s="17" t="s">
        <v>83</v>
      </c>
    </row>
    <row r="343" spans="1:65" s="12" customFormat="1" ht="11.25">
      <c r="B343" s="212"/>
      <c r="C343" s="213"/>
      <c r="D343" s="208" t="s">
        <v>142</v>
      </c>
      <c r="E343" s="214" t="s">
        <v>1</v>
      </c>
      <c r="F343" s="215" t="s">
        <v>281</v>
      </c>
      <c r="G343" s="213"/>
      <c r="H343" s="214" t="s">
        <v>1</v>
      </c>
      <c r="I343" s="216"/>
      <c r="J343" s="213"/>
      <c r="K343" s="213"/>
      <c r="L343" s="217"/>
      <c r="M343" s="218"/>
      <c r="N343" s="219"/>
      <c r="O343" s="219"/>
      <c r="P343" s="219"/>
      <c r="Q343" s="219"/>
      <c r="R343" s="219"/>
      <c r="S343" s="219"/>
      <c r="T343" s="220"/>
      <c r="AT343" s="221" t="s">
        <v>142</v>
      </c>
      <c r="AU343" s="221" t="s">
        <v>83</v>
      </c>
      <c r="AV343" s="12" t="s">
        <v>83</v>
      </c>
      <c r="AW343" s="12" t="s">
        <v>31</v>
      </c>
      <c r="AX343" s="12" t="s">
        <v>75</v>
      </c>
      <c r="AY343" s="221" t="s">
        <v>132</v>
      </c>
    </row>
    <row r="344" spans="1:65" s="13" customFormat="1" ht="11.25">
      <c r="B344" s="222"/>
      <c r="C344" s="223"/>
      <c r="D344" s="208" t="s">
        <v>142</v>
      </c>
      <c r="E344" s="224" t="s">
        <v>1</v>
      </c>
      <c r="F344" s="225" t="s">
        <v>138</v>
      </c>
      <c r="G344" s="223"/>
      <c r="H344" s="226">
        <v>8</v>
      </c>
      <c r="I344" s="227"/>
      <c r="J344" s="223"/>
      <c r="K344" s="223"/>
      <c r="L344" s="228"/>
      <c r="M344" s="229"/>
      <c r="N344" s="230"/>
      <c r="O344" s="230"/>
      <c r="P344" s="230"/>
      <c r="Q344" s="230"/>
      <c r="R344" s="230"/>
      <c r="S344" s="230"/>
      <c r="T344" s="231"/>
      <c r="AT344" s="232" t="s">
        <v>142</v>
      </c>
      <c r="AU344" s="232" t="s">
        <v>83</v>
      </c>
      <c r="AV344" s="13" t="s">
        <v>85</v>
      </c>
      <c r="AW344" s="13" t="s">
        <v>31</v>
      </c>
      <c r="AX344" s="13" t="s">
        <v>75</v>
      </c>
      <c r="AY344" s="232" t="s">
        <v>132</v>
      </c>
    </row>
    <row r="345" spans="1:65" s="14" customFormat="1" ht="11.25">
      <c r="B345" s="233"/>
      <c r="C345" s="234"/>
      <c r="D345" s="208" t="s">
        <v>142</v>
      </c>
      <c r="E345" s="235" t="s">
        <v>1</v>
      </c>
      <c r="F345" s="236" t="s">
        <v>145</v>
      </c>
      <c r="G345" s="234"/>
      <c r="H345" s="237">
        <v>8</v>
      </c>
      <c r="I345" s="238"/>
      <c r="J345" s="234"/>
      <c r="K345" s="234"/>
      <c r="L345" s="239"/>
      <c r="M345" s="240"/>
      <c r="N345" s="241"/>
      <c r="O345" s="241"/>
      <c r="P345" s="241"/>
      <c r="Q345" s="241"/>
      <c r="R345" s="241"/>
      <c r="S345" s="241"/>
      <c r="T345" s="242"/>
      <c r="AT345" s="243" t="s">
        <v>142</v>
      </c>
      <c r="AU345" s="243" t="s">
        <v>83</v>
      </c>
      <c r="AV345" s="14" t="s">
        <v>139</v>
      </c>
      <c r="AW345" s="14" t="s">
        <v>31</v>
      </c>
      <c r="AX345" s="14" t="s">
        <v>83</v>
      </c>
      <c r="AY345" s="243" t="s">
        <v>132</v>
      </c>
    </row>
    <row r="346" spans="1:65" s="12" customFormat="1" ht="11.25">
      <c r="B346" s="212"/>
      <c r="C346" s="213"/>
      <c r="D346" s="208" t="s">
        <v>142</v>
      </c>
      <c r="E346" s="214" t="s">
        <v>1</v>
      </c>
      <c r="F346" s="215" t="s">
        <v>146</v>
      </c>
      <c r="G346" s="213"/>
      <c r="H346" s="214" t="s">
        <v>1</v>
      </c>
      <c r="I346" s="216"/>
      <c r="J346" s="213"/>
      <c r="K346" s="213"/>
      <c r="L346" s="217"/>
      <c r="M346" s="218"/>
      <c r="N346" s="219"/>
      <c r="O346" s="219"/>
      <c r="P346" s="219"/>
      <c r="Q346" s="219"/>
      <c r="R346" s="219"/>
      <c r="S346" s="219"/>
      <c r="T346" s="220"/>
      <c r="AT346" s="221" t="s">
        <v>142</v>
      </c>
      <c r="AU346" s="221" t="s">
        <v>83</v>
      </c>
      <c r="AV346" s="12" t="s">
        <v>83</v>
      </c>
      <c r="AW346" s="12" t="s">
        <v>31</v>
      </c>
      <c r="AX346" s="12" t="s">
        <v>75</v>
      </c>
      <c r="AY346" s="221" t="s">
        <v>132</v>
      </c>
    </row>
    <row r="347" spans="1:65" s="2" customFormat="1" ht="21.75" customHeight="1">
      <c r="A347" s="34"/>
      <c r="B347" s="35"/>
      <c r="C347" s="194" t="s">
        <v>282</v>
      </c>
      <c r="D347" s="194" t="s">
        <v>133</v>
      </c>
      <c r="E347" s="195" t="s">
        <v>283</v>
      </c>
      <c r="F347" s="196" t="s">
        <v>284</v>
      </c>
      <c r="G347" s="197" t="s">
        <v>149</v>
      </c>
      <c r="H347" s="198">
        <v>82</v>
      </c>
      <c r="I347" s="199"/>
      <c r="J347" s="200">
        <f>ROUND(I347*H347,2)</f>
        <v>0</v>
      </c>
      <c r="K347" s="196" t="s">
        <v>137</v>
      </c>
      <c r="L347" s="201"/>
      <c r="M347" s="202" t="s">
        <v>1</v>
      </c>
      <c r="N347" s="203" t="s">
        <v>40</v>
      </c>
      <c r="O347" s="71"/>
      <c r="P347" s="204">
        <f>O347*H347</f>
        <v>0</v>
      </c>
      <c r="Q347" s="204">
        <v>7.4200000000000004E-3</v>
      </c>
      <c r="R347" s="204">
        <f>Q347*H347</f>
        <v>0.60843999999999998</v>
      </c>
      <c r="S347" s="204">
        <v>0</v>
      </c>
      <c r="T347" s="205">
        <f>S347*H347</f>
        <v>0</v>
      </c>
      <c r="U347" s="34"/>
      <c r="V347" s="34"/>
      <c r="W347" s="34"/>
      <c r="X347" s="34"/>
      <c r="Y347" s="34"/>
      <c r="Z347" s="34"/>
      <c r="AA347" s="34"/>
      <c r="AB347" s="34"/>
      <c r="AC347" s="34"/>
      <c r="AD347" s="34"/>
      <c r="AE347" s="34"/>
      <c r="AR347" s="206" t="s">
        <v>138</v>
      </c>
      <c r="AT347" s="206" t="s">
        <v>133</v>
      </c>
      <c r="AU347" s="206" t="s">
        <v>83</v>
      </c>
      <c r="AY347" s="17" t="s">
        <v>132</v>
      </c>
      <c r="BE347" s="207">
        <f>IF(N347="základní",J347,0)</f>
        <v>0</v>
      </c>
      <c r="BF347" s="207">
        <f>IF(N347="snížená",J347,0)</f>
        <v>0</v>
      </c>
      <c r="BG347" s="207">
        <f>IF(N347="zákl. přenesená",J347,0)</f>
        <v>0</v>
      </c>
      <c r="BH347" s="207">
        <f>IF(N347="sníž. přenesená",J347,0)</f>
        <v>0</v>
      </c>
      <c r="BI347" s="207">
        <f>IF(N347="nulová",J347,0)</f>
        <v>0</v>
      </c>
      <c r="BJ347" s="17" t="s">
        <v>83</v>
      </c>
      <c r="BK347" s="207">
        <f>ROUND(I347*H347,2)</f>
        <v>0</v>
      </c>
      <c r="BL347" s="17" t="s">
        <v>139</v>
      </c>
      <c r="BM347" s="206" t="s">
        <v>285</v>
      </c>
    </row>
    <row r="348" spans="1:65" s="2" customFormat="1" ht="11.25">
      <c r="A348" s="34"/>
      <c r="B348" s="35"/>
      <c r="C348" s="36"/>
      <c r="D348" s="208" t="s">
        <v>141</v>
      </c>
      <c r="E348" s="36"/>
      <c r="F348" s="209" t="s">
        <v>284</v>
      </c>
      <c r="G348" s="36"/>
      <c r="H348" s="36"/>
      <c r="I348" s="115"/>
      <c r="J348" s="36"/>
      <c r="K348" s="36"/>
      <c r="L348" s="39"/>
      <c r="M348" s="210"/>
      <c r="N348" s="211"/>
      <c r="O348" s="71"/>
      <c r="P348" s="71"/>
      <c r="Q348" s="71"/>
      <c r="R348" s="71"/>
      <c r="S348" s="71"/>
      <c r="T348" s="72"/>
      <c r="U348" s="34"/>
      <c r="V348" s="34"/>
      <c r="W348" s="34"/>
      <c r="X348" s="34"/>
      <c r="Y348" s="34"/>
      <c r="Z348" s="34"/>
      <c r="AA348" s="34"/>
      <c r="AB348" s="34"/>
      <c r="AC348" s="34"/>
      <c r="AD348" s="34"/>
      <c r="AE348" s="34"/>
      <c r="AT348" s="17" t="s">
        <v>141</v>
      </c>
      <c r="AU348" s="17" t="s">
        <v>83</v>
      </c>
    </row>
    <row r="349" spans="1:65" s="12" customFormat="1" ht="11.25">
      <c r="B349" s="212"/>
      <c r="C349" s="213"/>
      <c r="D349" s="208" t="s">
        <v>142</v>
      </c>
      <c r="E349" s="214" t="s">
        <v>1</v>
      </c>
      <c r="F349" s="215" t="s">
        <v>196</v>
      </c>
      <c r="G349" s="213"/>
      <c r="H349" s="214" t="s">
        <v>1</v>
      </c>
      <c r="I349" s="216"/>
      <c r="J349" s="213"/>
      <c r="K349" s="213"/>
      <c r="L349" s="217"/>
      <c r="M349" s="218"/>
      <c r="N349" s="219"/>
      <c r="O349" s="219"/>
      <c r="P349" s="219"/>
      <c r="Q349" s="219"/>
      <c r="R349" s="219"/>
      <c r="S349" s="219"/>
      <c r="T349" s="220"/>
      <c r="AT349" s="221" t="s">
        <v>142</v>
      </c>
      <c r="AU349" s="221" t="s">
        <v>83</v>
      </c>
      <c r="AV349" s="12" t="s">
        <v>83</v>
      </c>
      <c r="AW349" s="12" t="s">
        <v>31</v>
      </c>
      <c r="AX349" s="12" t="s">
        <v>75</v>
      </c>
      <c r="AY349" s="221" t="s">
        <v>132</v>
      </c>
    </row>
    <row r="350" spans="1:65" s="13" customFormat="1" ht="11.25">
      <c r="B350" s="222"/>
      <c r="C350" s="223"/>
      <c r="D350" s="208" t="s">
        <v>142</v>
      </c>
      <c r="E350" s="224" t="s">
        <v>1</v>
      </c>
      <c r="F350" s="225" t="s">
        <v>286</v>
      </c>
      <c r="G350" s="223"/>
      <c r="H350" s="226">
        <v>82</v>
      </c>
      <c r="I350" s="227"/>
      <c r="J350" s="223"/>
      <c r="K350" s="223"/>
      <c r="L350" s="228"/>
      <c r="M350" s="229"/>
      <c r="N350" s="230"/>
      <c r="O350" s="230"/>
      <c r="P350" s="230"/>
      <c r="Q350" s="230"/>
      <c r="R350" s="230"/>
      <c r="S350" s="230"/>
      <c r="T350" s="231"/>
      <c r="AT350" s="232" t="s">
        <v>142</v>
      </c>
      <c r="AU350" s="232" t="s">
        <v>83</v>
      </c>
      <c r="AV350" s="13" t="s">
        <v>85</v>
      </c>
      <c r="AW350" s="13" t="s">
        <v>31</v>
      </c>
      <c r="AX350" s="13" t="s">
        <v>75</v>
      </c>
      <c r="AY350" s="232" t="s">
        <v>132</v>
      </c>
    </row>
    <row r="351" spans="1:65" s="14" customFormat="1" ht="11.25">
      <c r="B351" s="233"/>
      <c r="C351" s="234"/>
      <c r="D351" s="208" t="s">
        <v>142</v>
      </c>
      <c r="E351" s="235" t="s">
        <v>1</v>
      </c>
      <c r="F351" s="236" t="s">
        <v>145</v>
      </c>
      <c r="G351" s="234"/>
      <c r="H351" s="237">
        <v>82</v>
      </c>
      <c r="I351" s="238"/>
      <c r="J351" s="234"/>
      <c r="K351" s="234"/>
      <c r="L351" s="239"/>
      <c r="M351" s="240"/>
      <c r="N351" s="241"/>
      <c r="O351" s="241"/>
      <c r="P351" s="241"/>
      <c r="Q351" s="241"/>
      <c r="R351" s="241"/>
      <c r="S351" s="241"/>
      <c r="T351" s="242"/>
      <c r="AT351" s="243" t="s">
        <v>142</v>
      </c>
      <c r="AU351" s="243" t="s">
        <v>83</v>
      </c>
      <c r="AV351" s="14" t="s">
        <v>139</v>
      </c>
      <c r="AW351" s="14" t="s">
        <v>31</v>
      </c>
      <c r="AX351" s="14" t="s">
        <v>83</v>
      </c>
      <c r="AY351" s="243" t="s">
        <v>132</v>
      </c>
    </row>
    <row r="352" spans="1:65" s="12" customFormat="1" ht="11.25">
      <c r="B352" s="212"/>
      <c r="C352" s="213"/>
      <c r="D352" s="208" t="s">
        <v>142</v>
      </c>
      <c r="E352" s="214" t="s">
        <v>1</v>
      </c>
      <c r="F352" s="215" t="s">
        <v>146</v>
      </c>
      <c r="G352" s="213"/>
      <c r="H352" s="214" t="s">
        <v>1</v>
      </c>
      <c r="I352" s="216"/>
      <c r="J352" s="213"/>
      <c r="K352" s="213"/>
      <c r="L352" s="217"/>
      <c r="M352" s="218"/>
      <c r="N352" s="219"/>
      <c r="O352" s="219"/>
      <c r="P352" s="219"/>
      <c r="Q352" s="219"/>
      <c r="R352" s="219"/>
      <c r="S352" s="219"/>
      <c r="T352" s="220"/>
      <c r="AT352" s="221" t="s">
        <v>142</v>
      </c>
      <c r="AU352" s="221" t="s">
        <v>83</v>
      </c>
      <c r="AV352" s="12" t="s">
        <v>83</v>
      </c>
      <c r="AW352" s="12" t="s">
        <v>31</v>
      </c>
      <c r="AX352" s="12" t="s">
        <v>75</v>
      </c>
      <c r="AY352" s="221" t="s">
        <v>132</v>
      </c>
    </row>
    <row r="353" spans="1:65" s="2" customFormat="1" ht="21.75" customHeight="1">
      <c r="A353" s="34"/>
      <c r="B353" s="35"/>
      <c r="C353" s="194" t="s">
        <v>287</v>
      </c>
      <c r="D353" s="194" t="s">
        <v>133</v>
      </c>
      <c r="E353" s="195" t="s">
        <v>288</v>
      </c>
      <c r="F353" s="196" t="s">
        <v>289</v>
      </c>
      <c r="G353" s="197" t="s">
        <v>149</v>
      </c>
      <c r="H353" s="198">
        <v>564</v>
      </c>
      <c r="I353" s="199"/>
      <c r="J353" s="200">
        <f>ROUND(I353*H353,2)</f>
        <v>0</v>
      </c>
      <c r="K353" s="196" t="s">
        <v>137</v>
      </c>
      <c r="L353" s="201"/>
      <c r="M353" s="202" t="s">
        <v>1</v>
      </c>
      <c r="N353" s="203" t="s">
        <v>40</v>
      </c>
      <c r="O353" s="71"/>
      <c r="P353" s="204">
        <f>O353*H353</f>
        <v>0</v>
      </c>
      <c r="Q353" s="204">
        <v>6.9999999999999994E-5</v>
      </c>
      <c r="R353" s="204">
        <f>Q353*H353</f>
        <v>3.9479999999999994E-2</v>
      </c>
      <c r="S353" s="204">
        <v>0</v>
      </c>
      <c r="T353" s="205">
        <f>S353*H353</f>
        <v>0</v>
      </c>
      <c r="U353" s="34"/>
      <c r="V353" s="34"/>
      <c r="W353" s="34"/>
      <c r="X353" s="34"/>
      <c r="Y353" s="34"/>
      <c r="Z353" s="34"/>
      <c r="AA353" s="34"/>
      <c r="AB353" s="34"/>
      <c r="AC353" s="34"/>
      <c r="AD353" s="34"/>
      <c r="AE353" s="34"/>
      <c r="AR353" s="206" t="s">
        <v>138</v>
      </c>
      <c r="AT353" s="206" t="s">
        <v>133</v>
      </c>
      <c r="AU353" s="206" t="s">
        <v>83</v>
      </c>
      <c r="AY353" s="17" t="s">
        <v>132</v>
      </c>
      <c r="BE353" s="207">
        <f>IF(N353="základní",J353,0)</f>
        <v>0</v>
      </c>
      <c r="BF353" s="207">
        <f>IF(N353="snížená",J353,0)</f>
        <v>0</v>
      </c>
      <c r="BG353" s="207">
        <f>IF(N353="zákl. přenesená",J353,0)</f>
        <v>0</v>
      </c>
      <c r="BH353" s="207">
        <f>IF(N353="sníž. přenesená",J353,0)</f>
        <v>0</v>
      </c>
      <c r="BI353" s="207">
        <f>IF(N353="nulová",J353,0)</f>
        <v>0</v>
      </c>
      <c r="BJ353" s="17" t="s">
        <v>83</v>
      </c>
      <c r="BK353" s="207">
        <f>ROUND(I353*H353,2)</f>
        <v>0</v>
      </c>
      <c r="BL353" s="17" t="s">
        <v>139</v>
      </c>
      <c r="BM353" s="206" t="s">
        <v>290</v>
      </c>
    </row>
    <row r="354" spans="1:65" s="2" customFormat="1" ht="11.25">
      <c r="A354" s="34"/>
      <c r="B354" s="35"/>
      <c r="C354" s="36"/>
      <c r="D354" s="208" t="s">
        <v>141</v>
      </c>
      <c r="E354" s="36"/>
      <c r="F354" s="209" t="s">
        <v>289</v>
      </c>
      <c r="G354" s="36"/>
      <c r="H354" s="36"/>
      <c r="I354" s="115"/>
      <c r="J354" s="36"/>
      <c r="K354" s="36"/>
      <c r="L354" s="39"/>
      <c r="M354" s="210"/>
      <c r="N354" s="211"/>
      <c r="O354" s="71"/>
      <c r="P354" s="71"/>
      <c r="Q354" s="71"/>
      <c r="R354" s="71"/>
      <c r="S354" s="71"/>
      <c r="T354" s="72"/>
      <c r="U354" s="34"/>
      <c r="V354" s="34"/>
      <c r="W354" s="34"/>
      <c r="X354" s="34"/>
      <c r="Y354" s="34"/>
      <c r="Z354" s="34"/>
      <c r="AA354" s="34"/>
      <c r="AB354" s="34"/>
      <c r="AC354" s="34"/>
      <c r="AD354" s="34"/>
      <c r="AE354" s="34"/>
      <c r="AT354" s="17" t="s">
        <v>141</v>
      </c>
      <c r="AU354" s="17" t="s">
        <v>83</v>
      </c>
    </row>
    <row r="355" spans="1:65" s="12" customFormat="1" ht="11.25">
      <c r="B355" s="212"/>
      <c r="C355" s="213"/>
      <c r="D355" s="208" t="s">
        <v>142</v>
      </c>
      <c r="E355" s="214" t="s">
        <v>1</v>
      </c>
      <c r="F355" s="215" t="s">
        <v>291</v>
      </c>
      <c r="G355" s="213"/>
      <c r="H355" s="214" t="s">
        <v>1</v>
      </c>
      <c r="I355" s="216"/>
      <c r="J355" s="213"/>
      <c r="K355" s="213"/>
      <c r="L355" s="217"/>
      <c r="M355" s="218"/>
      <c r="N355" s="219"/>
      <c r="O355" s="219"/>
      <c r="P355" s="219"/>
      <c r="Q355" s="219"/>
      <c r="R355" s="219"/>
      <c r="S355" s="219"/>
      <c r="T355" s="220"/>
      <c r="AT355" s="221" t="s">
        <v>142</v>
      </c>
      <c r="AU355" s="221" t="s">
        <v>83</v>
      </c>
      <c r="AV355" s="12" t="s">
        <v>83</v>
      </c>
      <c r="AW355" s="12" t="s">
        <v>31</v>
      </c>
      <c r="AX355" s="12" t="s">
        <v>75</v>
      </c>
      <c r="AY355" s="221" t="s">
        <v>132</v>
      </c>
    </row>
    <row r="356" spans="1:65" s="13" customFormat="1" ht="11.25">
      <c r="B356" s="222"/>
      <c r="C356" s="223"/>
      <c r="D356" s="208" t="s">
        <v>142</v>
      </c>
      <c r="E356" s="224" t="s">
        <v>1</v>
      </c>
      <c r="F356" s="225" t="s">
        <v>292</v>
      </c>
      <c r="G356" s="223"/>
      <c r="H356" s="226">
        <v>180</v>
      </c>
      <c r="I356" s="227"/>
      <c r="J356" s="223"/>
      <c r="K356" s="223"/>
      <c r="L356" s="228"/>
      <c r="M356" s="229"/>
      <c r="N356" s="230"/>
      <c r="O356" s="230"/>
      <c r="P356" s="230"/>
      <c r="Q356" s="230"/>
      <c r="R356" s="230"/>
      <c r="S356" s="230"/>
      <c r="T356" s="231"/>
      <c r="AT356" s="232" t="s">
        <v>142</v>
      </c>
      <c r="AU356" s="232" t="s">
        <v>83</v>
      </c>
      <c r="AV356" s="13" t="s">
        <v>85</v>
      </c>
      <c r="AW356" s="13" t="s">
        <v>31</v>
      </c>
      <c r="AX356" s="13" t="s">
        <v>75</v>
      </c>
      <c r="AY356" s="232" t="s">
        <v>132</v>
      </c>
    </row>
    <row r="357" spans="1:65" s="12" customFormat="1" ht="11.25">
      <c r="B357" s="212"/>
      <c r="C357" s="213"/>
      <c r="D357" s="208" t="s">
        <v>142</v>
      </c>
      <c r="E357" s="214" t="s">
        <v>1</v>
      </c>
      <c r="F357" s="215" t="s">
        <v>293</v>
      </c>
      <c r="G357" s="213"/>
      <c r="H357" s="214" t="s">
        <v>1</v>
      </c>
      <c r="I357" s="216"/>
      <c r="J357" s="213"/>
      <c r="K357" s="213"/>
      <c r="L357" s="217"/>
      <c r="M357" s="218"/>
      <c r="N357" s="219"/>
      <c r="O357" s="219"/>
      <c r="P357" s="219"/>
      <c r="Q357" s="219"/>
      <c r="R357" s="219"/>
      <c r="S357" s="219"/>
      <c r="T357" s="220"/>
      <c r="AT357" s="221" t="s">
        <v>142</v>
      </c>
      <c r="AU357" s="221" t="s">
        <v>83</v>
      </c>
      <c r="AV357" s="12" t="s">
        <v>83</v>
      </c>
      <c r="AW357" s="12" t="s">
        <v>31</v>
      </c>
      <c r="AX357" s="12" t="s">
        <v>75</v>
      </c>
      <c r="AY357" s="221" t="s">
        <v>132</v>
      </c>
    </row>
    <row r="358" spans="1:65" s="13" customFormat="1" ht="11.25">
      <c r="B358" s="222"/>
      <c r="C358" s="223"/>
      <c r="D358" s="208" t="s">
        <v>142</v>
      </c>
      <c r="E358" s="224" t="s">
        <v>1</v>
      </c>
      <c r="F358" s="225" t="s">
        <v>294</v>
      </c>
      <c r="G358" s="223"/>
      <c r="H358" s="226">
        <v>272</v>
      </c>
      <c r="I358" s="227"/>
      <c r="J358" s="223"/>
      <c r="K358" s="223"/>
      <c r="L358" s="228"/>
      <c r="M358" s="229"/>
      <c r="N358" s="230"/>
      <c r="O358" s="230"/>
      <c r="P358" s="230"/>
      <c r="Q358" s="230"/>
      <c r="R358" s="230"/>
      <c r="S358" s="230"/>
      <c r="T358" s="231"/>
      <c r="AT358" s="232" t="s">
        <v>142</v>
      </c>
      <c r="AU358" s="232" t="s">
        <v>83</v>
      </c>
      <c r="AV358" s="13" t="s">
        <v>85</v>
      </c>
      <c r="AW358" s="13" t="s">
        <v>31</v>
      </c>
      <c r="AX358" s="13" t="s">
        <v>75</v>
      </c>
      <c r="AY358" s="232" t="s">
        <v>132</v>
      </c>
    </row>
    <row r="359" spans="1:65" s="12" customFormat="1" ht="11.25">
      <c r="B359" s="212"/>
      <c r="C359" s="213"/>
      <c r="D359" s="208" t="s">
        <v>142</v>
      </c>
      <c r="E359" s="214" t="s">
        <v>1</v>
      </c>
      <c r="F359" s="215" t="s">
        <v>180</v>
      </c>
      <c r="G359" s="213"/>
      <c r="H359" s="214" t="s">
        <v>1</v>
      </c>
      <c r="I359" s="216"/>
      <c r="J359" s="213"/>
      <c r="K359" s="213"/>
      <c r="L359" s="217"/>
      <c r="M359" s="218"/>
      <c r="N359" s="219"/>
      <c r="O359" s="219"/>
      <c r="P359" s="219"/>
      <c r="Q359" s="219"/>
      <c r="R359" s="219"/>
      <c r="S359" s="219"/>
      <c r="T359" s="220"/>
      <c r="AT359" s="221" t="s">
        <v>142</v>
      </c>
      <c r="AU359" s="221" t="s">
        <v>83</v>
      </c>
      <c r="AV359" s="12" t="s">
        <v>83</v>
      </c>
      <c r="AW359" s="12" t="s">
        <v>31</v>
      </c>
      <c r="AX359" s="12" t="s">
        <v>75</v>
      </c>
      <c r="AY359" s="221" t="s">
        <v>132</v>
      </c>
    </row>
    <row r="360" spans="1:65" s="13" customFormat="1" ht="11.25">
      <c r="B360" s="222"/>
      <c r="C360" s="223"/>
      <c r="D360" s="208" t="s">
        <v>142</v>
      </c>
      <c r="E360" s="224" t="s">
        <v>1</v>
      </c>
      <c r="F360" s="225" t="s">
        <v>295</v>
      </c>
      <c r="G360" s="223"/>
      <c r="H360" s="226">
        <v>48</v>
      </c>
      <c r="I360" s="227"/>
      <c r="J360" s="223"/>
      <c r="K360" s="223"/>
      <c r="L360" s="228"/>
      <c r="M360" s="229"/>
      <c r="N360" s="230"/>
      <c r="O360" s="230"/>
      <c r="P360" s="230"/>
      <c r="Q360" s="230"/>
      <c r="R360" s="230"/>
      <c r="S360" s="230"/>
      <c r="T360" s="231"/>
      <c r="AT360" s="232" t="s">
        <v>142</v>
      </c>
      <c r="AU360" s="232" t="s">
        <v>83</v>
      </c>
      <c r="AV360" s="13" t="s">
        <v>85</v>
      </c>
      <c r="AW360" s="13" t="s">
        <v>31</v>
      </c>
      <c r="AX360" s="13" t="s">
        <v>75</v>
      </c>
      <c r="AY360" s="232" t="s">
        <v>132</v>
      </c>
    </row>
    <row r="361" spans="1:65" s="12" customFormat="1" ht="11.25">
      <c r="B361" s="212"/>
      <c r="C361" s="213"/>
      <c r="D361" s="208" t="s">
        <v>142</v>
      </c>
      <c r="E361" s="214" t="s">
        <v>1</v>
      </c>
      <c r="F361" s="215" t="s">
        <v>182</v>
      </c>
      <c r="G361" s="213"/>
      <c r="H361" s="214" t="s">
        <v>1</v>
      </c>
      <c r="I361" s="216"/>
      <c r="J361" s="213"/>
      <c r="K361" s="213"/>
      <c r="L361" s="217"/>
      <c r="M361" s="218"/>
      <c r="N361" s="219"/>
      <c r="O361" s="219"/>
      <c r="P361" s="219"/>
      <c r="Q361" s="219"/>
      <c r="R361" s="219"/>
      <c r="S361" s="219"/>
      <c r="T361" s="220"/>
      <c r="AT361" s="221" t="s">
        <v>142</v>
      </c>
      <c r="AU361" s="221" t="s">
        <v>83</v>
      </c>
      <c r="AV361" s="12" t="s">
        <v>83</v>
      </c>
      <c r="AW361" s="12" t="s">
        <v>31</v>
      </c>
      <c r="AX361" s="12" t="s">
        <v>75</v>
      </c>
      <c r="AY361" s="221" t="s">
        <v>132</v>
      </c>
    </row>
    <row r="362" spans="1:65" s="13" customFormat="1" ht="11.25">
      <c r="B362" s="222"/>
      <c r="C362" s="223"/>
      <c r="D362" s="208" t="s">
        <v>142</v>
      </c>
      <c r="E362" s="224" t="s">
        <v>1</v>
      </c>
      <c r="F362" s="225" t="s">
        <v>295</v>
      </c>
      <c r="G362" s="223"/>
      <c r="H362" s="226">
        <v>48</v>
      </c>
      <c r="I362" s="227"/>
      <c r="J362" s="223"/>
      <c r="K362" s="223"/>
      <c r="L362" s="228"/>
      <c r="M362" s="229"/>
      <c r="N362" s="230"/>
      <c r="O362" s="230"/>
      <c r="P362" s="230"/>
      <c r="Q362" s="230"/>
      <c r="R362" s="230"/>
      <c r="S362" s="230"/>
      <c r="T362" s="231"/>
      <c r="AT362" s="232" t="s">
        <v>142</v>
      </c>
      <c r="AU362" s="232" t="s">
        <v>83</v>
      </c>
      <c r="AV362" s="13" t="s">
        <v>85</v>
      </c>
      <c r="AW362" s="13" t="s">
        <v>31</v>
      </c>
      <c r="AX362" s="13" t="s">
        <v>75</v>
      </c>
      <c r="AY362" s="232" t="s">
        <v>132</v>
      </c>
    </row>
    <row r="363" spans="1:65" s="12" customFormat="1" ht="11.25">
      <c r="B363" s="212"/>
      <c r="C363" s="213"/>
      <c r="D363" s="208" t="s">
        <v>142</v>
      </c>
      <c r="E363" s="214" t="s">
        <v>1</v>
      </c>
      <c r="F363" s="215" t="s">
        <v>183</v>
      </c>
      <c r="G363" s="213"/>
      <c r="H363" s="214" t="s">
        <v>1</v>
      </c>
      <c r="I363" s="216"/>
      <c r="J363" s="213"/>
      <c r="K363" s="213"/>
      <c r="L363" s="217"/>
      <c r="M363" s="218"/>
      <c r="N363" s="219"/>
      <c r="O363" s="219"/>
      <c r="P363" s="219"/>
      <c r="Q363" s="219"/>
      <c r="R363" s="219"/>
      <c r="S363" s="219"/>
      <c r="T363" s="220"/>
      <c r="AT363" s="221" t="s">
        <v>142</v>
      </c>
      <c r="AU363" s="221" t="s">
        <v>83</v>
      </c>
      <c r="AV363" s="12" t="s">
        <v>83</v>
      </c>
      <c r="AW363" s="12" t="s">
        <v>31</v>
      </c>
      <c r="AX363" s="12" t="s">
        <v>75</v>
      </c>
      <c r="AY363" s="221" t="s">
        <v>132</v>
      </c>
    </row>
    <row r="364" spans="1:65" s="13" customFormat="1" ht="11.25">
      <c r="B364" s="222"/>
      <c r="C364" s="223"/>
      <c r="D364" s="208" t="s">
        <v>142</v>
      </c>
      <c r="E364" s="224" t="s">
        <v>1</v>
      </c>
      <c r="F364" s="225" t="s">
        <v>296</v>
      </c>
      <c r="G364" s="223"/>
      <c r="H364" s="226">
        <v>16</v>
      </c>
      <c r="I364" s="227"/>
      <c r="J364" s="223"/>
      <c r="K364" s="223"/>
      <c r="L364" s="228"/>
      <c r="M364" s="229"/>
      <c r="N364" s="230"/>
      <c r="O364" s="230"/>
      <c r="P364" s="230"/>
      <c r="Q364" s="230"/>
      <c r="R364" s="230"/>
      <c r="S364" s="230"/>
      <c r="T364" s="231"/>
      <c r="AT364" s="232" t="s">
        <v>142</v>
      </c>
      <c r="AU364" s="232" t="s">
        <v>83</v>
      </c>
      <c r="AV364" s="13" t="s">
        <v>85</v>
      </c>
      <c r="AW364" s="13" t="s">
        <v>31</v>
      </c>
      <c r="AX364" s="13" t="s">
        <v>75</v>
      </c>
      <c r="AY364" s="232" t="s">
        <v>132</v>
      </c>
    </row>
    <row r="365" spans="1:65" s="14" customFormat="1" ht="11.25">
      <c r="B365" s="233"/>
      <c r="C365" s="234"/>
      <c r="D365" s="208" t="s">
        <v>142</v>
      </c>
      <c r="E365" s="235" t="s">
        <v>1</v>
      </c>
      <c r="F365" s="236" t="s">
        <v>145</v>
      </c>
      <c r="G365" s="234"/>
      <c r="H365" s="237">
        <v>564</v>
      </c>
      <c r="I365" s="238"/>
      <c r="J365" s="234"/>
      <c r="K365" s="234"/>
      <c r="L365" s="239"/>
      <c r="M365" s="240"/>
      <c r="N365" s="241"/>
      <c r="O365" s="241"/>
      <c r="P365" s="241"/>
      <c r="Q365" s="241"/>
      <c r="R365" s="241"/>
      <c r="S365" s="241"/>
      <c r="T365" s="242"/>
      <c r="AT365" s="243" t="s">
        <v>142</v>
      </c>
      <c r="AU365" s="243" t="s">
        <v>83</v>
      </c>
      <c r="AV365" s="14" t="s">
        <v>139</v>
      </c>
      <c r="AW365" s="14" t="s">
        <v>31</v>
      </c>
      <c r="AX365" s="14" t="s">
        <v>83</v>
      </c>
      <c r="AY365" s="243" t="s">
        <v>132</v>
      </c>
    </row>
    <row r="366" spans="1:65" s="12" customFormat="1" ht="11.25">
      <c r="B366" s="212"/>
      <c r="C366" s="213"/>
      <c r="D366" s="208" t="s">
        <v>142</v>
      </c>
      <c r="E366" s="214" t="s">
        <v>1</v>
      </c>
      <c r="F366" s="215" t="s">
        <v>146</v>
      </c>
      <c r="G366" s="213"/>
      <c r="H366" s="214" t="s">
        <v>1</v>
      </c>
      <c r="I366" s="216"/>
      <c r="J366" s="213"/>
      <c r="K366" s="213"/>
      <c r="L366" s="217"/>
      <c r="M366" s="218"/>
      <c r="N366" s="219"/>
      <c r="O366" s="219"/>
      <c r="P366" s="219"/>
      <c r="Q366" s="219"/>
      <c r="R366" s="219"/>
      <c r="S366" s="219"/>
      <c r="T366" s="220"/>
      <c r="AT366" s="221" t="s">
        <v>142</v>
      </c>
      <c r="AU366" s="221" t="s">
        <v>83</v>
      </c>
      <c r="AV366" s="12" t="s">
        <v>83</v>
      </c>
      <c r="AW366" s="12" t="s">
        <v>31</v>
      </c>
      <c r="AX366" s="12" t="s">
        <v>75</v>
      </c>
      <c r="AY366" s="221" t="s">
        <v>132</v>
      </c>
    </row>
    <row r="367" spans="1:65" s="2" customFormat="1" ht="21.75" customHeight="1">
      <c r="A367" s="34"/>
      <c r="B367" s="35"/>
      <c r="C367" s="194" t="s">
        <v>297</v>
      </c>
      <c r="D367" s="194" t="s">
        <v>133</v>
      </c>
      <c r="E367" s="195" t="s">
        <v>298</v>
      </c>
      <c r="F367" s="196" t="s">
        <v>299</v>
      </c>
      <c r="G367" s="197" t="s">
        <v>149</v>
      </c>
      <c r="H367" s="198">
        <v>564</v>
      </c>
      <c r="I367" s="199"/>
      <c r="J367" s="200">
        <f>ROUND(I367*H367,2)</f>
        <v>0</v>
      </c>
      <c r="K367" s="196" t="s">
        <v>137</v>
      </c>
      <c r="L367" s="201"/>
      <c r="M367" s="202" t="s">
        <v>1</v>
      </c>
      <c r="N367" s="203" t="s">
        <v>40</v>
      </c>
      <c r="O367" s="71"/>
      <c r="P367" s="204">
        <f>O367*H367</f>
        <v>0</v>
      </c>
      <c r="Q367" s="204">
        <v>4.8999999999999998E-4</v>
      </c>
      <c r="R367" s="204">
        <f>Q367*H367</f>
        <v>0.27635999999999999</v>
      </c>
      <c r="S367" s="204">
        <v>0</v>
      </c>
      <c r="T367" s="205">
        <f>S367*H367</f>
        <v>0</v>
      </c>
      <c r="U367" s="34"/>
      <c r="V367" s="34"/>
      <c r="W367" s="34"/>
      <c r="X367" s="34"/>
      <c r="Y367" s="34"/>
      <c r="Z367" s="34"/>
      <c r="AA367" s="34"/>
      <c r="AB367" s="34"/>
      <c r="AC367" s="34"/>
      <c r="AD367" s="34"/>
      <c r="AE367" s="34"/>
      <c r="AR367" s="206" t="s">
        <v>138</v>
      </c>
      <c r="AT367" s="206" t="s">
        <v>133</v>
      </c>
      <c r="AU367" s="206" t="s">
        <v>83</v>
      </c>
      <c r="AY367" s="17" t="s">
        <v>132</v>
      </c>
      <c r="BE367" s="207">
        <f>IF(N367="základní",J367,0)</f>
        <v>0</v>
      </c>
      <c r="BF367" s="207">
        <f>IF(N367="snížená",J367,0)</f>
        <v>0</v>
      </c>
      <c r="BG367" s="207">
        <f>IF(N367="zákl. přenesená",J367,0)</f>
        <v>0</v>
      </c>
      <c r="BH367" s="207">
        <f>IF(N367="sníž. přenesená",J367,0)</f>
        <v>0</v>
      </c>
      <c r="BI367" s="207">
        <f>IF(N367="nulová",J367,0)</f>
        <v>0</v>
      </c>
      <c r="BJ367" s="17" t="s">
        <v>83</v>
      </c>
      <c r="BK367" s="207">
        <f>ROUND(I367*H367,2)</f>
        <v>0</v>
      </c>
      <c r="BL367" s="17" t="s">
        <v>139</v>
      </c>
      <c r="BM367" s="206" t="s">
        <v>300</v>
      </c>
    </row>
    <row r="368" spans="1:65" s="2" customFormat="1" ht="11.25">
      <c r="A368" s="34"/>
      <c r="B368" s="35"/>
      <c r="C368" s="36"/>
      <c r="D368" s="208" t="s">
        <v>141</v>
      </c>
      <c r="E368" s="36"/>
      <c r="F368" s="209" t="s">
        <v>299</v>
      </c>
      <c r="G368" s="36"/>
      <c r="H368" s="36"/>
      <c r="I368" s="115"/>
      <c r="J368" s="36"/>
      <c r="K368" s="36"/>
      <c r="L368" s="39"/>
      <c r="M368" s="210"/>
      <c r="N368" s="211"/>
      <c r="O368" s="71"/>
      <c r="P368" s="71"/>
      <c r="Q368" s="71"/>
      <c r="R368" s="71"/>
      <c r="S368" s="71"/>
      <c r="T368" s="72"/>
      <c r="U368" s="34"/>
      <c r="V368" s="34"/>
      <c r="W368" s="34"/>
      <c r="X368" s="34"/>
      <c r="Y368" s="34"/>
      <c r="Z368" s="34"/>
      <c r="AA368" s="34"/>
      <c r="AB368" s="34"/>
      <c r="AC368" s="34"/>
      <c r="AD368" s="34"/>
      <c r="AE368" s="34"/>
      <c r="AT368" s="17" t="s">
        <v>141</v>
      </c>
      <c r="AU368" s="17" t="s">
        <v>83</v>
      </c>
    </row>
    <row r="369" spans="1:65" s="12" customFormat="1" ht="11.25">
      <c r="B369" s="212"/>
      <c r="C369" s="213"/>
      <c r="D369" s="208" t="s">
        <v>142</v>
      </c>
      <c r="E369" s="214" t="s">
        <v>1</v>
      </c>
      <c r="F369" s="215" t="s">
        <v>291</v>
      </c>
      <c r="G369" s="213"/>
      <c r="H369" s="214" t="s">
        <v>1</v>
      </c>
      <c r="I369" s="216"/>
      <c r="J369" s="213"/>
      <c r="K369" s="213"/>
      <c r="L369" s="217"/>
      <c r="M369" s="218"/>
      <c r="N369" s="219"/>
      <c r="O369" s="219"/>
      <c r="P369" s="219"/>
      <c r="Q369" s="219"/>
      <c r="R369" s="219"/>
      <c r="S369" s="219"/>
      <c r="T369" s="220"/>
      <c r="AT369" s="221" t="s">
        <v>142</v>
      </c>
      <c r="AU369" s="221" t="s">
        <v>83</v>
      </c>
      <c r="AV369" s="12" t="s">
        <v>83</v>
      </c>
      <c r="AW369" s="12" t="s">
        <v>31</v>
      </c>
      <c r="AX369" s="12" t="s">
        <v>75</v>
      </c>
      <c r="AY369" s="221" t="s">
        <v>132</v>
      </c>
    </row>
    <row r="370" spans="1:65" s="13" customFormat="1" ht="11.25">
      <c r="B370" s="222"/>
      <c r="C370" s="223"/>
      <c r="D370" s="208" t="s">
        <v>142</v>
      </c>
      <c r="E370" s="224" t="s">
        <v>1</v>
      </c>
      <c r="F370" s="225" t="s">
        <v>292</v>
      </c>
      <c r="G370" s="223"/>
      <c r="H370" s="226">
        <v>180</v>
      </c>
      <c r="I370" s="227"/>
      <c r="J370" s="223"/>
      <c r="K370" s="223"/>
      <c r="L370" s="228"/>
      <c r="M370" s="229"/>
      <c r="N370" s="230"/>
      <c r="O370" s="230"/>
      <c r="P370" s="230"/>
      <c r="Q370" s="230"/>
      <c r="R370" s="230"/>
      <c r="S370" s="230"/>
      <c r="T370" s="231"/>
      <c r="AT370" s="232" t="s">
        <v>142</v>
      </c>
      <c r="AU370" s="232" t="s">
        <v>83</v>
      </c>
      <c r="AV370" s="13" t="s">
        <v>85</v>
      </c>
      <c r="AW370" s="13" t="s">
        <v>31</v>
      </c>
      <c r="AX370" s="13" t="s">
        <v>75</v>
      </c>
      <c r="AY370" s="232" t="s">
        <v>132</v>
      </c>
    </row>
    <row r="371" spans="1:65" s="12" customFormat="1" ht="11.25">
      <c r="B371" s="212"/>
      <c r="C371" s="213"/>
      <c r="D371" s="208" t="s">
        <v>142</v>
      </c>
      <c r="E371" s="214" t="s">
        <v>1</v>
      </c>
      <c r="F371" s="215" t="s">
        <v>293</v>
      </c>
      <c r="G371" s="213"/>
      <c r="H371" s="214" t="s">
        <v>1</v>
      </c>
      <c r="I371" s="216"/>
      <c r="J371" s="213"/>
      <c r="K371" s="213"/>
      <c r="L371" s="217"/>
      <c r="M371" s="218"/>
      <c r="N371" s="219"/>
      <c r="O371" s="219"/>
      <c r="P371" s="219"/>
      <c r="Q371" s="219"/>
      <c r="R371" s="219"/>
      <c r="S371" s="219"/>
      <c r="T371" s="220"/>
      <c r="AT371" s="221" t="s">
        <v>142</v>
      </c>
      <c r="AU371" s="221" t="s">
        <v>83</v>
      </c>
      <c r="AV371" s="12" t="s">
        <v>83</v>
      </c>
      <c r="AW371" s="12" t="s">
        <v>31</v>
      </c>
      <c r="AX371" s="12" t="s">
        <v>75</v>
      </c>
      <c r="AY371" s="221" t="s">
        <v>132</v>
      </c>
    </row>
    <row r="372" spans="1:65" s="13" customFormat="1" ht="11.25">
      <c r="B372" s="222"/>
      <c r="C372" s="223"/>
      <c r="D372" s="208" t="s">
        <v>142</v>
      </c>
      <c r="E372" s="224" t="s">
        <v>1</v>
      </c>
      <c r="F372" s="225" t="s">
        <v>294</v>
      </c>
      <c r="G372" s="223"/>
      <c r="H372" s="226">
        <v>272</v>
      </c>
      <c r="I372" s="227"/>
      <c r="J372" s="223"/>
      <c r="K372" s="223"/>
      <c r="L372" s="228"/>
      <c r="M372" s="229"/>
      <c r="N372" s="230"/>
      <c r="O372" s="230"/>
      <c r="P372" s="230"/>
      <c r="Q372" s="230"/>
      <c r="R372" s="230"/>
      <c r="S372" s="230"/>
      <c r="T372" s="231"/>
      <c r="AT372" s="232" t="s">
        <v>142</v>
      </c>
      <c r="AU372" s="232" t="s">
        <v>83</v>
      </c>
      <c r="AV372" s="13" t="s">
        <v>85</v>
      </c>
      <c r="AW372" s="13" t="s">
        <v>31</v>
      </c>
      <c r="AX372" s="13" t="s">
        <v>75</v>
      </c>
      <c r="AY372" s="232" t="s">
        <v>132</v>
      </c>
    </row>
    <row r="373" spans="1:65" s="12" customFormat="1" ht="11.25">
      <c r="B373" s="212"/>
      <c r="C373" s="213"/>
      <c r="D373" s="208" t="s">
        <v>142</v>
      </c>
      <c r="E373" s="214" t="s">
        <v>1</v>
      </c>
      <c r="F373" s="215" t="s">
        <v>180</v>
      </c>
      <c r="G373" s="213"/>
      <c r="H373" s="214" t="s">
        <v>1</v>
      </c>
      <c r="I373" s="216"/>
      <c r="J373" s="213"/>
      <c r="K373" s="213"/>
      <c r="L373" s="217"/>
      <c r="M373" s="218"/>
      <c r="N373" s="219"/>
      <c r="O373" s="219"/>
      <c r="P373" s="219"/>
      <c r="Q373" s="219"/>
      <c r="R373" s="219"/>
      <c r="S373" s="219"/>
      <c r="T373" s="220"/>
      <c r="AT373" s="221" t="s">
        <v>142</v>
      </c>
      <c r="AU373" s="221" t="s">
        <v>83</v>
      </c>
      <c r="AV373" s="12" t="s">
        <v>83</v>
      </c>
      <c r="AW373" s="12" t="s">
        <v>31</v>
      </c>
      <c r="AX373" s="12" t="s">
        <v>75</v>
      </c>
      <c r="AY373" s="221" t="s">
        <v>132</v>
      </c>
    </row>
    <row r="374" spans="1:65" s="13" customFormat="1" ht="11.25">
      <c r="B374" s="222"/>
      <c r="C374" s="223"/>
      <c r="D374" s="208" t="s">
        <v>142</v>
      </c>
      <c r="E374" s="224" t="s">
        <v>1</v>
      </c>
      <c r="F374" s="225" t="s">
        <v>295</v>
      </c>
      <c r="G374" s="223"/>
      <c r="H374" s="226">
        <v>48</v>
      </c>
      <c r="I374" s="227"/>
      <c r="J374" s="223"/>
      <c r="K374" s="223"/>
      <c r="L374" s="228"/>
      <c r="M374" s="229"/>
      <c r="N374" s="230"/>
      <c r="O374" s="230"/>
      <c r="P374" s="230"/>
      <c r="Q374" s="230"/>
      <c r="R374" s="230"/>
      <c r="S374" s="230"/>
      <c r="T374" s="231"/>
      <c r="AT374" s="232" t="s">
        <v>142</v>
      </c>
      <c r="AU374" s="232" t="s">
        <v>83</v>
      </c>
      <c r="AV374" s="13" t="s">
        <v>85</v>
      </c>
      <c r="AW374" s="13" t="s">
        <v>31</v>
      </c>
      <c r="AX374" s="13" t="s">
        <v>75</v>
      </c>
      <c r="AY374" s="232" t="s">
        <v>132</v>
      </c>
    </row>
    <row r="375" spans="1:65" s="12" customFormat="1" ht="11.25">
      <c r="B375" s="212"/>
      <c r="C375" s="213"/>
      <c r="D375" s="208" t="s">
        <v>142</v>
      </c>
      <c r="E375" s="214" t="s">
        <v>1</v>
      </c>
      <c r="F375" s="215" t="s">
        <v>182</v>
      </c>
      <c r="G375" s="213"/>
      <c r="H375" s="214" t="s">
        <v>1</v>
      </c>
      <c r="I375" s="216"/>
      <c r="J375" s="213"/>
      <c r="K375" s="213"/>
      <c r="L375" s="217"/>
      <c r="M375" s="218"/>
      <c r="N375" s="219"/>
      <c r="O375" s="219"/>
      <c r="P375" s="219"/>
      <c r="Q375" s="219"/>
      <c r="R375" s="219"/>
      <c r="S375" s="219"/>
      <c r="T375" s="220"/>
      <c r="AT375" s="221" t="s">
        <v>142</v>
      </c>
      <c r="AU375" s="221" t="s">
        <v>83</v>
      </c>
      <c r="AV375" s="12" t="s">
        <v>83</v>
      </c>
      <c r="AW375" s="12" t="s">
        <v>31</v>
      </c>
      <c r="AX375" s="12" t="s">
        <v>75</v>
      </c>
      <c r="AY375" s="221" t="s">
        <v>132</v>
      </c>
    </row>
    <row r="376" spans="1:65" s="13" customFormat="1" ht="11.25">
      <c r="B376" s="222"/>
      <c r="C376" s="223"/>
      <c r="D376" s="208" t="s">
        <v>142</v>
      </c>
      <c r="E376" s="224" t="s">
        <v>1</v>
      </c>
      <c r="F376" s="225" t="s">
        <v>295</v>
      </c>
      <c r="G376" s="223"/>
      <c r="H376" s="226">
        <v>48</v>
      </c>
      <c r="I376" s="227"/>
      <c r="J376" s="223"/>
      <c r="K376" s="223"/>
      <c r="L376" s="228"/>
      <c r="M376" s="229"/>
      <c r="N376" s="230"/>
      <c r="O376" s="230"/>
      <c r="P376" s="230"/>
      <c r="Q376" s="230"/>
      <c r="R376" s="230"/>
      <c r="S376" s="230"/>
      <c r="T376" s="231"/>
      <c r="AT376" s="232" t="s">
        <v>142</v>
      </c>
      <c r="AU376" s="232" t="s">
        <v>83</v>
      </c>
      <c r="AV376" s="13" t="s">
        <v>85</v>
      </c>
      <c r="AW376" s="13" t="s">
        <v>31</v>
      </c>
      <c r="AX376" s="13" t="s">
        <v>75</v>
      </c>
      <c r="AY376" s="232" t="s">
        <v>132</v>
      </c>
    </row>
    <row r="377" spans="1:65" s="12" customFormat="1" ht="11.25">
      <c r="B377" s="212"/>
      <c r="C377" s="213"/>
      <c r="D377" s="208" t="s">
        <v>142</v>
      </c>
      <c r="E377" s="214" t="s">
        <v>1</v>
      </c>
      <c r="F377" s="215" t="s">
        <v>183</v>
      </c>
      <c r="G377" s="213"/>
      <c r="H377" s="214" t="s">
        <v>1</v>
      </c>
      <c r="I377" s="216"/>
      <c r="J377" s="213"/>
      <c r="K377" s="213"/>
      <c r="L377" s="217"/>
      <c r="M377" s="218"/>
      <c r="N377" s="219"/>
      <c r="O377" s="219"/>
      <c r="P377" s="219"/>
      <c r="Q377" s="219"/>
      <c r="R377" s="219"/>
      <c r="S377" s="219"/>
      <c r="T377" s="220"/>
      <c r="AT377" s="221" t="s">
        <v>142</v>
      </c>
      <c r="AU377" s="221" t="s">
        <v>83</v>
      </c>
      <c r="AV377" s="12" t="s">
        <v>83</v>
      </c>
      <c r="AW377" s="12" t="s">
        <v>31</v>
      </c>
      <c r="AX377" s="12" t="s">
        <v>75</v>
      </c>
      <c r="AY377" s="221" t="s">
        <v>132</v>
      </c>
    </row>
    <row r="378" spans="1:65" s="13" customFormat="1" ht="11.25">
      <c r="B378" s="222"/>
      <c r="C378" s="223"/>
      <c r="D378" s="208" t="s">
        <v>142</v>
      </c>
      <c r="E378" s="224" t="s">
        <v>1</v>
      </c>
      <c r="F378" s="225" t="s">
        <v>296</v>
      </c>
      <c r="G378" s="223"/>
      <c r="H378" s="226">
        <v>16</v>
      </c>
      <c r="I378" s="227"/>
      <c r="J378" s="223"/>
      <c r="K378" s="223"/>
      <c r="L378" s="228"/>
      <c r="M378" s="229"/>
      <c r="N378" s="230"/>
      <c r="O378" s="230"/>
      <c r="P378" s="230"/>
      <c r="Q378" s="230"/>
      <c r="R378" s="230"/>
      <c r="S378" s="230"/>
      <c r="T378" s="231"/>
      <c r="AT378" s="232" t="s">
        <v>142</v>
      </c>
      <c r="AU378" s="232" t="s">
        <v>83</v>
      </c>
      <c r="AV378" s="13" t="s">
        <v>85</v>
      </c>
      <c r="AW378" s="13" t="s">
        <v>31</v>
      </c>
      <c r="AX378" s="13" t="s">
        <v>75</v>
      </c>
      <c r="AY378" s="232" t="s">
        <v>132</v>
      </c>
    </row>
    <row r="379" spans="1:65" s="14" customFormat="1" ht="11.25">
      <c r="B379" s="233"/>
      <c r="C379" s="234"/>
      <c r="D379" s="208" t="s">
        <v>142</v>
      </c>
      <c r="E379" s="235" t="s">
        <v>1</v>
      </c>
      <c r="F379" s="236" t="s">
        <v>145</v>
      </c>
      <c r="G379" s="234"/>
      <c r="H379" s="237">
        <v>564</v>
      </c>
      <c r="I379" s="238"/>
      <c r="J379" s="234"/>
      <c r="K379" s="234"/>
      <c r="L379" s="239"/>
      <c r="M379" s="240"/>
      <c r="N379" s="241"/>
      <c r="O379" s="241"/>
      <c r="P379" s="241"/>
      <c r="Q379" s="241"/>
      <c r="R379" s="241"/>
      <c r="S379" s="241"/>
      <c r="T379" s="242"/>
      <c r="AT379" s="243" t="s">
        <v>142</v>
      </c>
      <c r="AU379" s="243" t="s">
        <v>83</v>
      </c>
      <c r="AV379" s="14" t="s">
        <v>139</v>
      </c>
      <c r="AW379" s="14" t="s">
        <v>31</v>
      </c>
      <c r="AX379" s="14" t="s">
        <v>83</v>
      </c>
      <c r="AY379" s="243" t="s">
        <v>132</v>
      </c>
    </row>
    <row r="380" spans="1:65" s="12" customFormat="1" ht="11.25">
      <c r="B380" s="212"/>
      <c r="C380" s="213"/>
      <c r="D380" s="208" t="s">
        <v>142</v>
      </c>
      <c r="E380" s="214" t="s">
        <v>1</v>
      </c>
      <c r="F380" s="215" t="s">
        <v>146</v>
      </c>
      <c r="G380" s="213"/>
      <c r="H380" s="214" t="s">
        <v>1</v>
      </c>
      <c r="I380" s="216"/>
      <c r="J380" s="213"/>
      <c r="K380" s="213"/>
      <c r="L380" s="217"/>
      <c r="M380" s="218"/>
      <c r="N380" s="219"/>
      <c r="O380" s="219"/>
      <c r="P380" s="219"/>
      <c r="Q380" s="219"/>
      <c r="R380" s="219"/>
      <c r="S380" s="219"/>
      <c r="T380" s="220"/>
      <c r="AT380" s="221" t="s">
        <v>142</v>
      </c>
      <c r="AU380" s="221" t="s">
        <v>83</v>
      </c>
      <c r="AV380" s="12" t="s">
        <v>83</v>
      </c>
      <c r="AW380" s="12" t="s">
        <v>31</v>
      </c>
      <c r="AX380" s="12" t="s">
        <v>75</v>
      </c>
      <c r="AY380" s="221" t="s">
        <v>132</v>
      </c>
    </row>
    <row r="381" spans="1:65" s="2" customFormat="1" ht="21.75" customHeight="1">
      <c r="A381" s="34"/>
      <c r="B381" s="35"/>
      <c r="C381" s="194" t="s">
        <v>301</v>
      </c>
      <c r="D381" s="194" t="s">
        <v>133</v>
      </c>
      <c r="E381" s="195" t="s">
        <v>302</v>
      </c>
      <c r="F381" s="196" t="s">
        <v>303</v>
      </c>
      <c r="G381" s="197" t="s">
        <v>149</v>
      </c>
      <c r="H381" s="198">
        <v>1872</v>
      </c>
      <c r="I381" s="199"/>
      <c r="J381" s="200">
        <f>ROUND(I381*H381,2)</f>
        <v>0</v>
      </c>
      <c r="K381" s="196" t="s">
        <v>137</v>
      </c>
      <c r="L381" s="201"/>
      <c r="M381" s="202" t="s">
        <v>1</v>
      </c>
      <c r="N381" s="203" t="s">
        <v>40</v>
      </c>
      <c r="O381" s="71"/>
      <c r="P381" s="204">
        <f>O381*H381</f>
        <v>0</v>
      </c>
      <c r="Q381" s="204">
        <v>1.4999999999999999E-4</v>
      </c>
      <c r="R381" s="204">
        <f>Q381*H381</f>
        <v>0.28079999999999999</v>
      </c>
      <c r="S381" s="204">
        <v>0</v>
      </c>
      <c r="T381" s="205">
        <f>S381*H381</f>
        <v>0</v>
      </c>
      <c r="U381" s="34"/>
      <c r="V381" s="34"/>
      <c r="W381" s="34"/>
      <c r="X381" s="34"/>
      <c r="Y381" s="34"/>
      <c r="Z381" s="34"/>
      <c r="AA381" s="34"/>
      <c r="AB381" s="34"/>
      <c r="AC381" s="34"/>
      <c r="AD381" s="34"/>
      <c r="AE381" s="34"/>
      <c r="AR381" s="206" t="s">
        <v>138</v>
      </c>
      <c r="AT381" s="206" t="s">
        <v>133</v>
      </c>
      <c r="AU381" s="206" t="s">
        <v>83</v>
      </c>
      <c r="AY381" s="17" t="s">
        <v>132</v>
      </c>
      <c r="BE381" s="207">
        <f>IF(N381="základní",J381,0)</f>
        <v>0</v>
      </c>
      <c r="BF381" s="207">
        <f>IF(N381="snížená",J381,0)</f>
        <v>0</v>
      </c>
      <c r="BG381" s="207">
        <f>IF(N381="zákl. přenesená",J381,0)</f>
        <v>0</v>
      </c>
      <c r="BH381" s="207">
        <f>IF(N381="sníž. přenesená",J381,0)</f>
        <v>0</v>
      </c>
      <c r="BI381" s="207">
        <f>IF(N381="nulová",J381,0)</f>
        <v>0</v>
      </c>
      <c r="BJ381" s="17" t="s">
        <v>83</v>
      </c>
      <c r="BK381" s="207">
        <f>ROUND(I381*H381,2)</f>
        <v>0</v>
      </c>
      <c r="BL381" s="17" t="s">
        <v>139</v>
      </c>
      <c r="BM381" s="206" t="s">
        <v>304</v>
      </c>
    </row>
    <row r="382" spans="1:65" s="2" customFormat="1" ht="11.25">
      <c r="A382" s="34"/>
      <c r="B382" s="35"/>
      <c r="C382" s="36"/>
      <c r="D382" s="208" t="s">
        <v>141</v>
      </c>
      <c r="E382" s="36"/>
      <c r="F382" s="209" t="s">
        <v>303</v>
      </c>
      <c r="G382" s="36"/>
      <c r="H382" s="36"/>
      <c r="I382" s="115"/>
      <c r="J382" s="36"/>
      <c r="K382" s="36"/>
      <c r="L382" s="39"/>
      <c r="M382" s="210"/>
      <c r="N382" s="211"/>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3" customFormat="1" ht="11.25">
      <c r="B383" s="222"/>
      <c r="C383" s="223"/>
      <c r="D383" s="208" t="s">
        <v>142</v>
      </c>
      <c r="E383" s="224" t="s">
        <v>1</v>
      </c>
      <c r="F383" s="225" t="s">
        <v>305</v>
      </c>
      <c r="G383" s="223"/>
      <c r="H383" s="226">
        <v>200</v>
      </c>
      <c r="I383" s="227"/>
      <c r="J383" s="223"/>
      <c r="K383" s="223"/>
      <c r="L383" s="228"/>
      <c r="M383" s="229"/>
      <c r="N383" s="230"/>
      <c r="O383" s="230"/>
      <c r="P383" s="230"/>
      <c r="Q383" s="230"/>
      <c r="R383" s="230"/>
      <c r="S383" s="230"/>
      <c r="T383" s="231"/>
      <c r="AT383" s="232" t="s">
        <v>142</v>
      </c>
      <c r="AU383" s="232" t="s">
        <v>83</v>
      </c>
      <c r="AV383" s="13" t="s">
        <v>85</v>
      </c>
      <c r="AW383" s="13" t="s">
        <v>31</v>
      </c>
      <c r="AX383" s="13" t="s">
        <v>75</v>
      </c>
      <c r="AY383" s="232" t="s">
        <v>132</v>
      </c>
    </row>
    <row r="384" spans="1:65" s="12" customFormat="1" ht="11.25">
      <c r="B384" s="212"/>
      <c r="C384" s="213"/>
      <c r="D384" s="208" t="s">
        <v>142</v>
      </c>
      <c r="E384" s="214" t="s">
        <v>1</v>
      </c>
      <c r="F384" s="215" t="s">
        <v>291</v>
      </c>
      <c r="G384" s="213"/>
      <c r="H384" s="214" t="s">
        <v>1</v>
      </c>
      <c r="I384" s="216"/>
      <c r="J384" s="213"/>
      <c r="K384" s="213"/>
      <c r="L384" s="217"/>
      <c r="M384" s="218"/>
      <c r="N384" s="219"/>
      <c r="O384" s="219"/>
      <c r="P384" s="219"/>
      <c r="Q384" s="219"/>
      <c r="R384" s="219"/>
      <c r="S384" s="219"/>
      <c r="T384" s="220"/>
      <c r="AT384" s="221" t="s">
        <v>142</v>
      </c>
      <c r="AU384" s="221" t="s">
        <v>83</v>
      </c>
      <c r="AV384" s="12" t="s">
        <v>83</v>
      </c>
      <c r="AW384" s="12" t="s">
        <v>31</v>
      </c>
      <c r="AX384" s="12" t="s">
        <v>75</v>
      </c>
      <c r="AY384" s="221" t="s">
        <v>132</v>
      </c>
    </row>
    <row r="385" spans="1:65" s="13" customFormat="1" ht="11.25">
      <c r="B385" s="222"/>
      <c r="C385" s="223"/>
      <c r="D385" s="208" t="s">
        <v>142</v>
      </c>
      <c r="E385" s="224" t="s">
        <v>1</v>
      </c>
      <c r="F385" s="225" t="s">
        <v>292</v>
      </c>
      <c r="G385" s="223"/>
      <c r="H385" s="226">
        <v>180</v>
      </c>
      <c r="I385" s="227"/>
      <c r="J385" s="223"/>
      <c r="K385" s="223"/>
      <c r="L385" s="228"/>
      <c r="M385" s="229"/>
      <c r="N385" s="230"/>
      <c r="O385" s="230"/>
      <c r="P385" s="230"/>
      <c r="Q385" s="230"/>
      <c r="R385" s="230"/>
      <c r="S385" s="230"/>
      <c r="T385" s="231"/>
      <c r="AT385" s="232" t="s">
        <v>142</v>
      </c>
      <c r="AU385" s="232" t="s">
        <v>83</v>
      </c>
      <c r="AV385" s="13" t="s">
        <v>85</v>
      </c>
      <c r="AW385" s="13" t="s">
        <v>31</v>
      </c>
      <c r="AX385" s="13" t="s">
        <v>75</v>
      </c>
      <c r="AY385" s="232" t="s">
        <v>132</v>
      </c>
    </row>
    <row r="386" spans="1:65" s="12" customFormat="1" ht="11.25">
      <c r="B386" s="212"/>
      <c r="C386" s="213"/>
      <c r="D386" s="208" t="s">
        <v>142</v>
      </c>
      <c r="E386" s="214" t="s">
        <v>1</v>
      </c>
      <c r="F386" s="215" t="s">
        <v>293</v>
      </c>
      <c r="G386" s="213"/>
      <c r="H386" s="214" t="s">
        <v>1</v>
      </c>
      <c r="I386" s="216"/>
      <c r="J386" s="213"/>
      <c r="K386" s="213"/>
      <c r="L386" s="217"/>
      <c r="M386" s="218"/>
      <c r="N386" s="219"/>
      <c r="O386" s="219"/>
      <c r="P386" s="219"/>
      <c r="Q386" s="219"/>
      <c r="R386" s="219"/>
      <c r="S386" s="219"/>
      <c r="T386" s="220"/>
      <c r="AT386" s="221" t="s">
        <v>142</v>
      </c>
      <c r="AU386" s="221" t="s">
        <v>83</v>
      </c>
      <c r="AV386" s="12" t="s">
        <v>83</v>
      </c>
      <c r="AW386" s="12" t="s">
        <v>31</v>
      </c>
      <c r="AX386" s="12" t="s">
        <v>75</v>
      </c>
      <c r="AY386" s="221" t="s">
        <v>132</v>
      </c>
    </row>
    <row r="387" spans="1:65" s="13" customFormat="1" ht="11.25">
      <c r="B387" s="222"/>
      <c r="C387" s="223"/>
      <c r="D387" s="208" t="s">
        <v>142</v>
      </c>
      <c r="E387" s="224" t="s">
        <v>1</v>
      </c>
      <c r="F387" s="225" t="s">
        <v>294</v>
      </c>
      <c r="G387" s="223"/>
      <c r="H387" s="226">
        <v>272</v>
      </c>
      <c r="I387" s="227"/>
      <c r="J387" s="223"/>
      <c r="K387" s="223"/>
      <c r="L387" s="228"/>
      <c r="M387" s="229"/>
      <c r="N387" s="230"/>
      <c r="O387" s="230"/>
      <c r="P387" s="230"/>
      <c r="Q387" s="230"/>
      <c r="R387" s="230"/>
      <c r="S387" s="230"/>
      <c r="T387" s="231"/>
      <c r="AT387" s="232" t="s">
        <v>142</v>
      </c>
      <c r="AU387" s="232" t="s">
        <v>83</v>
      </c>
      <c r="AV387" s="13" t="s">
        <v>85</v>
      </c>
      <c r="AW387" s="13" t="s">
        <v>31</v>
      </c>
      <c r="AX387" s="13" t="s">
        <v>75</v>
      </c>
      <c r="AY387" s="232" t="s">
        <v>132</v>
      </c>
    </row>
    <row r="388" spans="1:65" s="12" customFormat="1" ht="11.25">
      <c r="B388" s="212"/>
      <c r="C388" s="213"/>
      <c r="D388" s="208" t="s">
        <v>142</v>
      </c>
      <c r="E388" s="214" t="s">
        <v>1</v>
      </c>
      <c r="F388" s="215" t="s">
        <v>180</v>
      </c>
      <c r="G388" s="213"/>
      <c r="H388" s="214" t="s">
        <v>1</v>
      </c>
      <c r="I388" s="216"/>
      <c r="J388" s="213"/>
      <c r="K388" s="213"/>
      <c r="L388" s="217"/>
      <c r="M388" s="218"/>
      <c r="N388" s="219"/>
      <c r="O388" s="219"/>
      <c r="P388" s="219"/>
      <c r="Q388" s="219"/>
      <c r="R388" s="219"/>
      <c r="S388" s="219"/>
      <c r="T388" s="220"/>
      <c r="AT388" s="221" t="s">
        <v>142</v>
      </c>
      <c r="AU388" s="221" t="s">
        <v>83</v>
      </c>
      <c r="AV388" s="12" t="s">
        <v>83</v>
      </c>
      <c r="AW388" s="12" t="s">
        <v>31</v>
      </c>
      <c r="AX388" s="12" t="s">
        <v>75</v>
      </c>
      <c r="AY388" s="221" t="s">
        <v>132</v>
      </c>
    </row>
    <row r="389" spans="1:65" s="13" customFormat="1" ht="11.25">
      <c r="B389" s="222"/>
      <c r="C389" s="223"/>
      <c r="D389" s="208" t="s">
        <v>142</v>
      </c>
      <c r="E389" s="224" t="s">
        <v>1</v>
      </c>
      <c r="F389" s="225" t="s">
        <v>295</v>
      </c>
      <c r="G389" s="223"/>
      <c r="H389" s="226">
        <v>48</v>
      </c>
      <c r="I389" s="227"/>
      <c r="J389" s="223"/>
      <c r="K389" s="223"/>
      <c r="L389" s="228"/>
      <c r="M389" s="229"/>
      <c r="N389" s="230"/>
      <c r="O389" s="230"/>
      <c r="P389" s="230"/>
      <c r="Q389" s="230"/>
      <c r="R389" s="230"/>
      <c r="S389" s="230"/>
      <c r="T389" s="231"/>
      <c r="AT389" s="232" t="s">
        <v>142</v>
      </c>
      <c r="AU389" s="232" t="s">
        <v>83</v>
      </c>
      <c r="AV389" s="13" t="s">
        <v>85</v>
      </c>
      <c r="AW389" s="13" t="s">
        <v>31</v>
      </c>
      <c r="AX389" s="13" t="s">
        <v>75</v>
      </c>
      <c r="AY389" s="232" t="s">
        <v>132</v>
      </c>
    </row>
    <row r="390" spans="1:65" s="12" customFormat="1" ht="11.25">
      <c r="B390" s="212"/>
      <c r="C390" s="213"/>
      <c r="D390" s="208" t="s">
        <v>142</v>
      </c>
      <c r="E390" s="214" t="s">
        <v>1</v>
      </c>
      <c r="F390" s="215" t="s">
        <v>157</v>
      </c>
      <c r="G390" s="213"/>
      <c r="H390" s="214" t="s">
        <v>1</v>
      </c>
      <c r="I390" s="216"/>
      <c r="J390" s="213"/>
      <c r="K390" s="213"/>
      <c r="L390" s="217"/>
      <c r="M390" s="218"/>
      <c r="N390" s="219"/>
      <c r="O390" s="219"/>
      <c r="P390" s="219"/>
      <c r="Q390" s="219"/>
      <c r="R390" s="219"/>
      <c r="S390" s="219"/>
      <c r="T390" s="220"/>
      <c r="AT390" s="221" t="s">
        <v>142</v>
      </c>
      <c r="AU390" s="221" t="s">
        <v>83</v>
      </c>
      <c r="AV390" s="12" t="s">
        <v>83</v>
      </c>
      <c r="AW390" s="12" t="s">
        <v>31</v>
      </c>
      <c r="AX390" s="12" t="s">
        <v>75</v>
      </c>
      <c r="AY390" s="221" t="s">
        <v>132</v>
      </c>
    </row>
    <row r="391" spans="1:65" s="13" customFormat="1" ht="11.25">
      <c r="B391" s="222"/>
      <c r="C391" s="223"/>
      <c r="D391" s="208" t="s">
        <v>142</v>
      </c>
      <c r="E391" s="224" t="s">
        <v>1</v>
      </c>
      <c r="F391" s="225" t="s">
        <v>306</v>
      </c>
      <c r="G391" s="223"/>
      <c r="H391" s="226">
        <v>156</v>
      </c>
      <c r="I391" s="227"/>
      <c r="J391" s="223"/>
      <c r="K391" s="223"/>
      <c r="L391" s="228"/>
      <c r="M391" s="229"/>
      <c r="N391" s="230"/>
      <c r="O391" s="230"/>
      <c r="P391" s="230"/>
      <c r="Q391" s="230"/>
      <c r="R391" s="230"/>
      <c r="S391" s="230"/>
      <c r="T391" s="231"/>
      <c r="AT391" s="232" t="s">
        <v>142</v>
      </c>
      <c r="AU391" s="232" t="s">
        <v>83</v>
      </c>
      <c r="AV391" s="13" t="s">
        <v>85</v>
      </c>
      <c r="AW391" s="13" t="s">
        <v>31</v>
      </c>
      <c r="AX391" s="13" t="s">
        <v>75</v>
      </c>
      <c r="AY391" s="232" t="s">
        <v>132</v>
      </c>
    </row>
    <row r="392" spans="1:65" s="12" customFormat="1" ht="11.25">
      <c r="B392" s="212"/>
      <c r="C392" s="213"/>
      <c r="D392" s="208" t="s">
        <v>142</v>
      </c>
      <c r="E392" s="214" t="s">
        <v>1</v>
      </c>
      <c r="F392" s="215" t="s">
        <v>143</v>
      </c>
      <c r="G392" s="213"/>
      <c r="H392" s="214" t="s">
        <v>1</v>
      </c>
      <c r="I392" s="216"/>
      <c r="J392" s="213"/>
      <c r="K392" s="213"/>
      <c r="L392" s="217"/>
      <c r="M392" s="218"/>
      <c r="N392" s="219"/>
      <c r="O392" s="219"/>
      <c r="P392" s="219"/>
      <c r="Q392" s="219"/>
      <c r="R392" s="219"/>
      <c r="S392" s="219"/>
      <c r="T392" s="220"/>
      <c r="AT392" s="221" t="s">
        <v>142</v>
      </c>
      <c r="AU392" s="221" t="s">
        <v>83</v>
      </c>
      <c r="AV392" s="12" t="s">
        <v>83</v>
      </c>
      <c r="AW392" s="12" t="s">
        <v>31</v>
      </c>
      <c r="AX392" s="12" t="s">
        <v>75</v>
      </c>
      <c r="AY392" s="221" t="s">
        <v>132</v>
      </c>
    </row>
    <row r="393" spans="1:65" s="13" customFormat="1" ht="11.25">
      <c r="B393" s="222"/>
      <c r="C393" s="223"/>
      <c r="D393" s="208" t="s">
        <v>142</v>
      </c>
      <c r="E393" s="224" t="s">
        <v>1</v>
      </c>
      <c r="F393" s="225" t="s">
        <v>307</v>
      </c>
      <c r="G393" s="223"/>
      <c r="H393" s="226">
        <v>1016</v>
      </c>
      <c r="I393" s="227"/>
      <c r="J393" s="223"/>
      <c r="K393" s="223"/>
      <c r="L393" s="228"/>
      <c r="M393" s="229"/>
      <c r="N393" s="230"/>
      <c r="O393" s="230"/>
      <c r="P393" s="230"/>
      <c r="Q393" s="230"/>
      <c r="R393" s="230"/>
      <c r="S393" s="230"/>
      <c r="T393" s="231"/>
      <c r="AT393" s="232" t="s">
        <v>142</v>
      </c>
      <c r="AU393" s="232" t="s">
        <v>83</v>
      </c>
      <c r="AV393" s="13" t="s">
        <v>85</v>
      </c>
      <c r="AW393" s="13" t="s">
        <v>31</v>
      </c>
      <c r="AX393" s="13" t="s">
        <v>75</v>
      </c>
      <c r="AY393" s="232" t="s">
        <v>132</v>
      </c>
    </row>
    <row r="394" spans="1:65" s="14" customFormat="1" ht="11.25">
      <c r="B394" s="233"/>
      <c r="C394" s="234"/>
      <c r="D394" s="208" t="s">
        <v>142</v>
      </c>
      <c r="E394" s="235" t="s">
        <v>1</v>
      </c>
      <c r="F394" s="236" t="s">
        <v>145</v>
      </c>
      <c r="G394" s="234"/>
      <c r="H394" s="237">
        <v>1872</v>
      </c>
      <c r="I394" s="238"/>
      <c r="J394" s="234"/>
      <c r="K394" s="234"/>
      <c r="L394" s="239"/>
      <c r="M394" s="240"/>
      <c r="N394" s="241"/>
      <c r="O394" s="241"/>
      <c r="P394" s="241"/>
      <c r="Q394" s="241"/>
      <c r="R394" s="241"/>
      <c r="S394" s="241"/>
      <c r="T394" s="242"/>
      <c r="AT394" s="243" t="s">
        <v>142</v>
      </c>
      <c r="AU394" s="243" t="s">
        <v>83</v>
      </c>
      <c r="AV394" s="14" t="s">
        <v>139</v>
      </c>
      <c r="AW394" s="14" t="s">
        <v>31</v>
      </c>
      <c r="AX394" s="14" t="s">
        <v>83</v>
      </c>
      <c r="AY394" s="243" t="s">
        <v>132</v>
      </c>
    </row>
    <row r="395" spans="1:65" s="12" customFormat="1" ht="11.25">
      <c r="B395" s="212"/>
      <c r="C395" s="213"/>
      <c r="D395" s="208" t="s">
        <v>142</v>
      </c>
      <c r="E395" s="214" t="s">
        <v>1</v>
      </c>
      <c r="F395" s="215" t="s">
        <v>146</v>
      </c>
      <c r="G395" s="213"/>
      <c r="H395" s="214" t="s">
        <v>1</v>
      </c>
      <c r="I395" s="216"/>
      <c r="J395" s="213"/>
      <c r="K395" s="213"/>
      <c r="L395" s="217"/>
      <c r="M395" s="218"/>
      <c r="N395" s="219"/>
      <c r="O395" s="219"/>
      <c r="P395" s="219"/>
      <c r="Q395" s="219"/>
      <c r="R395" s="219"/>
      <c r="S395" s="219"/>
      <c r="T395" s="220"/>
      <c r="AT395" s="221" t="s">
        <v>142</v>
      </c>
      <c r="AU395" s="221" t="s">
        <v>83</v>
      </c>
      <c r="AV395" s="12" t="s">
        <v>83</v>
      </c>
      <c r="AW395" s="12" t="s">
        <v>31</v>
      </c>
      <c r="AX395" s="12" t="s">
        <v>75</v>
      </c>
      <c r="AY395" s="221" t="s">
        <v>132</v>
      </c>
    </row>
    <row r="396" spans="1:65" s="2" customFormat="1" ht="21.75" customHeight="1">
      <c r="A396" s="34"/>
      <c r="B396" s="35"/>
      <c r="C396" s="194" t="s">
        <v>308</v>
      </c>
      <c r="D396" s="194" t="s">
        <v>133</v>
      </c>
      <c r="E396" s="195" t="s">
        <v>309</v>
      </c>
      <c r="F396" s="196" t="s">
        <v>310</v>
      </c>
      <c r="G396" s="197" t="s">
        <v>149</v>
      </c>
      <c r="H396" s="198">
        <v>200</v>
      </c>
      <c r="I396" s="199"/>
      <c r="J396" s="200">
        <f>ROUND(I396*H396,2)</f>
        <v>0</v>
      </c>
      <c r="K396" s="196" t="s">
        <v>137</v>
      </c>
      <c r="L396" s="201"/>
      <c r="M396" s="202" t="s">
        <v>1</v>
      </c>
      <c r="N396" s="203" t="s">
        <v>40</v>
      </c>
      <c r="O396" s="71"/>
      <c r="P396" s="204">
        <f>O396*H396</f>
        <v>0</v>
      </c>
      <c r="Q396" s="204">
        <v>3.2000000000000003E-4</v>
      </c>
      <c r="R396" s="204">
        <f>Q396*H396</f>
        <v>6.4000000000000001E-2</v>
      </c>
      <c r="S396" s="204">
        <v>0</v>
      </c>
      <c r="T396" s="205">
        <f>S396*H396</f>
        <v>0</v>
      </c>
      <c r="U396" s="34"/>
      <c r="V396" s="34"/>
      <c r="W396" s="34"/>
      <c r="X396" s="34"/>
      <c r="Y396" s="34"/>
      <c r="Z396" s="34"/>
      <c r="AA396" s="34"/>
      <c r="AB396" s="34"/>
      <c r="AC396" s="34"/>
      <c r="AD396" s="34"/>
      <c r="AE396" s="34"/>
      <c r="AR396" s="206" t="s">
        <v>138</v>
      </c>
      <c r="AT396" s="206" t="s">
        <v>133</v>
      </c>
      <c r="AU396" s="206" t="s">
        <v>83</v>
      </c>
      <c r="AY396" s="17" t="s">
        <v>132</v>
      </c>
      <c r="BE396" s="207">
        <f>IF(N396="základní",J396,0)</f>
        <v>0</v>
      </c>
      <c r="BF396" s="207">
        <f>IF(N396="snížená",J396,0)</f>
        <v>0</v>
      </c>
      <c r="BG396" s="207">
        <f>IF(N396="zákl. přenesená",J396,0)</f>
        <v>0</v>
      </c>
      <c r="BH396" s="207">
        <f>IF(N396="sníž. přenesená",J396,0)</f>
        <v>0</v>
      </c>
      <c r="BI396" s="207">
        <f>IF(N396="nulová",J396,0)</f>
        <v>0</v>
      </c>
      <c r="BJ396" s="17" t="s">
        <v>83</v>
      </c>
      <c r="BK396" s="207">
        <f>ROUND(I396*H396,2)</f>
        <v>0</v>
      </c>
      <c r="BL396" s="17" t="s">
        <v>139</v>
      </c>
      <c r="BM396" s="206" t="s">
        <v>311</v>
      </c>
    </row>
    <row r="397" spans="1:65" s="2" customFormat="1" ht="11.25">
      <c r="A397" s="34"/>
      <c r="B397" s="35"/>
      <c r="C397" s="36"/>
      <c r="D397" s="208" t="s">
        <v>141</v>
      </c>
      <c r="E397" s="36"/>
      <c r="F397" s="209" t="s">
        <v>310</v>
      </c>
      <c r="G397" s="36"/>
      <c r="H397" s="36"/>
      <c r="I397" s="115"/>
      <c r="J397" s="36"/>
      <c r="K397" s="36"/>
      <c r="L397" s="39"/>
      <c r="M397" s="210"/>
      <c r="N397" s="211"/>
      <c r="O397" s="71"/>
      <c r="P397" s="71"/>
      <c r="Q397" s="71"/>
      <c r="R397" s="71"/>
      <c r="S397" s="71"/>
      <c r="T397" s="72"/>
      <c r="U397" s="34"/>
      <c r="V397" s="34"/>
      <c r="W397" s="34"/>
      <c r="X397" s="34"/>
      <c r="Y397" s="34"/>
      <c r="Z397" s="34"/>
      <c r="AA397" s="34"/>
      <c r="AB397" s="34"/>
      <c r="AC397" s="34"/>
      <c r="AD397" s="34"/>
      <c r="AE397" s="34"/>
      <c r="AT397" s="17" t="s">
        <v>141</v>
      </c>
      <c r="AU397" s="17" t="s">
        <v>83</v>
      </c>
    </row>
    <row r="398" spans="1:65" s="12" customFormat="1" ht="11.25">
      <c r="B398" s="212"/>
      <c r="C398" s="213"/>
      <c r="D398" s="208" t="s">
        <v>142</v>
      </c>
      <c r="E398" s="214" t="s">
        <v>1</v>
      </c>
      <c r="F398" s="215" t="s">
        <v>196</v>
      </c>
      <c r="G398" s="213"/>
      <c r="H398" s="214" t="s">
        <v>1</v>
      </c>
      <c r="I398" s="216"/>
      <c r="J398" s="213"/>
      <c r="K398" s="213"/>
      <c r="L398" s="217"/>
      <c r="M398" s="218"/>
      <c r="N398" s="219"/>
      <c r="O398" s="219"/>
      <c r="P398" s="219"/>
      <c r="Q398" s="219"/>
      <c r="R398" s="219"/>
      <c r="S398" s="219"/>
      <c r="T398" s="220"/>
      <c r="AT398" s="221" t="s">
        <v>142</v>
      </c>
      <c r="AU398" s="221" t="s">
        <v>83</v>
      </c>
      <c r="AV398" s="12" t="s">
        <v>83</v>
      </c>
      <c r="AW398" s="12" t="s">
        <v>31</v>
      </c>
      <c r="AX398" s="12" t="s">
        <v>75</v>
      </c>
      <c r="AY398" s="221" t="s">
        <v>132</v>
      </c>
    </row>
    <row r="399" spans="1:65" s="13" customFormat="1" ht="11.25">
      <c r="B399" s="222"/>
      <c r="C399" s="223"/>
      <c r="D399" s="208" t="s">
        <v>142</v>
      </c>
      <c r="E399" s="224" t="s">
        <v>1</v>
      </c>
      <c r="F399" s="225" t="s">
        <v>312</v>
      </c>
      <c r="G399" s="223"/>
      <c r="H399" s="226">
        <v>87</v>
      </c>
      <c r="I399" s="227"/>
      <c r="J399" s="223"/>
      <c r="K399" s="223"/>
      <c r="L399" s="228"/>
      <c r="M399" s="229"/>
      <c r="N399" s="230"/>
      <c r="O399" s="230"/>
      <c r="P399" s="230"/>
      <c r="Q399" s="230"/>
      <c r="R399" s="230"/>
      <c r="S399" s="230"/>
      <c r="T399" s="231"/>
      <c r="AT399" s="232" t="s">
        <v>142</v>
      </c>
      <c r="AU399" s="232" t="s">
        <v>83</v>
      </c>
      <c r="AV399" s="13" t="s">
        <v>85</v>
      </c>
      <c r="AW399" s="13" t="s">
        <v>31</v>
      </c>
      <c r="AX399" s="13" t="s">
        <v>75</v>
      </c>
      <c r="AY399" s="232" t="s">
        <v>132</v>
      </c>
    </row>
    <row r="400" spans="1:65" s="12" customFormat="1" ht="11.25">
      <c r="B400" s="212"/>
      <c r="C400" s="213"/>
      <c r="D400" s="208" t="s">
        <v>142</v>
      </c>
      <c r="E400" s="214" t="s">
        <v>1</v>
      </c>
      <c r="F400" s="215" t="s">
        <v>151</v>
      </c>
      <c r="G400" s="213"/>
      <c r="H400" s="214" t="s">
        <v>1</v>
      </c>
      <c r="I400" s="216"/>
      <c r="J400" s="213"/>
      <c r="K400" s="213"/>
      <c r="L400" s="217"/>
      <c r="M400" s="218"/>
      <c r="N400" s="219"/>
      <c r="O400" s="219"/>
      <c r="P400" s="219"/>
      <c r="Q400" s="219"/>
      <c r="R400" s="219"/>
      <c r="S400" s="219"/>
      <c r="T400" s="220"/>
      <c r="AT400" s="221" t="s">
        <v>142</v>
      </c>
      <c r="AU400" s="221" t="s">
        <v>83</v>
      </c>
      <c r="AV400" s="12" t="s">
        <v>83</v>
      </c>
      <c r="AW400" s="12" t="s">
        <v>31</v>
      </c>
      <c r="AX400" s="12" t="s">
        <v>75</v>
      </c>
      <c r="AY400" s="221" t="s">
        <v>132</v>
      </c>
    </row>
    <row r="401" spans="1:65" s="13" customFormat="1" ht="11.25">
      <c r="B401" s="222"/>
      <c r="C401" s="223"/>
      <c r="D401" s="208" t="s">
        <v>142</v>
      </c>
      <c r="E401" s="224" t="s">
        <v>1</v>
      </c>
      <c r="F401" s="225" t="s">
        <v>313</v>
      </c>
      <c r="G401" s="223"/>
      <c r="H401" s="226">
        <v>113</v>
      </c>
      <c r="I401" s="227"/>
      <c r="J401" s="223"/>
      <c r="K401" s="223"/>
      <c r="L401" s="228"/>
      <c r="M401" s="229"/>
      <c r="N401" s="230"/>
      <c r="O401" s="230"/>
      <c r="P401" s="230"/>
      <c r="Q401" s="230"/>
      <c r="R401" s="230"/>
      <c r="S401" s="230"/>
      <c r="T401" s="231"/>
      <c r="AT401" s="232" t="s">
        <v>142</v>
      </c>
      <c r="AU401" s="232" t="s">
        <v>83</v>
      </c>
      <c r="AV401" s="13" t="s">
        <v>85</v>
      </c>
      <c r="AW401" s="13" t="s">
        <v>31</v>
      </c>
      <c r="AX401" s="13" t="s">
        <v>75</v>
      </c>
      <c r="AY401" s="232" t="s">
        <v>132</v>
      </c>
    </row>
    <row r="402" spans="1:65" s="14" customFormat="1" ht="11.25">
      <c r="B402" s="233"/>
      <c r="C402" s="234"/>
      <c r="D402" s="208" t="s">
        <v>142</v>
      </c>
      <c r="E402" s="235" t="s">
        <v>1</v>
      </c>
      <c r="F402" s="236" t="s">
        <v>145</v>
      </c>
      <c r="G402" s="234"/>
      <c r="H402" s="237">
        <v>200</v>
      </c>
      <c r="I402" s="238"/>
      <c r="J402" s="234"/>
      <c r="K402" s="234"/>
      <c r="L402" s="239"/>
      <c r="M402" s="240"/>
      <c r="N402" s="241"/>
      <c r="O402" s="241"/>
      <c r="P402" s="241"/>
      <c r="Q402" s="241"/>
      <c r="R402" s="241"/>
      <c r="S402" s="241"/>
      <c r="T402" s="242"/>
      <c r="AT402" s="243" t="s">
        <v>142</v>
      </c>
      <c r="AU402" s="243" t="s">
        <v>83</v>
      </c>
      <c r="AV402" s="14" t="s">
        <v>139</v>
      </c>
      <c r="AW402" s="14" t="s">
        <v>31</v>
      </c>
      <c r="AX402" s="14" t="s">
        <v>83</v>
      </c>
      <c r="AY402" s="243" t="s">
        <v>132</v>
      </c>
    </row>
    <row r="403" spans="1:65" s="12" customFormat="1" ht="11.25">
      <c r="B403" s="212"/>
      <c r="C403" s="213"/>
      <c r="D403" s="208" t="s">
        <v>142</v>
      </c>
      <c r="E403" s="214" t="s">
        <v>1</v>
      </c>
      <c r="F403" s="215" t="s">
        <v>146</v>
      </c>
      <c r="G403" s="213"/>
      <c r="H403" s="214" t="s">
        <v>1</v>
      </c>
      <c r="I403" s="216"/>
      <c r="J403" s="213"/>
      <c r="K403" s="213"/>
      <c r="L403" s="217"/>
      <c r="M403" s="218"/>
      <c r="N403" s="219"/>
      <c r="O403" s="219"/>
      <c r="P403" s="219"/>
      <c r="Q403" s="219"/>
      <c r="R403" s="219"/>
      <c r="S403" s="219"/>
      <c r="T403" s="220"/>
      <c r="AT403" s="221" t="s">
        <v>142</v>
      </c>
      <c r="AU403" s="221" t="s">
        <v>83</v>
      </c>
      <c r="AV403" s="12" t="s">
        <v>83</v>
      </c>
      <c r="AW403" s="12" t="s">
        <v>31</v>
      </c>
      <c r="AX403" s="12" t="s">
        <v>75</v>
      </c>
      <c r="AY403" s="221" t="s">
        <v>132</v>
      </c>
    </row>
    <row r="404" spans="1:65" s="2" customFormat="1" ht="21.75" customHeight="1">
      <c r="A404" s="34"/>
      <c r="B404" s="35"/>
      <c r="C404" s="194" t="s">
        <v>314</v>
      </c>
      <c r="D404" s="194" t="s">
        <v>133</v>
      </c>
      <c r="E404" s="195" t="s">
        <v>315</v>
      </c>
      <c r="F404" s="196" t="s">
        <v>316</v>
      </c>
      <c r="G404" s="197" t="s">
        <v>149</v>
      </c>
      <c r="H404" s="198">
        <v>1108</v>
      </c>
      <c r="I404" s="199"/>
      <c r="J404" s="200">
        <f>ROUND(I404*H404,2)</f>
        <v>0</v>
      </c>
      <c r="K404" s="196" t="s">
        <v>137</v>
      </c>
      <c r="L404" s="201"/>
      <c r="M404" s="202" t="s">
        <v>1</v>
      </c>
      <c r="N404" s="203" t="s">
        <v>40</v>
      </c>
      <c r="O404" s="71"/>
      <c r="P404" s="204">
        <f>O404*H404</f>
        <v>0</v>
      </c>
      <c r="Q404" s="204">
        <v>4.0999999999999999E-4</v>
      </c>
      <c r="R404" s="204">
        <f>Q404*H404</f>
        <v>0.45428000000000002</v>
      </c>
      <c r="S404" s="204">
        <v>0</v>
      </c>
      <c r="T404" s="205">
        <f>S404*H404</f>
        <v>0</v>
      </c>
      <c r="U404" s="34"/>
      <c r="V404" s="34"/>
      <c r="W404" s="34"/>
      <c r="X404" s="34"/>
      <c r="Y404" s="34"/>
      <c r="Z404" s="34"/>
      <c r="AA404" s="34"/>
      <c r="AB404" s="34"/>
      <c r="AC404" s="34"/>
      <c r="AD404" s="34"/>
      <c r="AE404" s="34"/>
      <c r="AR404" s="206" t="s">
        <v>138</v>
      </c>
      <c r="AT404" s="206" t="s">
        <v>133</v>
      </c>
      <c r="AU404" s="206" t="s">
        <v>83</v>
      </c>
      <c r="AY404" s="17" t="s">
        <v>132</v>
      </c>
      <c r="BE404" s="207">
        <f>IF(N404="základní",J404,0)</f>
        <v>0</v>
      </c>
      <c r="BF404" s="207">
        <f>IF(N404="snížená",J404,0)</f>
        <v>0</v>
      </c>
      <c r="BG404" s="207">
        <f>IF(N404="zákl. přenesená",J404,0)</f>
        <v>0</v>
      </c>
      <c r="BH404" s="207">
        <f>IF(N404="sníž. přenesená",J404,0)</f>
        <v>0</v>
      </c>
      <c r="BI404" s="207">
        <f>IF(N404="nulová",J404,0)</f>
        <v>0</v>
      </c>
      <c r="BJ404" s="17" t="s">
        <v>83</v>
      </c>
      <c r="BK404" s="207">
        <f>ROUND(I404*H404,2)</f>
        <v>0</v>
      </c>
      <c r="BL404" s="17" t="s">
        <v>139</v>
      </c>
      <c r="BM404" s="206" t="s">
        <v>317</v>
      </c>
    </row>
    <row r="405" spans="1:65" s="2" customFormat="1" ht="11.25">
      <c r="A405" s="34"/>
      <c r="B405" s="35"/>
      <c r="C405" s="36"/>
      <c r="D405" s="208" t="s">
        <v>141</v>
      </c>
      <c r="E405" s="36"/>
      <c r="F405" s="209" t="s">
        <v>316</v>
      </c>
      <c r="G405" s="36"/>
      <c r="H405" s="36"/>
      <c r="I405" s="115"/>
      <c r="J405" s="36"/>
      <c r="K405" s="36"/>
      <c r="L405" s="39"/>
      <c r="M405" s="210"/>
      <c r="N405" s="211"/>
      <c r="O405" s="71"/>
      <c r="P405" s="71"/>
      <c r="Q405" s="71"/>
      <c r="R405" s="71"/>
      <c r="S405" s="71"/>
      <c r="T405" s="72"/>
      <c r="U405" s="34"/>
      <c r="V405" s="34"/>
      <c r="W405" s="34"/>
      <c r="X405" s="34"/>
      <c r="Y405" s="34"/>
      <c r="Z405" s="34"/>
      <c r="AA405" s="34"/>
      <c r="AB405" s="34"/>
      <c r="AC405" s="34"/>
      <c r="AD405" s="34"/>
      <c r="AE405" s="34"/>
      <c r="AT405" s="17" t="s">
        <v>141</v>
      </c>
      <c r="AU405" s="17" t="s">
        <v>83</v>
      </c>
    </row>
    <row r="406" spans="1:65" s="12" customFormat="1" ht="11.25">
      <c r="B406" s="212"/>
      <c r="C406" s="213"/>
      <c r="D406" s="208" t="s">
        <v>142</v>
      </c>
      <c r="E406" s="214" t="s">
        <v>1</v>
      </c>
      <c r="F406" s="215" t="s">
        <v>157</v>
      </c>
      <c r="G406" s="213"/>
      <c r="H406" s="214" t="s">
        <v>1</v>
      </c>
      <c r="I406" s="216"/>
      <c r="J406" s="213"/>
      <c r="K406" s="213"/>
      <c r="L406" s="217"/>
      <c r="M406" s="218"/>
      <c r="N406" s="219"/>
      <c r="O406" s="219"/>
      <c r="P406" s="219"/>
      <c r="Q406" s="219"/>
      <c r="R406" s="219"/>
      <c r="S406" s="219"/>
      <c r="T406" s="220"/>
      <c r="AT406" s="221" t="s">
        <v>142</v>
      </c>
      <c r="AU406" s="221" t="s">
        <v>83</v>
      </c>
      <c r="AV406" s="12" t="s">
        <v>83</v>
      </c>
      <c r="AW406" s="12" t="s">
        <v>31</v>
      </c>
      <c r="AX406" s="12" t="s">
        <v>75</v>
      </c>
      <c r="AY406" s="221" t="s">
        <v>132</v>
      </c>
    </row>
    <row r="407" spans="1:65" s="13" customFormat="1" ht="11.25">
      <c r="B407" s="222"/>
      <c r="C407" s="223"/>
      <c r="D407" s="208" t="s">
        <v>142</v>
      </c>
      <c r="E407" s="224" t="s">
        <v>1</v>
      </c>
      <c r="F407" s="225" t="s">
        <v>306</v>
      </c>
      <c r="G407" s="223"/>
      <c r="H407" s="226">
        <v>156</v>
      </c>
      <c r="I407" s="227"/>
      <c r="J407" s="223"/>
      <c r="K407" s="223"/>
      <c r="L407" s="228"/>
      <c r="M407" s="229"/>
      <c r="N407" s="230"/>
      <c r="O407" s="230"/>
      <c r="P407" s="230"/>
      <c r="Q407" s="230"/>
      <c r="R407" s="230"/>
      <c r="S407" s="230"/>
      <c r="T407" s="231"/>
      <c r="AT407" s="232" t="s">
        <v>142</v>
      </c>
      <c r="AU407" s="232" t="s">
        <v>83</v>
      </c>
      <c r="AV407" s="13" t="s">
        <v>85</v>
      </c>
      <c r="AW407" s="13" t="s">
        <v>31</v>
      </c>
      <c r="AX407" s="13" t="s">
        <v>75</v>
      </c>
      <c r="AY407" s="232" t="s">
        <v>132</v>
      </c>
    </row>
    <row r="408" spans="1:65" s="12" customFormat="1" ht="11.25">
      <c r="B408" s="212"/>
      <c r="C408" s="213"/>
      <c r="D408" s="208" t="s">
        <v>142</v>
      </c>
      <c r="E408" s="214" t="s">
        <v>1</v>
      </c>
      <c r="F408" s="215" t="s">
        <v>143</v>
      </c>
      <c r="G408" s="213"/>
      <c r="H408" s="214" t="s">
        <v>1</v>
      </c>
      <c r="I408" s="216"/>
      <c r="J408" s="213"/>
      <c r="K408" s="213"/>
      <c r="L408" s="217"/>
      <c r="M408" s="218"/>
      <c r="N408" s="219"/>
      <c r="O408" s="219"/>
      <c r="P408" s="219"/>
      <c r="Q408" s="219"/>
      <c r="R408" s="219"/>
      <c r="S408" s="219"/>
      <c r="T408" s="220"/>
      <c r="AT408" s="221" t="s">
        <v>142</v>
      </c>
      <c r="AU408" s="221" t="s">
        <v>83</v>
      </c>
      <c r="AV408" s="12" t="s">
        <v>83</v>
      </c>
      <c r="AW408" s="12" t="s">
        <v>31</v>
      </c>
      <c r="AX408" s="12" t="s">
        <v>75</v>
      </c>
      <c r="AY408" s="221" t="s">
        <v>132</v>
      </c>
    </row>
    <row r="409" spans="1:65" s="13" customFormat="1" ht="11.25">
      <c r="B409" s="222"/>
      <c r="C409" s="223"/>
      <c r="D409" s="208" t="s">
        <v>142</v>
      </c>
      <c r="E409" s="224" t="s">
        <v>1</v>
      </c>
      <c r="F409" s="225" t="s">
        <v>318</v>
      </c>
      <c r="G409" s="223"/>
      <c r="H409" s="226">
        <v>952</v>
      </c>
      <c r="I409" s="227"/>
      <c r="J409" s="223"/>
      <c r="K409" s="223"/>
      <c r="L409" s="228"/>
      <c r="M409" s="229"/>
      <c r="N409" s="230"/>
      <c r="O409" s="230"/>
      <c r="P409" s="230"/>
      <c r="Q409" s="230"/>
      <c r="R409" s="230"/>
      <c r="S409" s="230"/>
      <c r="T409" s="231"/>
      <c r="AT409" s="232" t="s">
        <v>142</v>
      </c>
      <c r="AU409" s="232" t="s">
        <v>83</v>
      </c>
      <c r="AV409" s="13" t="s">
        <v>85</v>
      </c>
      <c r="AW409" s="13" t="s">
        <v>31</v>
      </c>
      <c r="AX409" s="13" t="s">
        <v>75</v>
      </c>
      <c r="AY409" s="232" t="s">
        <v>132</v>
      </c>
    </row>
    <row r="410" spans="1:65" s="14" customFormat="1" ht="11.25">
      <c r="B410" s="233"/>
      <c r="C410" s="234"/>
      <c r="D410" s="208" t="s">
        <v>142</v>
      </c>
      <c r="E410" s="235" t="s">
        <v>1</v>
      </c>
      <c r="F410" s="236" t="s">
        <v>145</v>
      </c>
      <c r="G410" s="234"/>
      <c r="H410" s="237">
        <v>1108</v>
      </c>
      <c r="I410" s="238"/>
      <c r="J410" s="234"/>
      <c r="K410" s="234"/>
      <c r="L410" s="239"/>
      <c r="M410" s="240"/>
      <c r="N410" s="241"/>
      <c r="O410" s="241"/>
      <c r="P410" s="241"/>
      <c r="Q410" s="241"/>
      <c r="R410" s="241"/>
      <c r="S410" s="241"/>
      <c r="T410" s="242"/>
      <c r="AT410" s="243" t="s">
        <v>142</v>
      </c>
      <c r="AU410" s="243" t="s">
        <v>83</v>
      </c>
      <c r="AV410" s="14" t="s">
        <v>139</v>
      </c>
      <c r="AW410" s="14" t="s">
        <v>31</v>
      </c>
      <c r="AX410" s="14" t="s">
        <v>83</v>
      </c>
      <c r="AY410" s="243" t="s">
        <v>132</v>
      </c>
    </row>
    <row r="411" spans="1:65" s="12" customFormat="1" ht="11.25">
      <c r="B411" s="212"/>
      <c r="C411" s="213"/>
      <c r="D411" s="208" t="s">
        <v>142</v>
      </c>
      <c r="E411" s="214" t="s">
        <v>1</v>
      </c>
      <c r="F411" s="215" t="s">
        <v>146</v>
      </c>
      <c r="G411" s="213"/>
      <c r="H411" s="214" t="s">
        <v>1</v>
      </c>
      <c r="I411" s="216"/>
      <c r="J411" s="213"/>
      <c r="K411" s="213"/>
      <c r="L411" s="217"/>
      <c r="M411" s="218"/>
      <c r="N411" s="219"/>
      <c r="O411" s="219"/>
      <c r="P411" s="219"/>
      <c r="Q411" s="219"/>
      <c r="R411" s="219"/>
      <c r="S411" s="219"/>
      <c r="T411" s="220"/>
      <c r="AT411" s="221" t="s">
        <v>142</v>
      </c>
      <c r="AU411" s="221" t="s">
        <v>83</v>
      </c>
      <c r="AV411" s="12" t="s">
        <v>83</v>
      </c>
      <c r="AW411" s="12" t="s">
        <v>31</v>
      </c>
      <c r="AX411" s="12" t="s">
        <v>75</v>
      </c>
      <c r="AY411" s="221" t="s">
        <v>132</v>
      </c>
    </row>
    <row r="412" spans="1:65" s="2" customFormat="1" ht="21.75" customHeight="1">
      <c r="A412" s="34"/>
      <c r="B412" s="35"/>
      <c r="C412" s="194" t="s">
        <v>319</v>
      </c>
      <c r="D412" s="194" t="s">
        <v>133</v>
      </c>
      <c r="E412" s="195" t="s">
        <v>320</v>
      </c>
      <c r="F412" s="196" t="s">
        <v>321</v>
      </c>
      <c r="G412" s="197" t="s">
        <v>149</v>
      </c>
      <c r="H412" s="198">
        <v>1108</v>
      </c>
      <c r="I412" s="199"/>
      <c r="J412" s="200">
        <f>ROUND(I412*H412,2)</f>
        <v>0</v>
      </c>
      <c r="K412" s="196" t="s">
        <v>137</v>
      </c>
      <c r="L412" s="201"/>
      <c r="M412" s="202" t="s">
        <v>1</v>
      </c>
      <c r="N412" s="203" t="s">
        <v>40</v>
      </c>
      <c r="O412" s="71"/>
      <c r="P412" s="204">
        <f>O412*H412</f>
        <v>0</v>
      </c>
      <c r="Q412" s="204">
        <v>5.0000000000000002E-5</v>
      </c>
      <c r="R412" s="204">
        <f>Q412*H412</f>
        <v>5.5400000000000005E-2</v>
      </c>
      <c r="S412" s="204">
        <v>0</v>
      </c>
      <c r="T412" s="205">
        <f>S412*H412</f>
        <v>0</v>
      </c>
      <c r="U412" s="34"/>
      <c r="V412" s="34"/>
      <c r="W412" s="34"/>
      <c r="X412" s="34"/>
      <c r="Y412" s="34"/>
      <c r="Z412" s="34"/>
      <c r="AA412" s="34"/>
      <c r="AB412" s="34"/>
      <c r="AC412" s="34"/>
      <c r="AD412" s="34"/>
      <c r="AE412" s="34"/>
      <c r="AR412" s="206" t="s">
        <v>138</v>
      </c>
      <c r="AT412" s="206" t="s">
        <v>133</v>
      </c>
      <c r="AU412" s="206" t="s">
        <v>83</v>
      </c>
      <c r="AY412" s="17" t="s">
        <v>132</v>
      </c>
      <c r="BE412" s="207">
        <f>IF(N412="základní",J412,0)</f>
        <v>0</v>
      </c>
      <c r="BF412" s="207">
        <f>IF(N412="snížená",J412,0)</f>
        <v>0</v>
      </c>
      <c r="BG412" s="207">
        <f>IF(N412="zákl. přenesená",J412,0)</f>
        <v>0</v>
      </c>
      <c r="BH412" s="207">
        <f>IF(N412="sníž. přenesená",J412,0)</f>
        <v>0</v>
      </c>
      <c r="BI412" s="207">
        <f>IF(N412="nulová",J412,0)</f>
        <v>0</v>
      </c>
      <c r="BJ412" s="17" t="s">
        <v>83</v>
      </c>
      <c r="BK412" s="207">
        <f>ROUND(I412*H412,2)</f>
        <v>0</v>
      </c>
      <c r="BL412" s="17" t="s">
        <v>139</v>
      </c>
      <c r="BM412" s="206" t="s">
        <v>322</v>
      </c>
    </row>
    <row r="413" spans="1:65" s="2" customFormat="1" ht="11.25">
      <c r="A413" s="34"/>
      <c r="B413" s="35"/>
      <c r="C413" s="36"/>
      <c r="D413" s="208" t="s">
        <v>141</v>
      </c>
      <c r="E413" s="36"/>
      <c r="F413" s="209" t="s">
        <v>321</v>
      </c>
      <c r="G413" s="36"/>
      <c r="H413" s="36"/>
      <c r="I413" s="115"/>
      <c r="J413" s="36"/>
      <c r="K413" s="36"/>
      <c r="L413" s="39"/>
      <c r="M413" s="210"/>
      <c r="N413" s="211"/>
      <c r="O413" s="71"/>
      <c r="P413" s="71"/>
      <c r="Q413" s="71"/>
      <c r="R413" s="71"/>
      <c r="S413" s="71"/>
      <c r="T413" s="72"/>
      <c r="U413" s="34"/>
      <c r="V413" s="34"/>
      <c r="W413" s="34"/>
      <c r="X413" s="34"/>
      <c r="Y413" s="34"/>
      <c r="Z413" s="34"/>
      <c r="AA413" s="34"/>
      <c r="AB413" s="34"/>
      <c r="AC413" s="34"/>
      <c r="AD413" s="34"/>
      <c r="AE413" s="34"/>
      <c r="AT413" s="17" t="s">
        <v>141</v>
      </c>
      <c r="AU413" s="17" t="s">
        <v>83</v>
      </c>
    </row>
    <row r="414" spans="1:65" s="12" customFormat="1" ht="11.25">
      <c r="B414" s="212"/>
      <c r="C414" s="213"/>
      <c r="D414" s="208" t="s">
        <v>142</v>
      </c>
      <c r="E414" s="214" t="s">
        <v>1</v>
      </c>
      <c r="F414" s="215" t="s">
        <v>157</v>
      </c>
      <c r="G414" s="213"/>
      <c r="H414" s="214" t="s">
        <v>1</v>
      </c>
      <c r="I414" s="216"/>
      <c r="J414" s="213"/>
      <c r="K414" s="213"/>
      <c r="L414" s="217"/>
      <c r="M414" s="218"/>
      <c r="N414" s="219"/>
      <c r="O414" s="219"/>
      <c r="P414" s="219"/>
      <c r="Q414" s="219"/>
      <c r="R414" s="219"/>
      <c r="S414" s="219"/>
      <c r="T414" s="220"/>
      <c r="AT414" s="221" t="s">
        <v>142</v>
      </c>
      <c r="AU414" s="221" t="s">
        <v>83</v>
      </c>
      <c r="AV414" s="12" t="s">
        <v>83</v>
      </c>
      <c r="AW414" s="12" t="s">
        <v>31</v>
      </c>
      <c r="AX414" s="12" t="s">
        <v>75</v>
      </c>
      <c r="AY414" s="221" t="s">
        <v>132</v>
      </c>
    </row>
    <row r="415" spans="1:65" s="13" customFormat="1" ht="11.25">
      <c r="B415" s="222"/>
      <c r="C415" s="223"/>
      <c r="D415" s="208" t="s">
        <v>142</v>
      </c>
      <c r="E415" s="224" t="s">
        <v>1</v>
      </c>
      <c r="F415" s="225" t="s">
        <v>306</v>
      </c>
      <c r="G415" s="223"/>
      <c r="H415" s="226">
        <v>156</v>
      </c>
      <c r="I415" s="227"/>
      <c r="J415" s="223"/>
      <c r="K415" s="223"/>
      <c r="L415" s="228"/>
      <c r="M415" s="229"/>
      <c r="N415" s="230"/>
      <c r="O415" s="230"/>
      <c r="P415" s="230"/>
      <c r="Q415" s="230"/>
      <c r="R415" s="230"/>
      <c r="S415" s="230"/>
      <c r="T415" s="231"/>
      <c r="AT415" s="232" t="s">
        <v>142</v>
      </c>
      <c r="AU415" s="232" t="s">
        <v>83</v>
      </c>
      <c r="AV415" s="13" t="s">
        <v>85</v>
      </c>
      <c r="AW415" s="13" t="s">
        <v>31</v>
      </c>
      <c r="AX415" s="13" t="s">
        <v>75</v>
      </c>
      <c r="AY415" s="232" t="s">
        <v>132</v>
      </c>
    </row>
    <row r="416" spans="1:65" s="12" customFormat="1" ht="11.25">
      <c r="B416" s="212"/>
      <c r="C416" s="213"/>
      <c r="D416" s="208" t="s">
        <v>142</v>
      </c>
      <c r="E416" s="214" t="s">
        <v>1</v>
      </c>
      <c r="F416" s="215" t="s">
        <v>143</v>
      </c>
      <c r="G416" s="213"/>
      <c r="H416" s="214" t="s">
        <v>1</v>
      </c>
      <c r="I416" s="216"/>
      <c r="J416" s="213"/>
      <c r="K416" s="213"/>
      <c r="L416" s="217"/>
      <c r="M416" s="218"/>
      <c r="N416" s="219"/>
      <c r="O416" s="219"/>
      <c r="P416" s="219"/>
      <c r="Q416" s="219"/>
      <c r="R416" s="219"/>
      <c r="S416" s="219"/>
      <c r="T416" s="220"/>
      <c r="AT416" s="221" t="s">
        <v>142</v>
      </c>
      <c r="AU416" s="221" t="s">
        <v>83</v>
      </c>
      <c r="AV416" s="12" t="s">
        <v>83</v>
      </c>
      <c r="AW416" s="12" t="s">
        <v>31</v>
      </c>
      <c r="AX416" s="12" t="s">
        <v>75</v>
      </c>
      <c r="AY416" s="221" t="s">
        <v>132</v>
      </c>
    </row>
    <row r="417" spans="1:65" s="13" customFormat="1" ht="11.25">
      <c r="B417" s="222"/>
      <c r="C417" s="223"/>
      <c r="D417" s="208" t="s">
        <v>142</v>
      </c>
      <c r="E417" s="224" t="s">
        <v>1</v>
      </c>
      <c r="F417" s="225" t="s">
        <v>318</v>
      </c>
      <c r="G417" s="223"/>
      <c r="H417" s="226">
        <v>952</v>
      </c>
      <c r="I417" s="227"/>
      <c r="J417" s="223"/>
      <c r="K417" s="223"/>
      <c r="L417" s="228"/>
      <c r="M417" s="229"/>
      <c r="N417" s="230"/>
      <c r="O417" s="230"/>
      <c r="P417" s="230"/>
      <c r="Q417" s="230"/>
      <c r="R417" s="230"/>
      <c r="S417" s="230"/>
      <c r="T417" s="231"/>
      <c r="AT417" s="232" t="s">
        <v>142</v>
      </c>
      <c r="AU417" s="232" t="s">
        <v>83</v>
      </c>
      <c r="AV417" s="13" t="s">
        <v>85</v>
      </c>
      <c r="AW417" s="13" t="s">
        <v>31</v>
      </c>
      <c r="AX417" s="13" t="s">
        <v>75</v>
      </c>
      <c r="AY417" s="232" t="s">
        <v>132</v>
      </c>
    </row>
    <row r="418" spans="1:65" s="14" customFormat="1" ht="11.25">
      <c r="B418" s="233"/>
      <c r="C418" s="234"/>
      <c r="D418" s="208" t="s">
        <v>142</v>
      </c>
      <c r="E418" s="235" t="s">
        <v>1</v>
      </c>
      <c r="F418" s="236" t="s">
        <v>145</v>
      </c>
      <c r="G418" s="234"/>
      <c r="H418" s="237">
        <v>1108</v>
      </c>
      <c r="I418" s="238"/>
      <c r="J418" s="234"/>
      <c r="K418" s="234"/>
      <c r="L418" s="239"/>
      <c r="M418" s="240"/>
      <c r="N418" s="241"/>
      <c r="O418" s="241"/>
      <c r="P418" s="241"/>
      <c r="Q418" s="241"/>
      <c r="R418" s="241"/>
      <c r="S418" s="241"/>
      <c r="T418" s="242"/>
      <c r="AT418" s="243" t="s">
        <v>142</v>
      </c>
      <c r="AU418" s="243" t="s">
        <v>83</v>
      </c>
      <c r="AV418" s="14" t="s">
        <v>139</v>
      </c>
      <c r="AW418" s="14" t="s">
        <v>31</v>
      </c>
      <c r="AX418" s="14" t="s">
        <v>83</v>
      </c>
      <c r="AY418" s="243" t="s">
        <v>132</v>
      </c>
    </row>
    <row r="419" spans="1:65" s="12" customFormat="1" ht="11.25">
      <c r="B419" s="212"/>
      <c r="C419" s="213"/>
      <c r="D419" s="208" t="s">
        <v>142</v>
      </c>
      <c r="E419" s="214" t="s">
        <v>1</v>
      </c>
      <c r="F419" s="215" t="s">
        <v>146</v>
      </c>
      <c r="G419" s="213"/>
      <c r="H419" s="214" t="s">
        <v>1</v>
      </c>
      <c r="I419" s="216"/>
      <c r="J419" s="213"/>
      <c r="K419" s="213"/>
      <c r="L419" s="217"/>
      <c r="M419" s="218"/>
      <c r="N419" s="219"/>
      <c r="O419" s="219"/>
      <c r="P419" s="219"/>
      <c r="Q419" s="219"/>
      <c r="R419" s="219"/>
      <c r="S419" s="219"/>
      <c r="T419" s="220"/>
      <c r="AT419" s="221" t="s">
        <v>142</v>
      </c>
      <c r="AU419" s="221" t="s">
        <v>83</v>
      </c>
      <c r="AV419" s="12" t="s">
        <v>83</v>
      </c>
      <c r="AW419" s="12" t="s">
        <v>31</v>
      </c>
      <c r="AX419" s="12" t="s">
        <v>75</v>
      </c>
      <c r="AY419" s="221" t="s">
        <v>132</v>
      </c>
    </row>
    <row r="420" spans="1:65" s="2" customFormat="1" ht="21.75" customHeight="1">
      <c r="A420" s="34"/>
      <c r="B420" s="35"/>
      <c r="C420" s="194" t="s">
        <v>323</v>
      </c>
      <c r="D420" s="194" t="s">
        <v>133</v>
      </c>
      <c r="E420" s="195" t="s">
        <v>324</v>
      </c>
      <c r="F420" s="196" t="s">
        <v>325</v>
      </c>
      <c r="G420" s="197" t="s">
        <v>149</v>
      </c>
      <c r="H420" s="198">
        <v>680</v>
      </c>
      <c r="I420" s="199"/>
      <c r="J420" s="200">
        <f>ROUND(I420*H420,2)</f>
        <v>0</v>
      </c>
      <c r="K420" s="196" t="s">
        <v>137</v>
      </c>
      <c r="L420" s="201"/>
      <c r="M420" s="202" t="s">
        <v>1</v>
      </c>
      <c r="N420" s="203" t="s">
        <v>40</v>
      </c>
      <c r="O420" s="71"/>
      <c r="P420" s="204">
        <f>O420*H420</f>
        <v>0</v>
      </c>
      <c r="Q420" s="204">
        <v>5.6999999999999998E-4</v>
      </c>
      <c r="R420" s="204">
        <f>Q420*H420</f>
        <v>0.3876</v>
      </c>
      <c r="S420" s="204">
        <v>0</v>
      </c>
      <c r="T420" s="205">
        <f>S420*H420</f>
        <v>0</v>
      </c>
      <c r="U420" s="34"/>
      <c r="V420" s="34"/>
      <c r="W420" s="34"/>
      <c r="X420" s="34"/>
      <c r="Y420" s="34"/>
      <c r="Z420" s="34"/>
      <c r="AA420" s="34"/>
      <c r="AB420" s="34"/>
      <c r="AC420" s="34"/>
      <c r="AD420" s="34"/>
      <c r="AE420" s="34"/>
      <c r="AR420" s="206" t="s">
        <v>138</v>
      </c>
      <c r="AT420" s="206" t="s">
        <v>133</v>
      </c>
      <c r="AU420" s="206" t="s">
        <v>83</v>
      </c>
      <c r="AY420" s="17" t="s">
        <v>132</v>
      </c>
      <c r="BE420" s="207">
        <f>IF(N420="základní",J420,0)</f>
        <v>0</v>
      </c>
      <c r="BF420" s="207">
        <f>IF(N420="snížená",J420,0)</f>
        <v>0</v>
      </c>
      <c r="BG420" s="207">
        <f>IF(N420="zákl. přenesená",J420,0)</f>
        <v>0</v>
      </c>
      <c r="BH420" s="207">
        <f>IF(N420="sníž. přenesená",J420,0)</f>
        <v>0</v>
      </c>
      <c r="BI420" s="207">
        <f>IF(N420="nulová",J420,0)</f>
        <v>0</v>
      </c>
      <c r="BJ420" s="17" t="s">
        <v>83</v>
      </c>
      <c r="BK420" s="207">
        <f>ROUND(I420*H420,2)</f>
        <v>0</v>
      </c>
      <c r="BL420" s="17" t="s">
        <v>139</v>
      </c>
      <c r="BM420" s="206" t="s">
        <v>326</v>
      </c>
    </row>
    <row r="421" spans="1:65" s="2" customFormat="1" ht="11.25">
      <c r="A421" s="34"/>
      <c r="B421" s="35"/>
      <c r="C421" s="36"/>
      <c r="D421" s="208" t="s">
        <v>141</v>
      </c>
      <c r="E421" s="36"/>
      <c r="F421" s="209" t="s">
        <v>325</v>
      </c>
      <c r="G421" s="36"/>
      <c r="H421" s="36"/>
      <c r="I421" s="115"/>
      <c r="J421" s="36"/>
      <c r="K421" s="36"/>
      <c r="L421" s="39"/>
      <c r="M421" s="210"/>
      <c r="N421" s="211"/>
      <c r="O421" s="71"/>
      <c r="P421" s="71"/>
      <c r="Q421" s="71"/>
      <c r="R421" s="71"/>
      <c r="S421" s="71"/>
      <c r="T421" s="72"/>
      <c r="U421" s="34"/>
      <c r="V421" s="34"/>
      <c r="W421" s="34"/>
      <c r="X421" s="34"/>
      <c r="Y421" s="34"/>
      <c r="Z421" s="34"/>
      <c r="AA421" s="34"/>
      <c r="AB421" s="34"/>
      <c r="AC421" s="34"/>
      <c r="AD421" s="34"/>
      <c r="AE421" s="34"/>
      <c r="AT421" s="17" t="s">
        <v>141</v>
      </c>
      <c r="AU421" s="17" t="s">
        <v>83</v>
      </c>
    </row>
    <row r="422" spans="1:65" s="12" customFormat="1" ht="11.25">
      <c r="B422" s="212"/>
      <c r="C422" s="213"/>
      <c r="D422" s="208" t="s">
        <v>142</v>
      </c>
      <c r="E422" s="214" t="s">
        <v>1</v>
      </c>
      <c r="F422" s="215" t="s">
        <v>291</v>
      </c>
      <c r="G422" s="213"/>
      <c r="H422" s="214" t="s">
        <v>1</v>
      </c>
      <c r="I422" s="216"/>
      <c r="J422" s="213"/>
      <c r="K422" s="213"/>
      <c r="L422" s="217"/>
      <c r="M422" s="218"/>
      <c r="N422" s="219"/>
      <c r="O422" s="219"/>
      <c r="P422" s="219"/>
      <c r="Q422" s="219"/>
      <c r="R422" s="219"/>
      <c r="S422" s="219"/>
      <c r="T422" s="220"/>
      <c r="AT422" s="221" t="s">
        <v>142</v>
      </c>
      <c r="AU422" s="221" t="s">
        <v>83</v>
      </c>
      <c r="AV422" s="12" t="s">
        <v>83</v>
      </c>
      <c r="AW422" s="12" t="s">
        <v>31</v>
      </c>
      <c r="AX422" s="12" t="s">
        <v>75</v>
      </c>
      <c r="AY422" s="221" t="s">
        <v>132</v>
      </c>
    </row>
    <row r="423" spans="1:65" s="13" customFormat="1" ht="11.25">
      <c r="B423" s="222"/>
      <c r="C423" s="223"/>
      <c r="D423" s="208" t="s">
        <v>142</v>
      </c>
      <c r="E423" s="224" t="s">
        <v>1</v>
      </c>
      <c r="F423" s="225" t="s">
        <v>327</v>
      </c>
      <c r="G423" s="223"/>
      <c r="H423" s="226">
        <v>272</v>
      </c>
      <c r="I423" s="227"/>
      <c r="J423" s="223"/>
      <c r="K423" s="223"/>
      <c r="L423" s="228"/>
      <c r="M423" s="229"/>
      <c r="N423" s="230"/>
      <c r="O423" s="230"/>
      <c r="P423" s="230"/>
      <c r="Q423" s="230"/>
      <c r="R423" s="230"/>
      <c r="S423" s="230"/>
      <c r="T423" s="231"/>
      <c r="AT423" s="232" t="s">
        <v>142</v>
      </c>
      <c r="AU423" s="232" t="s">
        <v>83</v>
      </c>
      <c r="AV423" s="13" t="s">
        <v>85</v>
      </c>
      <c r="AW423" s="13" t="s">
        <v>31</v>
      </c>
      <c r="AX423" s="13" t="s">
        <v>75</v>
      </c>
      <c r="AY423" s="232" t="s">
        <v>132</v>
      </c>
    </row>
    <row r="424" spans="1:65" s="12" customFormat="1" ht="11.25">
      <c r="B424" s="212"/>
      <c r="C424" s="213"/>
      <c r="D424" s="208" t="s">
        <v>142</v>
      </c>
      <c r="E424" s="214" t="s">
        <v>1</v>
      </c>
      <c r="F424" s="215" t="s">
        <v>293</v>
      </c>
      <c r="G424" s="213"/>
      <c r="H424" s="214" t="s">
        <v>1</v>
      </c>
      <c r="I424" s="216"/>
      <c r="J424" s="213"/>
      <c r="K424" s="213"/>
      <c r="L424" s="217"/>
      <c r="M424" s="218"/>
      <c r="N424" s="219"/>
      <c r="O424" s="219"/>
      <c r="P424" s="219"/>
      <c r="Q424" s="219"/>
      <c r="R424" s="219"/>
      <c r="S424" s="219"/>
      <c r="T424" s="220"/>
      <c r="AT424" s="221" t="s">
        <v>142</v>
      </c>
      <c r="AU424" s="221" t="s">
        <v>83</v>
      </c>
      <c r="AV424" s="12" t="s">
        <v>83</v>
      </c>
      <c r="AW424" s="12" t="s">
        <v>31</v>
      </c>
      <c r="AX424" s="12" t="s">
        <v>75</v>
      </c>
      <c r="AY424" s="221" t="s">
        <v>132</v>
      </c>
    </row>
    <row r="425" spans="1:65" s="13" customFormat="1" ht="11.25">
      <c r="B425" s="222"/>
      <c r="C425" s="223"/>
      <c r="D425" s="208" t="s">
        <v>142</v>
      </c>
      <c r="E425" s="224" t="s">
        <v>1</v>
      </c>
      <c r="F425" s="225" t="s">
        <v>328</v>
      </c>
      <c r="G425" s="223"/>
      <c r="H425" s="226">
        <v>408</v>
      </c>
      <c r="I425" s="227"/>
      <c r="J425" s="223"/>
      <c r="K425" s="223"/>
      <c r="L425" s="228"/>
      <c r="M425" s="229"/>
      <c r="N425" s="230"/>
      <c r="O425" s="230"/>
      <c r="P425" s="230"/>
      <c r="Q425" s="230"/>
      <c r="R425" s="230"/>
      <c r="S425" s="230"/>
      <c r="T425" s="231"/>
      <c r="AT425" s="232" t="s">
        <v>142</v>
      </c>
      <c r="AU425" s="232" t="s">
        <v>83</v>
      </c>
      <c r="AV425" s="13" t="s">
        <v>85</v>
      </c>
      <c r="AW425" s="13" t="s">
        <v>31</v>
      </c>
      <c r="AX425" s="13" t="s">
        <v>75</v>
      </c>
      <c r="AY425" s="232" t="s">
        <v>132</v>
      </c>
    </row>
    <row r="426" spans="1:65" s="14" customFormat="1" ht="11.25">
      <c r="B426" s="233"/>
      <c r="C426" s="234"/>
      <c r="D426" s="208" t="s">
        <v>142</v>
      </c>
      <c r="E426" s="235" t="s">
        <v>1</v>
      </c>
      <c r="F426" s="236" t="s">
        <v>145</v>
      </c>
      <c r="G426" s="234"/>
      <c r="H426" s="237">
        <v>680</v>
      </c>
      <c r="I426" s="238"/>
      <c r="J426" s="234"/>
      <c r="K426" s="234"/>
      <c r="L426" s="239"/>
      <c r="M426" s="240"/>
      <c r="N426" s="241"/>
      <c r="O426" s="241"/>
      <c r="P426" s="241"/>
      <c r="Q426" s="241"/>
      <c r="R426" s="241"/>
      <c r="S426" s="241"/>
      <c r="T426" s="242"/>
      <c r="AT426" s="243" t="s">
        <v>142</v>
      </c>
      <c r="AU426" s="243" t="s">
        <v>83</v>
      </c>
      <c r="AV426" s="14" t="s">
        <v>139</v>
      </c>
      <c r="AW426" s="14" t="s">
        <v>31</v>
      </c>
      <c r="AX426" s="14" t="s">
        <v>83</v>
      </c>
      <c r="AY426" s="243" t="s">
        <v>132</v>
      </c>
    </row>
    <row r="427" spans="1:65" s="12" customFormat="1" ht="11.25">
      <c r="B427" s="212"/>
      <c r="C427" s="213"/>
      <c r="D427" s="208" t="s">
        <v>142</v>
      </c>
      <c r="E427" s="214" t="s">
        <v>1</v>
      </c>
      <c r="F427" s="215" t="s">
        <v>146</v>
      </c>
      <c r="G427" s="213"/>
      <c r="H427" s="214" t="s">
        <v>1</v>
      </c>
      <c r="I427" s="216"/>
      <c r="J427" s="213"/>
      <c r="K427" s="213"/>
      <c r="L427" s="217"/>
      <c r="M427" s="218"/>
      <c r="N427" s="219"/>
      <c r="O427" s="219"/>
      <c r="P427" s="219"/>
      <c r="Q427" s="219"/>
      <c r="R427" s="219"/>
      <c r="S427" s="219"/>
      <c r="T427" s="220"/>
      <c r="AT427" s="221" t="s">
        <v>142</v>
      </c>
      <c r="AU427" s="221" t="s">
        <v>83</v>
      </c>
      <c r="AV427" s="12" t="s">
        <v>83</v>
      </c>
      <c r="AW427" s="12" t="s">
        <v>31</v>
      </c>
      <c r="AX427" s="12" t="s">
        <v>75</v>
      </c>
      <c r="AY427" s="221" t="s">
        <v>132</v>
      </c>
    </row>
    <row r="428" spans="1:65" s="2" customFormat="1" ht="21.75" customHeight="1">
      <c r="A428" s="34"/>
      <c r="B428" s="35"/>
      <c r="C428" s="194" t="s">
        <v>329</v>
      </c>
      <c r="D428" s="194" t="s">
        <v>133</v>
      </c>
      <c r="E428" s="195" t="s">
        <v>330</v>
      </c>
      <c r="F428" s="196" t="s">
        <v>331</v>
      </c>
      <c r="G428" s="197" t="s">
        <v>149</v>
      </c>
      <c r="H428" s="198">
        <v>768</v>
      </c>
      <c r="I428" s="199"/>
      <c r="J428" s="200">
        <f>ROUND(I428*H428,2)</f>
        <v>0</v>
      </c>
      <c r="K428" s="196" t="s">
        <v>137</v>
      </c>
      <c r="L428" s="201"/>
      <c r="M428" s="202" t="s">
        <v>1</v>
      </c>
      <c r="N428" s="203" t="s">
        <v>40</v>
      </c>
      <c r="O428" s="71"/>
      <c r="P428" s="204">
        <f>O428*H428</f>
        <v>0</v>
      </c>
      <c r="Q428" s="204">
        <v>5.1999999999999995E-4</v>
      </c>
      <c r="R428" s="204">
        <f>Q428*H428</f>
        <v>0.39935999999999994</v>
      </c>
      <c r="S428" s="204">
        <v>0</v>
      </c>
      <c r="T428" s="205">
        <f>S428*H428</f>
        <v>0</v>
      </c>
      <c r="U428" s="34"/>
      <c r="V428" s="34"/>
      <c r="W428" s="34"/>
      <c r="X428" s="34"/>
      <c r="Y428" s="34"/>
      <c r="Z428" s="34"/>
      <c r="AA428" s="34"/>
      <c r="AB428" s="34"/>
      <c r="AC428" s="34"/>
      <c r="AD428" s="34"/>
      <c r="AE428" s="34"/>
      <c r="AR428" s="206" t="s">
        <v>138</v>
      </c>
      <c r="AT428" s="206" t="s">
        <v>133</v>
      </c>
      <c r="AU428" s="206" t="s">
        <v>83</v>
      </c>
      <c r="AY428" s="17" t="s">
        <v>132</v>
      </c>
      <c r="BE428" s="207">
        <f>IF(N428="základní",J428,0)</f>
        <v>0</v>
      </c>
      <c r="BF428" s="207">
        <f>IF(N428="snížená",J428,0)</f>
        <v>0</v>
      </c>
      <c r="BG428" s="207">
        <f>IF(N428="zákl. přenesená",J428,0)</f>
        <v>0</v>
      </c>
      <c r="BH428" s="207">
        <f>IF(N428="sníž. přenesená",J428,0)</f>
        <v>0</v>
      </c>
      <c r="BI428" s="207">
        <f>IF(N428="nulová",J428,0)</f>
        <v>0</v>
      </c>
      <c r="BJ428" s="17" t="s">
        <v>83</v>
      </c>
      <c r="BK428" s="207">
        <f>ROUND(I428*H428,2)</f>
        <v>0</v>
      </c>
      <c r="BL428" s="17" t="s">
        <v>139</v>
      </c>
      <c r="BM428" s="206" t="s">
        <v>332</v>
      </c>
    </row>
    <row r="429" spans="1:65" s="2" customFormat="1" ht="11.25">
      <c r="A429" s="34"/>
      <c r="B429" s="35"/>
      <c r="C429" s="36"/>
      <c r="D429" s="208" t="s">
        <v>141</v>
      </c>
      <c r="E429" s="36"/>
      <c r="F429" s="209" t="s">
        <v>331</v>
      </c>
      <c r="G429" s="36"/>
      <c r="H429" s="36"/>
      <c r="I429" s="115"/>
      <c r="J429" s="36"/>
      <c r="K429" s="36"/>
      <c r="L429" s="39"/>
      <c r="M429" s="210"/>
      <c r="N429" s="211"/>
      <c r="O429" s="71"/>
      <c r="P429" s="71"/>
      <c r="Q429" s="71"/>
      <c r="R429" s="71"/>
      <c r="S429" s="71"/>
      <c r="T429" s="72"/>
      <c r="U429" s="34"/>
      <c r="V429" s="34"/>
      <c r="W429" s="34"/>
      <c r="X429" s="34"/>
      <c r="Y429" s="34"/>
      <c r="Z429" s="34"/>
      <c r="AA429" s="34"/>
      <c r="AB429" s="34"/>
      <c r="AC429" s="34"/>
      <c r="AD429" s="34"/>
      <c r="AE429" s="34"/>
      <c r="AT429" s="17" t="s">
        <v>141</v>
      </c>
      <c r="AU429" s="17" t="s">
        <v>83</v>
      </c>
    </row>
    <row r="430" spans="1:65" s="12" customFormat="1" ht="11.25">
      <c r="B430" s="212"/>
      <c r="C430" s="213"/>
      <c r="D430" s="208" t="s">
        <v>142</v>
      </c>
      <c r="E430" s="214" t="s">
        <v>1</v>
      </c>
      <c r="F430" s="215" t="s">
        <v>196</v>
      </c>
      <c r="G430" s="213"/>
      <c r="H430" s="214" t="s">
        <v>1</v>
      </c>
      <c r="I430" s="216"/>
      <c r="J430" s="213"/>
      <c r="K430" s="213"/>
      <c r="L430" s="217"/>
      <c r="M430" s="218"/>
      <c r="N430" s="219"/>
      <c r="O430" s="219"/>
      <c r="P430" s="219"/>
      <c r="Q430" s="219"/>
      <c r="R430" s="219"/>
      <c r="S430" s="219"/>
      <c r="T430" s="220"/>
      <c r="AT430" s="221" t="s">
        <v>142</v>
      </c>
      <c r="AU430" s="221" t="s">
        <v>83</v>
      </c>
      <c r="AV430" s="12" t="s">
        <v>83</v>
      </c>
      <c r="AW430" s="12" t="s">
        <v>31</v>
      </c>
      <c r="AX430" s="12" t="s">
        <v>75</v>
      </c>
      <c r="AY430" s="221" t="s">
        <v>132</v>
      </c>
    </row>
    <row r="431" spans="1:65" s="13" customFormat="1" ht="11.25">
      <c r="B431" s="222"/>
      <c r="C431" s="223"/>
      <c r="D431" s="208" t="s">
        <v>142</v>
      </c>
      <c r="E431" s="224" t="s">
        <v>1</v>
      </c>
      <c r="F431" s="225" t="s">
        <v>333</v>
      </c>
      <c r="G431" s="223"/>
      <c r="H431" s="226">
        <v>330</v>
      </c>
      <c r="I431" s="227"/>
      <c r="J431" s="223"/>
      <c r="K431" s="223"/>
      <c r="L431" s="228"/>
      <c r="M431" s="229"/>
      <c r="N431" s="230"/>
      <c r="O431" s="230"/>
      <c r="P431" s="230"/>
      <c r="Q431" s="230"/>
      <c r="R431" s="230"/>
      <c r="S431" s="230"/>
      <c r="T431" s="231"/>
      <c r="AT431" s="232" t="s">
        <v>142</v>
      </c>
      <c r="AU431" s="232" t="s">
        <v>83</v>
      </c>
      <c r="AV431" s="13" t="s">
        <v>85</v>
      </c>
      <c r="AW431" s="13" t="s">
        <v>31</v>
      </c>
      <c r="AX431" s="13" t="s">
        <v>75</v>
      </c>
      <c r="AY431" s="232" t="s">
        <v>132</v>
      </c>
    </row>
    <row r="432" spans="1:65" s="12" customFormat="1" ht="11.25">
      <c r="B432" s="212"/>
      <c r="C432" s="213"/>
      <c r="D432" s="208" t="s">
        <v>142</v>
      </c>
      <c r="E432" s="214" t="s">
        <v>1</v>
      </c>
      <c r="F432" s="215" t="s">
        <v>151</v>
      </c>
      <c r="G432" s="213"/>
      <c r="H432" s="214" t="s">
        <v>1</v>
      </c>
      <c r="I432" s="216"/>
      <c r="J432" s="213"/>
      <c r="K432" s="213"/>
      <c r="L432" s="217"/>
      <c r="M432" s="218"/>
      <c r="N432" s="219"/>
      <c r="O432" s="219"/>
      <c r="P432" s="219"/>
      <c r="Q432" s="219"/>
      <c r="R432" s="219"/>
      <c r="S432" s="219"/>
      <c r="T432" s="220"/>
      <c r="AT432" s="221" t="s">
        <v>142</v>
      </c>
      <c r="AU432" s="221" t="s">
        <v>83</v>
      </c>
      <c r="AV432" s="12" t="s">
        <v>83</v>
      </c>
      <c r="AW432" s="12" t="s">
        <v>31</v>
      </c>
      <c r="AX432" s="12" t="s">
        <v>75</v>
      </c>
      <c r="AY432" s="221" t="s">
        <v>132</v>
      </c>
    </row>
    <row r="433" spans="1:65" s="13" customFormat="1" ht="11.25">
      <c r="B433" s="222"/>
      <c r="C433" s="223"/>
      <c r="D433" s="208" t="s">
        <v>142</v>
      </c>
      <c r="E433" s="224" t="s">
        <v>1</v>
      </c>
      <c r="F433" s="225" t="s">
        <v>334</v>
      </c>
      <c r="G433" s="223"/>
      <c r="H433" s="226">
        <v>438</v>
      </c>
      <c r="I433" s="227"/>
      <c r="J433" s="223"/>
      <c r="K433" s="223"/>
      <c r="L433" s="228"/>
      <c r="M433" s="229"/>
      <c r="N433" s="230"/>
      <c r="O433" s="230"/>
      <c r="P433" s="230"/>
      <c r="Q433" s="230"/>
      <c r="R433" s="230"/>
      <c r="S433" s="230"/>
      <c r="T433" s="231"/>
      <c r="AT433" s="232" t="s">
        <v>142</v>
      </c>
      <c r="AU433" s="232" t="s">
        <v>83</v>
      </c>
      <c r="AV433" s="13" t="s">
        <v>85</v>
      </c>
      <c r="AW433" s="13" t="s">
        <v>31</v>
      </c>
      <c r="AX433" s="13" t="s">
        <v>75</v>
      </c>
      <c r="AY433" s="232" t="s">
        <v>132</v>
      </c>
    </row>
    <row r="434" spans="1:65" s="14" customFormat="1" ht="11.25">
      <c r="B434" s="233"/>
      <c r="C434" s="234"/>
      <c r="D434" s="208" t="s">
        <v>142</v>
      </c>
      <c r="E434" s="235" t="s">
        <v>1</v>
      </c>
      <c r="F434" s="236" t="s">
        <v>145</v>
      </c>
      <c r="G434" s="234"/>
      <c r="H434" s="237">
        <v>768</v>
      </c>
      <c r="I434" s="238"/>
      <c r="J434" s="234"/>
      <c r="K434" s="234"/>
      <c r="L434" s="239"/>
      <c r="M434" s="240"/>
      <c r="N434" s="241"/>
      <c r="O434" s="241"/>
      <c r="P434" s="241"/>
      <c r="Q434" s="241"/>
      <c r="R434" s="241"/>
      <c r="S434" s="241"/>
      <c r="T434" s="242"/>
      <c r="AT434" s="243" t="s">
        <v>142</v>
      </c>
      <c r="AU434" s="243" t="s">
        <v>83</v>
      </c>
      <c r="AV434" s="14" t="s">
        <v>139</v>
      </c>
      <c r="AW434" s="14" t="s">
        <v>31</v>
      </c>
      <c r="AX434" s="14" t="s">
        <v>83</v>
      </c>
      <c r="AY434" s="243" t="s">
        <v>132</v>
      </c>
    </row>
    <row r="435" spans="1:65" s="12" customFormat="1" ht="11.25">
      <c r="B435" s="212"/>
      <c r="C435" s="213"/>
      <c r="D435" s="208" t="s">
        <v>142</v>
      </c>
      <c r="E435" s="214" t="s">
        <v>1</v>
      </c>
      <c r="F435" s="215" t="s">
        <v>146</v>
      </c>
      <c r="G435" s="213"/>
      <c r="H435" s="214" t="s">
        <v>1</v>
      </c>
      <c r="I435" s="216"/>
      <c r="J435" s="213"/>
      <c r="K435" s="213"/>
      <c r="L435" s="217"/>
      <c r="M435" s="218"/>
      <c r="N435" s="219"/>
      <c r="O435" s="219"/>
      <c r="P435" s="219"/>
      <c r="Q435" s="219"/>
      <c r="R435" s="219"/>
      <c r="S435" s="219"/>
      <c r="T435" s="220"/>
      <c r="AT435" s="221" t="s">
        <v>142</v>
      </c>
      <c r="AU435" s="221" t="s">
        <v>83</v>
      </c>
      <c r="AV435" s="12" t="s">
        <v>83</v>
      </c>
      <c r="AW435" s="12" t="s">
        <v>31</v>
      </c>
      <c r="AX435" s="12" t="s">
        <v>75</v>
      </c>
      <c r="AY435" s="221" t="s">
        <v>132</v>
      </c>
    </row>
    <row r="436" spans="1:65" s="2" customFormat="1" ht="21.75" customHeight="1">
      <c r="A436" s="34"/>
      <c r="B436" s="35"/>
      <c r="C436" s="194" t="s">
        <v>335</v>
      </c>
      <c r="D436" s="194" t="s">
        <v>133</v>
      </c>
      <c r="E436" s="195" t="s">
        <v>336</v>
      </c>
      <c r="F436" s="196" t="s">
        <v>337</v>
      </c>
      <c r="G436" s="197" t="s">
        <v>149</v>
      </c>
      <c r="H436" s="198">
        <v>3320</v>
      </c>
      <c r="I436" s="199"/>
      <c r="J436" s="200">
        <f>ROUND(I436*H436,2)</f>
        <v>0</v>
      </c>
      <c r="K436" s="196" t="s">
        <v>137</v>
      </c>
      <c r="L436" s="201"/>
      <c r="M436" s="202" t="s">
        <v>1</v>
      </c>
      <c r="N436" s="203" t="s">
        <v>40</v>
      </c>
      <c r="O436" s="71"/>
      <c r="P436" s="204">
        <f>O436*H436</f>
        <v>0</v>
      </c>
      <c r="Q436" s="204">
        <v>9.0000000000000006E-5</v>
      </c>
      <c r="R436" s="204">
        <f>Q436*H436</f>
        <v>0.29880000000000001</v>
      </c>
      <c r="S436" s="204">
        <v>0</v>
      </c>
      <c r="T436" s="205">
        <f>S436*H436</f>
        <v>0</v>
      </c>
      <c r="U436" s="34"/>
      <c r="V436" s="34"/>
      <c r="W436" s="34"/>
      <c r="X436" s="34"/>
      <c r="Y436" s="34"/>
      <c r="Z436" s="34"/>
      <c r="AA436" s="34"/>
      <c r="AB436" s="34"/>
      <c r="AC436" s="34"/>
      <c r="AD436" s="34"/>
      <c r="AE436" s="34"/>
      <c r="AR436" s="206" t="s">
        <v>138</v>
      </c>
      <c r="AT436" s="206" t="s">
        <v>133</v>
      </c>
      <c r="AU436" s="206" t="s">
        <v>83</v>
      </c>
      <c r="AY436" s="17" t="s">
        <v>132</v>
      </c>
      <c r="BE436" s="207">
        <f>IF(N436="základní",J436,0)</f>
        <v>0</v>
      </c>
      <c r="BF436" s="207">
        <f>IF(N436="snížená",J436,0)</f>
        <v>0</v>
      </c>
      <c r="BG436" s="207">
        <f>IF(N436="zákl. přenesená",J436,0)</f>
        <v>0</v>
      </c>
      <c r="BH436" s="207">
        <f>IF(N436="sníž. přenesená",J436,0)</f>
        <v>0</v>
      </c>
      <c r="BI436" s="207">
        <f>IF(N436="nulová",J436,0)</f>
        <v>0</v>
      </c>
      <c r="BJ436" s="17" t="s">
        <v>83</v>
      </c>
      <c r="BK436" s="207">
        <f>ROUND(I436*H436,2)</f>
        <v>0</v>
      </c>
      <c r="BL436" s="17" t="s">
        <v>139</v>
      </c>
      <c r="BM436" s="206" t="s">
        <v>338</v>
      </c>
    </row>
    <row r="437" spans="1:65" s="2" customFormat="1" ht="11.25">
      <c r="A437" s="34"/>
      <c r="B437" s="35"/>
      <c r="C437" s="36"/>
      <c r="D437" s="208" t="s">
        <v>141</v>
      </c>
      <c r="E437" s="36"/>
      <c r="F437" s="209" t="s">
        <v>337</v>
      </c>
      <c r="G437" s="36"/>
      <c r="H437" s="36"/>
      <c r="I437" s="115"/>
      <c r="J437" s="36"/>
      <c r="K437" s="36"/>
      <c r="L437" s="39"/>
      <c r="M437" s="210"/>
      <c r="N437" s="211"/>
      <c r="O437" s="71"/>
      <c r="P437" s="71"/>
      <c r="Q437" s="71"/>
      <c r="R437" s="71"/>
      <c r="S437" s="71"/>
      <c r="T437" s="72"/>
      <c r="U437" s="34"/>
      <c r="V437" s="34"/>
      <c r="W437" s="34"/>
      <c r="X437" s="34"/>
      <c r="Y437" s="34"/>
      <c r="Z437" s="34"/>
      <c r="AA437" s="34"/>
      <c r="AB437" s="34"/>
      <c r="AC437" s="34"/>
      <c r="AD437" s="34"/>
      <c r="AE437" s="34"/>
      <c r="AT437" s="17" t="s">
        <v>141</v>
      </c>
      <c r="AU437" s="17" t="s">
        <v>83</v>
      </c>
    </row>
    <row r="438" spans="1:65" s="13" customFormat="1" ht="11.25">
      <c r="B438" s="222"/>
      <c r="C438" s="223"/>
      <c r="D438" s="208" t="s">
        <v>142</v>
      </c>
      <c r="E438" s="224" t="s">
        <v>1</v>
      </c>
      <c r="F438" s="225" t="s">
        <v>339</v>
      </c>
      <c r="G438" s="223"/>
      <c r="H438" s="226">
        <v>3320</v>
      </c>
      <c r="I438" s="227"/>
      <c r="J438" s="223"/>
      <c r="K438" s="223"/>
      <c r="L438" s="228"/>
      <c r="M438" s="229"/>
      <c r="N438" s="230"/>
      <c r="O438" s="230"/>
      <c r="P438" s="230"/>
      <c r="Q438" s="230"/>
      <c r="R438" s="230"/>
      <c r="S438" s="230"/>
      <c r="T438" s="231"/>
      <c r="AT438" s="232" t="s">
        <v>142</v>
      </c>
      <c r="AU438" s="232" t="s">
        <v>83</v>
      </c>
      <c r="AV438" s="13" t="s">
        <v>85</v>
      </c>
      <c r="AW438" s="13" t="s">
        <v>31</v>
      </c>
      <c r="AX438" s="13" t="s">
        <v>75</v>
      </c>
      <c r="AY438" s="232" t="s">
        <v>132</v>
      </c>
    </row>
    <row r="439" spans="1:65" s="14" customFormat="1" ht="11.25">
      <c r="B439" s="233"/>
      <c r="C439" s="234"/>
      <c r="D439" s="208" t="s">
        <v>142</v>
      </c>
      <c r="E439" s="235" t="s">
        <v>1</v>
      </c>
      <c r="F439" s="236" t="s">
        <v>145</v>
      </c>
      <c r="G439" s="234"/>
      <c r="H439" s="237">
        <v>3320</v>
      </c>
      <c r="I439" s="238"/>
      <c r="J439" s="234"/>
      <c r="K439" s="234"/>
      <c r="L439" s="239"/>
      <c r="M439" s="240"/>
      <c r="N439" s="241"/>
      <c r="O439" s="241"/>
      <c r="P439" s="241"/>
      <c r="Q439" s="241"/>
      <c r="R439" s="241"/>
      <c r="S439" s="241"/>
      <c r="T439" s="242"/>
      <c r="AT439" s="243" t="s">
        <v>142</v>
      </c>
      <c r="AU439" s="243" t="s">
        <v>83</v>
      </c>
      <c r="AV439" s="14" t="s">
        <v>139</v>
      </c>
      <c r="AW439" s="14" t="s">
        <v>31</v>
      </c>
      <c r="AX439" s="14" t="s">
        <v>83</v>
      </c>
      <c r="AY439" s="243" t="s">
        <v>132</v>
      </c>
    </row>
    <row r="440" spans="1:65" s="12" customFormat="1" ht="11.25">
      <c r="B440" s="212"/>
      <c r="C440" s="213"/>
      <c r="D440" s="208" t="s">
        <v>142</v>
      </c>
      <c r="E440" s="214" t="s">
        <v>1</v>
      </c>
      <c r="F440" s="215" t="s">
        <v>146</v>
      </c>
      <c r="G440" s="213"/>
      <c r="H440" s="214" t="s">
        <v>1</v>
      </c>
      <c r="I440" s="216"/>
      <c r="J440" s="213"/>
      <c r="K440" s="213"/>
      <c r="L440" s="217"/>
      <c r="M440" s="218"/>
      <c r="N440" s="219"/>
      <c r="O440" s="219"/>
      <c r="P440" s="219"/>
      <c r="Q440" s="219"/>
      <c r="R440" s="219"/>
      <c r="S440" s="219"/>
      <c r="T440" s="220"/>
      <c r="AT440" s="221" t="s">
        <v>142</v>
      </c>
      <c r="AU440" s="221" t="s">
        <v>83</v>
      </c>
      <c r="AV440" s="12" t="s">
        <v>83</v>
      </c>
      <c r="AW440" s="12" t="s">
        <v>31</v>
      </c>
      <c r="AX440" s="12" t="s">
        <v>75</v>
      </c>
      <c r="AY440" s="221" t="s">
        <v>132</v>
      </c>
    </row>
    <row r="441" spans="1:65" s="2" customFormat="1" ht="21.75" customHeight="1">
      <c r="A441" s="34"/>
      <c r="B441" s="35"/>
      <c r="C441" s="194" t="s">
        <v>158</v>
      </c>
      <c r="D441" s="194" t="s">
        <v>133</v>
      </c>
      <c r="E441" s="195" t="s">
        <v>340</v>
      </c>
      <c r="F441" s="196" t="s">
        <v>341</v>
      </c>
      <c r="G441" s="197" t="s">
        <v>149</v>
      </c>
      <c r="H441" s="198">
        <v>836</v>
      </c>
      <c r="I441" s="199"/>
      <c r="J441" s="200">
        <f>ROUND(I441*H441,2)</f>
        <v>0</v>
      </c>
      <c r="K441" s="196" t="s">
        <v>137</v>
      </c>
      <c r="L441" s="201"/>
      <c r="M441" s="202" t="s">
        <v>1</v>
      </c>
      <c r="N441" s="203" t="s">
        <v>40</v>
      </c>
      <c r="O441" s="71"/>
      <c r="P441" s="204">
        <f>O441*H441</f>
        <v>0</v>
      </c>
      <c r="Q441" s="204">
        <v>1.8000000000000001E-4</v>
      </c>
      <c r="R441" s="204">
        <f>Q441*H441</f>
        <v>0.15048</v>
      </c>
      <c r="S441" s="204">
        <v>0</v>
      </c>
      <c r="T441" s="205">
        <f>S441*H441</f>
        <v>0</v>
      </c>
      <c r="U441" s="34"/>
      <c r="V441" s="34"/>
      <c r="W441" s="34"/>
      <c r="X441" s="34"/>
      <c r="Y441" s="34"/>
      <c r="Z441" s="34"/>
      <c r="AA441" s="34"/>
      <c r="AB441" s="34"/>
      <c r="AC441" s="34"/>
      <c r="AD441" s="34"/>
      <c r="AE441" s="34"/>
      <c r="AR441" s="206" t="s">
        <v>138</v>
      </c>
      <c r="AT441" s="206" t="s">
        <v>133</v>
      </c>
      <c r="AU441" s="206" t="s">
        <v>83</v>
      </c>
      <c r="AY441" s="17" t="s">
        <v>132</v>
      </c>
      <c r="BE441" s="207">
        <f>IF(N441="základní",J441,0)</f>
        <v>0</v>
      </c>
      <c r="BF441" s="207">
        <f>IF(N441="snížená",J441,0)</f>
        <v>0</v>
      </c>
      <c r="BG441" s="207">
        <f>IF(N441="zákl. přenesená",J441,0)</f>
        <v>0</v>
      </c>
      <c r="BH441" s="207">
        <f>IF(N441="sníž. přenesená",J441,0)</f>
        <v>0</v>
      </c>
      <c r="BI441" s="207">
        <f>IF(N441="nulová",J441,0)</f>
        <v>0</v>
      </c>
      <c r="BJ441" s="17" t="s">
        <v>83</v>
      </c>
      <c r="BK441" s="207">
        <f>ROUND(I441*H441,2)</f>
        <v>0</v>
      </c>
      <c r="BL441" s="17" t="s">
        <v>139</v>
      </c>
      <c r="BM441" s="206" t="s">
        <v>342</v>
      </c>
    </row>
    <row r="442" spans="1:65" s="2" customFormat="1" ht="11.25">
      <c r="A442" s="34"/>
      <c r="B442" s="35"/>
      <c r="C442" s="36"/>
      <c r="D442" s="208" t="s">
        <v>141</v>
      </c>
      <c r="E442" s="36"/>
      <c r="F442" s="209" t="s">
        <v>341</v>
      </c>
      <c r="G442" s="36"/>
      <c r="H442" s="36"/>
      <c r="I442" s="115"/>
      <c r="J442" s="36"/>
      <c r="K442" s="36"/>
      <c r="L442" s="39"/>
      <c r="M442" s="210"/>
      <c r="N442" s="211"/>
      <c r="O442" s="71"/>
      <c r="P442" s="71"/>
      <c r="Q442" s="71"/>
      <c r="R442" s="71"/>
      <c r="S442" s="71"/>
      <c r="T442" s="72"/>
      <c r="U442" s="34"/>
      <c r="V442" s="34"/>
      <c r="W442" s="34"/>
      <c r="X442" s="34"/>
      <c r="Y442" s="34"/>
      <c r="Z442" s="34"/>
      <c r="AA442" s="34"/>
      <c r="AB442" s="34"/>
      <c r="AC442" s="34"/>
      <c r="AD442" s="34"/>
      <c r="AE442" s="34"/>
      <c r="AT442" s="17" t="s">
        <v>141</v>
      </c>
      <c r="AU442" s="17" t="s">
        <v>83</v>
      </c>
    </row>
    <row r="443" spans="1:65" s="12" customFormat="1" ht="11.25">
      <c r="B443" s="212"/>
      <c r="C443" s="213"/>
      <c r="D443" s="208" t="s">
        <v>142</v>
      </c>
      <c r="E443" s="214" t="s">
        <v>1</v>
      </c>
      <c r="F443" s="215" t="s">
        <v>291</v>
      </c>
      <c r="G443" s="213"/>
      <c r="H443" s="214" t="s">
        <v>1</v>
      </c>
      <c r="I443" s="216"/>
      <c r="J443" s="213"/>
      <c r="K443" s="213"/>
      <c r="L443" s="217"/>
      <c r="M443" s="218"/>
      <c r="N443" s="219"/>
      <c r="O443" s="219"/>
      <c r="P443" s="219"/>
      <c r="Q443" s="219"/>
      <c r="R443" s="219"/>
      <c r="S443" s="219"/>
      <c r="T443" s="220"/>
      <c r="AT443" s="221" t="s">
        <v>142</v>
      </c>
      <c r="AU443" s="221" t="s">
        <v>83</v>
      </c>
      <c r="AV443" s="12" t="s">
        <v>83</v>
      </c>
      <c r="AW443" s="12" t="s">
        <v>31</v>
      </c>
      <c r="AX443" s="12" t="s">
        <v>75</v>
      </c>
      <c r="AY443" s="221" t="s">
        <v>132</v>
      </c>
    </row>
    <row r="444" spans="1:65" s="13" customFormat="1" ht="11.25">
      <c r="B444" s="222"/>
      <c r="C444" s="223"/>
      <c r="D444" s="208" t="s">
        <v>142</v>
      </c>
      <c r="E444" s="224" t="s">
        <v>1</v>
      </c>
      <c r="F444" s="225" t="s">
        <v>343</v>
      </c>
      <c r="G444" s="223"/>
      <c r="H444" s="226">
        <v>90</v>
      </c>
      <c r="I444" s="227"/>
      <c r="J444" s="223"/>
      <c r="K444" s="223"/>
      <c r="L444" s="228"/>
      <c r="M444" s="229"/>
      <c r="N444" s="230"/>
      <c r="O444" s="230"/>
      <c r="P444" s="230"/>
      <c r="Q444" s="230"/>
      <c r="R444" s="230"/>
      <c r="S444" s="230"/>
      <c r="T444" s="231"/>
      <c r="AT444" s="232" t="s">
        <v>142</v>
      </c>
      <c r="AU444" s="232" t="s">
        <v>83</v>
      </c>
      <c r="AV444" s="13" t="s">
        <v>85</v>
      </c>
      <c r="AW444" s="13" t="s">
        <v>31</v>
      </c>
      <c r="AX444" s="13" t="s">
        <v>75</v>
      </c>
      <c r="AY444" s="232" t="s">
        <v>132</v>
      </c>
    </row>
    <row r="445" spans="1:65" s="12" customFormat="1" ht="11.25">
      <c r="B445" s="212"/>
      <c r="C445" s="213"/>
      <c r="D445" s="208" t="s">
        <v>142</v>
      </c>
      <c r="E445" s="214" t="s">
        <v>1</v>
      </c>
      <c r="F445" s="215" t="s">
        <v>293</v>
      </c>
      <c r="G445" s="213"/>
      <c r="H445" s="214" t="s">
        <v>1</v>
      </c>
      <c r="I445" s="216"/>
      <c r="J445" s="213"/>
      <c r="K445" s="213"/>
      <c r="L445" s="217"/>
      <c r="M445" s="218"/>
      <c r="N445" s="219"/>
      <c r="O445" s="219"/>
      <c r="P445" s="219"/>
      <c r="Q445" s="219"/>
      <c r="R445" s="219"/>
      <c r="S445" s="219"/>
      <c r="T445" s="220"/>
      <c r="AT445" s="221" t="s">
        <v>142</v>
      </c>
      <c r="AU445" s="221" t="s">
        <v>83</v>
      </c>
      <c r="AV445" s="12" t="s">
        <v>83</v>
      </c>
      <c r="AW445" s="12" t="s">
        <v>31</v>
      </c>
      <c r="AX445" s="12" t="s">
        <v>75</v>
      </c>
      <c r="AY445" s="221" t="s">
        <v>132</v>
      </c>
    </row>
    <row r="446" spans="1:65" s="13" customFormat="1" ht="11.25">
      <c r="B446" s="222"/>
      <c r="C446" s="223"/>
      <c r="D446" s="208" t="s">
        <v>142</v>
      </c>
      <c r="E446" s="224" t="s">
        <v>1</v>
      </c>
      <c r="F446" s="225" t="s">
        <v>344</v>
      </c>
      <c r="G446" s="223"/>
      <c r="H446" s="226">
        <v>136</v>
      </c>
      <c r="I446" s="227"/>
      <c r="J446" s="223"/>
      <c r="K446" s="223"/>
      <c r="L446" s="228"/>
      <c r="M446" s="229"/>
      <c r="N446" s="230"/>
      <c r="O446" s="230"/>
      <c r="P446" s="230"/>
      <c r="Q446" s="230"/>
      <c r="R446" s="230"/>
      <c r="S446" s="230"/>
      <c r="T446" s="231"/>
      <c r="AT446" s="232" t="s">
        <v>142</v>
      </c>
      <c r="AU446" s="232" t="s">
        <v>83</v>
      </c>
      <c r="AV446" s="13" t="s">
        <v>85</v>
      </c>
      <c r="AW446" s="13" t="s">
        <v>31</v>
      </c>
      <c r="AX446" s="13" t="s">
        <v>75</v>
      </c>
      <c r="AY446" s="232" t="s">
        <v>132</v>
      </c>
    </row>
    <row r="447" spans="1:65" s="12" customFormat="1" ht="11.25">
      <c r="B447" s="212"/>
      <c r="C447" s="213"/>
      <c r="D447" s="208" t="s">
        <v>142</v>
      </c>
      <c r="E447" s="214" t="s">
        <v>1</v>
      </c>
      <c r="F447" s="215" t="s">
        <v>180</v>
      </c>
      <c r="G447" s="213"/>
      <c r="H447" s="214" t="s">
        <v>1</v>
      </c>
      <c r="I447" s="216"/>
      <c r="J447" s="213"/>
      <c r="K447" s="213"/>
      <c r="L447" s="217"/>
      <c r="M447" s="218"/>
      <c r="N447" s="219"/>
      <c r="O447" s="219"/>
      <c r="P447" s="219"/>
      <c r="Q447" s="219"/>
      <c r="R447" s="219"/>
      <c r="S447" s="219"/>
      <c r="T447" s="220"/>
      <c r="AT447" s="221" t="s">
        <v>142</v>
      </c>
      <c r="AU447" s="221" t="s">
        <v>83</v>
      </c>
      <c r="AV447" s="12" t="s">
        <v>83</v>
      </c>
      <c r="AW447" s="12" t="s">
        <v>31</v>
      </c>
      <c r="AX447" s="12" t="s">
        <v>75</v>
      </c>
      <c r="AY447" s="221" t="s">
        <v>132</v>
      </c>
    </row>
    <row r="448" spans="1:65" s="13" customFormat="1" ht="11.25">
      <c r="B448" s="222"/>
      <c r="C448" s="223"/>
      <c r="D448" s="208" t="s">
        <v>142</v>
      </c>
      <c r="E448" s="224" t="s">
        <v>1</v>
      </c>
      <c r="F448" s="225" t="s">
        <v>345</v>
      </c>
      <c r="G448" s="223"/>
      <c r="H448" s="226">
        <v>24</v>
      </c>
      <c r="I448" s="227"/>
      <c r="J448" s="223"/>
      <c r="K448" s="223"/>
      <c r="L448" s="228"/>
      <c r="M448" s="229"/>
      <c r="N448" s="230"/>
      <c r="O448" s="230"/>
      <c r="P448" s="230"/>
      <c r="Q448" s="230"/>
      <c r="R448" s="230"/>
      <c r="S448" s="230"/>
      <c r="T448" s="231"/>
      <c r="AT448" s="232" t="s">
        <v>142</v>
      </c>
      <c r="AU448" s="232" t="s">
        <v>83</v>
      </c>
      <c r="AV448" s="13" t="s">
        <v>85</v>
      </c>
      <c r="AW448" s="13" t="s">
        <v>31</v>
      </c>
      <c r="AX448" s="13" t="s">
        <v>75</v>
      </c>
      <c r="AY448" s="232" t="s">
        <v>132</v>
      </c>
    </row>
    <row r="449" spans="1:65" s="12" customFormat="1" ht="11.25">
      <c r="B449" s="212"/>
      <c r="C449" s="213"/>
      <c r="D449" s="208" t="s">
        <v>142</v>
      </c>
      <c r="E449" s="214" t="s">
        <v>1</v>
      </c>
      <c r="F449" s="215" t="s">
        <v>157</v>
      </c>
      <c r="G449" s="213"/>
      <c r="H449" s="214" t="s">
        <v>1</v>
      </c>
      <c r="I449" s="216"/>
      <c r="J449" s="213"/>
      <c r="K449" s="213"/>
      <c r="L449" s="217"/>
      <c r="M449" s="218"/>
      <c r="N449" s="219"/>
      <c r="O449" s="219"/>
      <c r="P449" s="219"/>
      <c r="Q449" s="219"/>
      <c r="R449" s="219"/>
      <c r="S449" s="219"/>
      <c r="T449" s="220"/>
      <c r="AT449" s="221" t="s">
        <v>142</v>
      </c>
      <c r="AU449" s="221" t="s">
        <v>83</v>
      </c>
      <c r="AV449" s="12" t="s">
        <v>83</v>
      </c>
      <c r="AW449" s="12" t="s">
        <v>31</v>
      </c>
      <c r="AX449" s="12" t="s">
        <v>75</v>
      </c>
      <c r="AY449" s="221" t="s">
        <v>132</v>
      </c>
    </row>
    <row r="450" spans="1:65" s="13" customFormat="1" ht="11.25">
      <c r="B450" s="222"/>
      <c r="C450" s="223"/>
      <c r="D450" s="208" t="s">
        <v>142</v>
      </c>
      <c r="E450" s="224" t="s">
        <v>1</v>
      </c>
      <c r="F450" s="225" t="s">
        <v>346</v>
      </c>
      <c r="G450" s="223"/>
      <c r="H450" s="226">
        <v>78</v>
      </c>
      <c r="I450" s="227"/>
      <c r="J450" s="223"/>
      <c r="K450" s="223"/>
      <c r="L450" s="228"/>
      <c r="M450" s="229"/>
      <c r="N450" s="230"/>
      <c r="O450" s="230"/>
      <c r="P450" s="230"/>
      <c r="Q450" s="230"/>
      <c r="R450" s="230"/>
      <c r="S450" s="230"/>
      <c r="T450" s="231"/>
      <c r="AT450" s="232" t="s">
        <v>142</v>
      </c>
      <c r="AU450" s="232" t="s">
        <v>83</v>
      </c>
      <c r="AV450" s="13" t="s">
        <v>85</v>
      </c>
      <c r="AW450" s="13" t="s">
        <v>31</v>
      </c>
      <c r="AX450" s="13" t="s">
        <v>75</v>
      </c>
      <c r="AY450" s="232" t="s">
        <v>132</v>
      </c>
    </row>
    <row r="451" spans="1:65" s="12" customFormat="1" ht="11.25">
      <c r="B451" s="212"/>
      <c r="C451" s="213"/>
      <c r="D451" s="208" t="s">
        <v>142</v>
      </c>
      <c r="E451" s="214" t="s">
        <v>1</v>
      </c>
      <c r="F451" s="215" t="s">
        <v>143</v>
      </c>
      <c r="G451" s="213"/>
      <c r="H451" s="214" t="s">
        <v>1</v>
      </c>
      <c r="I451" s="216"/>
      <c r="J451" s="213"/>
      <c r="K451" s="213"/>
      <c r="L451" s="217"/>
      <c r="M451" s="218"/>
      <c r="N451" s="219"/>
      <c r="O451" s="219"/>
      <c r="P451" s="219"/>
      <c r="Q451" s="219"/>
      <c r="R451" s="219"/>
      <c r="S451" s="219"/>
      <c r="T451" s="220"/>
      <c r="AT451" s="221" t="s">
        <v>142</v>
      </c>
      <c r="AU451" s="221" t="s">
        <v>83</v>
      </c>
      <c r="AV451" s="12" t="s">
        <v>83</v>
      </c>
      <c r="AW451" s="12" t="s">
        <v>31</v>
      </c>
      <c r="AX451" s="12" t="s">
        <v>75</v>
      </c>
      <c r="AY451" s="221" t="s">
        <v>132</v>
      </c>
    </row>
    <row r="452" spans="1:65" s="13" customFormat="1" ht="11.25">
      <c r="B452" s="222"/>
      <c r="C452" s="223"/>
      <c r="D452" s="208" t="s">
        <v>142</v>
      </c>
      <c r="E452" s="224" t="s">
        <v>1</v>
      </c>
      <c r="F452" s="225" t="s">
        <v>347</v>
      </c>
      <c r="G452" s="223"/>
      <c r="H452" s="226">
        <v>508</v>
      </c>
      <c r="I452" s="227"/>
      <c r="J452" s="223"/>
      <c r="K452" s="223"/>
      <c r="L452" s="228"/>
      <c r="M452" s="229"/>
      <c r="N452" s="230"/>
      <c r="O452" s="230"/>
      <c r="P452" s="230"/>
      <c r="Q452" s="230"/>
      <c r="R452" s="230"/>
      <c r="S452" s="230"/>
      <c r="T452" s="231"/>
      <c r="AT452" s="232" t="s">
        <v>142</v>
      </c>
      <c r="AU452" s="232" t="s">
        <v>83</v>
      </c>
      <c r="AV452" s="13" t="s">
        <v>85</v>
      </c>
      <c r="AW452" s="13" t="s">
        <v>31</v>
      </c>
      <c r="AX452" s="13" t="s">
        <v>75</v>
      </c>
      <c r="AY452" s="232" t="s">
        <v>132</v>
      </c>
    </row>
    <row r="453" spans="1:65" s="14" customFormat="1" ht="11.25">
      <c r="B453" s="233"/>
      <c r="C453" s="234"/>
      <c r="D453" s="208" t="s">
        <v>142</v>
      </c>
      <c r="E453" s="235" t="s">
        <v>1</v>
      </c>
      <c r="F453" s="236" t="s">
        <v>145</v>
      </c>
      <c r="G453" s="234"/>
      <c r="H453" s="237">
        <v>836</v>
      </c>
      <c r="I453" s="238"/>
      <c r="J453" s="234"/>
      <c r="K453" s="234"/>
      <c r="L453" s="239"/>
      <c r="M453" s="240"/>
      <c r="N453" s="241"/>
      <c r="O453" s="241"/>
      <c r="P453" s="241"/>
      <c r="Q453" s="241"/>
      <c r="R453" s="241"/>
      <c r="S453" s="241"/>
      <c r="T453" s="242"/>
      <c r="AT453" s="243" t="s">
        <v>142</v>
      </c>
      <c r="AU453" s="243" t="s">
        <v>83</v>
      </c>
      <c r="AV453" s="14" t="s">
        <v>139</v>
      </c>
      <c r="AW453" s="14" t="s">
        <v>31</v>
      </c>
      <c r="AX453" s="14" t="s">
        <v>83</v>
      </c>
      <c r="AY453" s="243" t="s">
        <v>132</v>
      </c>
    </row>
    <row r="454" spans="1:65" s="12" customFormat="1" ht="11.25">
      <c r="B454" s="212"/>
      <c r="C454" s="213"/>
      <c r="D454" s="208" t="s">
        <v>142</v>
      </c>
      <c r="E454" s="214" t="s">
        <v>1</v>
      </c>
      <c r="F454" s="215" t="s">
        <v>146</v>
      </c>
      <c r="G454" s="213"/>
      <c r="H454" s="214" t="s">
        <v>1</v>
      </c>
      <c r="I454" s="216"/>
      <c r="J454" s="213"/>
      <c r="K454" s="213"/>
      <c r="L454" s="217"/>
      <c r="M454" s="218"/>
      <c r="N454" s="219"/>
      <c r="O454" s="219"/>
      <c r="P454" s="219"/>
      <c r="Q454" s="219"/>
      <c r="R454" s="219"/>
      <c r="S454" s="219"/>
      <c r="T454" s="220"/>
      <c r="AT454" s="221" t="s">
        <v>142</v>
      </c>
      <c r="AU454" s="221" t="s">
        <v>83</v>
      </c>
      <c r="AV454" s="12" t="s">
        <v>83</v>
      </c>
      <c r="AW454" s="12" t="s">
        <v>31</v>
      </c>
      <c r="AX454" s="12" t="s">
        <v>75</v>
      </c>
      <c r="AY454" s="221" t="s">
        <v>132</v>
      </c>
    </row>
    <row r="455" spans="1:65" s="2" customFormat="1" ht="21.75" customHeight="1">
      <c r="A455" s="34"/>
      <c r="B455" s="35"/>
      <c r="C455" s="194" t="s">
        <v>348</v>
      </c>
      <c r="D455" s="194" t="s">
        <v>133</v>
      </c>
      <c r="E455" s="195" t="s">
        <v>349</v>
      </c>
      <c r="F455" s="196" t="s">
        <v>350</v>
      </c>
      <c r="G455" s="197" t="s">
        <v>149</v>
      </c>
      <c r="H455" s="198">
        <v>226</v>
      </c>
      <c r="I455" s="199"/>
      <c r="J455" s="200">
        <f>ROUND(I455*H455,2)</f>
        <v>0</v>
      </c>
      <c r="K455" s="196" t="s">
        <v>137</v>
      </c>
      <c r="L455" s="201"/>
      <c r="M455" s="202" t="s">
        <v>1</v>
      </c>
      <c r="N455" s="203" t="s">
        <v>40</v>
      </c>
      <c r="O455" s="71"/>
      <c r="P455" s="204">
        <f>O455*H455</f>
        <v>0</v>
      </c>
      <c r="Q455" s="204">
        <v>9.0000000000000006E-5</v>
      </c>
      <c r="R455" s="204">
        <f>Q455*H455</f>
        <v>2.034E-2</v>
      </c>
      <c r="S455" s="204">
        <v>0</v>
      </c>
      <c r="T455" s="205">
        <f>S455*H455</f>
        <v>0</v>
      </c>
      <c r="U455" s="34"/>
      <c r="V455" s="34"/>
      <c r="W455" s="34"/>
      <c r="X455" s="34"/>
      <c r="Y455" s="34"/>
      <c r="Z455" s="34"/>
      <c r="AA455" s="34"/>
      <c r="AB455" s="34"/>
      <c r="AC455" s="34"/>
      <c r="AD455" s="34"/>
      <c r="AE455" s="34"/>
      <c r="AR455" s="206" t="s">
        <v>138</v>
      </c>
      <c r="AT455" s="206" t="s">
        <v>133</v>
      </c>
      <c r="AU455" s="206" t="s">
        <v>83</v>
      </c>
      <c r="AY455" s="17" t="s">
        <v>132</v>
      </c>
      <c r="BE455" s="207">
        <f>IF(N455="základní",J455,0)</f>
        <v>0</v>
      </c>
      <c r="BF455" s="207">
        <f>IF(N455="snížená",J455,0)</f>
        <v>0</v>
      </c>
      <c r="BG455" s="207">
        <f>IF(N455="zákl. přenesená",J455,0)</f>
        <v>0</v>
      </c>
      <c r="BH455" s="207">
        <f>IF(N455="sníž. přenesená",J455,0)</f>
        <v>0</v>
      </c>
      <c r="BI455" s="207">
        <f>IF(N455="nulová",J455,0)</f>
        <v>0</v>
      </c>
      <c r="BJ455" s="17" t="s">
        <v>83</v>
      </c>
      <c r="BK455" s="207">
        <f>ROUND(I455*H455,2)</f>
        <v>0</v>
      </c>
      <c r="BL455" s="17" t="s">
        <v>139</v>
      </c>
      <c r="BM455" s="206" t="s">
        <v>351</v>
      </c>
    </row>
    <row r="456" spans="1:65" s="2" customFormat="1" ht="11.25">
      <c r="A456" s="34"/>
      <c r="B456" s="35"/>
      <c r="C456" s="36"/>
      <c r="D456" s="208" t="s">
        <v>141</v>
      </c>
      <c r="E456" s="36"/>
      <c r="F456" s="209" t="s">
        <v>350</v>
      </c>
      <c r="G456" s="36"/>
      <c r="H456" s="36"/>
      <c r="I456" s="115"/>
      <c r="J456" s="36"/>
      <c r="K456" s="36"/>
      <c r="L456" s="39"/>
      <c r="M456" s="210"/>
      <c r="N456" s="211"/>
      <c r="O456" s="71"/>
      <c r="P456" s="71"/>
      <c r="Q456" s="71"/>
      <c r="R456" s="71"/>
      <c r="S456" s="71"/>
      <c r="T456" s="72"/>
      <c r="U456" s="34"/>
      <c r="V456" s="34"/>
      <c r="W456" s="34"/>
      <c r="X456" s="34"/>
      <c r="Y456" s="34"/>
      <c r="Z456" s="34"/>
      <c r="AA456" s="34"/>
      <c r="AB456" s="34"/>
      <c r="AC456" s="34"/>
      <c r="AD456" s="34"/>
      <c r="AE456" s="34"/>
      <c r="AT456" s="17" t="s">
        <v>141</v>
      </c>
      <c r="AU456" s="17" t="s">
        <v>83</v>
      </c>
    </row>
    <row r="457" spans="1:65" s="12" customFormat="1" ht="11.25">
      <c r="B457" s="212"/>
      <c r="C457" s="213"/>
      <c r="D457" s="208" t="s">
        <v>142</v>
      </c>
      <c r="E457" s="214" t="s">
        <v>1</v>
      </c>
      <c r="F457" s="215" t="s">
        <v>291</v>
      </c>
      <c r="G457" s="213"/>
      <c r="H457" s="214" t="s">
        <v>1</v>
      </c>
      <c r="I457" s="216"/>
      <c r="J457" s="213"/>
      <c r="K457" s="213"/>
      <c r="L457" s="217"/>
      <c r="M457" s="218"/>
      <c r="N457" s="219"/>
      <c r="O457" s="219"/>
      <c r="P457" s="219"/>
      <c r="Q457" s="219"/>
      <c r="R457" s="219"/>
      <c r="S457" s="219"/>
      <c r="T457" s="220"/>
      <c r="AT457" s="221" t="s">
        <v>142</v>
      </c>
      <c r="AU457" s="221" t="s">
        <v>83</v>
      </c>
      <c r="AV457" s="12" t="s">
        <v>83</v>
      </c>
      <c r="AW457" s="12" t="s">
        <v>31</v>
      </c>
      <c r="AX457" s="12" t="s">
        <v>75</v>
      </c>
      <c r="AY457" s="221" t="s">
        <v>132</v>
      </c>
    </row>
    <row r="458" spans="1:65" s="13" customFormat="1" ht="11.25">
      <c r="B458" s="222"/>
      <c r="C458" s="223"/>
      <c r="D458" s="208" t="s">
        <v>142</v>
      </c>
      <c r="E458" s="224" t="s">
        <v>1</v>
      </c>
      <c r="F458" s="225" t="s">
        <v>343</v>
      </c>
      <c r="G458" s="223"/>
      <c r="H458" s="226">
        <v>90</v>
      </c>
      <c r="I458" s="227"/>
      <c r="J458" s="223"/>
      <c r="K458" s="223"/>
      <c r="L458" s="228"/>
      <c r="M458" s="229"/>
      <c r="N458" s="230"/>
      <c r="O458" s="230"/>
      <c r="P458" s="230"/>
      <c r="Q458" s="230"/>
      <c r="R458" s="230"/>
      <c r="S458" s="230"/>
      <c r="T458" s="231"/>
      <c r="AT458" s="232" t="s">
        <v>142</v>
      </c>
      <c r="AU458" s="232" t="s">
        <v>83</v>
      </c>
      <c r="AV458" s="13" t="s">
        <v>85</v>
      </c>
      <c r="AW458" s="13" t="s">
        <v>31</v>
      </c>
      <c r="AX458" s="13" t="s">
        <v>75</v>
      </c>
      <c r="AY458" s="232" t="s">
        <v>132</v>
      </c>
    </row>
    <row r="459" spans="1:65" s="12" customFormat="1" ht="11.25">
      <c r="B459" s="212"/>
      <c r="C459" s="213"/>
      <c r="D459" s="208" t="s">
        <v>142</v>
      </c>
      <c r="E459" s="214" t="s">
        <v>1</v>
      </c>
      <c r="F459" s="215" t="s">
        <v>293</v>
      </c>
      <c r="G459" s="213"/>
      <c r="H459" s="214" t="s">
        <v>1</v>
      </c>
      <c r="I459" s="216"/>
      <c r="J459" s="213"/>
      <c r="K459" s="213"/>
      <c r="L459" s="217"/>
      <c r="M459" s="218"/>
      <c r="N459" s="219"/>
      <c r="O459" s="219"/>
      <c r="P459" s="219"/>
      <c r="Q459" s="219"/>
      <c r="R459" s="219"/>
      <c r="S459" s="219"/>
      <c r="T459" s="220"/>
      <c r="AT459" s="221" t="s">
        <v>142</v>
      </c>
      <c r="AU459" s="221" t="s">
        <v>83</v>
      </c>
      <c r="AV459" s="12" t="s">
        <v>83</v>
      </c>
      <c r="AW459" s="12" t="s">
        <v>31</v>
      </c>
      <c r="AX459" s="12" t="s">
        <v>75</v>
      </c>
      <c r="AY459" s="221" t="s">
        <v>132</v>
      </c>
    </row>
    <row r="460" spans="1:65" s="13" customFormat="1" ht="11.25">
      <c r="B460" s="222"/>
      <c r="C460" s="223"/>
      <c r="D460" s="208" t="s">
        <v>142</v>
      </c>
      <c r="E460" s="224" t="s">
        <v>1</v>
      </c>
      <c r="F460" s="225" t="s">
        <v>344</v>
      </c>
      <c r="G460" s="223"/>
      <c r="H460" s="226">
        <v>136</v>
      </c>
      <c r="I460" s="227"/>
      <c r="J460" s="223"/>
      <c r="K460" s="223"/>
      <c r="L460" s="228"/>
      <c r="M460" s="229"/>
      <c r="N460" s="230"/>
      <c r="O460" s="230"/>
      <c r="P460" s="230"/>
      <c r="Q460" s="230"/>
      <c r="R460" s="230"/>
      <c r="S460" s="230"/>
      <c r="T460" s="231"/>
      <c r="AT460" s="232" t="s">
        <v>142</v>
      </c>
      <c r="AU460" s="232" t="s">
        <v>83</v>
      </c>
      <c r="AV460" s="13" t="s">
        <v>85</v>
      </c>
      <c r="AW460" s="13" t="s">
        <v>31</v>
      </c>
      <c r="AX460" s="13" t="s">
        <v>75</v>
      </c>
      <c r="AY460" s="232" t="s">
        <v>132</v>
      </c>
    </row>
    <row r="461" spans="1:65" s="14" customFormat="1" ht="11.25">
      <c r="B461" s="233"/>
      <c r="C461" s="234"/>
      <c r="D461" s="208" t="s">
        <v>142</v>
      </c>
      <c r="E461" s="235" t="s">
        <v>1</v>
      </c>
      <c r="F461" s="236" t="s">
        <v>145</v>
      </c>
      <c r="G461" s="234"/>
      <c r="H461" s="237">
        <v>226</v>
      </c>
      <c r="I461" s="238"/>
      <c r="J461" s="234"/>
      <c r="K461" s="234"/>
      <c r="L461" s="239"/>
      <c r="M461" s="240"/>
      <c r="N461" s="241"/>
      <c r="O461" s="241"/>
      <c r="P461" s="241"/>
      <c r="Q461" s="241"/>
      <c r="R461" s="241"/>
      <c r="S461" s="241"/>
      <c r="T461" s="242"/>
      <c r="AT461" s="243" t="s">
        <v>142</v>
      </c>
      <c r="AU461" s="243" t="s">
        <v>83</v>
      </c>
      <c r="AV461" s="14" t="s">
        <v>139</v>
      </c>
      <c r="AW461" s="14" t="s">
        <v>31</v>
      </c>
      <c r="AX461" s="14" t="s">
        <v>83</v>
      </c>
      <c r="AY461" s="243" t="s">
        <v>132</v>
      </c>
    </row>
    <row r="462" spans="1:65" s="12" customFormat="1" ht="11.25">
      <c r="B462" s="212"/>
      <c r="C462" s="213"/>
      <c r="D462" s="208" t="s">
        <v>142</v>
      </c>
      <c r="E462" s="214" t="s">
        <v>1</v>
      </c>
      <c r="F462" s="215" t="s">
        <v>146</v>
      </c>
      <c r="G462" s="213"/>
      <c r="H462" s="214" t="s">
        <v>1</v>
      </c>
      <c r="I462" s="216"/>
      <c r="J462" s="213"/>
      <c r="K462" s="213"/>
      <c r="L462" s="217"/>
      <c r="M462" s="218"/>
      <c r="N462" s="219"/>
      <c r="O462" s="219"/>
      <c r="P462" s="219"/>
      <c r="Q462" s="219"/>
      <c r="R462" s="219"/>
      <c r="S462" s="219"/>
      <c r="T462" s="220"/>
      <c r="AT462" s="221" t="s">
        <v>142</v>
      </c>
      <c r="AU462" s="221" t="s">
        <v>83</v>
      </c>
      <c r="AV462" s="12" t="s">
        <v>83</v>
      </c>
      <c r="AW462" s="12" t="s">
        <v>31</v>
      </c>
      <c r="AX462" s="12" t="s">
        <v>75</v>
      </c>
      <c r="AY462" s="221" t="s">
        <v>132</v>
      </c>
    </row>
    <row r="463" spans="1:65" s="11" customFormat="1" ht="25.9" customHeight="1">
      <c r="B463" s="180"/>
      <c r="C463" s="181"/>
      <c r="D463" s="182" t="s">
        <v>74</v>
      </c>
      <c r="E463" s="183" t="s">
        <v>133</v>
      </c>
      <c r="F463" s="183" t="s">
        <v>352</v>
      </c>
      <c r="G463" s="181"/>
      <c r="H463" s="181"/>
      <c r="I463" s="184"/>
      <c r="J463" s="185">
        <f>BK463</f>
        <v>0</v>
      </c>
      <c r="K463" s="181"/>
      <c r="L463" s="186"/>
      <c r="M463" s="187"/>
      <c r="N463" s="188"/>
      <c r="O463" s="188"/>
      <c r="P463" s="189">
        <f>SUM(P464:P568)</f>
        <v>0</v>
      </c>
      <c r="Q463" s="188"/>
      <c r="R463" s="189">
        <f>SUM(R464:R568)</f>
        <v>1546.51206</v>
      </c>
      <c r="S463" s="188"/>
      <c r="T463" s="190">
        <f>SUM(T464:T568)</f>
        <v>0</v>
      </c>
      <c r="AR463" s="191" t="s">
        <v>152</v>
      </c>
      <c r="AT463" s="192" t="s">
        <v>74</v>
      </c>
      <c r="AU463" s="192" t="s">
        <v>75</v>
      </c>
      <c r="AY463" s="191" t="s">
        <v>132</v>
      </c>
      <c r="BK463" s="193">
        <f>SUM(BK464:BK568)</f>
        <v>0</v>
      </c>
    </row>
    <row r="464" spans="1:65" s="2" customFormat="1" ht="21.75" customHeight="1">
      <c r="A464" s="34"/>
      <c r="B464" s="35"/>
      <c r="C464" s="194" t="s">
        <v>353</v>
      </c>
      <c r="D464" s="194" t="s">
        <v>133</v>
      </c>
      <c r="E464" s="195" t="s">
        <v>354</v>
      </c>
      <c r="F464" s="196" t="s">
        <v>355</v>
      </c>
      <c r="G464" s="197" t="s">
        <v>149</v>
      </c>
      <c r="H464" s="198">
        <v>1</v>
      </c>
      <c r="I464" s="199"/>
      <c r="J464" s="200">
        <f>ROUND(I464*H464,2)</f>
        <v>0</v>
      </c>
      <c r="K464" s="196" t="s">
        <v>137</v>
      </c>
      <c r="L464" s="201"/>
      <c r="M464" s="202" t="s">
        <v>1</v>
      </c>
      <c r="N464" s="203" t="s">
        <v>40</v>
      </c>
      <c r="O464" s="71"/>
      <c r="P464" s="204">
        <f>O464*H464</f>
        <v>0</v>
      </c>
      <c r="Q464" s="204">
        <v>3.4290000000000001E-2</v>
      </c>
      <c r="R464" s="204">
        <f>Q464*H464</f>
        <v>3.4290000000000001E-2</v>
      </c>
      <c r="S464" s="204">
        <v>0</v>
      </c>
      <c r="T464" s="205">
        <f>S464*H464</f>
        <v>0</v>
      </c>
      <c r="U464" s="34"/>
      <c r="V464" s="34"/>
      <c r="W464" s="34"/>
      <c r="X464" s="34"/>
      <c r="Y464" s="34"/>
      <c r="Z464" s="34"/>
      <c r="AA464" s="34"/>
      <c r="AB464" s="34"/>
      <c r="AC464" s="34"/>
      <c r="AD464" s="34"/>
      <c r="AE464" s="34"/>
      <c r="AR464" s="206" t="s">
        <v>138</v>
      </c>
      <c r="AT464" s="206" t="s">
        <v>133</v>
      </c>
      <c r="AU464" s="206" t="s">
        <v>83</v>
      </c>
      <c r="AY464" s="17" t="s">
        <v>132</v>
      </c>
      <c r="BE464" s="207">
        <f>IF(N464="základní",J464,0)</f>
        <v>0</v>
      </c>
      <c r="BF464" s="207">
        <f>IF(N464="snížená",J464,0)</f>
        <v>0</v>
      </c>
      <c r="BG464" s="207">
        <f>IF(N464="zákl. přenesená",J464,0)</f>
        <v>0</v>
      </c>
      <c r="BH464" s="207">
        <f>IF(N464="sníž. přenesená",J464,0)</f>
        <v>0</v>
      </c>
      <c r="BI464" s="207">
        <f>IF(N464="nulová",J464,0)</f>
        <v>0</v>
      </c>
      <c r="BJ464" s="17" t="s">
        <v>83</v>
      </c>
      <c r="BK464" s="207">
        <f>ROUND(I464*H464,2)</f>
        <v>0</v>
      </c>
      <c r="BL464" s="17" t="s">
        <v>139</v>
      </c>
      <c r="BM464" s="206" t="s">
        <v>356</v>
      </c>
    </row>
    <row r="465" spans="1:65" s="2" customFormat="1" ht="19.5">
      <c r="A465" s="34"/>
      <c r="B465" s="35"/>
      <c r="C465" s="36"/>
      <c r="D465" s="208" t="s">
        <v>141</v>
      </c>
      <c r="E465" s="36"/>
      <c r="F465" s="209" t="s">
        <v>355</v>
      </c>
      <c r="G465" s="36"/>
      <c r="H465" s="36"/>
      <c r="I465" s="115"/>
      <c r="J465" s="36"/>
      <c r="K465" s="36"/>
      <c r="L465" s="39"/>
      <c r="M465" s="210"/>
      <c r="N465" s="211"/>
      <c r="O465" s="71"/>
      <c r="P465" s="71"/>
      <c r="Q465" s="71"/>
      <c r="R465" s="71"/>
      <c r="S465" s="71"/>
      <c r="T465" s="72"/>
      <c r="U465" s="34"/>
      <c r="V465" s="34"/>
      <c r="W465" s="34"/>
      <c r="X465" s="34"/>
      <c r="Y465" s="34"/>
      <c r="Z465" s="34"/>
      <c r="AA465" s="34"/>
      <c r="AB465" s="34"/>
      <c r="AC465" s="34"/>
      <c r="AD465" s="34"/>
      <c r="AE465" s="34"/>
      <c r="AT465" s="17" t="s">
        <v>141</v>
      </c>
      <c r="AU465" s="17" t="s">
        <v>83</v>
      </c>
    </row>
    <row r="466" spans="1:65" s="12" customFormat="1" ht="11.25">
      <c r="B466" s="212"/>
      <c r="C466" s="213"/>
      <c r="D466" s="208" t="s">
        <v>142</v>
      </c>
      <c r="E466" s="214" t="s">
        <v>1</v>
      </c>
      <c r="F466" s="215" t="s">
        <v>196</v>
      </c>
      <c r="G466" s="213"/>
      <c r="H466" s="214" t="s">
        <v>1</v>
      </c>
      <c r="I466" s="216"/>
      <c r="J466" s="213"/>
      <c r="K466" s="213"/>
      <c r="L466" s="217"/>
      <c r="M466" s="218"/>
      <c r="N466" s="219"/>
      <c r="O466" s="219"/>
      <c r="P466" s="219"/>
      <c r="Q466" s="219"/>
      <c r="R466" s="219"/>
      <c r="S466" s="219"/>
      <c r="T466" s="220"/>
      <c r="AT466" s="221" t="s">
        <v>142</v>
      </c>
      <c r="AU466" s="221" t="s">
        <v>83</v>
      </c>
      <c r="AV466" s="12" t="s">
        <v>83</v>
      </c>
      <c r="AW466" s="12" t="s">
        <v>31</v>
      </c>
      <c r="AX466" s="12" t="s">
        <v>75</v>
      </c>
      <c r="AY466" s="221" t="s">
        <v>132</v>
      </c>
    </row>
    <row r="467" spans="1:65" s="13" customFormat="1" ht="11.25">
      <c r="B467" s="222"/>
      <c r="C467" s="223"/>
      <c r="D467" s="208" t="s">
        <v>142</v>
      </c>
      <c r="E467" s="224" t="s">
        <v>1</v>
      </c>
      <c r="F467" s="225" t="s">
        <v>83</v>
      </c>
      <c r="G467" s="223"/>
      <c r="H467" s="226">
        <v>1</v>
      </c>
      <c r="I467" s="227"/>
      <c r="J467" s="223"/>
      <c r="K467" s="223"/>
      <c r="L467" s="228"/>
      <c r="M467" s="229"/>
      <c r="N467" s="230"/>
      <c r="O467" s="230"/>
      <c r="P467" s="230"/>
      <c r="Q467" s="230"/>
      <c r="R467" s="230"/>
      <c r="S467" s="230"/>
      <c r="T467" s="231"/>
      <c r="AT467" s="232" t="s">
        <v>142</v>
      </c>
      <c r="AU467" s="232" t="s">
        <v>83</v>
      </c>
      <c r="AV467" s="13" t="s">
        <v>85</v>
      </c>
      <c r="AW467" s="13" t="s">
        <v>31</v>
      </c>
      <c r="AX467" s="13" t="s">
        <v>75</v>
      </c>
      <c r="AY467" s="232" t="s">
        <v>132</v>
      </c>
    </row>
    <row r="468" spans="1:65" s="14" customFormat="1" ht="11.25">
      <c r="B468" s="233"/>
      <c r="C468" s="234"/>
      <c r="D468" s="208" t="s">
        <v>142</v>
      </c>
      <c r="E468" s="235" t="s">
        <v>1</v>
      </c>
      <c r="F468" s="236" t="s">
        <v>145</v>
      </c>
      <c r="G468" s="234"/>
      <c r="H468" s="237">
        <v>1</v>
      </c>
      <c r="I468" s="238"/>
      <c r="J468" s="234"/>
      <c r="K468" s="234"/>
      <c r="L468" s="239"/>
      <c r="M468" s="240"/>
      <c r="N468" s="241"/>
      <c r="O468" s="241"/>
      <c r="P468" s="241"/>
      <c r="Q468" s="241"/>
      <c r="R468" s="241"/>
      <c r="S468" s="241"/>
      <c r="T468" s="242"/>
      <c r="AT468" s="243" t="s">
        <v>142</v>
      </c>
      <c r="AU468" s="243" t="s">
        <v>83</v>
      </c>
      <c r="AV468" s="14" t="s">
        <v>139</v>
      </c>
      <c r="AW468" s="14" t="s">
        <v>31</v>
      </c>
      <c r="AX468" s="14" t="s">
        <v>83</v>
      </c>
      <c r="AY468" s="243" t="s">
        <v>132</v>
      </c>
    </row>
    <row r="469" spans="1:65" s="2" customFormat="1" ht="21.75" customHeight="1">
      <c r="A469" s="34"/>
      <c r="B469" s="35"/>
      <c r="C469" s="194" t="s">
        <v>357</v>
      </c>
      <c r="D469" s="194" t="s">
        <v>133</v>
      </c>
      <c r="E469" s="195" t="s">
        <v>358</v>
      </c>
      <c r="F469" s="196" t="s">
        <v>359</v>
      </c>
      <c r="G469" s="197" t="s">
        <v>149</v>
      </c>
      <c r="H469" s="198">
        <v>1</v>
      </c>
      <c r="I469" s="199"/>
      <c r="J469" s="200">
        <f>ROUND(I469*H469,2)</f>
        <v>0</v>
      </c>
      <c r="K469" s="196" t="s">
        <v>137</v>
      </c>
      <c r="L469" s="201"/>
      <c r="M469" s="202" t="s">
        <v>1</v>
      </c>
      <c r="N469" s="203" t="s">
        <v>40</v>
      </c>
      <c r="O469" s="71"/>
      <c r="P469" s="204">
        <f>O469*H469</f>
        <v>0</v>
      </c>
      <c r="Q469" s="204">
        <v>3.4819999999999997E-2</v>
      </c>
      <c r="R469" s="204">
        <f>Q469*H469</f>
        <v>3.4819999999999997E-2</v>
      </c>
      <c r="S469" s="204">
        <v>0</v>
      </c>
      <c r="T469" s="205">
        <f>S469*H469</f>
        <v>0</v>
      </c>
      <c r="U469" s="34"/>
      <c r="V469" s="34"/>
      <c r="W469" s="34"/>
      <c r="X469" s="34"/>
      <c r="Y469" s="34"/>
      <c r="Z469" s="34"/>
      <c r="AA469" s="34"/>
      <c r="AB469" s="34"/>
      <c r="AC469" s="34"/>
      <c r="AD469" s="34"/>
      <c r="AE469" s="34"/>
      <c r="AR469" s="206" t="s">
        <v>138</v>
      </c>
      <c r="AT469" s="206" t="s">
        <v>133</v>
      </c>
      <c r="AU469" s="206" t="s">
        <v>83</v>
      </c>
      <c r="AY469" s="17" t="s">
        <v>132</v>
      </c>
      <c r="BE469" s="207">
        <f>IF(N469="základní",J469,0)</f>
        <v>0</v>
      </c>
      <c r="BF469" s="207">
        <f>IF(N469="snížená",J469,0)</f>
        <v>0</v>
      </c>
      <c r="BG469" s="207">
        <f>IF(N469="zákl. přenesená",J469,0)</f>
        <v>0</v>
      </c>
      <c r="BH469" s="207">
        <f>IF(N469="sníž. přenesená",J469,0)</f>
        <v>0</v>
      </c>
      <c r="BI469" s="207">
        <f>IF(N469="nulová",J469,0)</f>
        <v>0</v>
      </c>
      <c r="BJ469" s="17" t="s">
        <v>83</v>
      </c>
      <c r="BK469" s="207">
        <f>ROUND(I469*H469,2)</f>
        <v>0</v>
      </c>
      <c r="BL469" s="17" t="s">
        <v>139</v>
      </c>
      <c r="BM469" s="206" t="s">
        <v>360</v>
      </c>
    </row>
    <row r="470" spans="1:65" s="2" customFormat="1" ht="19.5">
      <c r="A470" s="34"/>
      <c r="B470" s="35"/>
      <c r="C470" s="36"/>
      <c r="D470" s="208" t="s">
        <v>141</v>
      </c>
      <c r="E470" s="36"/>
      <c r="F470" s="209" t="s">
        <v>359</v>
      </c>
      <c r="G470" s="36"/>
      <c r="H470" s="36"/>
      <c r="I470" s="115"/>
      <c r="J470" s="36"/>
      <c r="K470" s="36"/>
      <c r="L470" s="39"/>
      <c r="M470" s="210"/>
      <c r="N470" s="211"/>
      <c r="O470" s="71"/>
      <c r="P470" s="71"/>
      <c r="Q470" s="71"/>
      <c r="R470" s="71"/>
      <c r="S470" s="71"/>
      <c r="T470" s="72"/>
      <c r="U470" s="34"/>
      <c r="V470" s="34"/>
      <c r="W470" s="34"/>
      <c r="X470" s="34"/>
      <c r="Y470" s="34"/>
      <c r="Z470" s="34"/>
      <c r="AA470" s="34"/>
      <c r="AB470" s="34"/>
      <c r="AC470" s="34"/>
      <c r="AD470" s="34"/>
      <c r="AE470" s="34"/>
      <c r="AT470" s="17" t="s">
        <v>141</v>
      </c>
      <c r="AU470" s="17" t="s">
        <v>83</v>
      </c>
    </row>
    <row r="471" spans="1:65" s="12" customFormat="1" ht="11.25">
      <c r="B471" s="212"/>
      <c r="C471" s="213"/>
      <c r="D471" s="208" t="s">
        <v>142</v>
      </c>
      <c r="E471" s="214" t="s">
        <v>1</v>
      </c>
      <c r="F471" s="215" t="s">
        <v>196</v>
      </c>
      <c r="G471" s="213"/>
      <c r="H471" s="214" t="s">
        <v>1</v>
      </c>
      <c r="I471" s="216"/>
      <c r="J471" s="213"/>
      <c r="K471" s="213"/>
      <c r="L471" s="217"/>
      <c r="M471" s="218"/>
      <c r="N471" s="219"/>
      <c r="O471" s="219"/>
      <c r="P471" s="219"/>
      <c r="Q471" s="219"/>
      <c r="R471" s="219"/>
      <c r="S471" s="219"/>
      <c r="T471" s="220"/>
      <c r="AT471" s="221" t="s">
        <v>142</v>
      </c>
      <c r="AU471" s="221" t="s">
        <v>83</v>
      </c>
      <c r="AV471" s="12" t="s">
        <v>83</v>
      </c>
      <c r="AW471" s="12" t="s">
        <v>31</v>
      </c>
      <c r="AX471" s="12" t="s">
        <v>75</v>
      </c>
      <c r="AY471" s="221" t="s">
        <v>132</v>
      </c>
    </row>
    <row r="472" spans="1:65" s="13" customFormat="1" ht="11.25">
      <c r="B472" s="222"/>
      <c r="C472" s="223"/>
      <c r="D472" s="208" t="s">
        <v>142</v>
      </c>
      <c r="E472" s="224" t="s">
        <v>1</v>
      </c>
      <c r="F472" s="225" t="s">
        <v>83</v>
      </c>
      <c r="G472" s="223"/>
      <c r="H472" s="226">
        <v>1</v>
      </c>
      <c r="I472" s="227"/>
      <c r="J472" s="223"/>
      <c r="K472" s="223"/>
      <c r="L472" s="228"/>
      <c r="M472" s="229"/>
      <c r="N472" s="230"/>
      <c r="O472" s="230"/>
      <c r="P472" s="230"/>
      <c r="Q472" s="230"/>
      <c r="R472" s="230"/>
      <c r="S472" s="230"/>
      <c r="T472" s="231"/>
      <c r="AT472" s="232" t="s">
        <v>142</v>
      </c>
      <c r="AU472" s="232" t="s">
        <v>83</v>
      </c>
      <c r="AV472" s="13" t="s">
        <v>85</v>
      </c>
      <c r="AW472" s="13" t="s">
        <v>31</v>
      </c>
      <c r="AX472" s="13" t="s">
        <v>75</v>
      </c>
      <c r="AY472" s="232" t="s">
        <v>132</v>
      </c>
    </row>
    <row r="473" spans="1:65" s="14" customFormat="1" ht="11.25">
      <c r="B473" s="233"/>
      <c r="C473" s="234"/>
      <c r="D473" s="208" t="s">
        <v>142</v>
      </c>
      <c r="E473" s="235" t="s">
        <v>1</v>
      </c>
      <c r="F473" s="236" t="s">
        <v>145</v>
      </c>
      <c r="G473" s="234"/>
      <c r="H473" s="237">
        <v>1</v>
      </c>
      <c r="I473" s="238"/>
      <c r="J473" s="234"/>
      <c r="K473" s="234"/>
      <c r="L473" s="239"/>
      <c r="M473" s="240"/>
      <c r="N473" s="241"/>
      <c r="O473" s="241"/>
      <c r="P473" s="241"/>
      <c r="Q473" s="241"/>
      <c r="R473" s="241"/>
      <c r="S473" s="241"/>
      <c r="T473" s="242"/>
      <c r="AT473" s="243" t="s">
        <v>142</v>
      </c>
      <c r="AU473" s="243" t="s">
        <v>83</v>
      </c>
      <c r="AV473" s="14" t="s">
        <v>139</v>
      </c>
      <c r="AW473" s="14" t="s">
        <v>31</v>
      </c>
      <c r="AX473" s="14" t="s">
        <v>83</v>
      </c>
      <c r="AY473" s="243" t="s">
        <v>132</v>
      </c>
    </row>
    <row r="474" spans="1:65" s="2" customFormat="1" ht="21.75" customHeight="1">
      <c r="A474" s="34"/>
      <c r="B474" s="35"/>
      <c r="C474" s="194" t="s">
        <v>14</v>
      </c>
      <c r="D474" s="194" t="s">
        <v>133</v>
      </c>
      <c r="E474" s="195" t="s">
        <v>361</v>
      </c>
      <c r="F474" s="196" t="s">
        <v>362</v>
      </c>
      <c r="G474" s="197" t="s">
        <v>149</v>
      </c>
      <c r="H474" s="198">
        <v>1</v>
      </c>
      <c r="I474" s="199"/>
      <c r="J474" s="200">
        <f>ROUND(I474*H474,2)</f>
        <v>0</v>
      </c>
      <c r="K474" s="196" t="s">
        <v>137</v>
      </c>
      <c r="L474" s="201"/>
      <c r="M474" s="202" t="s">
        <v>1</v>
      </c>
      <c r="N474" s="203" t="s">
        <v>40</v>
      </c>
      <c r="O474" s="71"/>
      <c r="P474" s="204">
        <f>O474*H474</f>
        <v>0</v>
      </c>
      <c r="Q474" s="204">
        <v>3.2770000000000001E-2</v>
      </c>
      <c r="R474" s="204">
        <f>Q474*H474</f>
        <v>3.2770000000000001E-2</v>
      </c>
      <c r="S474" s="204">
        <v>0</v>
      </c>
      <c r="T474" s="205">
        <f>S474*H474</f>
        <v>0</v>
      </c>
      <c r="U474" s="34"/>
      <c r="V474" s="34"/>
      <c r="W474" s="34"/>
      <c r="X474" s="34"/>
      <c r="Y474" s="34"/>
      <c r="Z474" s="34"/>
      <c r="AA474" s="34"/>
      <c r="AB474" s="34"/>
      <c r="AC474" s="34"/>
      <c r="AD474" s="34"/>
      <c r="AE474" s="34"/>
      <c r="AR474" s="206" t="s">
        <v>138</v>
      </c>
      <c r="AT474" s="206" t="s">
        <v>133</v>
      </c>
      <c r="AU474" s="206" t="s">
        <v>83</v>
      </c>
      <c r="AY474" s="17" t="s">
        <v>132</v>
      </c>
      <c r="BE474" s="207">
        <f>IF(N474="základní",J474,0)</f>
        <v>0</v>
      </c>
      <c r="BF474" s="207">
        <f>IF(N474="snížená",J474,0)</f>
        <v>0</v>
      </c>
      <c r="BG474" s="207">
        <f>IF(N474="zákl. přenesená",J474,0)</f>
        <v>0</v>
      </c>
      <c r="BH474" s="207">
        <f>IF(N474="sníž. přenesená",J474,0)</f>
        <v>0</v>
      </c>
      <c r="BI474" s="207">
        <f>IF(N474="nulová",J474,0)</f>
        <v>0</v>
      </c>
      <c r="BJ474" s="17" t="s">
        <v>83</v>
      </c>
      <c r="BK474" s="207">
        <f>ROUND(I474*H474,2)</f>
        <v>0</v>
      </c>
      <c r="BL474" s="17" t="s">
        <v>139</v>
      </c>
      <c r="BM474" s="206" t="s">
        <v>363</v>
      </c>
    </row>
    <row r="475" spans="1:65" s="2" customFormat="1" ht="19.5">
      <c r="A475" s="34"/>
      <c r="B475" s="35"/>
      <c r="C475" s="36"/>
      <c r="D475" s="208" t="s">
        <v>141</v>
      </c>
      <c r="E475" s="36"/>
      <c r="F475" s="209" t="s">
        <v>362</v>
      </c>
      <c r="G475" s="36"/>
      <c r="H475" s="36"/>
      <c r="I475" s="115"/>
      <c r="J475" s="36"/>
      <c r="K475" s="36"/>
      <c r="L475" s="39"/>
      <c r="M475" s="210"/>
      <c r="N475" s="211"/>
      <c r="O475" s="71"/>
      <c r="P475" s="71"/>
      <c r="Q475" s="71"/>
      <c r="R475" s="71"/>
      <c r="S475" s="71"/>
      <c r="T475" s="72"/>
      <c r="U475" s="34"/>
      <c r="V475" s="34"/>
      <c r="W475" s="34"/>
      <c r="X475" s="34"/>
      <c r="Y475" s="34"/>
      <c r="Z475" s="34"/>
      <c r="AA475" s="34"/>
      <c r="AB475" s="34"/>
      <c r="AC475" s="34"/>
      <c r="AD475" s="34"/>
      <c r="AE475" s="34"/>
      <c r="AT475" s="17" t="s">
        <v>141</v>
      </c>
      <c r="AU475" s="17" t="s">
        <v>83</v>
      </c>
    </row>
    <row r="476" spans="1:65" s="12" customFormat="1" ht="11.25">
      <c r="B476" s="212"/>
      <c r="C476" s="213"/>
      <c r="D476" s="208" t="s">
        <v>142</v>
      </c>
      <c r="E476" s="214" t="s">
        <v>1</v>
      </c>
      <c r="F476" s="215" t="s">
        <v>151</v>
      </c>
      <c r="G476" s="213"/>
      <c r="H476" s="214" t="s">
        <v>1</v>
      </c>
      <c r="I476" s="216"/>
      <c r="J476" s="213"/>
      <c r="K476" s="213"/>
      <c r="L476" s="217"/>
      <c r="M476" s="218"/>
      <c r="N476" s="219"/>
      <c r="O476" s="219"/>
      <c r="P476" s="219"/>
      <c r="Q476" s="219"/>
      <c r="R476" s="219"/>
      <c r="S476" s="219"/>
      <c r="T476" s="220"/>
      <c r="AT476" s="221" t="s">
        <v>142</v>
      </c>
      <c r="AU476" s="221" t="s">
        <v>83</v>
      </c>
      <c r="AV476" s="12" t="s">
        <v>83</v>
      </c>
      <c r="AW476" s="12" t="s">
        <v>31</v>
      </c>
      <c r="AX476" s="12" t="s">
        <v>75</v>
      </c>
      <c r="AY476" s="221" t="s">
        <v>132</v>
      </c>
    </row>
    <row r="477" spans="1:65" s="13" customFormat="1" ht="11.25">
      <c r="B477" s="222"/>
      <c r="C477" s="223"/>
      <c r="D477" s="208" t="s">
        <v>142</v>
      </c>
      <c r="E477" s="224" t="s">
        <v>1</v>
      </c>
      <c r="F477" s="225" t="s">
        <v>83</v>
      </c>
      <c r="G477" s="223"/>
      <c r="H477" s="226">
        <v>1</v>
      </c>
      <c r="I477" s="227"/>
      <c r="J477" s="223"/>
      <c r="K477" s="223"/>
      <c r="L477" s="228"/>
      <c r="M477" s="229"/>
      <c r="N477" s="230"/>
      <c r="O477" s="230"/>
      <c r="P477" s="230"/>
      <c r="Q477" s="230"/>
      <c r="R477" s="230"/>
      <c r="S477" s="230"/>
      <c r="T477" s="231"/>
      <c r="AT477" s="232" t="s">
        <v>142</v>
      </c>
      <c r="AU477" s="232" t="s">
        <v>83</v>
      </c>
      <c r="AV477" s="13" t="s">
        <v>85</v>
      </c>
      <c r="AW477" s="13" t="s">
        <v>31</v>
      </c>
      <c r="AX477" s="13" t="s">
        <v>75</v>
      </c>
      <c r="AY477" s="232" t="s">
        <v>132</v>
      </c>
    </row>
    <row r="478" spans="1:65" s="14" customFormat="1" ht="11.25">
      <c r="B478" s="233"/>
      <c r="C478" s="234"/>
      <c r="D478" s="208" t="s">
        <v>142</v>
      </c>
      <c r="E478" s="235" t="s">
        <v>1</v>
      </c>
      <c r="F478" s="236" t="s">
        <v>145</v>
      </c>
      <c r="G478" s="234"/>
      <c r="H478" s="237">
        <v>1</v>
      </c>
      <c r="I478" s="238"/>
      <c r="J478" s="234"/>
      <c r="K478" s="234"/>
      <c r="L478" s="239"/>
      <c r="M478" s="240"/>
      <c r="N478" s="241"/>
      <c r="O478" s="241"/>
      <c r="P478" s="241"/>
      <c r="Q478" s="241"/>
      <c r="R478" s="241"/>
      <c r="S478" s="241"/>
      <c r="T478" s="242"/>
      <c r="AT478" s="243" t="s">
        <v>142</v>
      </c>
      <c r="AU478" s="243" t="s">
        <v>83</v>
      </c>
      <c r="AV478" s="14" t="s">
        <v>139</v>
      </c>
      <c r="AW478" s="14" t="s">
        <v>31</v>
      </c>
      <c r="AX478" s="14" t="s">
        <v>83</v>
      </c>
      <c r="AY478" s="243" t="s">
        <v>132</v>
      </c>
    </row>
    <row r="479" spans="1:65" s="2" customFormat="1" ht="21.75" customHeight="1">
      <c r="A479" s="34"/>
      <c r="B479" s="35"/>
      <c r="C479" s="194" t="s">
        <v>364</v>
      </c>
      <c r="D479" s="194" t="s">
        <v>133</v>
      </c>
      <c r="E479" s="195" t="s">
        <v>365</v>
      </c>
      <c r="F479" s="196" t="s">
        <v>366</v>
      </c>
      <c r="G479" s="197" t="s">
        <v>149</v>
      </c>
      <c r="H479" s="198">
        <v>1</v>
      </c>
      <c r="I479" s="199"/>
      <c r="J479" s="200">
        <f>ROUND(I479*H479,2)</f>
        <v>0</v>
      </c>
      <c r="K479" s="196" t="s">
        <v>1</v>
      </c>
      <c r="L479" s="201"/>
      <c r="M479" s="202" t="s">
        <v>1</v>
      </c>
      <c r="N479" s="203" t="s">
        <v>40</v>
      </c>
      <c r="O479" s="71"/>
      <c r="P479" s="204">
        <f>O479*H479</f>
        <v>0</v>
      </c>
      <c r="Q479" s="204">
        <v>0.01</v>
      </c>
      <c r="R479" s="204">
        <f>Q479*H479</f>
        <v>0.01</v>
      </c>
      <c r="S479" s="204">
        <v>0</v>
      </c>
      <c r="T479" s="205">
        <f>S479*H479</f>
        <v>0</v>
      </c>
      <c r="U479" s="34"/>
      <c r="V479" s="34"/>
      <c r="W479" s="34"/>
      <c r="X479" s="34"/>
      <c r="Y479" s="34"/>
      <c r="Z479" s="34"/>
      <c r="AA479" s="34"/>
      <c r="AB479" s="34"/>
      <c r="AC479" s="34"/>
      <c r="AD479" s="34"/>
      <c r="AE479" s="34"/>
      <c r="AR479" s="206" t="s">
        <v>138</v>
      </c>
      <c r="AT479" s="206" t="s">
        <v>133</v>
      </c>
      <c r="AU479" s="206" t="s">
        <v>83</v>
      </c>
      <c r="AY479" s="17" t="s">
        <v>132</v>
      </c>
      <c r="BE479" s="207">
        <f>IF(N479="základní",J479,0)</f>
        <v>0</v>
      </c>
      <c r="BF479" s="207">
        <f>IF(N479="snížená",J479,0)</f>
        <v>0</v>
      </c>
      <c r="BG479" s="207">
        <f>IF(N479="zákl. přenesená",J479,0)</f>
        <v>0</v>
      </c>
      <c r="BH479" s="207">
        <f>IF(N479="sníž. přenesená",J479,0)</f>
        <v>0</v>
      </c>
      <c r="BI479" s="207">
        <f>IF(N479="nulová",J479,0)</f>
        <v>0</v>
      </c>
      <c r="BJ479" s="17" t="s">
        <v>83</v>
      </c>
      <c r="BK479" s="207">
        <f>ROUND(I479*H479,2)</f>
        <v>0</v>
      </c>
      <c r="BL479" s="17" t="s">
        <v>139</v>
      </c>
      <c r="BM479" s="206" t="s">
        <v>367</v>
      </c>
    </row>
    <row r="480" spans="1:65" s="2" customFormat="1" ht="11.25">
      <c r="A480" s="34"/>
      <c r="B480" s="35"/>
      <c r="C480" s="36"/>
      <c r="D480" s="208" t="s">
        <v>141</v>
      </c>
      <c r="E480" s="36"/>
      <c r="F480" s="209" t="s">
        <v>366</v>
      </c>
      <c r="G480" s="36"/>
      <c r="H480" s="36"/>
      <c r="I480" s="115"/>
      <c r="J480" s="36"/>
      <c r="K480" s="36"/>
      <c r="L480" s="39"/>
      <c r="M480" s="210"/>
      <c r="N480" s="211"/>
      <c r="O480" s="71"/>
      <c r="P480" s="71"/>
      <c r="Q480" s="71"/>
      <c r="R480" s="71"/>
      <c r="S480" s="71"/>
      <c r="T480" s="72"/>
      <c r="U480" s="34"/>
      <c r="V480" s="34"/>
      <c r="W480" s="34"/>
      <c r="X480" s="34"/>
      <c r="Y480" s="34"/>
      <c r="Z480" s="34"/>
      <c r="AA480" s="34"/>
      <c r="AB480" s="34"/>
      <c r="AC480" s="34"/>
      <c r="AD480" s="34"/>
      <c r="AE480" s="34"/>
      <c r="AT480" s="17" t="s">
        <v>141</v>
      </c>
      <c r="AU480" s="17" t="s">
        <v>83</v>
      </c>
    </row>
    <row r="481" spans="1:65" s="12" customFormat="1" ht="11.25">
      <c r="B481" s="212"/>
      <c r="C481" s="213"/>
      <c r="D481" s="208" t="s">
        <v>142</v>
      </c>
      <c r="E481" s="214" t="s">
        <v>1</v>
      </c>
      <c r="F481" s="215" t="s">
        <v>151</v>
      </c>
      <c r="G481" s="213"/>
      <c r="H481" s="214" t="s">
        <v>1</v>
      </c>
      <c r="I481" s="216"/>
      <c r="J481" s="213"/>
      <c r="K481" s="213"/>
      <c r="L481" s="217"/>
      <c r="M481" s="218"/>
      <c r="N481" s="219"/>
      <c r="O481" s="219"/>
      <c r="P481" s="219"/>
      <c r="Q481" s="219"/>
      <c r="R481" s="219"/>
      <c r="S481" s="219"/>
      <c r="T481" s="220"/>
      <c r="AT481" s="221" t="s">
        <v>142</v>
      </c>
      <c r="AU481" s="221" t="s">
        <v>83</v>
      </c>
      <c r="AV481" s="12" t="s">
        <v>83</v>
      </c>
      <c r="AW481" s="12" t="s">
        <v>31</v>
      </c>
      <c r="AX481" s="12" t="s">
        <v>75</v>
      </c>
      <c r="AY481" s="221" t="s">
        <v>132</v>
      </c>
    </row>
    <row r="482" spans="1:65" s="13" customFormat="1" ht="11.25">
      <c r="B482" s="222"/>
      <c r="C482" s="223"/>
      <c r="D482" s="208" t="s">
        <v>142</v>
      </c>
      <c r="E482" s="224" t="s">
        <v>1</v>
      </c>
      <c r="F482" s="225" t="s">
        <v>83</v>
      </c>
      <c r="G482" s="223"/>
      <c r="H482" s="226">
        <v>1</v>
      </c>
      <c r="I482" s="227"/>
      <c r="J482" s="223"/>
      <c r="K482" s="223"/>
      <c r="L482" s="228"/>
      <c r="M482" s="229"/>
      <c r="N482" s="230"/>
      <c r="O482" s="230"/>
      <c r="P482" s="230"/>
      <c r="Q482" s="230"/>
      <c r="R482" s="230"/>
      <c r="S482" s="230"/>
      <c r="T482" s="231"/>
      <c r="AT482" s="232" t="s">
        <v>142</v>
      </c>
      <c r="AU482" s="232" t="s">
        <v>83</v>
      </c>
      <c r="AV482" s="13" t="s">
        <v>85</v>
      </c>
      <c r="AW482" s="13" t="s">
        <v>31</v>
      </c>
      <c r="AX482" s="13" t="s">
        <v>75</v>
      </c>
      <c r="AY482" s="232" t="s">
        <v>132</v>
      </c>
    </row>
    <row r="483" spans="1:65" s="14" customFormat="1" ht="11.25">
      <c r="B483" s="233"/>
      <c r="C483" s="234"/>
      <c r="D483" s="208" t="s">
        <v>142</v>
      </c>
      <c r="E483" s="235" t="s">
        <v>1</v>
      </c>
      <c r="F483" s="236" t="s">
        <v>145</v>
      </c>
      <c r="G483" s="234"/>
      <c r="H483" s="237">
        <v>1</v>
      </c>
      <c r="I483" s="238"/>
      <c r="J483" s="234"/>
      <c r="K483" s="234"/>
      <c r="L483" s="239"/>
      <c r="M483" s="240"/>
      <c r="N483" s="241"/>
      <c r="O483" s="241"/>
      <c r="P483" s="241"/>
      <c r="Q483" s="241"/>
      <c r="R483" s="241"/>
      <c r="S483" s="241"/>
      <c r="T483" s="242"/>
      <c r="AT483" s="243" t="s">
        <v>142</v>
      </c>
      <c r="AU483" s="243" t="s">
        <v>83</v>
      </c>
      <c r="AV483" s="14" t="s">
        <v>139</v>
      </c>
      <c r="AW483" s="14" t="s">
        <v>31</v>
      </c>
      <c r="AX483" s="14" t="s">
        <v>83</v>
      </c>
      <c r="AY483" s="243" t="s">
        <v>132</v>
      </c>
    </row>
    <row r="484" spans="1:65" s="2" customFormat="1" ht="21.75" customHeight="1">
      <c r="A484" s="34"/>
      <c r="B484" s="35"/>
      <c r="C484" s="194" t="s">
        <v>368</v>
      </c>
      <c r="D484" s="194" t="s">
        <v>133</v>
      </c>
      <c r="E484" s="195" t="s">
        <v>369</v>
      </c>
      <c r="F484" s="196" t="s">
        <v>370</v>
      </c>
      <c r="G484" s="197" t="s">
        <v>371</v>
      </c>
      <c r="H484" s="198">
        <v>30</v>
      </c>
      <c r="I484" s="199"/>
      <c r="J484" s="200">
        <f>ROUND(I484*H484,2)</f>
        <v>0</v>
      </c>
      <c r="K484" s="196" t="s">
        <v>137</v>
      </c>
      <c r="L484" s="201"/>
      <c r="M484" s="202" t="s">
        <v>1</v>
      </c>
      <c r="N484" s="203" t="s">
        <v>40</v>
      </c>
      <c r="O484" s="71"/>
      <c r="P484" s="204">
        <f>O484*H484</f>
        <v>0</v>
      </c>
      <c r="Q484" s="204">
        <v>1E-3</v>
      </c>
      <c r="R484" s="204">
        <f>Q484*H484</f>
        <v>0.03</v>
      </c>
      <c r="S484" s="204">
        <v>0</v>
      </c>
      <c r="T484" s="205">
        <f>S484*H484</f>
        <v>0</v>
      </c>
      <c r="U484" s="34"/>
      <c r="V484" s="34"/>
      <c r="W484" s="34"/>
      <c r="X484" s="34"/>
      <c r="Y484" s="34"/>
      <c r="Z484" s="34"/>
      <c r="AA484" s="34"/>
      <c r="AB484" s="34"/>
      <c r="AC484" s="34"/>
      <c r="AD484" s="34"/>
      <c r="AE484" s="34"/>
      <c r="AR484" s="206" t="s">
        <v>138</v>
      </c>
      <c r="AT484" s="206" t="s">
        <v>133</v>
      </c>
      <c r="AU484" s="206" t="s">
        <v>83</v>
      </c>
      <c r="AY484" s="17" t="s">
        <v>132</v>
      </c>
      <c r="BE484" s="207">
        <f>IF(N484="základní",J484,0)</f>
        <v>0</v>
      </c>
      <c r="BF484" s="207">
        <f>IF(N484="snížená",J484,0)</f>
        <v>0</v>
      </c>
      <c r="BG484" s="207">
        <f>IF(N484="zákl. přenesená",J484,0)</f>
        <v>0</v>
      </c>
      <c r="BH484" s="207">
        <f>IF(N484="sníž. přenesená",J484,0)</f>
        <v>0</v>
      </c>
      <c r="BI484" s="207">
        <f>IF(N484="nulová",J484,0)</f>
        <v>0</v>
      </c>
      <c r="BJ484" s="17" t="s">
        <v>83</v>
      </c>
      <c r="BK484" s="207">
        <f>ROUND(I484*H484,2)</f>
        <v>0</v>
      </c>
      <c r="BL484" s="17" t="s">
        <v>139</v>
      </c>
      <c r="BM484" s="206" t="s">
        <v>372</v>
      </c>
    </row>
    <row r="485" spans="1:65" s="2" customFormat="1" ht="11.25">
      <c r="A485" s="34"/>
      <c r="B485" s="35"/>
      <c r="C485" s="36"/>
      <c r="D485" s="208" t="s">
        <v>141</v>
      </c>
      <c r="E485" s="36"/>
      <c r="F485" s="209" t="s">
        <v>370</v>
      </c>
      <c r="G485" s="36"/>
      <c r="H485" s="36"/>
      <c r="I485" s="115"/>
      <c r="J485" s="36"/>
      <c r="K485" s="36"/>
      <c r="L485" s="39"/>
      <c r="M485" s="210"/>
      <c r="N485" s="211"/>
      <c r="O485" s="71"/>
      <c r="P485" s="71"/>
      <c r="Q485" s="71"/>
      <c r="R485" s="71"/>
      <c r="S485" s="71"/>
      <c r="T485" s="72"/>
      <c r="U485" s="34"/>
      <c r="V485" s="34"/>
      <c r="W485" s="34"/>
      <c r="X485" s="34"/>
      <c r="Y485" s="34"/>
      <c r="Z485" s="34"/>
      <c r="AA485" s="34"/>
      <c r="AB485" s="34"/>
      <c r="AC485" s="34"/>
      <c r="AD485" s="34"/>
      <c r="AE485" s="34"/>
      <c r="AT485" s="17" t="s">
        <v>141</v>
      </c>
      <c r="AU485" s="17" t="s">
        <v>83</v>
      </c>
    </row>
    <row r="486" spans="1:65" s="12" customFormat="1" ht="11.25">
      <c r="B486" s="212"/>
      <c r="C486" s="213"/>
      <c r="D486" s="208" t="s">
        <v>142</v>
      </c>
      <c r="E486" s="214" t="s">
        <v>1</v>
      </c>
      <c r="F486" s="215" t="s">
        <v>373</v>
      </c>
      <c r="G486" s="213"/>
      <c r="H486" s="214" t="s">
        <v>1</v>
      </c>
      <c r="I486" s="216"/>
      <c r="J486" s="213"/>
      <c r="K486" s="213"/>
      <c r="L486" s="217"/>
      <c r="M486" s="218"/>
      <c r="N486" s="219"/>
      <c r="O486" s="219"/>
      <c r="P486" s="219"/>
      <c r="Q486" s="219"/>
      <c r="R486" s="219"/>
      <c r="S486" s="219"/>
      <c r="T486" s="220"/>
      <c r="AT486" s="221" t="s">
        <v>142</v>
      </c>
      <c r="AU486" s="221" t="s">
        <v>83</v>
      </c>
      <c r="AV486" s="12" t="s">
        <v>83</v>
      </c>
      <c r="AW486" s="12" t="s">
        <v>31</v>
      </c>
      <c r="AX486" s="12" t="s">
        <v>75</v>
      </c>
      <c r="AY486" s="221" t="s">
        <v>132</v>
      </c>
    </row>
    <row r="487" spans="1:65" s="13" customFormat="1" ht="11.25">
      <c r="B487" s="222"/>
      <c r="C487" s="223"/>
      <c r="D487" s="208" t="s">
        <v>142</v>
      </c>
      <c r="E487" s="224" t="s">
        <v>1</v>
      </c>
      <c r="F487" s="225" t="s">
        <v>374</v>
      </c>
      <c r="G487" s="223"/>
      <c r="H487" s="226">
        <v>30</v>
      </c>
      <c r="I487" s="227"/>
      <c r="J487" s="223"/>
      <c r="K487" s="223"/>
      <c r="L487" s="228"/>
      <c r="M487" s="229"/>
      <c r="N487" s="230"/>
      <c r="O487" s="230"/>
      <c r="P487" s="230"/>
      <c r="Q487" s="230"/>
      <c r="R487" s="230"/>
      <c r="S487" s="230"/>
      <c r="T487" s="231"/>
      <c r="AT487" s="232" t="s">
        <v>142</v>
      </c>
      <c r="AU487" s="232" t="s">
        <v>83</v>
      </c>
      <c r="AV487" s="13" t="s">
        <v>85</v>
      </c>
      <c r="AW487" s="13" t="s">
        <v>31</v>
      </c>
      <c r="AX487" s="13" t="s">
        <v>75</v>
      </c>
      <c r="AY487" s="232" t="s">
        <v>132</v>
      </c>
    </row>
    <row r="488" spans="1:65" s="14" customFormat="1" ht="11.25">
      <c r="B488" s="233"/>
      <c r="C488" s="234"/>
      <c r="D488" s="208" t="s">
        <v>142</v>
      </c>
      <c r="E488" s="235" t="s">
        <v>1</v>
      </c>
      <c r="F488" s="236" t="s">
        <v>145</v>
      </c>
      <c r="G488" s="234"/>
      <c r="H488" s="237">
        <v>30</v>
      </c>
      <c r="I488" s="238"/>
      <c r="J488" s="234"/>
      <c r="K488" s="234"/>
      <c r="L488" s="239"/>
      <c r="M488" s="240"/>
      <c r="N488" s="241"/>
      <c r="O488" s="241"/>
      <c r="P488" s="241"/>
      <c r="Q488" s="241"/>
      <c r="R488" s="241"/>
      <c r="S488" s="241"/>
      <c r="T488" s="242"/>
      <c r="AT488" s="243" t="s">
        <v>142</v>
      </c>
      <c r="AU488" s="243" t="s">
        <v>83</v>
      </c>
      <c r="AV488" s="14" t="s">
        <v>139</v>
      </c>
      <c r="AW488" s="14" t="s">
        <v>31</v>
      </c>
      <c r="AX488" s="14" t="s">
        <v>83</v>
      </c>
      <c r="AY488" s="243" t="s">
        <v>132</v>
      </c>
    </row>
    <row r="489" spans="1:65" s="2" customFormat="1" ht="21.75" customHeight="1">
      <c r="A489" s="34"/>
      <c r="B489" s="35"/>
      <c r="C489" s="194" t="s">
        <v>375</v>
      </c>
      <c r="D489" s="194" t="s">
        <v>133</v>
      </c>
      <c r="E489" s="195" t="s">
        <v>376</v>
      </c>
      <c r="F489" s="196" t="s">
        <v>377</v>
      </c>
      <c r="G489" s="197" t="s">
        <v>149</v>
      </c>
      <c r="H489" s="198">
        <v>180</v>
      </c>
      <c r="I489" s="199"/>
      <c r="J489" s="200">
        <f>ROUND(I489*H489,2)</f>
        <v>0</v>
      </c>
      <c r="K489" s="196" t="s">
        <v>137</v>
      </c>
      <c r="L489" s="201"/>
      <c r="M489" s="202" t="s">
        <v>1</v>
      </c>
      <c r="N489" s="203" t="s">
        <v>40</v>
      </c>
      <c r="O489" s="71"/>
      <c r="P489" s="204">
        <f>O489*H489</f>
        <v>0</v>
      </c>
      <c r="Q489" s="204">
        <v>8.2000000000000007E-3</v>
      </c>
      <c r="R489" s="204">
        <f>Q489*H489</f>
        <v>1.4760000000000002</v>
      </c>
      <c r="S489" s="204">
        <v>0</v>
      </c>
      <c r="T489" s="205">
        <f>S489*H489</f>
        <v>0</v>
      </c>
      <c r="U489" s="34"/>
      <c r="V489" s="34"/>
      <c r="W489" s="34"/>
      <c r="X489" s="34"/>
      <c r="Y489" s="34"/>
      <c r="Z489" s="34"/>
      <c r="AA489" s="34"/>
      <c r="AB489" s="34"/>
      <c r="AC489" s="34"/>
      <c r="AD489" s="34"/>
      <c r="AE489" s="34"/>
      <c r="AR489" s="206" t="s">
        <v>138</v>
      </c>
      <c r="AT489" s="206" t="s">
        <v>133</v>
      </c>
      <c r="AU489" s="206" t="s">
        <v>83</v>
      </c>
      <c r="AY489" s="17" t="s">
        <v>132</v>
      </c>
      <c r="BE489" s="207">
        <f>IF(N489="základní",J489,0)</f>
        <v>0</v>
      </c>
      <c r="BF489" s="207">
        <f>IF(N489="snížená",J489,0)</f>
        <v>0</v>
      </c>
      <c r="BG489" s="207">
        <f>IF(N489="zákl. přenesená",J489,0)</f>
        <v>0</v>
      </c>
      <c r="BH489" s="207">
        <f>IF(N489="sníž. přenesená",J489,0)</f>
        <v>0</v>
      </c>
      <c r="BI489" s="207">
        <f>IF(N489="nulová",J489,0)</f>
        <v>0</v>
      </c>
      <c r="BJ489" s="17" t="s">
        <v>83</v>
      </c>
      <c r="BK489" s="207">
        <f>ROUND(I489*H489,2)</f>
        <v>0</v>
      </c>
      <c r="BL489" s="17" t="s">
        <v>139</v>
      </c>
      <c r="BM489" s="206" t="s">
        <v>378</v>
      </c>
    </row>
    <row r="490" spans="1:65" s="2" customFormat="1" ht="11.25">
      <c r="A490" s="34"/>
      <c r="B490" s="35"/>
      <c r="C490" s="36"/>
      <c r="D490" s="208" t="s">
        <v>141</v>
      </c>
      <c r="E490" s="36"/>
      <c r="F490" s="209" t="s">
        <v>377</v>
      </c>
      <c r="G490" s="36"/>
      <c r="H490" s="36"/>
      <c r="I490" s="115"/>
      <c r="J490" s="36"/>
      <c r="K490" s="36"/>
      <c r="L490" s="39"/>
      <c r="M490" s="210"/>
      <c r="N490" s="211"/>
      <c r="O490" s="71"/>
      <c r="P490" s="71"/>
      <c r="Q490" s="71"/>
      <c r="R490" s="71"/>
      <c r="S490" s="71"/>
      <c r="T490" s="72"/>
      <c r="U490" s="34"/>
      <c r="V490" s="34"/>
      <c r="W490" s="34"/>
      <c r="X490" s="34"/>
      <c r="Y490" s="34"/>
      <c r="Z490" s="34"/>
      <c r="AA490" s="34"/>
      <c r="AB490" s="34"/>
      <c r="AC490" s="34"/>
      <c r="AD490" s="34"/>
      <c r="AE490" s="34"/>
      <c r="AT490" s="17" t="s">
        <v>141</v>
      </c>
      <c r="AU490" s="17" t="s">
        <v>83</v>
      </c>
    </row>
    <row r="491" spans="1:65" s="12" customFormat="1" ht="11.25">
      <c r="B491" s="212"/>
      <c r="C491" s="213"/>
      <c r="D491" s="208" t="s">
        <v>142</v>
      </c>
      <c r="E491" s="214" t="s">
        <v>1</v>
      </c>
      <c r="F491" s="215" t="s">
        <v>196</v>
      </c>
      <c r="G491" s="213"/>
      <c r="H491" s="214" t="s">
        <v>1</v>
      </c>
      <c r="I491" s="216"/>
      <c r="J491" s="213"/>
      <c r="K491" s="213"/>
      <c r="L491" s="217"/>
      <c r="M491" s="218"/>
      <c r="N491" s="219"/>
      <c r="O491" s="219"/>
      <c r="P491" s="219"/>
      <c r="Q491" s="219"/>
      <c r="R491" s="219"/>
      <c r="S491" s="219"/>
      <c r="T491" s="220"/>
      <c r="AT491" s="221" t="s">
        <v>142</v>
      </c>
      <c r="AU491" s="221" t="s">
        <v>83</v>
      </c>
      <c r="AV491" s="12" t="s">
        <v>83</v>
      </c>
      <c r="AW491" s="12" t="s">
        <v>31</v>
      </c>
      <c r="AX491" s="12" t="s">
        <v>75</v>
      </c>
      <c r="AY491" s="221" t="s">
        <v>132</v>
      </c>
    </row>
    <row r="492" spans="1:65" s="13" customFormat="1" ht="11.25">
      <c r="B492" s="222"/>
      <c r="C492" s="223"/>
      <c r="D492" s="208" t="s">
        <v>142</v>
      </c>
      <c r="E492" s="224" t="s">
        <v>1</v>
      </c>
      <c r="F492" s="225" t="s">
        <v>286</v>
      </c>
      <c r="G492" s="223"/>
      <c r="H492" s="226">
        <v>82</v>
      </c>
      <c r="I492" s="227"/>
      <c r="J492" s="223"/>
      <c r="K492" s="223"/>
      <c r="L492" s="228"/>
      <c r="M492" s="229"/>
      <c r="N492" s="230"/>
      <c r="O492" s="230"/>
      <c r="P492" s="230"/>
      <c r="Q492" s="230"/>
      <c r="R492" s="230"/>
      <c r="S492" s="230"/>
      <c r="T492" s="231"/>
      <c r="AT492" s="232" t="s">
        <v>142</v>
      </c>
      <c r="AU492" s="232" t="s">
        <v>83</v>
      </c>
      <c r="AV492" s="13" t="s">
        <v>85</v>
      </c>
      <c r="AW492" s="13" t="s">
        <v>31</v>
      </c>
      <c r="AX492" s="13" t="s">
        <v>75</v>
      </c>
      <c r="AY492" s="232" t="s">
        <v>132</v>
      </c>
    </row>
    <row r="493" spans="1:65" s="12" customFormat="1" ht="11.25">
      <c r="B493" s="212"/>
      <c r="C493" s="213"/>
      <c r="D493" s="208" t="s">
        <v>142</v>
      </c>
      <c r="E493" s="214" t="s">
        <v>1</v>
      </c>
      <c r="F493" s="215" t="s">
        <v>151</v>
      </c>
      <c r="G493" s="213"/>
      <c r="H493" s="214" t="s">
        <v>1</v>
      </c>
      <c r="I493" s="216"/>
      <c r="J493" s="213"/>
      <c r="K493" s="213"/>
      <c r="L493" s="217"/>
      <c r="M493" s="218"/>
      <c r="N493" s="219"/>
      <c r="O493" s="219"/>
      <c r="P493" s="219"/>
      <c r="Q493" s="219"/>
      <c r="R493" s="219"/>
      <c r="S493" s="219"/>
      <c r="T493" s="220"/>
      <c r="AT493" s="221" t="s">
        <v>142</v>
      </c>
      <c r="AU493" s="221" t="s">
        <v>83</v>
      </c>
      <c r="AV493" s="12" t="s">
        <v>83</v>
      </c>
      <c r="AW493" s="12" t="s">
        <v>31</v>
      </c>
      <c r="AX493" s="12" t="s">
        <v>75</v>
      </c>
      <c r="AY493" s="221" t="s">
        <v>132</v>
      </c>
    </row>
    <row r="494" spans="1:65" s="13" customFormat="1" ht="11.25">
      <c r="B494" s="222"/>
      <c r="C494" s="223"/>
      <c r="D494" s="208" t="s">
        <v>142</v>
      </c>
      <c r="E494" s="224" t="s">
        <v>1</v>
      </c>
      <c r="F494" s="225" t="s">
        <v>379</v>
      </c>
      <c r="G494" s="223"/>
      <c r="H494" s="226">
        <v>98</v>
      </c>
      <c r="I494" s="227"/>
      <c r="J494" s="223"/>
      <c r="K494" s="223"/>
      <c r="L494" s="228"/>
      <c r="M494" s="229"/>
      <c r="N494" s="230"/>
      <c r="O494" s="230"/>
      <c r="P494" s="230"/>
      <c r="Q494" s="230"/>
      <c r="R494" s="230"/>
      <c r="S494" s="230"/>
      <c r="T494" s="231"/>
      <c r="AT494" s="232" t="s">
        <v>142</v>
      </c>
      <c r="AU494" s="232" t="s">
        <v>83</v>
      </c>
      <c r="AV494" s="13" t="s">
        <v>85</v>
      </c>
      <c r="AW494" s="13" t="s">
        <v>31</v>
      </c>
      <c r="AX494" s="13" t="s">
        <v>75</v>
      </c>
      <c r="AY494" s="232" t="s">
        <v>132</v>
      </c>
    </row>
    <row r="495" spans="1:65" s="14" customFormat="1" ht="11.25">
      <c r="B495" s="233"/>
      <c r="C495" s="234"/>
      <c r="D495" s="208" t="s">
        <v>142</v>
      </c>
      <c r="E495" s="235" t="s">
        <v>1</v>
      </c>
      <c r="F495" s="236" t="s">
        <v>145</v>
      </c>
      <c r="G495" s="234"/>
      <c r="H495" s="237">
        <v>180</v>
      </c>
      <c r="I495" s="238"/>
      <c r="J495" s="234"/>
      <c r="K495" s="234"/>
      <c r="L495" s="239"/>
      <c r="M495" s="240"/>
      <c r="N495" s="241"/>
      <c r="O495" s="241"/>
      <c r="P495" s="241"/>
      <c r="Q495" s="241"/>
      <c r="R495" s="241"/>
      <c r="S495" s="241"/>
      <c r="T495" s="242"/>
      <c r="AT495" s="243" t="s">
        <v>142</v>
      </c>
      <c r="AU495" s="243" t="s">
        <v>83</v>
      </c>
      <c r="AV495" s="14" t="s">
        <v>139</v>
      </c>
      <c r="AW495" s="14" t="s">
        <v>31</v>
      </c>
      <c r="AX495" s="14" t="s">
        <v>83</v>
      </c>
      <c r="AY495" s="243" t="s">
        <v>132</v>
      </c>
    </row>
    <row r="496" spans="1:65" s="2" customFormat="1" ht="21.75" customHeight="1">
      <c r="A496" s="34"/>
      <c r="B496" s="35"/>
      <c r="C496" s="194" t="s">
        <v>380</v>
      </c>
      <c r="D496" s="194" t="s">
        <v>133</v>
      </c>
      <c r="E496" s="195" t="s">
        <v>381</v>
      </c>
      <c r="F496" s="196" t="s">
        <v>382</v>
      </c>
      <c r="G496" s="197" t="s">
        <v>149</v>
      </c>
      <c r="H496" s="198">
        <v>1</v>
      </c>
      <c r="I496" s="199"/>
      <c r="J496" s="200">
        <f>ROUND(I496*H496,2)</f>
        <v>0</v>
      </c>
      <c r="K496" s="196" t="s">
        <v>137</v>
      </c>
      <c r="L496" s="201"/>
      <c r="M496" s="202" t="s">
        <v>1</v>
      </c>
      <c r="N496" s="203" t="s">
        <v>40</v>
      </c>
      <c r="O496" s="71"/>
      <c r="P496" s="204">
        <f>O496*H496</f>
        <v>0</v>
      </c>
      <c r="Q496" s="204">
        <v>1.4599999999999999E-3</v>
      </c>
      <c r="R496" s="204">
        <f>Q496*H496</f>
        <v>1.4599999999999999E-3</v>
      </c>
      <c r="S496" s="204">
        <v>0</v>
      </c>
      <c r="T496" s="205">
        <f>S496*H496</f>
        <v>0</v>
      </c>
      <c r="U496" s="34"/>
      <c r="V496" s="34"/>
      <c r="W496" s="34"/>
      <c r="X496" s="34"/>
      <c r="Y496" s="34"/>
      <c r="Z496" s="34"/>
      <c r="AA496" s="34"/>
      <c r="AB496" s="34"/>
      <c r="AC496" s="34"/>
      <c r="AD496" s="34"/>
      <c r="AE496" s="34"/>
      <c r="AR496" s="206" t="s">
        <v>138</v>
      </c>
      <c r="AT496" s="206" t="s">
        <v>133</v>
      </c>
      <c r="AU496" s="206" t="s">
        <v>83</v>
      </c>
      <c r="AY496" s="17" t="s">
        <v>132</v>
      </c>
      <c r="BE496" s="207">
        <f>IF(N496="základní",J496,0)</f>
        <v>0</v>
      </c>
      <c r="BF496" s="207">
        <f>IF(N496="snížená",J496,0)</f>
        <v>0</v>
      </c>
      <c r="BG496" s="207">
        <f>IF(N496="zákl. přenesená",J496,0)</f>
        <v>0</v>
      </c>
      <c r="BH496" s="207">
        <f>IF(N496="sníž. přenesená",J496,0)</f>
        <v>0</v>
      </c>
      <c r="BI496" s="207">
        <f>IF(N496="nulová",J496,0)</f>
        <v>0</v>
      </c>
      <c r="BJ496" s="17" t="s">
        <v>83</v>
      </c>
      <c r="BK496" s="207">
        <f>ROUND(I496*H496,2)</f>
        <v>0</v>
      </c>
      <c r="BL496" s="17" t="s">
        <v>139</v>
      </c>
      <c r="BM496" s="206" t="s">
        <v>383</v>
      </c>
    </row>
    <row r="497" spans="1:65" s="2" customFormat="1" ht="11.25">
      <c r="A497" s="34"/>
      <c r="B497" s="35"/>
      <c r="C497" s="36"/>
      <c r="D497" s="208" t="s">
        <v>141</v>
      </c>
      <c r="E497" s="36"/>
      <c r="F497" s="209" t="s">
        <v>382</v>
      </c>
      <c r="G497" s="36"/>
      <c r="H497" s="36"/>
      <c r="I497" s="115"/>
      <c r="J497" s="36"/>
      <c r="K497" s="36"/>
      <c r="L497" s="39"/>
      <c r="M497" s="210"/>
      <c r="N497" s="211"/>
      <c r="O497" s="71"/>
      <c r="P497" s="71"/>
      <c r="Q497" s="71"/>
      <c r="R497" s="71"/>
      <c r="S497" s="71"/>
      <c r="T497" s="72"/>
      <c r="U497" s="34"/>
      <c r="V497" s="34"/>
      <c r="W497" s="34"/>
      <c r="X497" s="34"/>
      <c r="Y497" s="34"/>
      <c r="Z497" s="34"/>
      <c r="AA497" s="34"/>
      <c r="AB497" s="34"/>
      <c r="AC497" s="34"/>
      <c r="AD497" s="34"/>
      <c r="AE497" s="34"/>
      <c r="AT497" s="17" t="s">
        <v>141</v>
      </c>
      <c r="AU497" s="17" t="s">
        <v>83</v>
      </c>
    </row>
    <row r="498" spans="1:65" s="12" customFormat="1" ht="11.25">
      <c r="B498" s="212"/>
      <c r="C498" s="213"/>
      <c r="D498" s="208" t="s">
        <v>142</v>
      </c>
      <c r="E498" s="214" t="s">
        <v>1</v>
      </c>
      <c r="F498" s="215" t="s">
        <v>196</v>
      </c>
      <c r="G498" s="213"/>
      <c r="H498" s="214" t="s">
        <v>1</v>
      </c>
      <c r="I498" s="216"/>
      <c r="J498" s="213"/>
      <c r="K498" s="213"/>
      <c r="L498" s="217"/>
      <c r="M498" s="218"/>
      <c r="N498" s="219"/>
      <c r="O498" s="219"/>
      <c r="P498" s="219"/>
      <c r="Q498" s="219"/>
      <c r="R498" s="219"/>
      <c r="S498" s="219"/>
      <c r="T498" s="220"/>
      <c r="AT498" s="221" t="s">
        <v>142</v>
      </c>
      <c r="AU498" s="221" t="s">
        <v>83</v>
      </c>
      <c r="AV498" s="12" t="s">
        <v>83</v>
      </c>
      <c r="AW498" s="12" t="s">
        <v>31</v>
      </c>
      <c r="AX498" s="12" t="s">
        <v>75</v>
      </c>
      <c r="AY498" s="221" t="s">
        <v>132</v>
      </c>
    </row>
    <row r="499" spans="1:65" s="13" customFormat="1" ht="11.25">
      <c r="B499" s="222"/>
      <c r="C499" s="223"/>
      <c r="D499" s="208" t="s">
        <v>142</v>
      </c>
      <c r="E499" s="224" t="s">
        <v>1</v>
      </c>
      <c r="F499" s="225" t="s">
        <v>83</v>
      </c>
      <c r="G499" s="223"/>
      <c r="H499" s="226">
        <v>1</v>
      </c>
      <c r="I499" s="227"/>
      <c r="J499" s="223"/>
      <c r="K499" s="223"/>
      <c r="L499" s="228"/>
      <c r="M499" s="229"/>
      <c r="N499" s="230"/>
      <c r="O499" s="230"/>
      <c r="P499" s="230"/>
      <c r="Q499" s="230"/>
      <c r="R499" s="230"/>
      <c r="S499" s="230"/>
      <c r="T499" s="231"/>
      <c r="AT499" s="232" t="s">
        <v>142</v>
      </c>
      <c r="AU499" s="232" t="s">
        <v>83</v>
      </c>
      <c r="AV499" s="13" t="s">
        <v>85</v>
      </c>
      <c r="AW499" s="13" t="s">
        <v>31</v>
      </c>
      <c r="AX499" s="13" t="s">
        <v>75</v>
      </c>
      <c r="AY499" s="232" t="s">
        <v>132</v>
      </c>
    </row>
    <row r="500" spans="1:65" s="14" customFormat="1" ht="11.25">
      <c r="B500" s="233"/>
      <c r="C500" s="234"/>
      <c r="D500" s="208" t="s">
        <v>142</v>
      </c>
      <c r="E500" s="235" t="s">
        <v>1</v>
      </c>
      <c r="F500" s="236" t="s">
        <v>145</v>
      </c>
      <c r="G500" s="234"/>
      <c r="H500" s="237">
        <v>1</v>
      </c>
      <c r="I500" s="238"/>
      <c r="J500" s="234"/>
      <c r="K500" s="234"/>
      <c r="L500" s="239"/>
      <c r="M500" s="240"/>
      <c r="N500" s="241"/>
      <c r="O500" s="241"/>
      <c r="P500" s="241"/>
      <c r="Q500" s="241"/>
      <c r="R500" s="241"/>
      <c r="S500" s="241"/>
      <c r="T500" s="242"/>
      <c r="AT500" s="243" t="s">
        <v>142</v>
      </c>
      <c r="AU500" s="243" t="s">
        <v>83</v>
      </c>
      <c r="AV500" s="14" t="s">
        <v>139</v>
      </c>
      <c r="AW500" s="14" t="s">
        <v>31</v>
      </c>
      <c r="AX500" s="14" t="s">
        <v>83</v>
      </c>
      <c r="AY500" s="243" t="s">
        <v>132</v>
      </c>
    </row>
    <row r="501" spans="1:65" s="2" customFormat="1" ht="21.75" customHeight="1">
      <c r="A501" s="34"/>
      <c r="B501" s="35"/>
      <c r="C501" s="194" t="s">
        <v>384</v>
      </c>
      <c r="D501" s="194" t="s">
        <v>133</v>
      </c>
      <c r="E501" s="195" t="s">
        <v>385</v>
      </c>
      <c r="F501" s="196" t="s">
        <v>386</v>
      </c>
      <c r="G501" s="197" t="s">
        <v>149</v>
      </c>
      <c r="H501" s="198">
        <v>2</v>
      </c>
      <c r="I501" s="199"/>
      <c r="J501" s="200">
        <f>ROUND(I501*H501,2)</f>
        <v>0</v>
      </c>
      <c r="K501" s="196" t="s">
        <v>137</v>
      </c>
      <c r="L501" s="201"/>
      <c r="M501" s="202" t="s">
        <v>1</v>
      </c>
      <c r="N501" s="203" t="s">
        <v>40</v>
      </c>
      <c r="O501" s="71"/>
      <c r="P501" s="204">
        <f>O501*H501</f>
        <v>0</v>
      </c>
      <c r="Q501" s="204">
        <v>1.5499999999999999E-3</v>
      </c>
      <c r="R501" s="204">
        <f>Q501*H501</f>
        <v>3.0999999999999999E-3</v>
      </c>
      <c r="S501" s="204">
        <v>0</v>
      </c>
      <c r="T501" s="205">
        <f>S501*H501</f>
        <v>0</v>
      </c>
      <c r="U501" s="34"/>
      <c r="V501" s="34"/>
      <c r="W501" s="34"/>
      <c r="X501" s="34"/>
      <c r="Y501" s="34"/>
      <c r="Z501" s="34"/>
      <c r="AA501" s="34"/>
      <c r="AB501" s="34"/>
      <c r="AC501" s="34"/>
      <c r="AD501" s="34"/>
      <c r="AE501" s="34"/>
      <c r="AR501" s="206" t="s">
        <v>138</v>
      </c>
      <c r="AT501" s="206" t="s">
        <v>133</v>
      </c>
      <c r="AU501" s="206" t="s">
        <v>83</v>
      </c>
      <c r="AY501" s="17" t="s">
        <v>132</v>
      </c>
      <c r="BE501" s="207">
        <f>IF(N501="základní",J501,0)</f>
        <v>0</v>
      </c>
      <c r="BF501" s="207">
        <f>IF(N501="snížená",J501,0)</f>
        <v>0</v>
      </c>
      <c r="BG501" s="207">
        <f>IF(N501="zákl. přenesená",J501,0)</f>
        <v>0</v>
      </c>
      <c r="BH501" s="207">
        <f>IF(N501="sníž. přenesená",J501,0)</f>
        <v>0</v>
      </c>
      <c r="BI501" s="207">
        <f>IF(N501="nulová",J501,0)</f>
        <v>0</v>
      </c>
      <c r="BJ501" s="17" t="s">
        <v>83</v>
      </c>
      <c r="BK501" s="207">
        <f>ROUND(I501*H501,2)</f>
        <v>0</v>
      </c>
      <c r="BL501" s="17" t="s">
        <v>139</v>
      </c>
      <c r="BM501" s="206" t="s">
        <v>387</v>
      </c>
    </row>
    <row r="502" spans="1:65" s="2" customFormat="1" ht="11.25">
      <c r="A502" s="34"/>
      <c r="B502" s="35"/>
      <c r="C502" s="36"/>
      <c r="D502" s="208" t="s">
        <v>141</v>
      </c>
      <c r="E502" s="36"/>
      <c r="F502" s="209" t="s">
        <v>386</v>
      </c>
      <c r="G502" s="36"/>
      <c r="H502" s="36"/>
      <c r="I502" s="115"/>
      <c r="J502" s="36"/>
      <c r="K502" s="36"/>
      <c r="L502" s="39"/>
      <c r="M502" s="210"/>
      <c r="N502" s="211"/>
      <c r="O502" s="71"/>
      <c r="P502" s="71"/>
      <c r="Q502" s="71"/>
      <c r="R502" s="71"/>
      <c r="S502" s="71"/>
      <c r="T502" s="72"/>
      <c r="U502" s="34"/>
      <c r="V502" s="34"/>
      <c r="W502" s="34"/>
      <c r="X502" s="34"/>
      <c r="Y502" s="34"/>
      <c r="Z502" s="34"/>
      <c r="AA502" s="34"/>
      <c r="AB502" s="34"/>
      <c r="AC502" s="34"/>
      <c r="AD502" s="34"/>
      <c r="AE502" s="34"/>
      <c r="AT502" s="17" t="s">
        <v>141</v>
      </c>
      <c r="AU502" s="17" t="s">
        <v>83</v>
      </c>
    </row>
    <row r="503" spans="1:65" s="12" customFormat="1" ht="11.25">
      <c r="B503" s="212"/>
      <c r="C503" s="213"/>
      <c r="D503" s="208" t="s">
        <v>142</v>
      </c>
      <c r="E503" s="214" t="s">
        <v>1</v>
      </c>
      <c r="F503" s="215" t="s">
        <v>196</v>
      </c>
      <c r="G503" s="213"/>
      <c r="H503" s="214" t="s">
        <v>1</v>
      </c>
      <c r="I503" s="216"/>
      <c r="J503" s="213"/>
      <c r="K503" s="213"/>
      <c r="L503" s="217"/>
      <c r="M503" s="218"/>
      <c r="N503" s="219"/>
      <c r="O503" s="219"/>
      <c r="P503" s="219"/>
      <c r="Q503" s="219"/>
      <c r="R503" s="219"/>
      <c r="S503" s="219"/>
      <c r="T503" s="220"/>
      <c r="AT503" s="221" t="s">
        <v>142</v>
      </c>
      <c r="AU503" s="221" t="s">
        <v>83</v>
      </c>
      <c r="AV503" s="12" t="s">
        <v>83</v>
      </c>
      <c r="AW503" s="12" t="s">
        <v>31</v>
      </c>
      <c r="AX503" s="12" t="s">
        <v>75</v>
      </c>
      <c r="AY503" s="221" t="s">
        <v>132</v>
      </c>
    </row>
    <row r="504" spans="1:65" s="13" customFormat="1" ht="11.25">
      <c r="B504" s="222"/>
      <c r="C504" s="223"/>
      <c r="D504" s="208" t="s">
        <v>142</v>
      </c>
      <c r="E504" s="224" t="s">
        <v>1</v>
      </c>
      <c r="F504" s="225" t="s">
        <v>85</v>
      </c>
      <c r="G504" s="223"/>
      <c r="H504" s="226">
        <v>2</v>
      </c>
      <c r="I504" s="227"/>
      <c r="J504" s="223"/>
      <c r="K504" s="223"/>
      <c r="L504" s="228"/>
      <c r="M504" s="229"/>
      <c r="N504" s="230"/>
      <c r="O504" s="230"/>
      <c r="P504" s="230"/>
      <c r="Q504" s="230"/>
      <c r="R504" s="230"/>
      <c r="S504" s="230"/>
      <c r="T504" s="231"/>
      <c r="AT504" s="232" t="s">
        <v>142</v>
      </c>
      <c r="AU504" s="232" t="s">
        <v>83</v>
      </c>
      <c r="AV504" s="13" t="s">
        <v>85</v>
      </c>
      <c r="AW504" s="13" t="s">
        <v>31</v>
      </c>
      <c r="AX504" s="13" t="s">
        <v>75</v>
      </c>
      <c r="AY504" s="232" t="s">
        <v>132</v>
      </c>
    </row>
    <row r="505" spans="1:65" s="14" customFormat="1" ht="11.25">
      <c r="B505" s="233"/>
      <c r="C505" s="234"/>
      <c r="D505" s="208" t="s">
        <v>142</v>
      </c>
      <c r="E505" s="235" t="s">
        <v>1</v>
      </c>
      <c r="F505" s="236" t="s">
        <v>145</v>
      </c>
      <c r="G505" s="234"/>
      <c r="H505" s="237">
        <v>2</v>
      </c>
      <c r="I505" s="238"/>
      <c r="J505" s="234"/>
      <c r="K505" s="234"/>
      <c r="L505" s="239"/>
      <c r="M505" s="240"/>
      <c r="N505" s="241"/>
      <c r="O505" s="241"/>
      <c r="P505" s="241"/>
      <c r="Q505" s="241"/>
      <c r="R505" s="241"/>
      <c r="S505" s="241"/>
      <c r="T505" s="242"/>
      <c r="AT505" s="243" t="s">
        <v>142</v>
      </c>
      <c r="AU505" s="243" t="s">
        <v>83</v>
      </c>
      <c r="AV505" s="14" t="s">
        <v>139</v>
      </c>
      <c r="AW505" s="14" t="s">
        <v>31</v>
      </c>
      <c r="AX505" s="14" t="s">
        <v>83</v>
      </c>
      <c r="AY505" s="243" t="s">
        <v>132</v>
      </c>
    </row>
    <row r="506" spans="1:65" s="2" customFormat="1" ht="21.75" customHeight="1">
      <c r="A506" s="34"/>
      <c r="B506" s="35"/>
      <c r="C506" s="194" t="s">
        <v>388</v>
      </c>
      <c r="D506" s="194" t="s">
        <v>133</v>
      </c>
      <c r="E506" s="195" t="s">
        <v>389</v>
      </c>
      <c r="F506" s="196" t="s">
        <v>390</v>
      </c>
      <c r="G506" s="197" t="s">
        <v>149</v>
      </c>
      <c r="H506" s="198">
        <v>1</v>
      </c>
      <c r="I506" s="199"/>
      <c r="J506" s="200">
        <f>ROUND(I506*H506,2)</f>
        <v>0</v>
      </c>
      <c r="K506" s="196" t="s">
        <v>137</v>
      </c>
      <c r="L506" s="201"/>
      <c r="M506" s="202" t="s">
        <v>1</v>
      </c>
      <c r="N506" s="203" t="s">
        <v>40</v>
      </c>
      <c r="O506" s="71"/>
      <c r="P506" s="204">
        <f>O506*H506</f>
        <v>0</v>
      </c>
      <c r="Q506" s="204">
        <v>1.58E-3</v>
      </c>
      <c r="R506" s="204">
        <f>Q506*H506</f>
        <v>1.58E-3</v>
      </c>
      <c r="S506" s="204">
        <v>0</v>
      </c>
      <c r="T506" s="205">
        <f>S506*H506</f>
        <v>0</v>
      </c>
      <c r="U506" s="34"/>
      <c r="V506" s="34"/>
      <c r="W506" s="34"/>
      <c r="X506" s="34"/>
      <c r="Y506" s="34"/>
      <c r="Z506" s="34"/>
      <c r="AA506" s="34"/>
      <c r="AB506" s="34"/>
      <c r="AC506" s="34"/>
      <c r="AD506" s="34"/>
      <c r="AE506" s="34"/>
      <c r="AR506" s="206" t="s">
        <v>138</v>
      </c>
      <c r="AT506" s="206" t="s">
        <v>133</v>
      </c>
      <c r="AU506" s="206" t="s">
        <v>83</v>
      </c>
      <c r="AY506" s="17" t="s">
        <v>132</v>
      </c>
      <c r="BE506" s="207">
        <f>IF(N506="základní",J506,0)</f>
        <v>0</v>
      </c>
      <c r="BF506" s="207">
        <f>IF(N506="snížená",J506,0)</f>
        <v>0</v>
      </c>
      <c r="BG506" s="207">
        <f>IF(N506="zákl. přenesená",J506,0)</f>
        <v>0</v>
      </c>
      <c r="BH506" s="207">
        <f>IF(N506="sníž. přenesená",J506,0)</f>
        <v>0</v>
      </c>
      <c r="BI506" s="207">
        <f>IF(N506="nulová",J506,0)</f>
        <v>0</v>
      </c>
      <c r="BJ506" s="17" t="s">
        <v>83</v>
      </c>
      <c r="BK506" s="207">
        <f>ROUND(I506*H506,2)</f>
        <v>0</v>
      </c>
      <c r="BL506" s="17" t="s">
        <v>139</v>
      </c>
      <c r="BM506" s="206" t="s">
        <v>391</v>
      </c>
    </row>
    <row r="507" spans="1:65" s="2" customFormat="1" ht="11.25">
      <c r="A507" s="34"/>
      <c r="B507" s="35"/>
      <c r="C507" s="36"/>
      <c r="D507" s="208" t="s">
        <v>141</v>
      </c>
      <c r="E507" s="36"/>
      <c r="F507" s="209" t="s">
        <v>390</v>
      </c>
      <c r="G507" s="36"/>
      <c r="H507" s="36"/>
      <c r="I507" s="115"/>
      <c r="J507" s="36"/>
      <c r="K507" s="36"/>
      <c r="L507" s="39"/>
      <c r="M507" s="210"/>
      <c r="N507" s="211"/>
      <c r="O507" s="71"/>
      <c r="P507" s="71"/>
      <c r="Q507" s="71"/>
      <c r="R507" s="71"/>
      <c r="S507" s="71"/>
      <c r="T507" s="72"/>
      <c r="U507" s="34"/>
      <c r="V507" s="34"/>
      <c r="W507" s="34"/>
      <c r="X507" s="34"/>
      <c r="Y507" s="34"/>
      <c r="Z507" s="34"/>
      <c r="AA507" s="34"/>
      <c r="AB507" s="34"/>
      <c r="AC507" s="34"/>
      <c r="AD507" s="34"/>
      <c r="AE507" s="34"/>
      <c r="AT507" s="17" t="s">
        <v>141</v>
      </c>
      <c r="AU507" s="17" t="s">
        <v>83</v>
      </c>
    </row>
    <row r="508" spans="1:65" s="12" customFormat="1" ht="11.25">
      <c r="B508" s="212"/>
      <c r="C508" s="213"/>
      <c r="D508" s="208" t="s">
        <v>142</v>
      </c>
      <c r="E508" s="214" t="s">
        <v>1</v>
      </c>
      <c r="F508" s="215" t="s">
        <v>196</v>
      </c>
      <c r="G508" s="213"/>
      <c r="H508" s="214" t="s">
        <v>1</v>
      </c>
      <c r="I508" s="216"/>
      <c r="J508" s="213"/>
      <c r="K508" s="213"/>
      <c r="L508" s="217"/>
      <c r="M508" s="218"/>
      <c r="N508" s="219"/>
      <c r="O508" s="219"/>
      <c r="P508" s="219"/>
      <c r="Q508" s="219"/>
      <c r="R508" s="219"/>
      <c r="S508" s="219"/>
      <c r="T508" s="220"/>
      <c r="AT508" s="221" t="s">
        <v>142</v>
      </c>
      <c r="AU508" s="221" t="s">
        <v>83</v>
      </c>
      <c r="AV508" s="12" t="s">
        <v>83</v>
      </c>
      <c r="AW508" s="12" t="s">
        <v>31</v>
      </c>
      <c r="AX508" s="12" t="s">
        <v>75</v>
      </c>
      <c r="AY508" s="221" t="s">
        <v>132</v>
      </c>
    </row>
    <row r="509" spans="1:65" s="13" customFormat="1" ht="11.25">
      <c r="B509" s="222"/>
      <c r="C509" s="223"/>
      <c r="D509" s="208" t="s">
        <v>142</v>
      </c>
      <c r="E509" s="224" t="s">
        <v>1</v>
      </c>
      <c r="F509" s="225" t="s">
        <v>83</v>
      </c>
      <c r="G509" s="223"/>
      <c r="H509" s="226">
        <v>1</v>
      </c>
      <c r="I509" s="227"/>
      <c r="J509" s="223"/>
      <c r="K509" s="223"/>
      <c r="L509" s="228"/>
      <c r="M509" s="229"/>
      <c r="N509" s="230"/>
      <c r="O509" s="230"/>
      <c r="P509" s="230"/>
      <c r="Q509" s="230"/>
      <c r="R509" s="230"/>
      <c r="S509" s="230"/>
      <c r="T509" s="231"/>
      <c r="AT509" s="232" t="s">
        <v>142</v>
      </c>
      <c r="AU509" s="232" t="s">
        <v>83</v>
      </c>
      <c r="AV509" s="13" t="s">
        <v>85</v>
      </c>
      <c r="AW509" s="13" t="s">
        <v>31</v>
      </c>
      <c r="AX509" s="13" t="s">
        <v>75</v>
      </c>
      <c r="AY509" s="232" t="s">
        <v>132</v>
      </c>
    </row>
    <row r="510" spans="1:65" s="14" customFormat="1" ht="11.25">
      <c r="B510" s="233"/>
      <c r="C510" s="234"/>
      <c r="D510" s="208" t="s">
        <v>142</v>
      </c>
      <c r="E510" s="235" t="s">
        <v>1</v>
      </c>
      <c r="F510" s="236" t="s">
        <v>145</v>
      </c>
      <c r="G510" s="234"/>
      <c r="H510" s="237">
        <v>1</v>
      </c>
      <c r="I510" s="238"/>
      <c r="J510" s="234"/>
      <c r="K510" s="234"/>
      <c r="L510" s="239"/>
      <c r="M510" s="240"/>
      <c r="N510" s="241"/>
      <c r="O510" s="241"/>
      <c r="P510" s="241"/>
      <c r="Q510" s="241"/>
      <c r="R510" s="241"/>
      <c r="S510" s="241"/>
      <c r="T510" s="242"/>
      <c r="AT510" s="243" t="s">
        <v>142</v>
      </c>
      <c r="AU510" s="243" t="s">
        <v>83</v>
      </c>
      <c r="AV510" s="14" t="s">
        <v>139</v>
      </c>
      <c r="AW510" s="14" t="s">
        <v>31</v>
      </c>
      <c r="AX510" s="14" t="s">
        <v>83</v>
      </c>
      <c r="AY510" s="243" t="s">
        <v>132</v>
      </c>
    </row>
    <row r="511" spans="1:65" s="2" customFormat="1" ht="21.75" customHeight="1">
      <c r="A511" s="34"/>
      <c r="B511" s="35"/>
      <c r="C511" s="194" t="s">
        <v>392</v>
      </c>
      <c r="D511" s="194" t="s">
        <v>133</v>
      </c>
      <c r="E511" s="195" t="s">
        <v>393</v>
      </c>
      <c r="F511" s="196" t="s">
        <v>394</v>
      </c>
      <c r="G511" s="197" t="s">
        <v>149</v>
      </c>
      <c r="H511" s="198">
        <v>1</v>
      </c>
      <c r="I511" s="199"/>
      <c r="J511" s="200">
        <f>ROUND(I511*H511,2)</f>
        <v>0</v>
      </c>
      <c r="K511" s="196" t="s">
        <v>137</v>
      </c>
      <c r="L511" s="201"/>
      <c r="M511" s="202" t="s">
        <v>1</v>
      </c>
      <c r="N511" s="203" t="s">
        <v>40</v>
      </c>
      <c r="O511" s="71"/>
      <c r="P511" s="204">
        <f>O511*H511</f>
        <v>0</v>
      </c>
      <c r="Q511" s="204">
        <v>1.6999999999999999E-3</v>
      </c>
      <c r="R511" s="204">
        <f>Q511*H511</f>
        <v>1.6999999999999999E-3</v>
      </c>
      <c r="S511" s="204">
        <v>0</v>
      </c>
      <c r="T511" s="205">
        <f>S511*H511</f>
        <v>0</v>
      </c>
      <c r="U511" s="34"/>
      <c r="V511" s="34"/>
      <c r="W511" s="34"/>
      <c r="X511" s="34"/>
      <c r="Y511" s="34"/>
      <c r="Z511" s="34"/>
      <c r="AA511" s="34"/>
      <c r="AB511" s="34"/>
      <c r="AC511" s="34"/>
      <c r="AD511" s="34"/>
      <c r="AE511" s="34"/>
      <c r="AR511" s="206" t="s">
        <v>138</v>
      </c>
      <c r="AT511" s="206" t="s">
        <v>133</v>
      </c>
      <c r="AU511" s="206" t="s">
        <v>83</v>
      </c>
      <c r="AY511" s="17" t="s">
        <v>132</v>
      </c>
      <c r="BE511" s="207">
        <f>IF(N511="základní",J511,0)</f>
        <v>0</v>
      </c>
      <c r="BF511" s="207">
        <f>IF(N511="snížená",J511,0)</f>
        <v>0</v>
      </c>
      <c r="BG511" s="207">
        <f>IF(N511="zákl. přenesená",J511,0)</f>
        <v>0</v>
      </c>
      <c r="BH511" s="207">
        <f>IF(N511="sníž. přenesená",J511,0)</f>
        <v>0</v>
      </c>
      <c r="BI511" s="207">
        <f>IF(N511="nulová",J511,0)</f>
        <v>0</v>
      </c>
      <c r="BJ511" s="17" t="s">
        <v>83</v>
      </c>
      <c r="BK511" s="207">
        <f>ROUND(I511*H511,2)</f>
        <v>0</v>
      </c>
      <c r="BL511" s="17" t="s">
        <v>139</v>
      </c>
      <c r="BM511" s="206" t="s">
        <v>395</v>
      </c>
    </row>
    <row r="512" spans="1:65" s="2" customFormat="1" ht="11.25">
      <c r="A512" s="34"/>
      <c r="B512" s="35"/>
      <c r="C512" s="36"/>
      <c r="D512" s="208" t="s">
        <v>141</v>
      </c>
      <c r="E512" s="36"/>
      <c r="F512" s="209" t="s">
        <v>394</v>
      </c>
      <c r="G512" s="36"/>
      <c r="H512" s="36"/>
      <c r="I512" s="115"/>
      <c r="J512" s="36"/>
      <c r="K512" s="36"/>
      <c r="L512" s="39"/>
      <c r="M512" s="210"/>
      <c r="N512" s="211"/>
      <c r="O512" s="71"/>
      <c r="P512" s="71"/>
      <c r="Q512" s="71"/>
      <c r="R512" s="71"/>
      <c r="S512" s="71"/>
      <c r="T512" s="72"/>
      <c r="U512" s="34"/>
      <c r="V512" s="34"/>
      <c r="W512" s="34"/>
      <c r="X512" s="34"/>
      <c r="Y512" s="34"/>
      <c r="Z512" s="34"/>
      <c r="AA512" s="34"/>
      <c r="AB512" s="34"/>
      <c r="AC512" s="34"/>
      <c r="AD512" s="34"/>
      <c r="AE512" s="34"/>
      <c r="AT512" s="17" t="s">
        <v>141</v>
      </c>
      <c r="AU512" s="17" t="s">
        <v>83</v>
      </c>
    </row>
    <row r="513" spans="1:65" s="12" customFormat="1" ht="11.25">
      <c r="B513" s="212"/>
      <c r="C513" s="213"/>
      <c r="D513" s="208" t="s">
        <v>142</v>
      </c>
      <c r="E513" s="214" t="s">
        <v>1</v>
      </c>
      <c r="F513" s="215" t="s">
        <v>196</v>
      </c>
      <c r="G513" s="213"/>
      <c r="H513" s="214" t="s">
        <v>1</v>
      </c>
      <c r="I513" s="216"/>
      <c r="J513" s="213"/>
      <c r="K513" s="213"/>
      <c r="L513" s="217"/>
      <c r="M513" s="218"/>
      <c r="N513" s="219"/>
      <c r="O513" s="219"/>
      <c r="P513" s="219"/>
      <c r="Q513" s="219"/>
      <c r="R513" s="219"/>
      <c r="S513" s="219"/>
      <c r="T513" s="220"/>
      <c r="AT513" s="221" t="s">
        <v>142</v>
      </c>
      <c r="AU513" s="221" t="s">
        <v>83</v>
      </c>
      <c r="AV513" s="12" t="s">
        <v>83</v>
      </c>
      <c r="AW513" s="12" t="s">
        <v>31</v>
      </c>
      <c r="AX513" s="12" t="s">
        <v>75</v>
      </c>
      <c r="AY513" s="221" t="s">
        <v>132</v>
      </c>
    </row>
    <row r="514" spans="1:65" s="13" customFormat="1" ht="11.25">
      <c r="B514" s="222"/>
      <c r="C514" s="223"/>
      <c r="D514" s="208" t="s">
        <v>142</v>
      </c>
      <c r="E514" s="224" t="s">
        <v>1</v>
      </c>
      <c r="F514" s="225" t="s">
        <v>83</v>
      </c>
      <c r="G514" s="223"/>
      <c r="H514" s="226">
        <v>1</v>
      </c>
      <c r="I514" s="227"/>
      <c r="J514" s="223"/>
      <c r="K514" s="223"/>
      <c r="L514" s="228"/>
      <c r="M514" s="229"/>
      <c r="N514" s="230"/>
      <c r="O514" s="230"/>
      <c r="P514" s="230"/>
      <c r="Q514" s="230"/>
      <c r="R514" s="230"/>
      <c r="S514" s="230"/>
      <c r="T514" s="231"/>
      <c r="AT514" s="232" t="s">
        <v>142</v>
      </c>
      <c r="AU514" s="232" t="s">
        <v>83</v>
      </c>
      <c r="AV514" s="13" t="s">
        <v>85</v>
      </c>
      <c r="AW514" s="13" t="s">
        <v>31</v>
      </c>
      <c r="AX514" s="13" t="s">
        <v>75</v>
      </c>
      <c r="AY514" s="232" t="s">
        <v>132</v>
      </c>
    </row>
    <row r="515" spans="1:65" s="14" customFormat="1" ht="11.25">
      <c r="B515" s="233"/>
      <c r="C515" s="234"/>
      <c r="D515" s="208" t="s">
        <v>142</v>
      </c>
      <c r="E515" s="235" t="s">
        <v>1</v>
      </c>
      <c r="F515" s="236" t="s">
        <v>145</v>
      </c>
      <c r="G515" s="234"/>
      <c r="H515" s="237">
        <v>1</v>
      </c>
      <c r="I515" s="238"/>
      <c r="J515" s="234"/>
      <c r="K515" s="234"/>
      <c r="L515" s="239"/>
      <c r="M515" s="240"/>
      <c r="N515" s="241"/>
      <c r="O515" s="241"/>
      <c r="P515" s="241"/>
      <c r="Q515" s="241"/>
      <c r="R515" s="241"/>
      <c r="S515" s="241"/>
      <c r="T515" s="242"/>
      <c r="AT515" s="243" t="s">
        <v>142</v>
      </c>
      <c r="AU515" s="243" t="s">
        <v>83</v>
      </c>
      <c r="AV515" s="14" t="s">
        <v>139</v>
      </c>
      <c r="AW515" s="14" t="s">
        <v>31</v>
      </c>
      <c r="AX515" s="14" t="s">
        <v>83</v>
      </c>
      <c r="AY515" s="243" t="s">
        <v>132</v>
      </c>
    </row>
    <row r="516" spans="1:65" s="2" customFormat="1" ht="21.75" customHeight="1">
      <c r="A516" s="34"/>
      <c r="B516" s="35"/>
      <c r="C516" s="194" t="s">
        <v>396</v>
      </c>
      <c r="D516" s="194" t="s">
        <v>133</v>
      </c>
      <c r="E516" s="195" t="s">
        <v>397</v>
      </c>
      <c r="F516" s="196" t="s">
        <v>398</v>
      </c>
      <c r="G516" s="197" t="s">
        <v>149</v>
      </c>
      <c r="H516" s="198">
        <v>1</v>
      </c>
      <c r="I516" s="199"/>
      <c r="J516" s="200">
        <f>ROUND(I516*H516,2)</f>
        <v>0</v>
      </c>
      <c r="K516" s="196" t="s">
        <v>137</v>
      </c>
      <c r="L516" s="201"/>
      <c r="M516" s="202" t="s">
        <v>1</v>
      </c>
      <c r="N516" s="203" t="s">
        <v>40</v>
      </c>
      <c r="O516" s="71"/>
      <c r="P516" s="204">
        <f>O516*H516</f>
        <v>0</v>
      </c>
      <c r="Q516" s="204">
        <v>1.75E-3</v>
      </c>
      <c r="R516" s="204">
        <f>Q516*H516</f>
        <v>1.75E-3</v>
      </c>
      <c r="S516" s="204">
        <v>0</v>
      </c>
      <c r="T516" s="205">
        <f>S516*H516</f>
        <v>0</v>
      </c>
      <c r="U516" s="34"/>
      <c r="V516" s="34"/>
      <c r="W516" s="34"/>
      <c r="X516" s="34"/>
      <c r="Y516" s="34"/>
      <c r="Z516" s="34"/>
      <c r="AA516" s="34"/>
      <c r="AB516" s="34"/>
      <c r="AC516" s="34"/>
      <c r="AD516" s="34"/>
      <c r="AE516" s="34"/>
      <c r="AR516" s="206" t="s">
        <v>138</v>
      </c>
      <c r="AT516" s="206" t="s">
        <v>133</v>
      </c>
      <c r="AU516" s="206" t="s">
        <v>83</v>
      </c>
      <c r="AY516" s="17" t="s">
        <v>132</v>
      </c>
      <c r="BE516" s="207">
        <f>IF(N516="základní",J516,0)</f>
        <v>0</v>
      </c>
      <c r="BF516" s="207">
        <f>IF(N516="snížená",J516,0)</f>
        <v>0</v>
      </c>
      <c r="BG516" s="207">
        <f>IF(N516="zákl. přenesená",J516,0)</f>
        <v>0</v>
      </c>
      <c r="BH516" s="207">
        <f>IF(N516="sníž. přenesená",J516,0)</f>
        <v>0</v>
      </c>
      <c r="BI516" s="207">
        <f>IF(N516="nulová",J516,0)</f>
        <v>0</v>
      </c>
      <c r="BJ516" s="17" t="s">
        <v>83</v>
      </c>
      <c r="BK516" s="207">
        <f>ROUND(I516*H516,2)</f>
        <v>0</v>
      </c>
      <c r="BL516" s="17" t="s">
        <v>139</v>
      </c>
      <c r="BM516" s="206" t="s">
        <v>399</v>
      </c>
    </row>
    <row r="517" spans="1:65" s="2" customFormat="1" ht="11.25">
      <c r="A517" s="34"/>
      <c r="B517" s="35"/>
      <c r="C517" s="36"/>
      <c r="D517" s="208" t="s">
        <v>141</v>
      </c>
      <c r="E517" s="36"/>
      <c r="F517" s="209" t="s">
        <v>398</v>
      </c>
      <c r="G517" s="36"/>
      <c r="H517" s="36"/>
      <c r="I517" s="115"/>
      <c r="J517" s="36"/>
      <c r="K517" s="36"/>
      <c r="L517" s="39"/>
      <c r="M517" s="210"/>
      <c r="N517" s="211"/>
      <c r="O517" s="71"/>
      <c r="P517" s="71"/>
      <c r="Q517" s="71"/>
      <c r="R517" s="71"/>
      <c r="S517" s="71"/>
      <c r="T517" s="72"/>
      <c r="U517" s="34"/>
      <c r="V517" s="34"/>
      <c r="W517" s="34"/>
      <c r="X517" s="34"/>
      <c r="Y517" s="34"/>
      <c r="Z517" s="34"/>
      <c r="AA517" s="34"/>
      <c r="AB517" s="34"/>
      <c r="AC517" s="34"/>
      <c r="AD517" s="34"/>
      <c r="AE517" s="34"/>
      <c r="AT517" s="17" t="s">
        <v>141</v>
      </c>
      <c r="AU517" s="17" t="s">
        <v>83</v>
      </c>
    </row>
    <row r="518" spans="1:65" s="12" customFormat="1" ht="11.25">
      <c r="B518" s="212"/>
      <c r="C518" s="213"/>
      <c r="D518" s="208" t="s">
        <v>142</v>
      </c>
      <c r="E518" s="214" t="s">
        <v>1</v>
      </c>
      <c r="F518" s="215" t="s">
        <v>196</v>
      </c>
      <c r="G518" s="213"/>
      <c r="H518" s="214" t="s">
        <v>1</v>
      </c>
      <c r="I518" s="216"/>
      <c r="J518" s="213"/>
      <c r="K518" s="213"/>
      <c r="L518" s="217"/>
      <c r="M518" s="218"/>
      <c r="N518" s="219"/>
      <c r="O518" s="219"/>
      <c r="P518" s="219"/>
      <c r="Q518" s="219"/>
      <c r="R518" s="219"/>
      <c r="S518" s="219"/>
      <c r="T518" s="220"/>
      <c r="AT518" s="221" t="s">
        <v>142</v>
      </c>
      <c r="AU518" s="221" t="s">
        <v>83</v>
      </c>
      <c r="AV518" s="12" t="s">
        <v>83</v>
      </c>
      <c r="AW518" s="12" t="s">
        <v>31</v>
      </c>
      <c r="AX518" s="12" t="s">
        <v>75</v>
      </c>
      <c r="AY518" s="221" t="s">
        <v>132</v>
      </c>
    </row>
    <row r="519" spans="1:65" s="13" customFormat="1" ht="11.25">
      <c r="B519" s="222"/>
      <c r="C519" s="223"/>
      <c r="D519" s="208" t="s">
        <v>142</v>
      </c>
      <c r="E519" s="224" t="s">
        <v>1</v>
      </c>
      <c r="F519" s="225" t="s">
        <v>83</v>
      </c>
      <c r="G519" s="223"/>
      <c r="H519" s="226">
        <v>1</v>
      </c>
      <c r="I519" s="227"/>
      <c r="J519" s="223"/>
      <c r="K519" s="223"/>
      <c r="L519" s="228"/>
      <c r="M519" s="229"/>
      <c r="N519" s="230"/>
      <c r="O519" s="230"/>
      <c r="P519" s="230"/>
      <c r="Q519" s="230"/>
      <c r="R519" s="230"/>
      <c r="S519" s="230"/>
      <c r="T519" s="231"/>
      <c r="AT519" s="232" t="s">
        <v>142</v>
      </c>
      <c r="AU519" s="232" t="s">
        <v>83</v>
      </c>
      <c r="AV519" s="13" t="s">
        <v>85</v>
      </c>
      <c r="AW519" s="13" t="s">
        <v>31</v>
      </c>
      <c r="AX519" s="13" t="s">
        <v>75</v>
      </c>
      <c r="AY519" s="232" t="s">
        <v>132</v>
      </c>
    </row>
    <row r="520" spans="1:65" s="14" customFormat="1" ht="11.25">
      <c r="B520" s="233"/>
      <c r="C520" s="234"/>
      <c r="D520" s="208" t="s">
        <v>142</v>
      </c>
      <c r="E520" s="235" t="s">
        <v>1</v>
      </c>
      <c r="F520" s="236" t="s">
        <v>145</v>
      </c>
      <c r="G520" s="234"/>
      <c r="H520" s="237">
        <v>1</v>
      </c>
      <c r="I520" s="238"/>
      <c r="J520" s="234"/>
      <c r="K520" s="234"/>
      <c r="L520" s="239"/>
      <c r="M520" s="240"/>
      <c r="N520" s="241"/>
      <c r="O520" s="241"/>
      <c r="P520" s="241"/>
      <c r="Q520" s="241"/>
      <c r="R520" s="241"/>
      <c r="S520" s="241"/>
      <c r="T520" s="242"/>
      <c r="AT520" s="243" t="s">
        <v>142</v>
      </c>
      <c r="AU520" s="243" t="s">
        <v>83</v>
      </c>
      <c r="AV520" s="14" t="s">
        <v>139</v>
      </c>
      <c r="AW520" s="14" t="s">
        <v>31</v>
      </c>
      <c r="AX520" s="14" t="s">
        <v>83</v>
      </c>
      <c r="AY520" s="243" t="s">
        <v>132</v>
      </c>
    </row>
    <row r="521" spans="1:65" s="2" customFormat="1" ht="21.75" customHeight="1">
      <c r="A521" s="34"/>
      <c r="B521" s="35"/>
      <c r="C521" s="194" t="s">
        <v>400</v>
      </c>
      <c r="D521" s="194" t="s">
        <v>133</v>
      </c>
      <c r="E521" s="195" t="s">
        <v>401</v>
      </c>
      <c r="F521" s="196" t="s">
        <v>402</v>
      </c>
      <c r="G521" s="197" t="s">
        <v>149</v>
      </c>
      <c r="H521" s="198">
        <v>1</v>
      </c>
      <c r="I521" s="199"/>
      <c r="J521" s="200">
        <f>ROUND(I521*H521,2)</f>
        <v>0</v>
      </c>
      <c r="K521" s="196" t="s">
        <v>137</v>
      </c>
      <c r="L521" s="201"/>
      <c r="M521" s="202" t="s">
        <v>1</v>
      </c>
      <c r="N521" s="203" t="s">
        <v>40</v>
      </c>
      <c r="O521" s="71"/>
      <c r="P521" s="204">
        <f>O521*H521</f>
        <v>0</v>
      </c>
      <c r="Q521" s="204">
        <v>1.82E-3</v>
      </c>
      <c r="R521" s="204">
        <f>Q521*H521</f>
        <v>1.82E-3</v>
      </c>
      <c r="S521" s="204">
        <v>0</v>
      </c>
      <c r="T521" s="205">
        <f>S521*H521</f>
        <v>0</v>
      </c>
      <c r="U521" s="34"/>
      <c r="V521" s="34"/>
      <c r="W521" s="34"/>
      <c r="X521" s="34"/>
      <c r="Y521" s="34"/>
      <c r="Z521" s="34"/>
      <c r="AA521" s="34"/>
      <c r="AB521" s="34"/>
      <c r="AC521" s="34"/>
      <c r="AD521" s="34"/>
      <c r="AE521" s="34"/>
      <c r="AR521" s="206" t="s">
        <v>138</v>
      </c>
      <c r="AT521" s="206" t="s">
        <v>133</v>
      </c>
      <c r="AU521" s="206" t="s">
        <v>83</v>
      </c>
      <c r="AY521" s="17" t="s">
        <v>132</v>
      </c>
      <c r="BE521" s="207">
        <f>IF(N521="základní",J521,0)</f>
        <v>0</v>
      </c>
      <c r="BF521" s="207">
        <f>IF(N521="snížená",J521,0)</f>
        <v>0</v>
      </c>
      <c r="BG521" s="207">
        <f>IF(N521="zákl. přenesená",J521,0)</f>
        <v>0</v>
      </c>
      <c r="BH521" s="207">
        <f>IF(N521="sníž. přenesená",J521,0)</f>
        <v>0</v>
      </c>
      <c r="BI521" s="207">
        <f>IF(N521="nulová",J521,0)</f>
        <v>0</v>
      </c>
      <c r="BJ521" s="17" t="s">
        <v>83</v>
      </c>
      <c r="BK521" s="207">
        <f>ROUND(I521*H521,2)</f>
        <v>0</v>
      </c>
      <c r="BL521" s="17" t="s">
        <v>139</v>
      </c>
      <c r="BM521" s="206" t="s">
        <v>403</v>
      </c>
    </row>
    <row r="522" spans="1:65" s="2" customFormat="1" ht="11.25">
      <c r="A522" s="34"/>
      <c r="B522" s="35"/>
      <c r="C522" s="36"/>
      <c r="D522" s="208" t="s">
        <v>141</v>
      </c>
      <c r="E522" s="36"/>
      <c r="F522" s="209" t="s">
        <v>402</v>
      </c>
      <c r="G522" s="36"/>
      <c r="H522" s="36"/>
      <c r="I522" s="115"/>
      <c r="J522" s="36"/>
      <c r="K522" s="36"/>
      <c r="L522" s="39"/>
      <c r="M522" s="210"/>
      <c r="N522" s="211"/>
      <c r="O522" s="71"/>
      <c r="P522" s="71"/>
      <c r="Q522" s="71"/>
      <c r="R522" s="71"/>
      <c r="S522" s="71"/>
      <c r="T522" s="72"/>
      <c r="U522" s="34"/>
      <c r="V522" s="34"/>
      <c r="W522" s="34"/>
      <c r="X522" s="34"/>
      <c r="Y522" s="34"/>
      <c r="Z522" s="34"/>
      <c r="AA522" s="34"/>
      <c r="AB522" s="34"/>
      <c r="AC522" s="34"/>
      <c r="AD522" s="34"/>
      <c r="AE522" s="34"/>
      <c r="AT522" s="17" t="s">
        <v>141</v>
      </c>
      <c r="AU522" s="17" t="s">
        <v>83</v>
      </c>
    </row>
    <row r="523" spans="1:65" s="12" customFormat="1" ht="11.25">
      <c r="B523" s="212"/>
      <c r="C523" s="213"/>
      <c r="D523" s="208" t="s">
        <v>142</v>
      </c>
      <c r="E523" s="214" t="s">
        <v>1</v>
      </c>
      <c r="F523" s="215" t="s">
        <v>196</v>
      </c>
      <c r="G523" s="213"/>
      <c r="H523" s="214" t="s">
        <v>1</v>
      </c>
      <c r="I523" s="216"/>
      <c r="J523" s="213"/>
      <c r="K523" s="213"/>
      <c r="L523" s="217"/>
      <c r="M523" s="218"/>
      <c r="N523" s="219"/>
      <c r="O523" s="219"/>
      <c r="P523" s="219"/>
      <c r="Q523" s="219"/>
      <c r="R523" s="219"/>
      <c r="S523" s="219"/>
      <c r="T523" s="220"/>
      <c r="AT523" s="221" t="s">
        <v>142</v>
      </c>
      <c r="AU523" s="221" t="s">
        <v>83</v>
      </c>
      <c r="AV523" s="12" t="s">
        <v>83</v>
      </c>
      <c r="AW523" s="12" t="s">
        <v>31</v>
      </c>
      <c r="AX523" s="12" t="s">
        <v>75</v>
      </c>
      <c r="AY523" s="221" t="s">
        <v>132</v>
      </c>
    </row>
    <row r="524" spans="1:65" s="13" customFormat="1" ht="11.25">
      <c r="B524" s="222"/>
      <c r="C524" s="223"/>
      <c r="D524" s="208" t="s">
        <v>142</v>
      </c>
      <c r="E524" s="224" t="s">
        <v>1</v>
      </c>
      <c r="F524" s="225" t="s">
        <v>83</v>
      </c>
      <c r="G524" s="223"/>
      <c r="H524" s="226">
        <v>1</v>
      </c>
      <c r="I524" s="227"/>
      <c r="J524" s="223"/>
      <c r="K524" s="223"/>
      <c r="L524" s="228"/>
      <c r="M524" s="229"/>
      <c r="N524" s="230"/>
      <c r="O524" s="230"/>
      <c r="P524" s="230"/>
      <c r="Q524" s="230"/>
      <c r="R524" s="230"/>
      <c r="S524" s="230"/>
      <c r="T524" s="231"/>
      <c r="AT524" s="232" t="s">
        <v>142</v>
      </c>
      <c r="AU524" s="232" t="s">
        <v>83</v>
      </c>
      <c r="AV524" s="13" t="s">
        <v>85</v>
      </c>
      <c r="AW524" s="13" t="s">
        <v>31</v>
      </c>
      <c r="AX524" s="13" t="s">
        <v>75</v>
      </c>
      <c r="AY524" s="232" t="s">
        <v>132</v>
      </c>
    </row>
    <row r="525" spans="1:65" s="14" customFormat="1" ht="11.25">
      <c r="B525" s="233"/>
      <c r="C525" s="234"/>
      <c r="D525" s="208" t="s">
        <v>142</v>
      </c>
      <c r="E525" s="235" t="s">
        <v>1</v>
      </c>
      <c r="F525" s="236" t="s">
        <v>145</v>
      </c>
      <c r="G525" s="234"/>
      <c r="H525" s="237">
        <v>1</v>
      </c>
      <c r="I525" s="238"/>
      <c r="J525" s="234"/>
      <c r="K525" s="234"/>
      <c r="L525" s="239"/>
      <c r="M525" s="240"/>
      <c r="N525" s="241"/>
      <c r="O525" s="241"/>
      <c r="P525" s="241"/>
      <c r="Q525" s="241"/>
      <c r="R525" s="241"/>
      <c r="S525" s="241"/>
      <c r="T525" s="242"/>
      <c r="AT525" s="243" t="s">
        <v>142</v>
      </c>
      <c r="AU525" s="243" t="s">
        <v>83</v>
      </c>
      <c r="AV525" s="14" t="s">
        <v>139</v>
      </c>
      <c r="AW525" s="14" t="s">
        <v>31</v>
      </c>
      <c r="AX525" s="14" t="s">
        <v>83</v>
      </c>
      <c r="AY525" s="243" t="s">
        <v>132</v>
      </c>
    </row>
    <row r="526" spans="1:65" s="2" customFormat="1" ht="21.75" customHeight="1">
      <c r="A526" s="34"/>
      <c r="B526" s="35"/>
      <c r="C526" s="194" t="s">
        <v>404</v>
      </c>
      <c r="D526" s="194" t="s">
        <v>133</v>
      </c>
      <c r="E526" s="195" t="s">
        <v>405</v>
      </c>
      <c r="F526" s="196" t="s">
        <v>406</v>
      </c>
      <c r="G526" s="197" t="s">
        <v>149</v>
      </c>
      <c r="H526" s="198">
        <v>1</v>
      </c>
      <c r="I526" s="199"/>
      <c r="J526" s="200">
        <f>ROUND(I526*H526,2)</f>
        <v>0</v>
      </c>
      <c r="K526" s="196" t="s">
        <v>137</v>
      </c>
      <c r="L526" s="201"/>
      <c r="M526" s="202" t="s">
        <v>1</v>
      </c>
      <c r="N526" s="203" t="s">
        <v>40</v>
      </c>
      <c r="O526" s="71"/>
      <c r="P526" s="204">
        <f>O526*H526</f>
        <v>0</v>
      </c>
      <c r="Q526" s="204">
        <v>1.8799999999999999E-3</v>
      </c>
      <c r="R526" s="204">
        <f>Q526*H526</f>
        <v>1.8799999999999999E-3</v>
      </c>
      <c r="S526" s="204">
        <v>0</v>
      </c>
      <c r="T526" s="205">
        <f>S526*H526</f>
        <v>0</v>
      </c>
      <c r="U526" s="34"/>
      <c r="V526" s="34"/>
      <c r="W526" s="34"/>
      <c r="X526" s="34"/>
      <c r="Y526" s="34"/>
      <c r="Z526" s="34"/>
      <c r="AA526" s="34"/>
      <c r="AB526" s="34"/>
      <c r="AC526" s="34"/>
      <c r="AD526" s="34"/>
      <c r="AE526" s="34"/>
      <c r="AR526" s="206" t="s">
        <v>138</v>
      </c>
      <c r="AT526" s="206" t="s">
        <v>133</v>
      </c>
      <c r="AU526" s="206" t="s">
        <v>83</v>
      </c>
      <c r="AY526" s="17" t="s">
        <v>132</v>
      </c>
      <c r="BE526" s="207">
        <f>IF(N526="základní",J526,0)</f>
        <v>0</v>
      </c>
      <c r="BF526" s="207">
        <f>IF(N526="snížená",J526,0)</f>
        <v>0</v>
      </c>
      <c r="BG526" s="207">
        <f>IF(N526="zákl. přenesená",J526,0)</f>
        <v>0</v>
      </c>
      <c r="BH526" s="207">
        <f>IF(N526="sníž. přenesená",J526,0)</f>
        <v>0</v>
      </c>
      <c r="BI526" s="207">
        <f>IF(N526="nulová",J526,0)</f>
        <v>0</v>
      </c>
      <c r="BJ526" s="17" t="s">
        <v>83</v>
      </c>
      <c r="BK526" s="207">
        <f>ROUND(I526*H526,2)</f>
        <v>0</v>
      </c>
      <c r="BL526" s="17" t="s">
        <v>139</v>
      </c>
      <c r="BM526" s="206" t="s">
        <v>407</v>
      </c>
    </row>
    <row r="527" spans="1:65" s="2" customFormat="1" ht="11.25">
      <c r="A527" s="34"/>
      <c r="B527" s="35"/>
      <c r="C527" s="36"/>
      <c r="D527" s="208" t="s">
        <v>141</v>
      </c>
      <c r="E527" s="36"/>
      <c r="F527" s="209" t="s">
        <v>406</v>
      </c>
      <c r="G527" s="36"/>
      <c r="H527" s="36"/>
      <c r="I527" s="115"/>
      <c r="J527" s="36"/>
      <c r="K527" s="36"/>
      <c r="L527" s="39"/>
      <c r="M527" s="210"/>
      <c r="N527" s="211"/>
      <c r="O527" s="71"/>
      <c r="P527" s="71"/>
      <c r="Q527" s="71"/>
      <c r="R527" s="71"/>
      <c r="S527" s="71"/>
      <c r="T527" s="72"/>
      <c r="U527" s="34"/>
      <c r="V527" s="34"/>
      <c r="W527" s="34"/>
      <c r="X527" s="34"/>
      <c r="Y527" s="34"/>
      <c r="Z527" s="34"/>
      <c r="AA527" s="34"/>
      <c r="AB527" s="34"/>
      <c r="AC527" s="34"/>
      <c r="AD527" s="34"/>
      <c r="AE527" s="34"/>
      <c r="AT527" s="17" t="s">
        <v>141</v>
      </c>
      <c r="AU527" s="17" t="s">
        <v>83</v>
      </c>
    </row>
    <row r="528" spans="1:65" s="12" customFormat="1" ht="11.25">
      <c r="B528" s="212"/>
      <c r="C528" s="213"/>
      <c r="D528" s="208" t="s">
        <v>142</v>
      </c>
      <c r="E528" s="214" t="s">
        <v>1</v>
      </c>
      <c r="F528" s="215" t="s">
        <v>196</v>
      </c>
      <c r="G528" s="213"/>
      <c r="H528" s="214" t="s">
        <v>1</v>
      </c>
      <c r="I528" s="216"/>
      <c r="J528" s="213"/>
      <c r="K528" s="213"/>
      <c r="L528" s="217"/>
      <c r="M528" s="218"/>
      <c r="N528" s="219"/>
      <c r="O528" s="219"/>
      <c r="P528" s="219"/>
      <c r="Q528" s="219"/>
      <c r="R528" s="219"/>
      <c r="S528" s="219"/>
      <c r="T528" s="220"/>
      <c r="AT528" s="221" t="s">
        <v>142</v>
      </c>
      <c r="AU528" s="221" t="s">
        <v>83</v>
      </c>
      <c r="AV528" s="12" t="s">
        <v>83</v>
      </c>
      <c r="AW528" s="12" t="s">
        <v>31</v>
      </c>
      <c r="AX528" s="12" t="s">
        <v>75</v>
      </c>
      <c r="AY528" s="221" t="s">
        <v>132</v>
      </c>
    </row>
    <row r="529" spans="1:65" s="13" customFormat="1" ht="11.25">
      <c r="B529" s="222"/>
      <c r="C529" s="223"/>
      <c r="D529" s="208" t="s">
        <v>142</v>
      </c>
      <c r="E529" s="224" t="s">
        <v>1</v>
      </c>
      <c r="F529" s="225" t="s">
        <v>83</v>
      </c>
      <c r="G529" s="223"/>
      <c r="H529" s="226">
        <v>1</v>
      </c>
      <c r="I529" s="227"/>
      <c r="J529" s="223"/>
      <c r="K529" s="223"/>
      <c r="L529" s="228"/>
      <c r="M529" s="229"/>
      <c r="N529" s="230"/>
      <c r="O529" s="230"/>
      <c r="P529" s="230"/>
      <c r="Q529" s="230"/>
      <c r="R529" s="230"/>
      <c r="S529" s="230"/>
      <c r="T529" s="231"/>
      <c r="AT529" s="232" t="s">
        <v>142</v>
      </c>
      <c r="AU529" s="232" t="s">
        <v>83</v>
      </c>
      <c r="AV529" s="13" t="s">
        <v>85</v>
      </c>
      <c r="AW529" s="13" t="s">
        <v>31</v>
      </c>
      <c r="AX529" s="13" t="s">
        <v>75</v>
      </c>
      <c r="AY529" s="232" t="s">
        <v>132</v>
      </c>
    </row>
    <row r="530" spans="1:65" s="14" customFormat="1" ht="11.25">
      <c r="B530" s="233"/>
      <c r="C530" s="234"/>
      <c r="D530" s="208" t="s">
        <v>142</v>
      </c>
      <c r="E530" s="235" t="s">
        <v>1</v>
      </c>
      <c r="F530" s="236" t="s">
        <v>145</v>
      </c>
      <c r="G530" s="234"/>
      <c r="H530" s="237">
        <v>1</v>
      </c>
      <c r="I530" s="238"/>
      <c r="J530" s="234"/>
      <c r="K530" s="234"/>
      <c r="L530" s="239"/>
      <c r="M530" s="240"/>
      <c r="N530" s="241"/>
      <c r="O530" s="241"/>
      <c r="P530" s="241"/>
      <c r="Q530" s="241"/>
      <c r="R530" s="241"/>
      <c r="S530" s="241"/>
      <c r="T530" s="242"/>
      <c r="AT530" s="243" t="s">
        <v>142</v>
      </c>
      <c r="AU530" s="243" t="s">
        <v>83</v>
      </c>
      <c r="AV530" s="14" t="s">
        <v>139</v>
      </c>
      <c r="AW530" s="14" t="s">
        <v>31</v>
      </c>
      <c r="AX530" s="14" t="s">
        <v>83</v>
      </c>
      <c r="AY530" s="243" t="s">
        <v>132</v>
      </c>
    </row>
    <row r="531" spans="1:65" s="2" customFormat="1" ht="21.75" customHeight="1">
      <c r="A531" s="34"/>
      <c r="B531" s="35"/>
      <c r="C531" s="194" t="s">
        <v>408</v>
      </c>
      <c r="D531" s="194" t="s">
        <v>133</v>
      </c>
      <c r="E531" s="195" t="s">
        <v>409</v>
      </c>
      <c r="F531" s="196" t="s">
        <v>410</v>
      </c>
      <c r="G531" s="197" t="s">
        <v>149</v>
      </c>
      <c r="H531" s="198">
        <v>1</v>
      </c>
      <c r="I531" s="199"/>
      <c r="J531" s="200">
        <f>ROUND(I531*H531,2)</f>
        <v>0</v>
      </c>
      <c r="K531" s="196" t="s">
        <v>137</v>
      </c>
      <c r="L531" s="201"/>
      <c r="M531" s="202" t="s">
        <v>1</v>
      </c>
      <c r="N531" s="203" t="s">
        <v>40</v>
      </c>
      <c r="O531" s="71"/>
      <c r="P531" s="204">
        <f>O531*H531</f>
        <v>0</v>
      </c>
      <c r="Q531" s="204">
        <v>1.97E-3</v>
      </c>
      <c r="R531" s="204">
        <f>Q531*H531</f>
        <v>1.97E-3</v>
      </c>
      <c r="S531" s="204">
        <v>0</v>
      </c>
      <c r="T531" s="205">
        <f>S531*H531</f>
        <v>0</v>
      </c>
      <c r="U531" s="34"/>
      <c r="V531" s="34"/>
      <c r="W531" s="34"/>
      <c r="X531" s="34"/>
      <c r="Y531" s="34"/>
      <c r="Z531" s="34"/>
      <c r="AA531" s="34"/>
      <c r="AB531" s="34"/>
      <c r="AC531" s="34"/>
      <c r="AD531" s="34"/>
      <c r="AE531" s="34"/>
      <c r="AR531" s="206" t="s">
        <v>138</v>
      </c>
      <c r="AT531" s="206" t="s">
        <v>133</v>
      </c>
      <c r="AU531" s="206" t="s">
        <v>83</v>
      </c>
      <c r="AY531" s="17" t="s">
        <v>132</v>
      </c>
      <c r="BE531" s="207">
        <f>IF(N531="základní",J531,0)</f>
        <v>0</v>
      </c>
      <c r="BF531" s="207">
        <f>IF(N531="snížená",J531,0)</f>
        <v>0</v>
      </c>
      <c r="BG531" s="207">
        <f>IF(N531="zákl. přenesená",J531,0)</f>
        <v>0</v>
      </c>
      <c r="BH531" s="207">
        <f>IF(N531="sníž. přenesená",J531,0)</f>
        <v>0</v>
      </c>
      <c r="BI531" s="207">
        <f>IF(N531="nulová",J531,0)</f>
        <v>0</v>
      </c>
      <c r="BJ531" s="17" t="s">
        <v>83</v>
      </c>
      <c r="BK531" s="207">
        <f>ROUND(I531*H531,2)</f>
        <v>0</v>
      </c>
      <c r="BL531" s="17" t="s">
        <v>139</v>
      </c>
      <c r="BM531" s="206" t="s">
        <v>411</v>
      </c>
    </row>
    <row r="532" spans="1:65" s="2" customFormat="1" ht="11.25">
      <c r="A532" s="34"/>
      <c r="B532" s="35"/>
      <c r="C532" s="36"/>
      <c r="D532" s="208" t="s">
        <v>141</v>
      </c>
      <c r="E532" s="36"/>
      <c r="F532" s="209" t="s">
        <v>410</v>
      </c>
      <c r="G532" s="36"/>
      <c r="H532" s="36"/>
      <c r="I532" s="115"/>
      <c r="J532" s="36"/>
      <c r="K532" s="36"/>
      <c r="L532" s="39"/>
      <c r="M532" s="210"/>
      <c r="N532" s="211"/>
      <c r="O532" s="71"/>
      <c r="P532" s="71"/>
      <c r="Q532" s="71"/>
      <c r="R532" s="71"/>
      <c r="S532" s="71"/>
      <c r="T532" s="72"/>
      <c r="U532" s="34"/>
      <c r="V532" s="34"/>
      <c r="W532" s="34"/>
      <c r="X532" s="34"/>
      <c r="Y532" s="34"/>
      <c r="Z532" s="34"/>
      <c r="AA532" s="34"/>
      <c r="AB532" s="34"/>
      <c r="AC532" s="34"/>
      <c r="AD532" s="34"/>
      <c r="AE532" s="34"/>
      <c r="AT532" s="17" t="s">
        <v>141</v>
      </c>
      <c r="AU532" s="17" t="s">
        <v>83</v>
      </c>
    </row>
    <row r="533" spans="1:65" s="12" customFormat="1" ht="11.25">
      <c r="B533" s="212"/>
      <c r="C533" s="213"/>
      <c r="D533" s="208" t="s">
        <v>142</v>
      </c>
      <c r="E533" s="214" t="s">
        <v>1</v>
      </c>
      <c r="F533" s="215" t="s">
        <v>196</v>
      </c>
      <c r="G533" s="213"/>
      <c r="H533" s="214" t="s">
        <v>1</v>
      </c>
      <c r="I533" s="216"/>
      <c r="J533" s="213"/>
      <c r="K533" s="213"/>
      <c r="L533" s="217"/>
      <c r="M533" s="218"/>
      <c r="N533" s="219"/>
      <c r="O533" s="219"/>
      <c r="P533" s="219"/>
      <c r="Q533" s="219"/>
      <c r="R533" s="219"/>
      <c r="S533" s="219"/>
      <c r="T533" s="220"/>
      <c r="AT533" s="221" t="s">
        <v>142</v>
      </c>
      <c r="AU533" s="221" t="s">
        <v>83</v>
      </c>
      <c r="AV533" s="12" t="s">
        <v>83</v>
      </c>
      <c r="AW533" s="12" t="s">
        <v>31</v>
      </c>
      <c r="AX533" s="12" t="s">
        <v>75</v>
      </c>
      <c r="AY533" s="221" t="s">
        <v>132</v>
      </c>
    </row>
    <row r="534" spans="1:65" s="13" customFormat="1" ht="11.25">
      <c r="B534" s="222"/>
      <c r="C534" s="223"/>
      <c r="D534" s="208" t="s">
        <v>142</v>
      </c>
      <c r="E534" s="224" t="s">
        <v>1</v>
      </c>
      <c r="F534" s="225" t="s">
        <v>83</v>
      </c>
      <c r="G534" s="223"/>
      <c r="H534" s="226">
        <v>1</v>
      </c>
      <c r="I534" s="227"/>
      <c r="J534" s="223"/>
      <c r="K534" s="223"/>
      <c r="L534" s="228"/>
      <c r="M534" s="229"/>
      <c r="N534" s="230"/>
      <c r="O534" s="230"/>
      <c r="P534" s="230"/>
      <c r="Q534" s="230"/>
      <c r="R534" s="230"/>
      <c r="S534" s="230"/>
      <c r="T534" s="231"/>
      <c r="AT534" s="232" t="s">
        <v>142</v>
      </c>
      <c r="AU534" s="232" t="s">
        <v>83</v>
      </c>
      <c r="AV534" s="13" t="s">
        <v>85</v>
      </c>
      <c r="AW534" s="13" t="s">
        <v>31</v>
      </c>
      <c r="AX534" s="13" t="s">
        <v>75</v>
      </c>
      <c r="AY534" s="232" t="s">
        <v>132</v>
      </c>
    </row>
    <row r="535" spans="1:65" s="14" customFormat="1" ht="11.25">
      <c r="B535" s="233"/>
      <c r="C535" s="234"/>
      <c r="D535" s="208" t="s">
        <v>142</v>
      </c>
      <c r="E535" s="235" t="s">
        <v>1</v>
      </c>
      <c r="F535" s="236" t="s">
        <v>145</v>
      </c>
      <c r="G535" s="234"/>
      <c r="H535" s="237">
        <v>1</v>
      </c>
      <c r="I535" s="238"/>
      <c r="J535" s="234"/>
      <c r="K535" s="234"/>
      <c r="L535" s="239"/>
      <c r="M535" s="240"/>
      <c r="N535" s="241"/>
      <c r="O535" s="241"/>
      <c r="P535" s="241"/>
      <c r="Q535" s="241"/>
      <c r="R535" s="241"/>
      <c r="S535" s="241"/>
      <c r="T535" s="242"/>
      <c r="AT535" s="243" t="s">
        <v>142</v>
      </c>
      <c r="AU535" s="243" t="s">
        <v>83</v>
      </c>
      <c r="AV535" s="14" t="s">
        <v>139</v>
      </c>
      <c r="AW535" s="14" t="s">
        <v>31</v>
      </c>
      <c r="AX535" s="14" t="s">
        <v>83</v>
      </c>
      <c r="AY535" s="243" t="s">
        <v>132</v>
      </c>
    </row>
    <row r="536" spans="1:65" s="2" customFormat="1" ht="21.75" customHeight="1">
      <c r="A536" s="34"/>
      <c r="B536" s="35"/>
      <c r="C536" s="194" t="s">
        <v>412</v>
      </c>
      <c r="D536" s="194" t="s">
        <v>133</v>
      </c>
      <c r="E536" s="195" t="s">
        <v>413</v>
      </c>
      <c r="F536" s="196" t="s">
        <v>414</v>
      </c>
      <c r="G536" s="197" t="s">
        <v>149</v>
      </c>
      <c r="H536" s="198">
        <v>18</v>
      </c>
      <c r="I536" s="199"/>
      <c r="J536" s="200">
        <f>ROUND(I536*H536,2)</f>
        <v>0</v>
      </c>
      <c r="K536" s="196" t="s">
        <v>137</v>
      </c>
      <c r="L536" s="201"/>
      <c r="M536" s="202" t="s">
        <v>1</v>
      </c>
      <c r="N536" s="203" t="s">
        <v>40</v>
      </c>
      <c r="O536" s="71"/>
      <c r="P536" s="204">
        <f>O536*H536</f>
        <v>0</v>
      </c>
      <c r="Q536" s="204">
        <v>1E-4</v>
      </c>
      <c r="R536" s="204">
        <f>Q536*H536</f>
        <v>1.8000000000000002E-3</v>
      </c>
      <c r="S536" s="204">
        <v>0</v>
      </c>
      <c r="T536" s="205">
        <f>S536*H536</f>
        <v>0</v>
      </c>
      <c r="U536" s="34"/>
      <c r="V536" s="34"/>
      <c r="W536" s="34"/>
      <c r="X536" s="34"/>
      <c r="Y536" s="34"/>
      <c r="Z536" s="34"/>
      <c r="AA536" s="34"/>
      <c r="AB536" s="34"/>
      <c r="AC536" s="34"/>
      <c r="AD536" s="34"/>
      <c r="AE536" s="34"/>
      <c r="AR536" s="206" t="s">
        <v>138</v>
      </c>
      <c r="AT536" s="206" t="s">
        <v>133</v>
      </c>
      <c r="AU536" s="206" t="s">
        <v>83</v>
      </c>
      <c r="AY536" s="17" t="s">
        <v>132</v>
      </c>
      <c r="BE536" s="207">
        <f>IF(N536="základní",J536,0)</f>
        <v>0</v>
      </c>
      <c r="BF536" s="207">
        <f>IF(N536="snížená",J536,0)</f>
        <v>0</v>
      </c>
      <c r="BG536" s="207">
        <f>IF(N536="zákl. přenesená",J536,0)</f>
        <v>0</v>
      </c>
      <c r="BH536" s="207">
        <f>IF(N536="sníž. přenesená",J536,0)</f>
        <v>0</v>
      </c>
      <c r="BI536" s="207">
        <f>IF(N536="nulová",J536,0)</f>
        <v>0</v>
      </c>
      <c r="BJ536" s="17" t="s">
        <v>83</v>
      </c>
      <c r="BK536" s="207">
        <f>ROUND(I536*H536,2)</f>
        <v>0</v>
      </c>
      <c r="BL536" s="17" t="s">
        <v>139</v>
      </c>
      <c r="BM536" s="206" t="s">
        <v>415</v>
      </c>
    </row>
    <row r="537" spans="1:65" s="2" customFormat="1" ht="11.25">
      <c r="A537" s="34"/>
      <c r="B537" s="35"/>
      <c r="C537" s="36"/>
      <c r="D537" s="208" t="s">
        <v>141</v>
      </c>
      <c r="E537" s="36"/>
      <c r="F537" s="209" t="s">
        <v>414</v>
      </c>
      <c r="G537" s="36"/>
      <c r="H537" s="36"/>
      <c r="I537" s="115"/>
      <c r="J537" s="36"/>
      <c r="K537" s="36"/>
      <c r="L537" s="39"/>
      <c r="M537" s="210"/>
      <c r="N537" s="211"/>
      <c r="O537" s="71"/>
      <c r="P537" s="71"/>
      <c r="Q537" s="71"/>
      <c r="R537" s="71"/>
      <c r="S537" s="71"/>
      <c r="T537" s="72"/>
      <c r="U537" s="34"/>
      <c r="V537" s="34"/>
      <c r="W537" s="34"/>
      <c r="X537" s="34"/>
      <c r="Y537" s="34"/>
      <c r="Z537" s="34"/>
      <c r="AA537" s="34"/>
      <c r="AB537" s="34"/>
      <c r="AC537" s="34"/>
      <c r="AD537" s="34"/>
      <c r="AE537" s="34"/>
      <c r="AT537" s="17" t="s">
        <v>141</v>
      </c>
      <c r="AU537" s="17" t="s">
        <v>83</v>
      </c>
    </row>
    <row r="538" spans="1:65" s="12" customFormat="1" ht="11.25">
      <c r="B538" s="212"/>
      <c r="C538" s="213"/>
      <c r="D538" s="208" t="s">
        <v>142</v>
      </c>
      <c r="E538" s="214" t="s">
        <v>1</v>
      </c>
      <c r="F538" s="215" t="s">
        <v>196</v>
      </c>
      <c r="G538" s="213"/>
      <c r="H538" s="214" t="s">
        <v>1</v>
      </c>
      <c r="I538" s="216"/>
      <c r="J538" s="213"/>
      <c r="K538" s="213"/>
      <c r="L538" s="217"/>
      <c r="M538" s="218"/>
      <c r="N538" s="219"/>
      <c r="O538" s="219"/>
      <c r="P538" s="219"/>
      <c r="Q538" s="219"/>
      <c r="R538" s="219"/>
      <c r="S538" s="219"/>
      <c r="T538" s="220"/>
      <c r="AT538" s="221" t="s">
        <v>142</v>
      </c>
      <c r="AU538" s="221" t="s">
        <v>83</v>
      </c>
      <c r="AV538" s="12" t="s">
        <v>83</v>
      </c>
      <c r="AW538" s="12" t="s">
        <v>31</v>
      </c>
      <c r="AX538" s="12" t="s">
        <v>75</v>
      </c>
      <c r="AY538" s="221" t="s">
        <v>132</v>
      </c>
    </row>
    <row r="539" spans="1:65" s="13" customFormat="1" ht="11.25">
      <c r="B539" s="222"/>
      <c r="C539" s="223"/>
      <c r="D539" s="208" t="s">
        <v>142</v>
      </c>
      <c r="E539" s="224" t="s">
        <v>1</v>
      </c>
      <c r="F539" s="225" t="s">
        <v>232</v>
      </c>
      <c r="G539" s="223"/>
      <c r="H539" s="226">
        <v>18</v>
      </c>
      <c r="I539" s="227"/>
      <c r="J539" s="223"/>
      <c r="K539" s="223"/>
      <c r="L539" s="228"/>
      <c r="M539" s="229"/>
      <c r="N539" s="230"/>
      <c r="O539" s="230"/>
      <c r="P539" s="230"/>
      <c r="Q539" s="230"/>
      <c r="R539" s="230"/>
      <c r="S539" s="230"/>
      <c r="T539" s="231"/>
      <c r="AT539" s="232" t="s">
        <v>142</v>
      </c>
      <c r="AU539" s="232" t="s">
        <v>83</v>
      </c>
      <c r="AV539" s="13" t="s">
        <v>85</v>
      </c>
      <c r="AW539" s="13" t="s">
        <v>31</v>
      </c>
      <c r="AX539" s="13" t="s">
        <v>75</v>
      </c>
      <c r="AY539" s="232" t="s">
        <v>132</v>
      </c>
    </row>
    <row r="540" spans="1:65" s="14" customFormat="1" ht="11.25">
      <c r="B540" s="233"/>
      <c r="C540" s="234"/>
      <c r="D540" s="208" t="s">
        <v>142</v>
      </c>
      <c r="E540" s="235" t="s">
        <v>1</v>
      </c>
      <c r="F540" s="236" t="s">
        <v>145</v>
      </c>
      <c r="G540" s="234"/>
      <c r="H540" s="237">
        <v>18</v>
      </c>
      <c r="I540" s="238"/>
      <c r="J540" s="234"/>
      <c r="K540" s="234"/>
      <c r="L540" s="239"/>
      <c r="M540" s="240"/>
      <c r="N540" s="241"/>
      <c r="O540" s="241"/>
      <c r="P540" s="241"/>
      <c r="Q540" s="241"/>
      <c r="R540" s="241"/>
      <c r="S540" s="241"/>
      <c r="T540" s="242"/>
      <c r="AT540" s="243" t="s">
        <v>142</v>
      </c>
      <c r="AU540" s="243" t="s">
        <v>83</v>
      </c>
      <c r="AV540" s="14" t="s">
        <v>139</v>
      </c>
      <c r="AW540" s="14" t="s">
        <v>31</v>
      </c>
      <c r="AX540" s="14" t="s">
        <v>83</v>
      </c>
      <c r="AY540" s="243" t="s">
        <v>132</v>
      </c>
    </row>
    <row r="541" spans="1:65" s="2" customFormat="1" ht="21.75" customHeight="1">
      <c r="A541" s="34"/>
      <c r="B541" s="35"/>
      <c r="C541" s="194" t="s">
        <v>416</v>
      </c>
      <c r="D541" s="194" t="s">
        <v>133</v>
      </c>
      <c r="E541" s="195" t="s">
        <v>417</v>
      </c>
      <c r="F541" s="196" t="s">
        <v>418</v>
      </c>
      <c r="G541" s="197" t="s">
        <v>149</v>
      </c>
      <c r="H541" s="198">
        <v>18</v>
      </c>
      <c r="I541" s="199"/>
      <c r="J541" s="200">
        <f>ROUND(I541*H541,2)</f>
        <v>0</v>
      </c>
      <c r="K541" s="196" t="s">
        <v>137</v>
      </c>
      <c r="L541" s="201"/>
      <c r="M541" s="202" t="s">
        <v>1</v>
      </c>
      <c r="N541" s="203" t="s">
        <v>40</v>
      </c>
      <c r="O541" s="71"/>
      <c r="P541" s="204">
        <f>O541*H541</f>
        <v>0</v>
      </c>
      <c r="Q541" s="204">
        <v>1E-4</v>
      </c>
      <c r="R541" s="204">
        <f>Q541*H541</f>
        <v>1.8000000000000002E-3</v>
      </c>
      <c r="S541" s="204">
        <v>0</v>
      </c>
      <c r="T541" s="205">
        <f>S541*H541</f>
        <v>0</v>
      </c>
      <c r="U541" s="34"/>
      <c r="V541" s="34"/>
      <c r="W541" s="34"/>
      <c r="X541" s="34"/>
      <c r="Y541" s="34"/>
      <c r="Z541" s="34"/>
      <c r="AA541" s="34"/>
      <c r="AB541" s="34"/>
      <c r="AC541" s="34"/>
      <c r="AD541" s="34"/>
      <c r="AE541" s="34"/>
      <c r="AR541" s="206" t="s">
        <v>138</v>
      </c>
      <c r="AT541" s="206" t="s">
        <v>133</v>
      </c>
      <c r="AU541" s="206" t="s">
        <v>83</v>
      </c>
      <c r="AY541" s="17" t="s">
        <v>132</v>
      </c>
      <c r="BE541" s="207">
        <f>IF(N541="základní",J541,0)</f>
        <v>0</v>
      </c>
      <c r="BF541" s="207">
        <f>IF(N541="snížená",J541,0)</f>
        <v>0</v>
      </c>
      <c r="BG541" s="207">
        <f>IF(N541="zákl. přenesená",J541,0)</f>
        <v>0</v>
      </c>
      <c r="BH541" s="207">
        <f>IF(N541="sníž. přenesená",J541,0)</f>
        <v>0</v>
      </c>
      <c r="BI541" s="207">
        <f>IF(N541="nulová",J541,0)</f>
        <v>0</v>
      </c>
      <c r="BJ541" s="17" t="s">
        <v>83</v>
      </c>
      <c r="BK541" s="207">
        <f>ROUND(I541*H541,2)</f>
        <v>0</v>
      </c>
      <c r="BL541" s="17" t="s">
        <v>139</v>
      </c>
      <c r="BM541" s="206" t="s">
        <v>419</v>
      </c>
    </row>
    <row r="542" spans="1:65" s="2" customFormat="1" ht="11.25">
      <c r="A542" s="34"/>
      <c r="B542" s="35"/>
      <c r="C542" s="36"/>
      <c r="D542" s="208" t="s">
        <v>141</v>
      </c>
      <c r="E542" s="36"/>
      <c r="F542" s="209" t="s">
        <v>418</v>
      </c>
      <c r="G542" s="36"/>
      <c r="H542" s="36"/>
      <c r="I542" s="115"/>
      <c r="J542" s="36"/>
      <c r="K542" s="36"/>
      <c r="L542" s="39"/>
      <c r="M542" s="210"/>
      <c r="N542" s="211"/>
      <c r="O542" s="71"/>
      <c r="P542" s="71"/>
      <c r="Q542" s="71"/>
      <c r="R542" s="71"/>
      <c r="S542" s="71"/>
      <c r="T542" s="72"/>
      <c r="U542" s="34"/>
      <c r="V542" s="34"/>
      <c r="W542" s="34"/>
      <c r="X542" s="34"/>
      <c r="Y542" s="34"/>
      <c r="Z542" s="34"/>
      <c r="AA542" s="34"/>
      <c r="AB542" s="34"/>
      <c r="AC542" s="34"/>
      <c r="AD542" s="34"/>
      <c r="AE542" s="34"/>
      <c r="AT542" s="17" t="s">
        <v>141</v>
      </c>
      <c r="AU542" s="17" t="s">
        <v>83</v>
      </c>
    </row>
    <row r="543" spans="1:65" s="12" customFormat="1" ht="11.25">
      <c r="B543" s="212"/>
      <c r="C543" s="213"/>
      <c r="D543" s="208" t="s">
        <v>142</v>
      </c>
      <c r="E543" s="214" t="s">
        <v>1</v>
      </c>
      <c r="F543" s="215" t="s">
        <v>196</v>
      </c>
      <c r="G543" s="213"/>
      <c r="H543" s="214" t="s">
        <v>1</v>
      </c>
      <c r="I543" s="216"/>
      <c r="J543" s="213"/>
      <c r="K543" s="213"/>
      <c r="L543" s="217"/>
      <c r="M543" s="218"/>
      <c r="N543" s="219"/>
      <c r="O543" s="219"/>
      <c r="P543" s="219"/>
      <c r="Q543" s="219"/>
      <c r="R543" s="219"/>
      <c r="S543" s="219"/>
      <c r="T543" s="220"/>
      <c r="AT543" s="221" t="s">
        <v>142</v>
      </c>
      <c r="AU543" s="221" t="s">
        <v>83</v>
      </c>
      <c r="AV543" s="12" t="s">
        <v>83</v>
      </c>
      <c r="AW543" s="12" t="s">
        <v>31</v>
      </c>
      <c r="AX543" s="12" t="s">
        <v>75</v>
      </c>
      <c r="AY543" s="221" t="s">
        <v>132</v>
      </c>
    </row>
    <row r="544" spans="1:65" s="13" customFormat="1" ht="11.25">
      <c r="B544" s="222"/>
      <c r="C544" s="223"/>
      <c r="D544" s="208" t="s">
        <v>142</v>
      </c>
      <c r="E544" s="224" t="s">
        <v>1</v>
      </c>
      <c r="F544" s="225" t="s">
        <v>232</v>
      </c>
      <c r="G544" s="223"/>
      <c r="H544" s="226">
        <v>18</v>
      </c>
      <c r="I544" s="227"/>
      <c r="J544" s="223"/>
      <c r="K544" s="223"/>
      <c r="L544" s="228"/>
      <c r="M544" s="229"/>
      <c r="N544" s="230"/>
      <c r="O544" s="230"/>
      <c r="P544" s="230"/>
      <c r="Q544" s="230"/>
      <c r="R544" s="230"/>
      <c r="S544" s="230"/>
      <c r="T544" s="231"/>
      <c r="AT544" s="232" t="s">
        <v>142</v>
      </c>
      <c r="AU544" s="232" t="s">
        <v>83</v>
      </c>
      <c r="AV544" s="13" t="s">
        <v>85</v>
      </c>
      <c r="AW544" s="13" t="s">
        <v>31</v>
      </c>
      <c r="AX544" s="13" t="s">
        <v>75</v>
      </c>
      <c r="AY544" s="232" t="s">
        <v>132</v>
      </c>
    </row>
    <row r="545" spans="1:65" s="14" customFormat="1" ht="11.25">
      <c r="B545" s="233"/>
      <c r="C545" s="234"/>
      <c r="D545" s="208" t="s">
        <v>142</v>
      </c>
      <c r="E545" s="235" t="s">
        <v>1</v>
      </c>
      <c r="F545" s="236" t="s">
        <v>145</v>
      </c>
      <c r="G545" s="234"/>
      <c r="H545" s="237">
        <v>18</v>
      </c>
      <c r="I545" s="238"/>
      <c r="J545" s="234"/>
      <c r="K545" s="234"/>
      <c r="L545" s="239"/>
      <c r="M545" s="240"/>
      <c r="N545" s="241"/>
      <c r="O545" s="241"/>
      <c r="P545" s="241"/>
      <c r="Q545" s="241"/>
      <c r="R545" s="241"/>
      <c r="S545" s="241"/>
      <c r="T545" s="242"/>
      <c r="AT545" s="243" t="s">
        <v>142</v>
      </c>
      <c r="AU545" s="243" t="s">
        <v>83</v>
      </c>
      <c r="AV545" s="14" t="s">
        <v>139</v>
      </c>
      <c r="AW545" s="14" t="s">
        <v>31</v>
      </c>
      <c r="AX545" s="14" t="s">
        <v>83</v>
      </c>
      <c r="AY545" s="243" t="s">
        <v>132</v>
      </c>
    </row>
    <row r="546" spans="1:65" s="2" customFormat="1" ht="21.75" customHeight="1">
      <c r="A546" s="34"/>
      <c r="B546" s="35"/>
      <c r="C546" s="194" t="s">
        <v>420</v>
      </c>
      <c r="D546" s="194" t="s">
        <v>133</v>
      </c>
      <c r="E546" s="195" t="s">
        <v>421</v>
      </c>
      <c r="F546" s="196" t="s">
        <v>422</v>
      </c>
      <c r="G546" s="197" t="s">
        <v>149</v>
      </c>
      <c r="H546" s="198">
        <v>36</v>
      </c>
      <c r="I546" s="199"/>
      <c r="J546" s="200">
        <f>ROUND(I546*H546,2)</f>
        <v>0</v>
      </c>
      <c r="K546" s="196" t="s">
        <v>137</v>
      </c>
      <c r="L546" s="201"/>
      <c r="M546" s="202" t="s">
        <v>1</v>
      </c>
      <c r="N546" s="203" t="s">
        <v>40</v>
      </c>
      <c r="O546" s="71"/>
      <c r="P546" s="204">
        <f>O546*H546</f>
        <v>0</v>
      </c>
      <c r="Q546" s="204">
        <v>1.2E-4</v>
      </c>
      <c r="R546" s="204">
        <f>Q546*H546</f>
        <v>4.3200000000000001E-3</v>
      </c>
      <c r="S546" s="204">
        <v>0</v>
      </c>
      <c r="T546" s="205">
        <f>S546*H546</f>
        <v>0</v>
      </c>
      <c r="U546" s="34"/>
      <c r="V546" s="34"/>
      <c r="W546" s="34"/>
      <c r="X546" s="34"/>
      <c r="Y546" s="34"/>
      <c r="Z546" s="34"/>
      <c r="AA546" s="34"/>
      <c r="AB546" s="34"/>
      <c r="AC546" s="34"/>
      <c r="AD546" s="34"/>
      <c r="AE546" s="34"/>
      <c r="AR546" s="206" t="s">
        <v>138</v>
      </c>
      <c r="AT546" s="206" t="s">
        <v>133</v>
      </c>
      <c r="AU546" s="206" t="s">
        <v>83</v>
      </c>
      <c r="AY546" s="17" t="s">
        <v>132</v>
      </c>
      <c r="BE546" s="207">
        <f>IF(N546="základní",J546,0)</f>
        <v>0</v>
      </c>
      <c r="BF546" s="207">
        <f>IF(N546="snížená",J546,0)</f>
        <v>0</v>
      </c>
      <c r="BG546" s="207">
        <f>IF(N546="zákl. přenesená",J546,0)</f>
        <v>0</v>
      </c>
      <c r="BH546" s="207">
        <f>IF(N546="sníž. přenesená",J546,0)</f>
        <v>0</v>
      </c>
      <c r="BI546" s="207">
        <f>IF(N546="nulová",J546,0)</f>
        <v>0</v>
      </c>
      <c r="BJ546" s="17" t="s">
        <v>83</v>
      </c>
      <c r="BK546" s="207">
        <f>ROUND(I546*H546,2)</f>
        <v>0</v>
      </c>
      <c r="BL546" s="17" t="s">
        <v>139</v>
      </c>
      <c r="BM546" s="206" t="s">
        <v>423</v>
      </c>
    </row>
    <row r="547" spans="1:65" s="2" customFormat="1" ht="11.25">
      <c r="A547" s="34"/>
      <c r="B547" s="35"/>
      <c r="C547" s="36"/>
      <c r="D547" s="208" t="s">
        <v>141</v>
      </c>
      <c r="E547" s="36"/>
      <c r="F547" s="209" t="s">
        <v>422</v>
      </c>
      <c r="G547" s="36"/>
      <c r="H547" s="36"/>
      <c r="I547" s="115"/>
      <c r="J547" s="36"/>
      <c r="K547" s="36"/>
      <c r="L547" s="39"/>
      <c r="M547" s="210"/>
      <c r="N547" s="211"/>
      <c r="O547" s="71"/>
      <c r="P547" s="71"/>
      <c r="Q547" s="71"/>
      <c r="R547" s="71"/>
      <c r="S547" s="71"/>
      <c r="T547" s="72"/>
      <c r="U547" s="34"/>
      <c r="V547" s="34"/>
      <c r="W547" s="34"/>
      <c r="X547" s="34"/>
      <c r="Y547" s="34"/>
      <c r="Z547" s="34"/>
      <c r="AA547" s="34"/>
      <c r="AB547" s="34"/>
      <c r="AC547" s="34"/>
      <c r="AD547" s="34"/>
      <c r="AE547" s="34"/>
      <c r="AT547" s="17" t="s">
        <v>141</v>
      </c>
      <c r="AU547" s="17" t="s">
        <v>83</v>
      </c>
    </row>
    <row r="548" spans="1:65" s="12" customFormat="1" ht="11.25">
      <c r="B548" s="212"/>
      <c r="C548" s="213"/>
      <c r="D548" s="208" t="s">
        <v>142</v>
      </c>
      <c r="E548" s="214" t="s">
        <v>1</v>
      </c>
      <c r="F548" s="215" t="s">
        <v>196</v>
      </c>
      <c r="G548" s="213"/>
      <c r="H548" s="214" t="s">
        <v>1</v>
      </c>
      <c r="I548" s="216"/>
      <c r="J548" s="213"/>
      <c r="K548" s="213"/>
      <c r="L548" s="217"/>
      <c r="M548" s="218"/>
      <c r="N548" s="219"/>
      <c r="O548" s="219"/>
      <c r="P548" s="219"/>
      <c r="Q548" s="219"/>
      <c r="R548" s="219"/>
      <c r="S548" s="219"/>
      <c r="T548" s="220"/>
      <c r="AT548" s="221" t="s">
        <v>142</v>
      </c>
      <c r="AU548" s="221" t="s">
        <v>83</v>
      </c>
      <c r="AV548" s="12" t="s">
        <v>83</v>
      </c>
      <c r="AW548" s="12" t="s">
        <v>31</v>
      </c>
      <c r="AX548" s="12" t="s">
        <v>75</v>
      </c>
      <c r="AY548" s="221" t="s">
        <v>132</v>
      </c>
    </row>
    <row r="549" spans="1:65" s="13" customFormat="1" ht="11.25">
      <c r="B549" s="222"/>
      <c r="C549" s="223"/>
      <c r="D549" s="208" t="s">
        <v>142</v>
      </c>
      <c r="E549" s="224" t="s">
        <v>1</v>
      </c>
      <c r="F549" s="225" t="s">
        <v>323</v>
      </c>
      <c r="G549" s="223"/>
      <c r="H549" s="226">
        <v>36</v>
      </c>
      <c r="I549" s="227"/>
      <c r="J549" s="223"/>
      <c r="K549" s="223"/>
      <c r="L549" s="228"/>
      <c r="M549" s="229"/>
      <c r="N549" s="230"/>
      <c r="O549" s="230"/>
      <c r="P549" s="230"/>
      <c r="Q549" s="230"/>
      <c r="R549" s="230"/>
      <c r="S549" s="230"/>
      <c r="T549" s="231"/>
      <c r="AT549" s="232" t="s">
        <v>142</v>
      </c>
      <c r="AU549" s="232" t="s">
        <v>83</v>
      </c>
      <c r="AV549" s="13" t="s">
        <v>85</v>
      </c>
      <c r="AW549" s="13" t="s">
        <v>31</v>
      </c>
      <c r="AX549" s="13" t="s">
        <v>75</v>
      </c>
      <c r="AY549" s="232" t="s">
        <v>132</v>
      </c>
    </row>
    <row r="550" spans="1:65" s="14" customFormat="1" ht="11.25">
      <c r="B550" s="233"/>
      <c r="C550" s="234"/>
      <c r="D550" s="208" t="s">
        <v>142</v>
      </c>
      <c r="E550" s="235" t="s">
        <v>1</v>
      </c>
      <c r="F550" s="236" t="s">
        <v>145</v>
      </c>
      <c r="G550" s="234"/>
      <c r="H550" s="237">
        <v>36</v>
      </c>
      <c r="I550" s="238"/>
      <c r="J550" s="234"/>
      <c r="K550" s="234"/>
      <c r="L550" s="239"/>
      <c r="M550" s="240"/>
      <c r="N550" s="241"/>
      <c r="O550" s="241"/>
      <c r="P550" s="241"/>
      <c r="Q550" s="241"/>
      <c r="R550" s="241"/>
      <c r="S550" s="241"/>
      <c r="T550" s="242"/>
      <c r="AT550" s="243" t="s">
        <v>142</v>
      </c>
      <c r="AU550" s="243" t="s">
        <v>83</v>
      </c>
      <c r="AV550" s="14" t="s">
        <v>139</v>
      </c>
      <c r="AW550" s="14" t="s">
        <v>31</v>
      </c>
      <c r="AX550" s="14" t="s">
        <v>83</v>
      </c>
      <c r="AY550" s="243" t="s">
        <v>132</v>
      </c>
    </row>
    <row r="551" spans="1:65" s="2" customFormat="1" ht="21.75" customHeight="1">
      <c r="A551" s="34"/>
      <c r="B551" s="35"/>
      <c r="C551" s="194" t="s">
        <v>424</v>
      </c>
      <c r="D551" s="194" t="s">
        <v>133</v>
      </c>
      <c r="E551" s="195" t="s">
        <v>425</v>
      </c>
      <c r="F551" s="196" t="s">
        <v>426</v>
      </c>
      <c r="G551" s="197" t="s">
        <v>427</v>
      </c>
      <c r="H551" s="198">
        <v>1544.4</v>
      </c>
      <c r="I551" s="199"/>
      <c r="J551" s="200">
        <f>ROUND(I551*H551,2)</f>
        <v>0</v>
      </c>
      <c r="K551" s="196" t="s">
        <v>137</v>
      </c>
      <c r="L551" s="201"/>
      <c r="M551" s="202" t="s">
        <v>1</v>
      </c>
      <c r="N551" s="203" t="s">
        <v>40</v>
      </c>
      <c r="O551" s="71"/>
      <c r="P551" s="204">
        <f>O551*H551</f>
        <v>0</v>
      </c>
      <c r="Q551" s="204">
        <v>1</v>
      </c>
      <c r="R551" s="204">
        <f>Q551*H551</f>
        <v>1544.4</v>
      </c>
      <c r="S551" s="204">
        <v>0</v>
      </c>
      <c r="T551" s="205">
        <f>S551*H551</f>
        <v>0</v>
      </c>
      <c r="U551" s="34"/>
      <c r="V551" s="34"/>
      <c r="W551" s="34"/>
      <c r="X551" s="34"/>
      <c r="Y551" s="34"/>
      <c r="Z551" s="34"/>
      <c r="AA551" s="34"/>
      <c r="AB551" s="34"/>
      <c r="AC551" s="34"/>
      <c r="AD551" s="34"/>
      <c r="AE551" s="34"/>
      <c r="AR551" s="206" t="s">
        <v>138</v>
      </c>
      <c r="AT551" s="206" t="s">
        <v>133</v>
      </c>
      <c r="AU551" s="206" t="s">
        <v>83</v>
      </c>
      <c r="AY551" s="17" t="s">
        <v>132</v>
      </c>
      <c r="BE551" s="207">
        <f>IF(N551="základní",J551,0)</f>
        <v>0</v>
      </c>
      <c r="BF551" s="207">
        <f>IF(N551="snížená",J551,0)</f>
        <v>0</v>
      </c>
      <c r="BG551" s="207">
        <f>IF(N551="zákl. přenesená",J551,0)</f>
        <v>0</v>
      </c>
      <c r="BH551" s="207">
        <f>IF(N551="sníž. přenesená",J551,0)</f>
        <v>0</v>
      </c>
      <c r="BI551" s="207">
        <f>IF(N551="nulová",J551,0)</f>
        <v>0</v>
      </c>
      <c r="BJ551" s="17" t="s">
        <v>83</v>
      </c>
      <c r="BK551" s="207">
        <f>ROUND(I551*H551,2)</f>
        <v>0</v>
      </c>
      <c r="BL551" s="17" t="s">
        <v>139</v>
      </c>
      <c r="BM551" s="206" t="s">
        <v>428</v>
      </c>
    </row>
    <row r="552" spans="1:65" s="2" customFormat="1" ht="11.25">
      <c r="A552" s="34"/>
      <c r="B552" s="35"/>
      <c r="C552" s="36"/>
      <c r="D552" s="208" t="s">
        <v>141</v>
      </c>
      <c r="E552" s="36"/>
      <c r="F552" s="209" t="s">
        <v>426</v>
      </c>
      <c r="G552" s="36"/>
      <c r="H552" s="36"/>
      <c r="I552" s="115"/>
      <c r="J552" s="36"/>
      <c r="K552" s="36"/>
      <c r="L552" s="39"/>
      <c r="M552" s="210"/>
      <c r="N552" s="211"/>
      <c r="O552" s="71"/>
      <c r="P552" s="71"/>
      <c r="Q552" s="71"/>
      <c r="R552" s="71"/>
      <c r="S552" s="71"/>
      <c r="T552" s="72"/>
      <c r="U552" s="34"/>
      <c r="V552" s="34"/>
      <c r="W552" s="34"/>
      <c r="X552" s="34"/>
      <c r="Y552" s="34"/>
      <c r="Z552" s="34"/>
      <c r="AA552" s="34"/>
      <c r="AB552" s="34"/>
      <c r="AC552" s="34"/>
      <c r="AD552" s="34"/>
      <c r="AE552" s="34"/>
      <c r="AT552" s="17" t="s">
        <v>141</v>
      </c>
      <c r="AU552" s="17" t="s">
        <v>83</v>
      </c>
    </row>
    <row r="553" spans="1:65" s="12" customFormat="1" ht="11.25">
      <c r="B553" s="212"/>
      <c r="C553" s="213"/>
      <c r="D553" s="208" t="s">
        <v>142</v>
      </c>
      <c r="E553" s="214" t="s">
        <v>1</v>
      </c>
      <c r="F553" s="215" t="s">
        <v>196</v>
      </c>
      <c r="G553" s="213"/>
      <c r="H553" s="214" t="s">
        <v>1</v>
      </c>
      <c r="I553" s="216"/>
      <c r="J553" s="213"/>
      <c r="K553" s="213"/>
      <c r="L553" s="217"/>
      <c r="M553" s="218"/>
      <c r="N553" s="219"/>
      <c r="O553" s="219"/>
      <c r="P553" s="219"/>
      <c r="Q553" s="219"/>
      <c r="R553" s="219"/>
      <c r="S553" s="219"/>
      <c r="T553" s="220"/>
      <c r="AT553" s="221" t="s">
        <v>142</v>
      </c>
      <c r="AU553" s="221" t="s">
        <v>83</v>
      </c>
      <c r="AV553" s="12" t="s">
        <v>83</v>
      </c>
      <c r="AW553" s="12" t="s">
        <v>31</v>
      </c>
      <c r="AX553" s="12" t="s">
        <v>75</v>
      </c>
      <c r="AY553" s="221" t="s">
        <v>132</v>
      </c>
    </row>
    <row r="554" spans="1:65" s="13" customFormat="1" ht="11.25">
      <c r="B554" s="222"/>
      <c r="C554" s="223"/>
      <c r="D554" s="208" t="s">
        <v>142</v>
      </c>
      <c r="E554" s="224" t="s">
        <v>1</v>
      </c>
      <c r="F554" s="225" t="s">
        <v>429</v>
      </c>
      <c r="G554" s="223"/>
      <c r="H554" s="226">
        <v>104.4</v>
      </c>
      <c r="I554" s="227"/>
      <c r="J554" s="223"/>
      <c r="K554" s="223"/>
      <c r="L554" s="228"/>
      <c r="M554" s="229"/>
      <c r="N554" s="230"/>
      <c r="O554" s="230"/>
      <c r="P554" s="230"/>
      <c r="Q554" s="230"/>
      <c r="R554" s="230"/>
      <c r="S554" s="230"/>
      <c r="T554" s="231"/>
      <c r="AT554" s="232" t="s">
        <v>142</v>
      </c>
      <c r="AU554" s="232" t="s">
        <v>83</v>
      </c>
      <c r="AV554" s="13" t="s">
        <v>85</v>
      </c>
      <c r="AW554" s="13" t="s">
        <v>31</v>
      </c>
      <c r="AX554" s="13" t="s">
        <v>75</v>
      </c>
      <c r="AY554" s="232" t="s">
        <v>132</v>
      </c>
    </row>
    <row r="555" spans="1:65" s="12" customFormat="1" ht="11.25">
      <c r="B555" s="212"/>
      <c r="C555" s="213"/>
      <c r="D555" s="208" t="s">
        <v>142</v>
      </c>
      <c r="E555" s="214" t="s">
        <v>1</v>
      </c>
      <c r="F555" s="215" t="s">
        <v>151</v>
      </c>
      <c r="G555" s="213"/>
      <c r="H555" s="214" t="s">
        <v>1</v>
      </c>
      <c r="I555" s="216"/>
      <c r="J555" s="213"/>
      <c r="K555" s="213"/>
      <c r="L555" s="217"/>
      <c r="M555" s="218"/>
      <c r="N555" s="219"/>
      <c r="O555" s="219"/>
      <c r="P555" s="219"/>
      <c r="Q555" s="219"/>
      <c r="R555" s="219"/>
      <c r="S555" s="219"/>
      <c r="T555" s="220"/>
      <c r="AT555" s="221" t="s">
        <v>142</v>
      </c>
      <c r="AU555" s="221" t="s">
        <v>83</v>
      </c>
      <c r="AV555" s="12" t="s">
        <v>83</v>
      </c>
      <c r="AW555" s="12" t="s">
        <v>31</v>
      </c>
      <c r="AX555" s="12" t="s">
        <v>75</v>
      </c>
      <c r="AY555" s="221" t="s">
        <v>132</v>
      </c>
    </row>
    <row r="556" spans="1:65" s="13" customFormat="1" ht="11.25">
      <c r="B556" s="222"/>
      <c r="C556" s="223"/>
      <c r="D556" s="208" t="s">
        <v>142</v>
      </c>
      <c r="E556" s="224" t="s">
        <v>1</v>
      </c>
      <c r="F556" s="225" t="s">
        <v>430</v>
      </c>
      <c r="G556" s="223"/>
      <c r="H556" s="226">
        <v>111.6</v>
      </c>
      <c r="I556" s="227"/>
      <c r="J556" s="223"/>
      <c r="K556" s="223"/>
      <c r="L556" s="228"/>
      <c r="M556" s="229"/>
      <c r="N556" s="230"/>
      <c r="O556" s="230"/>
      <c r="P556" s="230"/>
      <c r="Q556" s="230"/>
      <c r="R556" s="230"/>
      <c r="S556" s="230"/>
      <c r="T556" s="231"/>
      <c r="AT556" s="232" t="s">
        <v>142</v>
      </c>
      <c r="AU556" s="232" t="s">
        <v>83</v>
      </c>
      <c r="AV556" s="13" t="s">
        <v>85</v>
      </c>
      <c r="AW556" s="13" t="s">
        <v>31</v>
      </c>
      <c r="AX556" s="13" t="s">
        <v>75</v>
      </c>
      <c r="AY556" s="232" t="s">
        <v>132</v>
      </c>
    </row>
    <row r="557" spans="1:65" s="12" customFormat="1" ht="11.25">
      <c r="B557" s="212"/>
      <c r="C557" s="213"/>
      <c r="D557" s="208" t="s">
        <v>142</v>
      </c>
      <c r="E557" s="214" t="s">
        <v>1</v>
      </c>
      <c r="F557" s="215" t="s">
        <v>165</v>
      </c>
      <c r="G557" s="213"/>
      <c r="H557" s="214" t="s">
        <v>1</v>
      </c>
      <c r="I557" s="216"/>
      <c r="J557" s="213"/>
      <c r="K557" s="213"/>
      <c r="L557" s="217"/>
      <c r="M557" s="218"/>
      <c r="N557" s="219"/>
      <c r="O557" s="219"/>
      <c r="P557" s="219"/>
      <c r="Q557" s="219"/>
      <c r="R557" s="219"/>
      <c r="S557" s="219"/>
      <c r="T557" s="220"/>
      <c r="AT557" s="221" t="s">
        <v>142</v>
      </c>
      <c r="AU557" s="221" t="s">
        <v>83</v>
      </c>
      <c r="AV557" s="12" t="s">
        <v>83</v>
      </c>
      <c r="AW557" s="12" t="s">
        <v>31</v>
      </c>
      <c r="AX557" s="12" t="s">
        <v>75</v>
      </c>
      <c r="AY557" s="221" t="s">
        <v>132</v>
      </c>
    </row>
    <row r="558" spans="1:65" s="13" customFormat="1" ht="11.25">
      <c r="B558" s="222"/>
      <c r="C558" s="223"/>
      <c r="D558" s="208" t="s">
        <v>142</v>
      </c>
      <c r="E558" s="224" t="s">
        <v>1</v>
      </c>
      <c r="F558" s="225" t="s">
        <v>431</v>
      </c>
      <c r="G558" s="223"/>
      <c r="H558" s="226">
        <v>601.20000000000005</v>
      </c>
      <c r="I558" s="227"/>
      <c r="J558" s="223"/>
      <c r="K558" s="223"/>
      <c r="L558" s="228"/>
      <c r="M558" s="229"/>
      <c r="N558" s="230"/>
      <c r="O558" s="230"/>
      <c r="P558" s="230"/>
      <c r="Q558" s="230"/>
      <c r="R558" s="230"/>
      <c r="S558" s="230"/>
      <c r="T558" s="231"/>
      <c r="AT558" s="232" t="s">
        <v>142</v>
      </c>
      <c r="AU558" s="232" t="s">
        <v>83</v>
      </c>
      <c r="AV558" s="13" t="s">
        <v>85</v>
      </c>
      <c r="AW558" s="13" t="s">
        <v>31</v>
      </c>
      <c r="AX558" s="13" t="s">
        <v>75</v>
      </c>
      <c r="AY558" s="232" t="s">
        <v>132</v>
      </c>
    </row>
    <row r="559" spans="1:65" s="12" customFormat="1" ht="11.25">
      <c r="B559" s="212"/>
      <c r="C559" s="213"/>
      <c r="D559" s="208" t="s">
        <v>142</v>
      </c>
      <c r="E559" s="214" t="s">
        <v>1</v>
      </c>
      <c r="F559" s="215" t="s">
        <v>143</v>
      </c>
      <c r="G559" s="213"/>
      <c r="H559" s="214" t="s">
        <v>1</v>
      </c>
      <c r="I559" s="216"/>
      <c r="J559" s="213"/>
      <c r="K559" s="213"/>
      <c r="L559" s="217"/>
      <c r="M559" s="218"/>
      <c r="N559" s="219"/>
      <c r="O559" s="219"/>
      <c r="P559" s="219"/>
      <c r="Q559" s="219"/>
      <c r="R559" s="219"/>
      <c r="S559" s="219"/>
      <c r="T559" s="220"/>
      <c r="AT559" s="221" t="s">
        <v>142</v>
      </c>
      <c r="AU559" s="221" t="s">
        <v>83</v>
      </c>
      <c r="AV559" s="12" t="s">
        <v>83</v>
      </c>
      <c r="AW559" s="12" t="s">
        <v>31</v>
      </c>
      <c r="AX559" s="12" t="s">
        <v>75</v>
      </c>
      <c r="AY559" s="221" t="s">
        <v>132</v>
      </c>
    </row>
    <row r="560" spans="1:65" s="13" customFormat="1" ht="11.25">
      <c r="B560" s="222"/>
      <c r="C560" s="223"/>
      <c r="D560" s="208" t="s">
        <v>142</v>
      </c>
      <c r="E560" s="224" t="s">
        <v>1</v>
      </c>
      <c r="F560" s="225" t="s">
        <v>431</v>
      </c>
      <c r="G560" s="223"/>
      <c r="H560" s="226">
        <v>601.20000000000005</v>
      </c>
      <c r="I560" s="227"/>
      <c r="J560" s="223"/>
      <c r="K560" s="223"/>
      <c r="L560" s="228"/>
      <c r="M560" s="229"/>
      <c r="N560" s="230"/>
      <c r="O560" s="230"/>
      <c r="P560" s="230"/>
      <c r="Q560" s="230"/>
      <c r="R560" s="230"/>
      <c r="S560" s="230"/>
      <c r="T560" s="231"/>
      <c r="AT560" s="232" t="s">
        <v>142</v>
      </c>
      <c r="AU560" s="232" t="s">
        <v>83</v>
      </c>
      <c r="AV560" s="13" t="s">
        <v>85</v>
      </c>
      <c r="AW560" s="13" t="s">
        <v>31</v>
      </c>
      <c r="AX560" s="13" t="s">
        <v>75</v>
      </c>
      <c r="AY560" s="232" t="s">
        <v>132</v>
      </c>
    </row>
    <row r="561" spans="1:65" s="12" customFormat="1" ht="11.25">
      <c r="B561" s="212"/>
      <c r="C561" s="213"/>
      <c r="D561" s="208" t="s">
        <v>142</v>
      </c>
      <c r="E561" s="214" t="s">
        <v>1</v>
      </c>
      <c r="F561" s="215" t="s">
        <v>157</v>
      </c>
      <c r="G561" s="213"/>
      <c r="H561" s="214" t="s">
        <v>1</v>
      </c>
      <c r="I561" s="216"/>
      <c r="J561" s="213"/>
      <c r="K561" s="213"/>
      <c r="L561" s="217"/>
      <c r="M561" s="218"/>
      <c r="N561" s="219"/>
      <c r="O561" s="219"/>
      <c r="P561" s="219"/>
      <c r="Q561" s="219"/>
      <c r="R561" s="219"/>
      <c r="S561" s="219"/>
      <c r="T561" s="220"/>
      <c r="AT561" s="221" t="s">
        <v>142</v>
      </c>
      <c r="AU561" s="221" t="s">
        <v>83</v>
      </c>
      <c r="AV561" s="12" t="s">
        <v>83</v>
      </c>
      <c r="AW561" s="12" t="s">
        <v>31</v>
      </c>
      <c r="AX561" s="12" t="s">
        <v>75</v>
      </c>
      <c r="AY561" s="221" t="s">
        <v>132</v>
      </c>
    </row>
    <row r="562" spans="1:65" s="13" customFormat="1" ht="11.25">
      <c r="B562" s="222"/>
      <c r="C562" s="223"/>
      <c r="D562" s="208" t="s">
        <v>142</v>
      </c>
      <c r="E562" s="224" t="s">
        <v>1</v>
      </c>
      <c r="F562" s="225" t="s">
        <v>432</v>
      </c>
      <c r="G562" s="223"/>
      <c r="H562" s="226">
        <v>126</v>
      </c>
      <c r="I562" s="227"/>
      <c r="J562" s="223"/>
      <c r="K562" s="223"/>
      <c r="L562" s="228"/>
      <c r="M562" s="229"/>
      <c r="N562" s="230"/>
      <c r="O562" s="230"/>
      <c r="P562" s="230"/>
      <c r="Q562" s="230"/>
      <c r="R562" s="230"/>
      <c r="S562" s="230"/>
      <c r="T562" s="231"/>
      <c r="AT562" s="232" t="s">
        <v>142</v>
      </c>
      <c r="AU562" s="232" t="s">
        <v>83</v>
      </c>
      <c r="AV562" s="13" t="s">
        <v>85</v>
      </c>
      <c r="AW562" s="13" t="s">
        <v>31</v>
      </c>
      <c r="AX562" s="13" t="s">
        <v>75</v>
      </c>
      <c r="AY562" s="232" t="s">
        <v>132</v>
      </c>
    </row>
    <row r="563" spans="1:65" s="14" customFormat="1" ht="11.25">
      <c r="B563" s="233"/>
      <c r="C563" s="234"/>
      <c r="D563" s="208" t="s">
        <v>142</v>
      </c>
      <c r="E563" s="235" t="s">
        <v>1</v>
      </c>
      <c r="F563" s="236" t="s">
        <v>145</v>
      </c>
      <c r="G563" s="234"/>
      <c r="H563" s="237">
        <v>1544.4</v>
      </c>
      <c r="I563" s="238"/>
      <c r="J563" s="234"/>
      <c r="K563" s="234"/>
      <c r="L563" s="239"/>
      <c r="M563" s="240"/>
      <c r="N563" s="241"/>
      <c r="O563" s="241"/>
      <c r="P563" s="241"/>
      <c r="Q563" s="241"/>
      <c r="R563" s="241"/>
      <c r="S563" s="241"/>
      <c r="T563" s="242"/>
      <c r="AT563" s="243" t="s">
        <v>142</v>
      </c>
      <c r="AU563" s="243" t="s">
        <v>83</v>
      </c>
      <c r="AV563" s="14" t="s">
        <v>139</v>
      </c>
      <c r="AW563" s="14" t="s">
        <v>31</v>
      </c>
      <c r="AX563" s="14" t="s">
        <v>83</v>
      </c>
      <c r="AY563" s="243" t="s">
        <v>132</v>
      </c>
    </row>
    <row r="564" spans="1:65" s="2" customFormat="1" ht="21.75" customHeight="1">
      <c r="A564" s="34"/>
      <c r="B564" s="35"/>
      <c r="C564" s="194" t="s">
        <v>433</v>
      </c>
      <c r="D564" s="194" t="s">
        <v>133</v>
      </c>
      <c r="E564" s="195" t="s">
        <v>434</v>
      </c>
      <c r="F564" s="196" t="s">
        <v>435</v>
      </c>
      <c r="G564" s="197" t="s">
        <v>149</v>
      </c>
      <c r="H564" s="198">
        <v>3</v>
      </c>
      <c r="I564" s="199"/>
      <c r="J564" s="200">
        <f>ROUND(I564*H564,2)</f>
        <v>0</v>
      </c>
      <c r="K564" s="196" t="s">
        <v>137</v>
      </c>
      <c r="L564" s="201"/>
      <c r="M564" s="202" t="s">
        <v>1</v>
      </c>
      <c r="N564" s="203" t="s">
        <v>40</v>
      </c>
      <c r="O564" s="71"/>
      <c r="P564" s="204">
        <f>O564*H564</f>
        <v>0</v>
      </c>
      <c r="Q564" s="204">
        <v>0.157</v>
      </c>
      <c r="R564" s="204">
        <f>Q564*H564</f>
        <v>0.47099999999999997</v>
      </c>
      <c r="S564" s="204">
        <v>0</v>
      </c>
      <c r="T564" s="205">
        <f>S564*H564</f>
        <v>0</v>
      </c>
      <c r="U564" s="34"/>
      <c r="V564" s="34"/>
      <c r="W564" s="34"/>
      <c r="X564" s="34"/>
      <c r="Y564" s="34"/>
      <c r="Z564" s="34"/>
      <c r="AA564" s="34"/>
      <c r="AB564" s="34"/>
      <c r="AC564" s="34"/>
      <c r="AD564" s="34"/>
      <c r="AE564" s="34"/>
      <c r="AR564" s="206" t="s">
        <v>138</v>
      </c>
      <c r="AT564" s="206" t="s">
        <v>133</v>
      </c>
      <c r="AU564" s="206" t="s">
        <v>83</v>
      </c>
      <c r="AY564" s="17" t="s">
        <v>132</v>
      </c>
      <c r="BE564" s="207">
        <f>IF(N564="základní",J564,0)</f>
        <v>0</v>
      </c>
      <c r="BF564" s="207">
        <f>IF(N564="snížená",J564,0)</f>
        <v>0</v>
      </c>
      <c r="BG564" s="207">
        <f>IF(N564="zákl. přenesená",J564,0)</f>
        <v>0</v>
      </c>
      <c r="BH564" s="207">
        <f>IF(N564="sníž. přenesená",J564,0)</f>
        <v>0</v>
      </c>
      <c r="BI564" s="207">
        <f>IF(N564="nulová",J564,0)</f>
        <v>0</v>
      </c>
      <c r="BJ564" s="17" t="s">
        <v>83</v>
      </c>
      <c r="BK564" s="207">
        <f>ROUND(I564*H564,2)</f>
        <v>0</v>
      </c>
      <c r="BL564" s="17" t="s">
        <v>139</v>
      </c>
      <c r="BM564" s="206" t="s">
        <v>436</v>
      </c>
    </row>
    <row r="565" spans="1:65" s="2" customFormat="1" ht="11.25">
      <c r="A565" s="34"/>
      <c r="B565" s="35"/>
      <c r="C565" s="36"/>
      <c r="D565" s="208" t="s">
        <v>141</v>
      </c>
      <c r="E565" s="36"/>
      <c r="F565" s="209" t="s">
        <v>435</v>
      </c>
      <c r="G565" s="36"/>
      <c r="H565" s="36"/>
      <c r="I565" s="115"/>
      <c r="J565" s="36"/>
      <c r="K565" s="36"/>
      <c r="L565" s="39"/>
      <c r="M565" s="210"/>
      <c r="N565" s="211"/>
      <c r="O565" s="71"/>
      <c r="P565" s="71"/>
      <c r="Q565" s="71"/>
      <c r="R565" s="71"/>
      <c r="S565" s="71"/>
      <c r="T565" s="72"/>
      <c r="U565" s="34"/>
      <c r="V565" s="34"/>
      <c r="W565" s="34"/>
      <c r="X565" s="34"/>
      <c r="Y565" s="34"/>
      <c r="Z565" s="34"/>
      <c r="AA565" s="34"/>
      <c r="AB565" s="34"/>
      <c r="AC565" s="34"/>
      <c r="AD565" s="34"/>
      <c r="AE565" s="34"/>
      <c r="AT565" s="17" t="s">
        <v>141</v>
      </c>
      <c r="AU565" s="17" t="s">
        <v>83</v>
      </c>
    </row>
    <row r="566" spans="1:65" s="12" customFormat="1" ht="11.25">
      <c r="B566" s="212"/>
      <c r="C566" s="213"/>
      <c r="D566" s="208" t="s">
        <v>142</v>
      </c>
      <c r="E566" s="214" t="s">
        <v>1</v>
      </c>
      <c r="F566" s="215" t="s">
        <v>437</v>
      </c>
      <c r="G566" s="213"/>
      <c r="H566" s="214" t="s">
        <v>1</v>
      </c>
      <c r="I566" s="216"/>
      <c r="J566" s="213"/>
      <c r="K566" s="213"/>
      <c r="L566" s="217"/>
      <c r="M566" s="218"/>
      <c r="N566" s="219"/>
      <c r="O566" s="219"/>
      <c r="P566" s="219"/>
      <c r="Q566" s="219"/>
      <c r="R566" s="219"/>
      <c r="S566" s="219"/>
      <c r="T566" s="220"/>
      <c r="AT566" s="221" t="s">
        <v>142</v>
      </c>
      <c r="AU566" s="221" t="s">
        <v>83</v>
      </c>
      <c r="AV566" s="12" t="s">
        <v>83</v>
      </c>
      <c r="AW566" s="12" t="s">
        <v>31</v>
      </c>
      <c r="AX566" s="12" t="s">
        <v>75</v>
      </c>
      <c r="AY566" s="221" t="s">
        <v>132</v>
      </c>
    </row>
    <row r="567" spans="1:65" s="13" customFormat="1" ht="11.25">
      <c r="B567" s="222"/>
      <c r="C567" s="223"/>
      <c r="D567" s="208" t="s">
        <v>142</v>
      </c>
      <c r="E567" s="224" t="s">
        <v>1</v>
      </c>
      <c r="F567" s="225" t="s">
        <v>152</v>
      </c>
      <c r="G567" s="223"/>
      <c r="H567" s="226">
        <v>3</v>
      </c>
      <c r="I567" s="227"/>
      <c r="J567" s="223"/>
      <c r="K567" s="223"/>
      <c r="L567" s="228"/>
      <c r="M567" s="229"/>
      <c r="N567" s="230"/>
      <c r="O567" s="230"/>
      <c r="P567" s="230"/>
      <c r="Q567" s="230"/>
      <c r="R567" s="230"/>
      <c r="S567" s="230"/>
      <c r="T567" s="231"/>
      <c r="AT567" s="232" t="s">
        <v>142</v>
      </c>
      <c r="AU567" s="232" t="s">
        <v>83</v>
      </c>
      <c r="AV567" s="13" t="s">
        <v>85</v>
      </c>
      <c r="AW567" s="13" t="s">
        <v>31</v>
      </c>
      <c r="AX567" s="13" t="s">
        <v>75</v>
      </c>
      <c r="AY567" s="232" t="s">
        <v>132</v>
      </c>
    </row>
    <row r="568" spans="1:65" s="14" customFormat="1" ht="11.25">
      <c r="B568" s="233"/>
      <c r="C568" s="234"/>
      <c r="D568" s="208" t="s">
        <v>142</v>
      </c>
      <c r="E568" s="235" t="s">
        <v>1</v>
      </c>
      <c r="F568" s="236" t="s">
        <v>145</v>
      </c>
      <c r="G568" s="234"/>
      <c r="H568" s="237">
        <v>3</v>
      </c>
      <c r="I568" s="238"/>
      <c r="J568" s="234"/>
      <c r="K568" s="234"/>
      <c r="L568" s="239"/>
      <c r="M568" s="240"/>
      <c r="N568" s="241"/>
      <c r="O568" s="241"/>
      <c r="P568" s="241"/>
      <c r="Q568" s="241"/>
      <c r="R568" s="241"/>
      <c r="S568" s="241"/>
      <c r="T568" s="242"/>
      <c r="AT568" s="243" t="s">
        <v>142</v>
      </c>
      <c r="AU568" s="243" t="s">
        <v>83</v>
      </c>
      <c r="AV568" s="14" t="s">
        <v>139</v>
      </c>
      <c r="AW568" s="14" t="s">
        <v>31</v>
      </c>
      <c r="AX568" s="14" t="s">
        <v>83</v>
      </c>
      <c r="AY568" s="243" t="s">
        <v>132</v>
      </c>
    </row>
    <row r="569" spans="1:65" s="11" customFormat="1" ht="25.9" customHeight="1">
      <c r="B569" s="180"/>
      <c r="C569" s="181"/>
      <c r="D569" s="182" t="s">
        <v>74</v>
      </c>
      <c r="E569" s="183" t="s">
        <v>438</v>
      </c>
      <c r="F569" s="183" t="s">
        <v>439</v>
      </c>
      <c r="G569" s="181"/>
      <c r="H569" s="181"/>
      <c r="I569" s="184"/>
      <c r="J569" s="185">
        <f>BK569</f>
        <v>0</v>
      </c>
      <c r="K569" s="181"/>
      <c r="L569" s="186"/>
      <c r="M569" s="187"/>
      <c r="N569" s="188"/>
      <c r="O569" s="188"/>
      <c r="P569" s="189">
        <f>SUM(P570:P820)</f>
        <v>0</v>
      </c>
      <c r="Q569" s="188"/>
      <c r="R569" s="189">
        <f>SUM(R570:R820)</f>
        <v>0</v>
      </c>
      <c r="S569" s="188"/>
      <c r="T569" s="190">
        <f>SUM(T570:T820)</f>
        <v>0</v>
      </c>
      <c r="AR569" s="191" t="s">
        <v>83</v>
      </c>
      <c r="AT569" s="192" t="s">
        <v>74</v>
      </c>
      <c r="AU569" s="192" t="s">
        <v>75</v>
      </c>
      <c r="AY569" s="191" t="s">
        <v>132</v>
      </c>
      <c r="BK569" s="193">
        <f>SUM(BK570:BK820)</f>
        <v>0</v>
      </c>
    </row>
    <row r="570" spans="1:65" s="2" customFormat="1" ht="21.75" customHeight="1">
      <c r="A570" s="34"/>
      <c r="B570" s="35"/>
      <c r="C570" s="244" t="s">
        <v>440</v>
      </c>
      <c r="D570" s="244" t="s">
        <v>441</v>
      </c>
      <c r="E570" s="245" t="s">
        <v>442</v>
      </c>
      <c r="F570" s="246" t="s">
        <v>443</v>
      </c>
      <c r="G570" s="247" t="s">
        <v>371</v>
      </c>
      <c r="H570" s="248">
        <v>250.5</v>
      </c>
      <c r="I570" s="249"/>
      <c r="J570" s="250">
        <f>ROUND(I570*H570,2)</f>
        <v>0</v>
      </c>
      <c r="K570" s="246" t="s">
        <v>137</v>
      </c>
      <c r="L570" s="39"/>
      <c r="M570" s="251" t="s">
        <v>1</v>
      </c>
      <c r="N570" s="252" t="s">
        <v>40</v>
      </c>
      <c r="O570" s="71"/>
      <c r="P570" s="204">
        <f>O570*H570</f>
        <v>0</v>
      </c>
      <c r="Q570" s="204">
        <v>0</v>
      </c>
      <c r="R570" s="204">
        <f>Q570*H570</f>
        <v>0</v>
      </c>
      <c r="S570" s="204">
        <v>0</v>
      </c>
      <c r="T570" s="205">
        <f>S570*H570</f>
        <v>0</v>
      </c>
      <c r="U570" s="34"/>
      <c r="V570" s="34"/>
      <c r="W570" s="34"/>
      <c r="X570" s="34"/>
      <c r="Y570" s="34"/>
      <c r="Z570" s="34"/>
      <c r="AA570" s="34"/>
      <c r="AB570" s="34"/>
      <c r="AC570" s="34"/>
      <c r="AD570" s="34"/>
      <c r="AE570" s="34"/>
      <c r="AR570" s="206" t="s">
        <v>139</v>
      </c>
      <c r="AT570" s="206" t="s">
        <v>441</v>
      </c>
      <c r="AU570" s="206" t="s">
        <v>83</v>
      </c>
      <c r="AY570" s="17" t="s">
        <v>132</v>
      </c>
      <c r="BE570" s="207">
        <f>IF(N570="základní",J570,0)</f>
        <v>0</v>
      </c>
      <c r="BF570" s="207">
        <f>IF(N570="snížená",J570,0)</f>
        <v>0</v>
      </c>
      <c r="BG570" s="207">
        <f>IF(N570="zákl. přenesená",J570,0)</f>
        <v>0</v>
      </c>
      <c r="BH570" s="207">
        <f>IF(N570="sníž. přenesená",J570,0)</f>
        <v>0</v>
      </c>
      <c r="BI570" s="207">
        <f>IF(N570="nulová",J570,0)</f>
        <v>0</v>
      </c>
      <c r="BJ570" s="17" t="s">
        <v>83</v>
      </c>
      <c r="BK570" s="207">
        <f>ROUND(I570*H570,2)</f>
        <v>0</v>
      </c>
      <c r="BL570" s="17" t="s">
        <v>139</v>
      </c>
      <c r="BM570" s="206" t="s">
        <v>444</v>
      </c>
    </row>
    <row r="571" spans="1:65" s="2" customFormat="1" ht="39">
      <c r="A571" s="34"/>
      <c r="B571" s="35"/>
      <c r="C571" s="36"/>
      <c r="D571" s="208" t="s">
        <v>141</v>
      </c>
      <c r="E571" s="36"/>
      <c r="F571" s="209" t="s">
        <v>445</v>
      </c>
      <c r="G571" s="36"/>
      <c r="H571" s="36"/>
      <c r="I571" s="115"/>
      <c r="J571" s="36"/>
      <c r="K571" s="36"/>
      <c r="L571" s="39"/>
      <c r="M571" s="210"/>
      <c r="N571" s="211"/>
      <c r="O571" s="71"/>
      <c r="P571" s="71"/>
      <c r="Q571" s="71"/>
      <c r="R571" s="71"/>
      <c r="S571" s="71"/>
      <c r="T571" s="72"/>
      <c r="U571" s="34"/>
      <c r="V571" s="34"/>
      <c r="W571" s="34"/>
      <c r="X571" s="34"/>
      <c r="Y571" s="34"/>
      <c r="Z571" s="34"/>
      <c r="AA571" s="34"/>
      <c r="AB571" s="34"/>
      <c r="AC571" s="34"/>
      <c r="AD571" s="34"/>
      <c r="AE571" s="34"/>
      <c r="AT571" s="17" t="s">
        <v>141</v>
      </c>
      <c r="AU571" s="17" t="s">
        <v>83</v>
      </c>
    </row>
    <row r="572" spans="1:65" s="12" customFormat="1" ht="11.25">
      <c r="B572" s="212"/>
      <c r="C572" s="213"/>
      <c r="D572" s="208" t="s">
        <v>142</v>
      </c>
      <c r="E572" s="214" t="s">
        <v>1</v>
      </c>
      <c r="F572" s="215" t="s">
        <v>446</v>
      </c>
      <c r="G572" s="213"/>
      <c r="H572" s="214" t="s">
        <v>1</v>
      </c>
      <c r="I572" s="216"/>
      <c r="J572" s="213"/>
      <c r="K572" s="213"/>
      <c r="L572" s="217"/>
      <c r="M572" s="218"/>
      <c r="N572" s="219"/>
      <c r="O572" s="219"/>
      <c r="P572" s="219"/>
      <c r="Q572" s="219"/>
      <c r="R572" s="219"/>
      <c r="S572" s="219"/>
      <c r="T572" s="220"/>
      <c r="AT572" s="221" t="s">
        <v>142</v>
      </c>
      <c r="AU572" s="221" t="s">
        <v>83</v>
      </c>
      <c r="AV572" s="12" t="s">
        <v>83</v>
      </c>
      <c r="AW572" s="12" t="s">
        <v>31</v>
      </c>
      <c r="AX572" s="12" t="s">
        <v>75</v>
      </c>
      <c r="AY572" s="221" t="s">
        <v>132</v>
      </c>
    </row>
    <row r="573" spans="1:65" s="13" customFormat="1" ht="11.25">
      <c r="B573" s="222"/>
      <c r="C573" s="223"/>
      <c r="D573" s="208" t="s">
        <v>142</v>
      </c>
      <c r="E573" s="224" t="s">
        <v>1</v>
      </c>
      <c r="F573" s="225" t="s">
        <v>447</v>
      </c>
      <c r="G573" s="223"/>
      <c r="H573" s="226">
        <v>250.5</v>
      </c>
      <c r="I573" s="227"/>
      <c r="J573" s="223"/>
      <c r="K573" s="223"/>
      <c r="L573" s="228"/>
      <c r="M573" s="229"/>
      <c r="N573" s="230"/>
      <c r="O573" s="230"/>
      <c r="P573" s="230"/>
      <c r="Q573" s="230"/>
      <c r="R573" s="230"/>
      <c r="S573" s="230"/>
      <c r="T573" s="231"/>
      <c r="AT573" s="232" t="s">
        <v>142</v>
      </c>
      <c r="AU573" s="232" t="s">
        <v>83</v>
      </c>
      <c r="AV573" s="13" t="s">
        <v>85</v>
      </c>
      <c r="AW573" s="13" t="s">
        <v>31</v>
      </c>
      <c r="AX573" s="13" t="s">
        <v>75</v>
      </c>
      <c r="AY573" s="232" t="s">
        <v>132</v>
      </c>
    </row>
    <row r="574" spans="1:65" s="14" customFormat="1" ht="11.25">
      <c r="B574" s="233"/>
      <c r="C574" s="234"/>
      <c r="D574" s="208" t="s">
        <v>142</v>
      </c>
      <c r="E574" s="235" t="s">
        <v>1</v>
      </c>
      <c r="F574" s="236" t="s">
        <v>145</v>
      </c>
      <c r="G574" s="234"/>
      <c r="H574" s="237">
        <v>250.5</v>
      </c>
      <c r="I574" s="238"/>
      <c r="J574" s="234"/>
      <c r="K574" s="234"/>
      <c r="L574" s="239"/>
      <c r="M574" s="240"/>
      <c r="N574" s="241"/>
      <c r="O574" s="241"/>
      <c r="P574" s="241"/>
      <c r="Q574" s="241"/>
      <c r="R574" s="241"/>
      <c r="S574" s="241"/>
      <c r="T574" s="242"/>
      <c r="AT574" s="243" t="s">
        <v>142</v>
      </c>
      <c r="AU574" s="243" t="s">
        <v>83</v>
      </c>
      <c r="AV574" s="14" t="s">
        <v>139</v>
      </c>
      <c r="AW574" s="14" t="s">
        <v>31</v>
      </c>
      <c r="AX574" s="14" t="s">
        <v>83</v>
      </c>
      <c r="AY574" s="243" t="s">
        <v>132</v>
      </c>
    </row>
    <row r="575" spans="1:65" s="2" customFormat="1" ht="21.75" customHeight="1">
      <c r="A575" s="34"/>
      <c r="B575" s="35"/>
      <c r="C575" s="244" t="s">
        <v>448</v>
      </c>
      <c r="D575" s="244" t="s">
        <v>441</v>
      </c>
      <c r="E575" s="245" t="s">
        <v>449</v>
      </c>
      <c r="F575" s="246" t="s">
        <v>450</v>
      </c>
      <c r="G575" s="247" t="s">
        <v>371</v>
      </c>
      <c r="H575" s="248">
        <v>250.5</v>
      </c>
      <c r="I575" s="249"/>
      <c r="J575" s="250">
        <f>ROUND(I575*H575,2)</f>
        <v>0</v>
      </c>
      <c r="K575" s="246" t="s">
        <v>137</v>
      </c>
      <c r="L575" s="39"/>
      <c r="M575" s="251" t="s">
        <v>1</v>
      </c>
      <c r="N575" s="252" t="s">
        <v>40</v>
      </c>
      <c r="O575" s="71"/>
      <c r="P575" s="204">
        <f>O575*H575</f>
        <v>0</v>
      </c>
      <c r="Q575" s="204">
        <v>0</v>
      </c>
      <c r="R575" s="204">
        <f>Q575*H575</f>
        <v>0</v>
      </c>
      <c r="S575" s="204">
        <v>0</v>
      </c>
      <c r="T575" s="205">
        <f>S575*H575</f>
        <v>0</v>
      </c>
      <c r="U575" s="34"/>
      <c r="V575" s="34"/>
      <c r="W575" s="34"/>
      <c r="X575" s="34"/>
      <c r="Y575" s="34"/>
      <c r="Z575" s="34"/>
      <c r="AA575" s="34"/>
      <c r="AB575" s="34"/>
      <c r="AC575" s="34"/>
      <c r="AD575" s="34"/>
      <c r="AE575" s="34"/>
      <c r="AR575" s="206" t="s">
        <v>139</v>
      </c>
      <c r="AT575" s="206" t="s">
        <v>441</v>
      </c>
      <c r="AU575" s="206" t="s">
        <v>83</v>
      </c>
      <c r="AY575" s="17" t="s">
        <v>132</v>
      </c>
      <c r="BE575" s="207">
        <f>IF(N575="základní",J575,0)</f>
        <v>0</v>
      </c>
      <c r="BF575" s="207">
        <f>IF(N575="snížená",J575,0)</f>
        <v>0</v>
      </c>
      <c r="BG575" s="207">
        <f>IF(N575="zákl. přenesená",J575,0)</f>
        <v>0</v>
      </c>
      <c r="BH575" s="207">
        <f>IF(N575="sníž. přenesená",J575,0)</f>
        <v>0</v>
      </c>
      <c r="BI575" s="207">
        <f>IF(N575="nulová",J575,0)</f>
        <v>0</v>
      </c>
      <c r="BJ575" s="17" t="s">
        <v>83</v>
      </c>
      <c r="BK575" s="207">
        <f>ROUND(I575*H575,2)</f>
        <v>0</v>
      </c>
      <c r="BL575" s="17" t="s">
        <v>139</v>
      </c>
      <c r="BM575" s="206" t="s">
        <v>451</v>
      </c>
    </row>
    <row r="576" spans="1:65" s="2" customFormat="1" ht="39">
      <c r="A576" s="34"/>
      <c r="B576" s="35"/>
      <c r="C576" s="36"/>
      <c r="D576" s="208" t="s">
        <v>141</v>
      </c>
      <c r="E576" s="36"/>
      <c r="F576" s="209" t="s">
        <v>452</v>
      </c>
      <c r="G576" s="36"/>
      <c r="H576" s="36"/>
      <c r="I576" s="115"/>
      <c r="J576" s="36"/>
      <c r="K576" s="36"/>
      <c r="L576" s="39"/>
      <c r="M576" s="210"/>
      <c r="N576" s="211"/>
      <c r="O576" s="71"/>
      <c r="P576" s="71"/>
      <c r="Q576" s="71"/>
      <c r="R576" s="71"/>
      <c r="S576" s="71"/>
      <c r="T576" s="72"/>
      <c r="U576" s="34"/>
      <c r="V576" s="34"/>
      <c r="W576" s="34"/>
      <c r="X576" s="34"/>
      <c r="Y576" s="34"/>
      <c r="Z576" s="34"/>
      <c r="AA576" s="34"/>
      <c r="AB576" s="34"/>
      <c r="AC576" s="34"/>
      <c r="AD576" s="34"/>
      <c r="AE576" s="34"/>
      <c r="AT576" s="17" t="s">
        <v>141</v>
      </c>
      <c r="AU576" s="17" t="s">
        <v>83</v>
      </c>
    </row>
    <row r="577" spans="1:65" s="12" customFormat="1" ht="11.25">
      <c r="B577" s="212"/>
      <c r="C577" s="213"/>
      <c r="D577" s="208" t="s">
        <v>142</v>
      </c>
      <c r="E577" s="214" t="s">
        <v>1</v>
      </c>
      <c r="F577" s="215" t="s">
        <v>453</v>
      </c>
      <c r="G577" s="213"/>
      <c r="H577" s="214" t="s">
        <v>1</v>
      </c>
      <c r="I577" s="216"/>
      <c r="J577" s="213"/>
      <c r="K577" s="213"/>
      <c r="L577" s="217"/>
      <c r="M577" s="218"/>
      <c r="N577" s="219"/>
      <c r="O577" s="219"/>
      <c r="P577" s="219"/>
      <c r="Q577" s="219"/>
      <c r="R577" s="219"/>
      <c r="S577" s="219"/>
      <c r="T577" s="220"/>
      <c r="AT577" s="221" t="s">
        <v>142</v>
      </c>
      <c r="AU577" s="221" t="s">
        <v>83</v>
      </c>
      <c r="AV577" s="12" t="s">
        <v>83</v>
      </c>
      <c r="AW577" s="12" t="s">
        <v>31</v>
      </c>
      <c r="AX577" s="12" t="s">
        <v>75</v>
      </c>
      <c r="AY577" s="221" t="s">
        <v>132</v>
      </c>
    </row>
    <row r="578" spans="1:65" s="13" customFormat="1" ht="11.25">
      <c r="B578" s="222"/>
      <c r="C578" s="223"/>
      <c r="D578" s="208" t="s">
        <v>142</v>
      </c>
      <c r="E578" s="224" t="s">
        <v>1</v>
      </c>
      <c r="F578" s="225" t="s">
        <v>454</v>
      </c>
      <c r="G578" s="223"/>
      <c r="H578" s="226">
        <v>250.5</v>
      </c>
      <c r="I578" s="227"/>
      <c r="J578" s="223"/>
      <c r="K578" s="223"/>
      <c r="L578" s="228"/>
      <c r="M578" s="229"/>
      <c r="N578" s="230"/>
      <c r="O578" s="230"/>
      <c r="P578" s="230"/>
      <c r="Q578" s="230"/>
      <c r="R578" s="230"/>
      <c r="S578" s="230"/>
      <c r="T578" s="231"/>
      <c r="AT578" s="232" t="s">
        <v>142</v>
      </c>
      <c r="AU578" s="232" t="s">
        <v>83</v>
      </c>
      <c r="AV578" s="13" t="s">
        <v>85</v>
      </c>
      <c r="AW578" s="13" t="s">
        <v>31</v>
      </c>
      <c r="AX578" s="13" t="s">
        <v>75</v>
      </c>
      <c r="AY578" s="232" t="s">
        <v>132</v>
      </c>
    </row>
    <row r="579" spans="1:65" s="14" customFormat="1" ht="11.25">
      <c r="B579" s="233"/>
      <c r="C579" s="234"/>
      <c r="D579" s="208" t="s">
        <v>142</v>
      </c>
      <c r="E579" s="235" t="s">
        <v>1</v>
      </c>
      <c r="F579" s="236" t="s">
        <v>145</v>
      </c>
      <c r="G579" s="234"/>
      <c r="H579" s="237">
        <v>250.5</v>
      </c>
      <c r="I579" s="238"/>
      <c r="J579" s="234"/>
      <c r="K579" s="234"/>
      <c r="L579" s="239"/>
      <c r="M579" s="240"/>
      <c r="N579" s="241"/>
      <c r="O579" s="241"/>
      <c r="P579" s="241"/>
      <c r="Q579" s="241"/>
      <c r="R579" s="241"/>
      <c r="S579" s="241"/>
      <c r="T579" s="242"/>
      <c r="AT579" s="243" t="s">
        <v>142</v>
      </c>
      <c r="AU579" s="243" t="s">
        <v>83</v>
      </c>
      <c r="AV579" s="14" t="s">
        <v>139</v>
      </c>
      <c r="AW579" s="14" t="s">
        <v>31</v>
      </c>
      <c r="AX579" s="14" t="s">
        <v>83</v>
      </c>
      <c r="AY579" s="243" t="s">
        <v>132</v>
      </c>
    </row>
    <row r="580" spans="1:65" s="2" customFormat="1" ht="21.75" customHeight="1">
      <c r="A580" s="34"/>
      <c r="B580" s="35"/>
      <c r="C580" s="244" t="s">
        <v>455</v>
      </c>
      <c r="D580" s="244" t="s">
        <v>441</v>
      </c>
      <c r="E580" s="245" t="s">
        <v>456</v>
      </c>
      <c r="F580" s="246" t="s">
        <v>457</v>
      </c>
      <c r="G580" s="247" t="s">
        <v>458</v>
      </c>
      <c r="H580" s="248">
        <v>0.36899999999999999</v>
      </c>
      <c r="I580" s="249"/>
      <c r="J580" s="250">
        <f>ROUND(I580*H580,2)</f>
        <v>0</v>
      </c>
      <c r="K580" s="246" t="s">
        <v>137</v>
      </c>
      <c r="L580" s="39"/>
      <c r="M580" s="251" t="s">
        <v>1</v>
      </c>
      <c r="N580" s="252" t="s">
        <v>40</v>
      </c>
      <c r="O580" s="71"/>
      <c r="P580" s="204">
        <f>O580*H580</f>
        <v>0</v>
      </c>
      <c r="Q580" s="204">
        <v>0</v>
      </c>
      <c r="R580" s="204">
        <f>Q580*H580</f>
        <v>0</v>
      </c>
      <c r="S580" s="204">
        <v>0</v>
      </c>
      <c r="T580" s="205">
        <f>S580*H580</f>
        <v>0</v>
      </c>
      <c r="U580" s="34"/>
      <c r="V580" s="34"/>
      <c r="W580" s="34"/>
      <c r="X580" s="34"/>
      <c r="Y580" s="34"/>
      <c r="Z580" s="34"/>
      <c r="AA580" s="34"/>
      <c r="AB580" s="34"/>
      <c r="AC580" s="34"/>
      <c r="AD580" s="34"/>
      <c r="AE580" s="34"/>
      <c r="AR580" s="206" t="s">
        <v>139</v>
      </c>
      <c r="AT580" s="206" t="s">
        <v>441</v>
      </c>
      <c r="AU580" s="206" t="s">
        <v>83</v>
      </c>
      <c r="AY580" s="17" t="s">
        <v>132</v>
      </c>
      <c r="BE580" s="207">
        <f>IF(N580="základní",J580,0)</f>
        <v>0</v>
      </c>
      <c r="BF580" s="207">
        <f>IF(N580="snížená",J580,0)</f>
        <v>0</v>
      </c>
      <c r="BG580" s="207">
        <f>IF(N580="zákl. přenesená",J580,0)</f>
        <v>0</v>
      </c>
      <c r="BH580" s="207">
        <f>IF(N580="sníž. přenesená",J580,0)</f>
        <v>0</v>
      </c>
      <c r="BI580" s="207">
        <f>IF(N580="nulová",J580,0)</f>
        <v>0</v>
      </c>
      <c r="BJ580" s="17" t="s">
        <v>83</v>
      </c>
      <c r="BK580" s="207">
        <f>ROUND(I580*H580,2)</f>
        <v>0</v>
      </c>
      <c r="BL580" s="17" t="s">
        <v>139</v>
      </c>
      <c r="BM580" s="206" t="s">
        <v>459</v>
      </c>
    </row>
    <row r="581" spans="1:65" s="2" customFormat="1" ht="107.25">
      <c r="A581" s="34"/>
      <c r="B581" s="35"/>
      <c r="C581" s="36"/>
      <c r="D581" s="208" t="s">
        <v>141</v>
      </c>
      <c r="E581" s="36"/>
      <c r="F581" s="209" t="s">
        <v>460</v>
      </c>
      <c r="G581" s="36"/>
      <c r="H581" s="36"/>
      <c r="I581" s="115"/>
      <c r="J581" s="36"/>
      <c r="K581" s="36"/>
      <c r="L581" s="39"/>
      <c r="M581" s="210"/>
      <c r="N581" s="211"/>
      <c r="O581" s="71"/>
      <c r="P581" s="71"/>
      <c r="Q581" s="71"/>
      <c r="R581" s="71"/>
      <c r="S581" s="71"/>
      <c r="T581" s="72"/>
      <c r="U581" s="34"/>
      <c r="V581" s="34"/>
      <c r="W581" s="34"/>
      <c r="X581" s="34"/>
      <c r="Y581" s="34"/>
      <c r="Z581" s="34"/>
      <c r="AA581" s="34"/>
      <c r="AB581" s="34"/>
      <c r="AC581" s="34"/>
      <c r="AD581" s="34"/>
      <c r="AE581" s="34"/>
      <c r="AT581" s="17" t="s">
        <v>141</v>
      </c>
      <c r="AU581" s="17" t="s">
        <v>83</v>
      </c>
    </row>
    <row r="582" spans="1:65" s="12" customFormat="1" ht="11.25">
      <c r="B582" s="212"/>
      <c r="C582" s="213"/>
      <c r="D582" s="208" t="s">
        <v>142</v>
      </c>
      <c r="E582" s="214" t="s">
        <v>1</v>
      </c>
      <c r="F582" s="215" t="s">
        <v>165</v>
      </c>
      <c r="G582" s="213"/>
      <c r="H582" s="214" t="s">
        <v>1</v>
      </c>
      <c r="I582" s="216"/>
      <c r="J582" s="213"/>
      <c r="K582" s="213"/>
      <c r="L582" s="217"/>
      <c r="M582" s="218"/>
      <c r="N582" s="219"/>
      <c r="O582" s="219"/>
      <c r="P582" s="219"/>
      <c r="Q582" s="219"/>
      <c r="R582" s="219"/>
      <c r="S582" s="219"/>
      <c r="T582" s="220"/>
      <c r="AT582" s="221" t="s">
        <v>142</v>
      </c>
      <c r="AU582" s="221" t="s">
        <v>83</v>
      </c>
      <c r="AV582" s="12" t="s">
        <v>83</v>
      </c>
      <c r="AW582" s="12" t="s">
        <v>31</v>
      </c>
      <c r="AX582" s="12" t="s">
        <v>75</v>
      </c>
      <c r="AY582" s="221" t="s">
        <v>132</v>
      </c>
    </row>
    <row r="583" spans="1:65" s="13" customFormat="1" ht="11.25">
      <c r="B583" s="222"/>
      <c r="C583" s="223"/>
      <c r="D583" s="208" t="s">
        <v>142</v>
      </c>
      <c r="E583" s="224" t="s">
        <v>1</v>
      </c>
      <c r="F583" s="225" t="s">
        <v>461</v>
      </c>
      <c r="G583" s="223"/>
      <c r="H583" s="226">
        <v>0.16700000000000001</v>
      </c>
      <c r="I583" s="227"/>
      <c r="J583" s="223"/>
      <c r="K583" s="223"/>
      <c r="L583" s="228"/>
      <c r="M583" s="229"/>
      <c r="N583" s="230"/>
      <c r="O583" s="230"/>
      <c r="P583" s="230"/>
      <c r="Q583" s="230"/>
      <c r="R583" s="230"/>
      <c r="S583" s="230"/>
      <c r="T583" s="231"/>
      <c r="AT583" s="232" t="s">
        <v>142</v>
      </c>
      <c r="AU583" s="232" t="s">
        <v>83</v>
      </c>
      <c r="AV583" s="13" t="s">
        <v>85</v>
      </c>
      <c r="AW583" s="13" t="s">
        <v>31</v>
      </c>
      <c r="AX583" s="13" t="s">
        <v>75</v>
      </c>
      <c r="AY583" s="232" t="s">
        <v>132</v>
      </c>
    </row>
    <row r="584" spans="1:65" s="12" customFormat="1" ht="11.25">
      <c r="B584" s="212"/>
      <c r="C584" s="213"/>
      <c r="D584" s="208" t="s">
        <v>142</v>
      </c>
      <c r="E584" s="214" t="s">
        <v>1</v>
      </c>
      <c r="F584" s="215" t="s">
        <v>143</v>
      </c>
      <c r="G584" s="213"/>
      <c r="H584" s="214" t="s">
        <v>1</v>
      </c>
      <c r="I584" s="216"/>
      <c r="J584" s="213"/>
      <c r="K584" s="213"/>
      <c r="L584" s="217"/>
      <c r="M584" s="218"/>
      <c r="N584" s="219"/>
      <c r="O584" s="219"/>
      <c r="P584" s="219"/>
      <c r="Q584" s="219"/>
      <c r="R584" s="219"/>
      <c r="S584" s="219"/>
      <c r="T584" s="220"/>
      <c r="AT584" s="221" t="s">
        <v>142</v>
      </c>
      <c r="AU584" s="221" t="s">
        <v>83</v>
      </c>
      <c r="AV584" s="12" t="s">
        <v>83</v>
      </c>
      <c r="AW584" s="12" t="s">
        <v>31</v>
      </c>
      <c r="AX584" s="12" t="s">
        <v>75</v>
      </c>
      <c r="AY584" s="221" t="s">
        <v>132</v>
      </c>
    </row>
    <row r="585" spans="1:65" s="13" customFormat="1" ht="11.25">
      <c r="B585" s="222"/>
      <c r="C585" s="223"/>
      <c r="D585" s="208" t="s">
        <v>142</v>
      </c>
      <c r="E585" s="224" t="s">
        <v>1</v>
      </c>
      <c r="F585" s="225" t="s">
        <v>461</v>
      </c>
      <c r="G585" s="223"/>
      <c r="H585" s="226">
        <v>0.16700000000000001</v>
      </c>
      <c r="I585" s="227"/>
      <c r="J585" s="223"/>
      <c r="K585" s="223"/>
      <c r="L585" s="228"/>
      <c r="M585" s="229"/>
      <c r="N585" s="230"/>
      <c r="O585" s="230"/>
      <c r="P585" s="230"/>
      <c r="Q585" s="230"/>
      <c r="R585" s="230"/>
      <c r="S585" s="230"/>
      <c r="T585" s="231"/>
      <c r="AT585" s="232" t="s">
        <v>142</v>
      </c>
      <c r="AU585" s="232" t="s">
        <v>83</v>
      </c>
      <c r="AV585" s="13" t="s">
        <v>85</v>
      </c>
      <c r="AW585" s="13" t="s">
        <v>31</v>
      </c>
      <c r="AX585" s="13" t="s">
        <v>75</v>
      </c>
      <c r="AY585" s="232" t="s">
        <v>132</v>
      </c>
    </row>
    <row r="586" spans="1:65" s="12" customFormat="1" ht="11.25">
      <c r="B586" s="212"/>
      <c r="C586" s="213"/>
      <c r="D586" s="208" t="s">
        <v>142</v>
      </c>
      <c r="E586" s="214" t="s">
        <v>1</v>
      </c>
      <c r="F586" s="215" t="s">
        <v>157</v>
      </c>
      <c r="G586" s="213"/>
      <c r="H586" s="214" t="s">
        <v>1</v>
      </c>
      <c r="I586" s="216"/>
      <c r="J586" s="213"/>
      <c r="K586" s="213"/>
      <c r="L586" s="217"/>
      <c r="M586" s="218"/>
      <c r="N586" s="219"/>
      <c r="O586" s="219"/>
      <c r="P586" s="219"/>
      <c r="Q586" s="219"/>
      <c r="R586" s="219"/>
      <c r="S586" s="219"/>
      <c r="T586" s="220"/>
      <c r="AT586" s="221" t="s">
        <v>142</v>
      </c>
      <c r="AU586" s="221" t="s">
        <v>83</v>
      </c>
      <c r="AV586" s="12" t="s">
        <v>83</v>
      </c>
      <c r="AW586" s="12" t="s">
        <v>31</v>
      </c>
      <c r="AX586" s="12" t="s">
        <v>75</v>
      </c>
      <c r="AY586" s="221" t="s">
        <v>132</v>
      </c>
    </row>
    <row r="587" spans="1:65" s="13" customFormat="1" ht="11.25">
      <c r="B587" s="222"/>
      <c r="C587" s="223"/>
      <c r="D587" s="208" t="s">
        <v>142</v>
      </c>
      <c r="E587" s="224" t="s">
        <v>1</v>
      </c>
      <c r="F587" s="225" t="s">
        <v>462</v>
      </c>
      <c r="G587" s="223"/>
      <c r="H587" s="226">
        <v>3.5000000000000003E-2</v>
      </c>
      <c r="I587" s="227"/>
      <c r="J587" s="223"/>
      <c r="K587" s="223"/>
      <c r="L587" s="228"/>
      <c r="M587" s="229"/>
      <c r="N587" s="230"/>
      <c r="O587" s="230"/>
      <c r="P587" s="230"/>
      <c r="Q587" s="230"/>
      <c r="R587" s="230"/>
      <c r="S587" s="230"/>
      <c r="T587" s="231"/>
      <c r="AT587" s="232" t="s">
        <v>142</v>
      </c>
      <c r="AU587" s="232" t="s">
        <v>83</v>
      </c>
      <c r="AV587" s="13" t="s">
        <v>85</v>
      </c>
      <c r="AW587" s="13" t="s">
        <v>31</v>
      </c>
      <c r="AX587" s="13" t="s">
        <v>75</v>
      </c>
      <c r="AY587" s="232" t="s">
        <v>132</v>
      </c>
    </row>
    <row r="588" spans="1:65" s="14" customFormat="1" ht="11.25">
      <c r="B588" s="233"/>
      <c r="C588" s="234"/>
      <c r="D588" s="208" t="s">
        <v>142</v>
      </c>
      <c r="E588" s="235" t="s">
        <v>1</v>
      </c>
      <c r="F588" s="236" t="s">
        <v>145</v>
      </c>
      <c r="G588" s="234"/>
      <c r="H588" s="237">
        <v>0.36899999999999999</v>
      </c>
      <c r="I588" s="238"/>
      <c r="J588" s="234"/>
      <c r="K588" s="234"/>
      <c r="L588" s="239"/>
      <c r="M588" s="240"/>
      <c r="N588" s="241"/>
      <c r="O588" s="241"/>
      <c r="P588" s="241"/>
      <c r="Q588" s="241"/>
      <c r="R588" s="241"/>
      <c r="S588" s="241"/>
      <c r="T588" s="242"/>
      <c r="AT588" s="243" t="s">
        <v>142</v>
      </c>
      <c r="AU588" s="243" t="s">
        <v>83</v>
      </c>
      <c r="AV588" s="14" t="s">
        <v>139</v>
      </c>
      <c r="AW588" s="14" t="s">
        <v>31</v>
      </c>
      <c r="AX588" s="14" t="s">
        <v>83</v>
      </c>
      <c r="AY588" s="243" t="s">
        <v>132</v>
      </c>
    </row>
    <row r="589" spans="1:65" s="2" customFormat="1" ht="21.75" customHeight="1">
      <c r="A589" s="34"/>
      <c r="B589" s="35"/>
      <c r="C589" s="244" t="s">
        <v>463</v>
      </c>
      <c r="D589" s="244" t="s">
        <v>441</v>
      </c>
      <c r="E589" s="245" t="s">
        <v>464</v>
      </c>
      <c r="F589" s="246" t="s">
        <v>465</v>
      </c>
      <c r="G589" s="247" t="s">
        <v>136</v>
      </c>
      <c r="H589" s="248">
        <v>98.042000000000002</v>
      </c>
      <c r="I589" s="249"/>
      <c r="J589" s="250">
        <f>ROUND(I589*H589,2)</f>
        <v>0</v>
      </c>
      <c r="K589" s="246" t="s">
        <v>137</v>
      </c>
      <c r="L589" s="39"/>
      <c r="M589" s="251" t="s">
        <v>1</v>
      </c>
      <c r="N589" s="252" t="s">
        <v>40</v>
      </c>
      <c r="O589" s="71"/>
      <c r="P589" s="204">
        <f>O589*H589</f>
        <v>0</v>
      </c>
      <c r="Q589" s="204">
        <v>0</v>
      </c>
      <c r="R589" s="204">
        <f>Q589*H589</f>
        <v>0</v>
      </c>
      <c r="S589" s="204">
        <v>0</v>
      </c>
      <c r="T589" s="205">
        <f>S589*H589</f>
        <v>0</v>
      </c>
      <c r="U589" s="34"/>
      <c r="V589" s="34"/>
      <c r="W589" s="34"/>
      <c r="X589" s="34"/>
      <c r="Y589" s="34"/>
      <c r="Z589" s="34"/>
      <c r="AA589" s="34"/>
      <c r="AB589" s="34"/>
      <c r="AC589" s="34"/>
      <c r="AD589" s="34"/>
      <c r="AE589" s="34"/>
      <c r="AR589" s="206" t="s">
        <v>139</v>
      </c>
      <c r="AT589" s="206" t="s">
        <v>441</v>
      </c>
      <c r="AU589" s="206" t="s">
        <v>83</v>
      </c>
      <c r="AY589" s="17" t="s">
        <v>132</v>
      </c>
      <c r="BE589" s="207">
        <f>IF(N589="základní",J589,0)</f>
        <v>0</v>
      </c>
      <c r="BF589" s="207">
        <f>IF(N589="snížená",J589,0)</f>
        <v>0</v>
      </c>
      <c r="BG589" s="207">
        <f>IF(N589="zákl. přenesená",J589,0)</f>
        <v>0</v>
      </c>
      <c r="BH589" s="207">
        <f>IF(N589="sníž. přenesená",J589,0)</f>
        <v>0</v>
      </c>
      <c r="BI589" s="207">
        <f>IF(N589="nulová",J589,0)</f>
        <v>0</v>
      </c>
      <c r="BJ589" s="17" t="s">
        <v>83</v>
      </c>
      <c r="BK589" s="207">
        <f>ROUND(I589*H589,2)</f>
        <v>0</v>
      </c>
      <c r="BL589" s="17" t="s">
        <v>139</v>
      </c>
      <c r="BM589" s="206" t="s">
        <v>466</v>
      </c>
    </row>
    <row r="590" spans="1:65" s="2" customFormat="1" ht="117">
      <c r="A590" s="34"/>
      <c r="B590" s="35"/>
      <c r="C590" s="36"/>
      <c r="D590" s="208" t="s">
        <v>141</v>
      </c>
      <c r="E590" s="36"/>
      <c r="F590" s="209" t="s">
        <v>467</v>
      </c>
      <c r="G590" s="36"/>
      <c r="H590" s="36"/>
      <c r="I590" s="115"/>
      <c r="J590" s="36"/>
      <c r="K590" s="36"/>
      <c r="L590" s="39"/>
      <c r="M590" s="210"/>
      <c r="N590" s="211"/>
      <c r="O590" s="71"/>
      <c r="P590" s="71"/>
      <c r="Q590" s="71"/>
      <c r="R590" s="71"/>
      <c r="S590" s="71"/>
      <c r="T590" s="72"/>
      <c r="U590" s="34"/>
      <c r="V590" s="34"/>
      <c r="W590" s="34"/>
      <c r="X590" s="34"/>
      <c r="Y590" s="34"/>
      <c r="Z590" s="34"/>
      <c r="AA590" s="34"/>
      <c r="AB590" s="34"/>
      <c r="AC590" s="34"/>
      <c r="AD590" s="34"/>
      <c r="AE590" s="34"/>
      <c r="AT590" s="17" t="s">
        <v>141</v>
      </c>
      <c r="AU590" s="17" t="s">
        <v>83</v>
      </c>
    </row>
    <row r="591" spans="1:65" s="12" customFormat="1" ht="11.25">
      <c r="B591" s="212"/>
      <c r="C591" s="213"/>
      <c r="D591" s="208" t="s">
        <v>142</v>
      </c>
      <c r="E591" s="214" t="s">
        <v>1</v>
      </c>
      <c r="F591" s="215" t="s">
        <v>196</v>
      </c>
      <c r="G591" s="213"/>
      <c r="H591" s="214" t="s">
        <v>1</v>
      </c>
      <c r="I591" s="216"/>
      <c r="J591" s="213"/>
      <c r="K591" s="213"/>
      <c r="L591" s="217"/>
      <c r="M591" s="218"/>
      <c r="N591" s="219"/>
      <c r="O591" s="219"/>
      <c r="P591" s="219"/>
      <c r="Q591" s="219"/>
      <c r="R591" s="219"/>
      <c r="S591" s="219"/>
      <c r="T591" s="220"/>
      <c r="AT591" s="221" t="s">
        <v>142</v>
      </c>
      <c r="AU591" s="221" t="s">
        <v>83</v>
      </c>
      <c r="AV591" s="12" t="s">
        <v>83</v>
      </c>
      <c r="AW591" s="12" t="s">
        <v>31</v>
      </c>
      <c r="AX591" s="12" t="s">
        <v>75</v>
      </c>
      <c r="AY591" s="221" t="s">
        <v>132</v>
      </c>
    </row>
    <row r="592" spans="1:65" s="13" customFormat="1" ht="11.25">
      <c r="B592" s="222"/>
      <c r="C592" s="223"/>
      <c r="D592" s="208" t="s">
        <v>142</v>
      </c>
      <c r="E592" s="224" t="s">
        <v>1</v>
      </c>
      <c r="F592" s="225" t="s">
        <v>468</v>
      </c>
      <c r="G592" s="223"/>
      <c r="H592" s="226">
        <v>48.195999999999998</v>
      </c>
      <c r="I592" s="227"/>
      <c r="J592" s="223"/>
      <c r="K592" s="223"/>
      <c r="L592" s="228"/>
      <c r="M592" s="229"/>
      <c r="N592" s="230"/>
      <c r="O592" s="230"/>
      <c r="P592" s="230"/>
      <c r="Q592" s="230"/>
      <c r="R592" s="230"/>
      <c r="S592" s="230"/>
      <c r="T592" s="231"/>
      <c r="AT592" s="232" t="s">
        <v>142</v>
      </c>
      <c r="AU592" s="232" t="s">
        <v>83</v>
      </c>
      <c r="AV592" s="13" t="s">
        <v>85</v>
      </c>
      <c r="AW592" s="13" t="s">
        <v>31</v>
      </c>
      <c r="AX592" s="13" t="s">
        <v>75</v>
      </c>
      <c r="AY592" s="232" t="s">
        <v>132</v>
      </c>
    </row>
    <row r="593" spans="1:65" s="12" customFormat="1" ht="11.25">
      <c r="B593" s="212"/>
      <c r="C593" s="213"/>
      <c r="D593" s="208" t="s">
        <v>142</v>
      </c>
      <c r="E593" s="214" t="s">
        <v>1</v>
      </c>
      <c r="F593" s="215" t="s">
        <v>151</v>
      </c>
      <c r="G593" s="213"/>
      <c r="H593" s="214" t="s">
        <v>1</v>
      </c>
      <c r="I593" s="216"/>
      <c r="J593" s="213"/>
      <c r="K593" s="213"/>
      <c r="L593" s="217"/>
      <c r="M593" s="218"/>
      <c r="N593" s="219"/>
      <c r="O593" s="219"/>
      <c r="P593" s="219"/>
      <c r="Q593" s="219"/>
      <c r="R593" s="219"/>
      <c r="S593" s="219"/>
      <c r="T593" s="220"/>
      <c r="AT593" s="221" t="s">
        <v>142</v>
      </c>
      <c r="AU593" s="221" t="s">
        <v>83</v>
      </c>
      <c r="AV593" s="12" t="s">
        <v>83</v>
      </c>
      <c r="AW593" s="12" t="s">
        <v>31</v>
      </c>
      <c r="AX593" s="12" t="s">
        <v>75</v>
      </c>
      <c r="AY593" s="221" t="s">
        <v>132</v>
      </c>
    </row>
    <row r="594" spans="1:65" s="13" customFormat="1" ht="11.25">
      <c r="B594" s="222"/>
      <c r="C594" s="223"/>
      <c r="D594" s="208" t="s">
        <v>142</v>
      </c>
      <c r="E594" s="224" t="s">
        <v>1</v>
      </c>
      <c r="F594" s="225" t="s">
        <v>469</v>
      </c>
      <c r="G594" s="223"/>
      <c r="H594" s="226">
        <v>49.845999999999997</v>
      </c>
      <c r="I594" s="227"/>
      <c r="J594" s="223"/>
      <c r="K594" s="223"/>
      <c r="L594" s="228"/>
      <c r="M594" s="229"/>
      <c r="N594" s="230"/>
      <c r="O594" s="230"/>
      <c r="P594" s="230"/>
      <c r="Q594" s="230"/>
      <c r="R594" s="230"/>
      <c r="S594" s="230"/>
      <c r="T594" s="231"/>
      <c r="AT594" s="232" t="s">
        <v>142</v>
      </c>
      <c r="AU594" s="232" t="s">
        <v>83</v>
      </c>
      <c r="AV594" s="13" t="s">
        <v>85</v>
      </c>
      <c r="AW594" s="13" t="s">
        <v>31</v>
      </c>
      <c r="AX594" s="13" t="s">
        <v>75</v>
      </c>
      <c r="AY594" s="232" t="s">
        <v>132</v>
      </c>
    </row>
    <row r="595" spans="1:65" s="14" customFormat="1" ht="11.25">
      <c r="B595" s="233"/>
      <c r="C595" s="234"/>
      <c r="D595" s="208" t="s">
        <v>142</v>
      </c>
      <c r="E595" s="235" t="s">
        <v>1</v>
      </c>
      <c r="F595" s="236" t="s">
        <v>145</v>
      </c>
      <c r="G595" s="234"/>
      <c r="H595" s="237">
        <v>98.042000000000002</v>
      </c>
      <c r="I595" s="238"/>
      <c r="J595" s="234"/>
      <c r="K595" s="234"/>
      <c r="L595" s="239"/>
      <c r="M595" s="240"/>
      <c r="N595" s="241"/>
      <c r="O595" s="241"/>
      <c r="P595" s="241"/>
      <c r="Q595" s="241"/>
      <c r="R595" s="241"/>
      <c r="S595" s="241"/>
      <c r="T595" s="242"/>
      <c r="AT595" s="243" t="s">
        <v>142</v>
      </c>
      <c r="AU595" s="243" t="s">
        <v>83</v>
      </c>
      <c r="AV595" s="14" t="s">
        <v>139</v>
      </c>
      <c r="AW595" s="14" t="s">
        <v>31</v>
      </c>
      <c r="AX595" s="14" t="s">
        <v>83</v>
      </c>
      <c r="AY595" s="243" t="s">
        <v>132</v>
      </c>
    </row>
    <row r="596" spans="1:65" s="2" customFormat="1" ht="21.75" customHeight="1">
      <c r="A596" s="34"/>
      <c r="B596" s="35"/>
      <c r="C596" s="244" t="s">
        <v>470</v>
      </c>
      <c r="D596" s="244" t="s">
        <v>441</v>
      </c>
      <c r="E596" s="245" t="s">
        <v>471</v>
      </c>
      <c r="F596" s="246" t="s">
        <v>472</v>
      </c>
      <c r="G596" s="247" t="s">
        <v>458</v>
      </c>
      <c r="H596" s="248">
        <v>0.251</v>
      </c>
      <c r="I596" s="249"/>
      <c r="J596" s="250">
        <f>ROUND(I596*H596,2)</f>
        <v>0</v>
      </c>
      <c r="K596" s="246" t="s">
        <v>137</v>
      </c>
      <c r="L596" s="39"/>
      <c r="M596" s="251" t="s">
        <v>1</v>
      </c>
      <c r="N596" s="252" t="s">
        <v>40</v>
      </c>
      <c r="O596" s="71"/>
      <c r="P596" s="204">
        <f>O596*H596</f>
        <v>0</v>
      </c>
      <c r="Q596" s="204">
        <v>0</v>
      </c>
      <c r="R596" s="204">
        <f>Q596*H596</f>
        <v>0</v>
      </c>
      <c r="S596" s="204">
        <v>0</v>
      </c>
      <c r="T596" s="205">
        <f>S596*H596</f>
        <v>0</v>
      </c>
      <c r="U596" s="34"/>
      <c r="V596" s="34"/>
      <c r="W596" s="34"/>
      <c r="X596" s="34"/>
      <c r="Y596" s="34"/>
      <c r="Z596" s="34"/>
      <c r="AA596" s="34"/>
      <c r="AB596" s="34"/>
      <c r="AC596" s="34"/>
      <c r="AD596" s="34"/>
      <c r="AE596" s="34"/>
      <c r="AR596" s="206" t="s">
        <v>139</v>
      </c>
      <c r="AT596" s="206" t="s">
        <v>441</v>
      </c>
      <c r="AU596" s="206" t="s">
        <v>83</v>
      </c>
      <c r="AY596" s="17" t="s">
        <v>132</v>
      </c>
      <c r="BE596" s="207">
        <f>IF(N596="základní",J596,0)</f>
        <v>0</v>
      </c>
      <c r="BF596" s="207">
        <f>IF(N596="snížená",J596,0)</f>
        <v>0</v>
      </c>
      <c r="BG596" s="207">
        <f>IF(N596="zákl. přenesená",J596,0)</f>
        <v>0</v>
      </c>
      <c r="BH596" s="207">
        <f>IF(N596="sníž. přenesená",J596,0)</f>
        <v>0</v>
      </c>
      <c r="BI596" s="207">
        <f>IF(N596="nulová",J596,0)</f>
        <v>0</v>
      </c>
      <c r="BJ596" s="17" t="s">
        <v>83</v>
      </c>
      <c r="BK596" s="207">
        <f>ROUND(I596*H596,2)</f>
        <v>0</v>
      </c>
      <c r="BL596" s="17" t="s">
        <v>139</v>
      </c>
      <c r="BM596" s="206" t="s">
        <v>473</v>
      </c>
    </row>
    <row r="597" spans="1:65" s="2" customFormat="1" ht="58.5">
      <c r="A597" s="34"/>
      <c r="B597" s="35"/>
      <c r="C597" s="36"/>
      <c r="D597" s="208" t="s">
        <v>141</v>
      </c>
      <c r="E597" s="36"/>
      <c r="F597" s="209" t="s">
        <v>474</v>
      </c>
      <c r="G597" s="36"/>
      <c r="H597" s="36"/>
      <c r="I597" s="115"/>
      <c r="J597" s="36"/>
      <c r="K597" s="36"/>
      <c r="L597" s="39"/>
      <c r="M597" s="210"/>
      <c r="N597" s="211"/>
      <c r="O597" s="71"/>
      <c r="P597" s="71"/>
      <c r="Q597" s="71"/>
      <c r="R597" s="71"/>
      <c r="S597" s="71"/>
      <c r="T597" s="72"/>
      <c r="U597" s="34"/>
      <c r="V597" s="34"/>
      <c r="W597" s="34"/>
      <c r="X597" s="34"/>
      <c r="Y597" s="34"/>
      <c r="Z597" s="34"/>
      <c r="AA597" s="34"/>
      <c r="AB597" s="34"/>
      <c r="AC597" s="34"/>
      <c r="AD597" s="34"/>
      <c r="AE597" s="34"/>
      <c r="AT597" s="17" t="s">
        <v>141</v>
      </c>
      <c r="AU597" s="17" t="s">
        <v>83</v>
      </c>
    </row>
    <row r="598" spans="1:65" s="12" customFormat="1" ht="11.25">
      <c r="B598" s="212"/>
      <c r="C598" s="213"/>
      <c r="D598" s="208" t="s">
        <v>142</v>
      </c>
      <c r="E598" s="214" t="s">
        <v>1</v>
      </c>
      <c r="F598" s="215" t="s">
        <v>165</v>
      </c>
      <c r="G598" s="213"/>
      <c r="H598" s="214" t="s">
        <v>1</v>
      </c>
      <c r="I598" s="216"/>
      <c r="J598" s="213"/>
      <c r="K598" s="213"/>
      <c r="L598" s="217"/>
      <c r="M598" s="218"/>
      <c r="N598" s="219"/>
      <c r="O598" s="219"/>
      <c r="P598" s="219"/>
      <c r="Q598" s="219"/>
      <c r="R598" s="219"/>
      <c r="S598" s="219"/>
      <c r="T598" s="220"/>
      <c r="AT598" s="221" t="s">
        <v>142</v>
      </c>
      <c r="AU598" s="221" t="s">
        <v>83</v>
      </c>
      <c r="AV598" s="12" t="s">
        <v>83</v>
      </c>
      <c r="AW598" s="12" t="s">
        <v>31</v>
      </c>
      <c r="AX598" s="12" t="s">
        <v>75</v>
      </c>
      <c r="AY598" s="221" t="s">
        <v>132</v>
      </c>
    </row>
    <row r="599" spans="1:65" s="13" customFormat="1" ht="11.25">
      <c r="B599" s="222"/>
      <c r="C599" s="223"/>
      <c r="D599" s="208" t="s">
        <v>142</v>
      </c>
      <c r="E599" s="224" t="s">
        <v>1</v>
      </c>
      <c r="F599" s="225" t="s">
        <v>475</v>
      </c>
      <c r="G599" s="223"/>
      <c r="H599" s="226">
        <v>5.8000000000000003E-2</v>
      </c>
      <c r="I599" s="227"/>
      <c r="J599" s="223"/>
      <c r="K599" s="223"/>
      <c r="L599" s="228"/>
      <c r="M599" s="229"/>
      <c r="N599" s="230"/>
      <c r="O599" s="230"/>
      <c r="P599" s="230"/>
      <c r="Q599" s="230"/>
      <c r="R599" s="230"/>
      <c r="S599" s="230"/>
      <c r="T599" s="231"/>
      <c r="AT599" s="232" t="s">
        <v>142</v>
      </c>
      <c r="AU599" s="232" t="s">
        <v>83</v>
      </c>
      <c r="AV599" s="13" t="s">
        <v>85</v>
      </c>
      <c r="AW599" s="13" t="s">
        <v>31</v>
      </c>
      <c r="AX599" s="13" t="s">
        <v>75</v>
      </c>
      <c r="AY599" s="232" t="s">
        <v>132</v>
      </c>
    </row>
    <row r="600" spans="1:65" s="12" customFormat="1" ht="11.25">
      <c r="B600" s="212"/>
      <c r="C600" s="213"/>
      <c r="D600" s="208" t="s">
        <v>142</v>
      </c>
      <c r="E600" s="214" t="s">
        <v>1</v>
      </c>
      <c r="F600" s="215" t="s">
        <v>143</v>
      </c>
      <c r="G600" s="213"/>
      <c r="H600" s="214" t="s">
        <v>1</v>
      </c>
      <c r="I600" s="216"/>
      <c r="J600" s="213"/>
      <c r="K600" s="213"/>
      <c r="L600" s="217"/>
      <c r="M600" s="218"/>
      <c r="N600" s="219"/>
      <c r="O600" s="219"/>
      <c r="P600" s="219"/>
      <c r="Q600" s="219"/>
      <c r="R600" s="219"/>
      <c r="S600" s="219"/>
      <c r="T600" s="220"/>
      <c r="AT600" s="221" t="s">
        <v>142</v>
      </c>
      <c r="AU600" s="221" t="s">
        <v>83</v>
      </c>
      <c r="AV600" s="12" t="s">
        <v>83</v>
      </c>
      <c r="AW600" s="12" t="s">
        <v>31</v>
      </c>
      <c r="AX600" s="12" t="s">
        <v>75</v>
      </c>
      <c r="AY600" s="221" t="s">
        <v>132</v>
      </c>
    </row>
    <row r="601" spans="1:65" s="13" customFormat="1" ht="11.25">
      <c r="B601" s="222"/>
      <c r="C601" s="223"/>
      <c r="D601" s="208" t="s">
        <v>142</v>
      </c>
      <c r="E601" s="224" t="s">
        <v>1</v>
      </c>
      <c r="F601" s="225" t="s">
        <v>461</v>
      </c>
      <c r="G601" s="223"/>
      <c r="H601" s="226">
        <v>0.16700000000000001</v>
      </c>
      <c r="I601" s="227"/>
      <c r="J601" s="223"/>
      <c r="K601" s="223"/>
      <c r="L601" s="228"/>
      <c r="M601" s="229"/>
      <c r="N601" s="230"/>
      <c r="O601" s="230"/>
      <c r="P601" s="230"/>
      <c r="Q601" s="230"/>
      <c r="R601" s="230"/>
      <c r="S601" s="230"/>
      <c r="T601" s="231"/>
      <c r="AT601" s="232" t="s">
        <v>142</v>
      </c>
      <c r="AU601" s="232" t="s">
        <v>83</v>
      </c>
      <c r="AV601" s="13" t="s">
        <v>85</v>
      </c>
      <c r="AW601" s="13" t="s">
        <v>31</v>
      </c>
      <c r="AX601" s="13" t="s">
        <v>75</v>
      </c>
      <c r="AY601" s="232" t="s">
        <v>132</v>
      </c>
    </row>
    <row r="602" spans="1:65" s="12" customFormat="1" ht="11.25">
      <c r="B602" s="212"/>
      <c r="C602" s="213"/>
      <c r="D602" s="208" t="s">
        <v>142</v>
      </c>
      <c r="E602" s="214" t="s">
        <v>1</v>
      </c>
      <c r="F602" s="215" t="s">
        <v>157</v>
      </c>
      <c r="G602" s="213"/>
      <c r="H602" s="214" t="s">
        <v>1</v>
      </c>
      <c r="I602" s="216"/>
      <c r="J602" s="213"/>
      <c r="K602" s="213"/>
      <c r="L602" s="217"/>
      <c r="M602" s="218"/>
      <c r="N602" s="219"/>
      <c r="O602" s="219"/>
      <c r="P602" s="219"/>
      <c r="Q602" s="219"/>
      <c r="R602" s="219"/>
      <c r="S602" s="219"/>
      <c r="T602" s="220"/>
      <c r="AT602" s="221" t="s">
        <v>142</v>
      </c>
      <c r="AU602" s="221" t="s">
        <v>83</v>
      </c>
      <c r="AV602" s="12" t="s">
        <v>83</v>
      </c>
      <c r="AW602" s="12" t="s">
        <v>31</v>
      </c>
      <c r="AX602" s="12" t="s">
        <v>75</v>
      </c>
      <c r="AY602" s="221" t="s">
        <v>132</v>
      </c>
    </row>
    <row r="603" spans="1:65" s="13" customFormat="1" ht="11.25">
      <c r="B603" s="222"/>
      <c r="C603" s="223"/>
      <c r="D603" s="208" t="s">
        <v>142</v>
      </c>
      <c r="E603" s="224" t="s">
        <v>1</v>
      </c>
      <c r="F603" s="225" t="s">
        <v>476</v>
      </c>
      <c r="G603" s="223"/>
      <c r="H603" s="226">
        <v>2.5999999999999999E-2</v>
      </c>
      <c r="I603" s="227"/>
      <c r="J603" s="223"/>
      <c r="K603" s="223"/>
      <c r="L603" s="228"/>
      <c r="M603" s="229"/>
      <c r="N603" s="230"/>
      <c r="O603" s="230"/>
      <c r="P603" s="230"/>
      <c r="Q603" s="230"/>
      <c r="R603" s="230"/>
      <c r="S603" s="230"/>
      <c r="T603" s="231"/>
      <c r="AT603" s="232" t="s">
        <v>142</v>
      </c>
      <c r="AU603" s="232" t="s">
        <v>83</v>
      </c>
      <c r="AV603" s="13" t="s">
        <v>85</v>
      </c>
      <c r="AW603" s="13" t="s">
        <v>31</v>
      </c>
      <c r="AX603" s="13" t="s">
        <v>75</v>
      </c>
      <c r="AY603" s="232" t="s">
        <v>132</v>
      </c>
    </row>
    <row r="604" spans="1:65" s="14" customFormat="1" ht="11.25">
      <c r="B604" s="233"/>
      <c r="C604" s="234"/>
      <c r="D604" s="208" t="s">
        <v>142</v>
      </c>
      <c r="E604" s="235" t="s">
        <v>1</v>
      </c>
      <c r="F604" s="236" t="s">
        <v>145</v>
      </c>
      <c r="G604" s="234"/>
      <c r="H604" s="237">
        <v>0.251</v>
      </c>
      <c r="I604" s="238"/>
      <c r="J604" s="234"/>
      <c r="K604" s="234"/>
      <c r="L604" s="239"/>
      <c r="M604" s="240"/>
      <c r="N604" s="241"/>
      <c r="O604" s="241"/>
      <c r="P604" s="241"/>
      <c r="Q604" s="241"/>
      <c r="R604" s="241"/>
      <c r="S604" s="241"/>
      <c r="T604" s="242"/>
      <c r="AT604" s="243" t="s">
        <v>142</v>
      </c>
      <c r="AU604" s="243" t="s">
        <v>83</v>
      </c>
      <c r="AV604" s="14" t="s">
        <v>139</v>
      </c>
      <c r="AW604" s="14" t="s">
        <v>31</v>
      </c>
      <c r="AX604" s="14" t="s">
        <v>83</v>
      </c>
      <c r="AY604" s="243" t="s">
        <v>132</v>
      </c>
    </row>
    <row r="605" spans="1:65" s="2" customFormat="1" ht="21.75" customHeight="1">
      <c r="A605" s="34"/>
      <c r="B605" s="35"/>
      <c r="C605" s="244" t="s">
        <v>477</v>
      </c>
      <c r="D605" s="244" t="s">
        <v>441</v>
      </c>
      <c r="E605" s="245" t="s">
        <v>478</v>
      </c>
      <c r="F605" s="246" t="s">
        <v>479</v>
      </c>
      <c r="G605" s="247" t="s">
        <v>458</v>
      </c>
      <c r="H605" s="248">
        <v>0.11799999999999999</v>
      </c>
      <c r="I605" s="249"/>
      <c r="J605" s="250">
        <f>ROUND(I605*H605,2)</f>
        <v>0</v>
      </c>
      <c r="K605" s="246" t="s">
        <v>137</v>
      </c>
      <c r="L605" s="39"/>
      <c r="M605" s="251" t="s">
        <v>1</v>
      </c>
      <c r="N605" s="252" t="s">
        <v>40</v>
      </c>
      <c r="O605" s="71"/>
      <c r="P605" s="204">
        <f>O605*H605</f>
        <v>0</v>
      </c>
      <c r="Q605" s="204">
        <v>0</v>
      </c>
      <c r="R605" s="204">
        <f>Q605*H605</f>
        <v>0</v>
      </c>
      <c r="S605" s="204">
        <v>0</v>
      </c>
      <c r="T605" s="205">
        <f>S605*H605</f>
        <v>0</v>
      </c>
      <c r="U605" s="34"/>
      <c r="V605" s="34"/>
      <c r="W605" s="34"/>
      <c r="X605" s="34"/>
      <c r="Y605" s="34"/>
      <c r="Z605" s="34"/>
      <c r="AA605" s="34"/>
      <c r="AB605" s="34"/>
      <c r="AC605" s="34"/>
      <c r="AD605" s="34"/>
      <c r="AE605" s="34"/>
      <c r="AR605" s="206" t="s">
        <v>139</v>
      </c>
      <c r="AT605" s="206" t="s">
        <v>441</v>
      </c>
      <c r="AU605" s="206" t="s">
        <v>83</v>
      </c>
      <c r="AY605" s="17" t="s">
        <v>132</v>
      </c>
      <c r="BE605" s="207">
        <f>IF(N605="základní",J605,0)</f>
        <v>0</v>
      </c>
      <c r="BF605" s="207">
        <f>IF(N605="snížená",J605,0)</f>
        <v>0</v>
      </c>
      <c r="BG605" s="207">
        <f>IF(N605="zákl. přenesená",J605,0)</f>
        <v>0</v>
      </c>
      <c r="BH605" s="207">
        <f>IF(N605="sníž. přenesená",J605,0)</f>
        <v>0</v>
      </c>
      <c r="BI605" s="207">
        <f>IF(N605="nulová",J605,0)</f>
        <v>0</v>
      </c>
      <c r="BJ605" s="17" t="s">
        <v>83</v>
      </c>
      <c r="BK605" s="207">
        <f>ROUND(I605*H605,2)</f>
        <v>0</v>
      </c>
      <c r="BL605" s="17" t="s">
        <v>139</v>
      </c>
      <c r="BM605" s="206" t="s">
        <v>480</v>
      </c>
    </row>
    <row r="606" spans="1:65" s="2" customFormat="1" ht="58.5">
      <c r="A606" s="34"/>
      <c r="B606" s="35"/>
      <c r="C606" s="36"/>
      <c r="D606" s="208" t="s">
        <v>141</v>
      </c>
      <c r="E606" s="36"/>
      <c r="F606" s="209" t="s">
        <v>481</v>
      </c>
      <c r="G606" s="36"/>
      <c r="H606" s="36"/>
      <c r="I606" s="115"/>
      <c r="J606" s="36"/>
      <c r="K606" s="36"/>
      <c r="L606" s="39"/>
      <c r="M606" s="210"/>
      <c r="N606" s="211"/>
      <c r="O606" s="71"/>
      <c r="P606" s="71"/>
      <c r="Q606" s="71"/>
      <c r="R606" s="71"/>
      <c r="S606" s="71"/>
      <c r="T606" s="72"/>
      <c r="U606" s="34"/>
      <c r="V606" s="34"/>
      <c r="W606" s="34"/>
      <c r="X606" s="34"/>
      <c r="Y606" s="34"/>
      <c r="Z606" s="34"/>
      <c r="AA606" s="34"/>
      <c r="AB606" s="34"/>
      <c r="AC606" s="34"/>
      <c r="AD606" s="34"/>
      <c r="AE606" s="34"/>
      <c r="AT606" s="17" t="s">
        <v>141</v>
      </c>
      <c r="AU606" s="17" t="s">
        <v>83</v>
      </c>
    </row>
    <row r="607" spans="1:65" s="12" customFormat="1" ht="11.25">
      <c r="B607" s="212"/>
      <c r="C607" s="213"/>
      <c r="D607" s="208" t="s">
        <v>142</v>
      </c>
      <c r="E607" s="214" t="s">
        <v>1</v>
      </c>
      <c r="F607" s="215" t="s">
        <v>165</v>
      </c>
      <c r="G607" s="213"/>
      <c r="H607" s="214" t="s">
        <v>1</v>
      </c>
      <c r="I607" s="216"/>
      <c r="J607" s="213"/>
      <c r="K607" s="213"/>
      <c r="L607" s="217"/>
      <c r="M607" s="218"/>
      <c r="N607" s="219"/>
      <c r="O607" s="219"/>
      <c r="P607" s="219"/>
      <c r="Q607" s="219"/>
      <c r="R607" s="219"/>
      <c r="S607" s="219"/>
      <c r="T607" s="220"/>
      <c r="AT607" s="221" t="s">
        <v>142</v>
      </c>
      <c r="AU607" s="221" t="s">
        <v>83</v>
      </c>
      <c r="AV607" s="12" t="s">
        <v>83</v>
      </c>
      <c r="AW607" s="12" t="s">
        <v>31</v>
      </c>
      <c r="AX607" s="12" t="s">
        <v>75</v>
      </c>
      <c r="AY607" s="221" t="s">
        <v>132</v>
      </c>
    </row>
    <row r="608" spans="1:65" s="13" customFormat="1" ht="11.25">
      <c r="B608" s="222"/>
      <c r="C608" s="223"/>
      <c r="D608" s="208" t="s">
        <v>142</v>
      </c>
      <c r="E608" s="224" t="s">
        <v>1</v>
      </c>
      <c r="F608" s="225" t="s">
        <v>482</v>
      </c>
      <c r="G608" s="223"/>
      <c r="H608" s="226">
        <v>0.109</v>
      </c>
      <c r="I608" s="227"/>
      <c r="J608" s="223"/>
      <c r="K608" s="223"/>
      <c r="L608" s="228"/>
      <c r="M608" s="229"/>
      <c r="N608" s="230"/>
      <c r="O608" s="230"/>
      <c r="P608" s="230"/>
      <c r="Q608" s="230"/>
      <c r="R608" s="230"/>
      <c r="S608" s="230"/>
      <c r="T608" s="231"/>
      <c r="AT608" s="232" t="s">
        <v>142</v>
      </c>
      <c r="AU608" s="232" t="s">
        <v>83</v>
      </c>
      <c r="AV608" s="13" t="s">
        <v>85</v>
      </c>
      <c r="AW608" s="13" t="s">
        <v>31</v>
      </c>
      <c r="AX608" s="13" t="s">
        <v>75</v>
      </c>
      <c r="AY608" s="232" t="s">
        <v>132</v>
      </c>
    </row>
    <row r="609" spans="1:65" s="12" customFormat="1" ht="11.25">
      <c r="B609" s="212"/>
      <c r="C609" s="213"/>
      <c r="D609" s="208" t="s">
        <v>142</v>
      </c>
      <c r="E609" s="214" t="s">
        <v>1</v>
      </c>
      <c r="F609" s="215" t="s">
        <v>157</v>
      </c>
      <c r="G609" s="213"/>
      <c r="H609" s="214" t="s">
        <v>1</v>
      </c>
      <c r="I609" s="216"/>
      <c r="J609" s="213"/>
      <c r="K609" s="213"/>
      <c r="L609" s="217"/>
      <c r="M609" s="218"/>
      <c r="N609" s="219"/>
      <c r="O609" s="219"/>
      <c r="P609" s="219"/>
      <c r="Q609" s="219"/>
      <c r="R609" s="219"/>
      <c r="S609" s="219"/>
      <c r="T609" s="220"/>
      <c r="AT609" s="221" t="s">
        <v>142</v>
      </c>
      <c r="AU609" s="221" t="s">
        <v>83</v>
      </c>
      <c r="AV609" s="12" t="s">
        <v>83</v>
      </c>
      <c r="AW609" s="12" t="s">
        <v>31</v>
      </c>
      <c r="AX609" s="12" t="s">
        <v>75</v>
      </c>
      <c r="AY609" s="221" t="s">
        <v>132</v>
      </c>
    </row>
    <row r="610" spans="1:65" s="13" customFormat="1" ht="11.25">
      <c r="B610" s="222"/>
      <c r="C610" s="223"/>
      <c r="D610" s="208" t="s">
        <v>142</v>
      </c>
      <c r="E610" s="224" t="s">
        <v>1</v>
      </c>
      <c r="F610" s="225" t="s">
        <v>483</v>
      </c>
      <c r="G610" s="223"/>
      <c r="H610" s="226">
        <v>8.9999999999999993E-3</v>
      </c>
      <c r="I610" s="227"/>
      <c r="J610" s="223"/>
      <c r="K610" s="223"/>
      <c r="L610" s="228"/>
      <c r="M610" s="229"/>
      <c r="N610" s="230"/>
      <c r="O610" s="230"/>
      <c r="P610" s="230"/>
      <c r="Q610" s="230"/>
      <c r="R610" s="230"/>
      <c r="S610" s="230"/>
      <c r="T610" s="231"/>
      <c r="AT610" s="232" t="s">
        <v>142</v>
      </c>
      <c r="AU610" s="232" t="s">
        <v>83</v>
      </c>
      <c r="AV610" s="13" t="s">
        <v>85</v>
      </c>
      <c r="AW610" s="13" t="s">
        <v>31</v>
      </c>
      <c r="AX610" s="13" t="s">
        <v>75</v>
      </c>
      <c r="AY610" s="232" t="s">
        <v>132</v>
      </c>
    </row>
    <row r="611" spans="1:65" s="14" customFormat="1" ht="11.25">
      <c r="B611" s="233"/>
      <c r="C611" s="234"/>
      <c r="D611" s="208" t="s">
        <v>142</v>
      </c>
      <c r="E611" s="235" t="s">
        <v>1</v>
      </c>
      <c r="F611" s="236" t="s">
        <v>145</v>
      </c>
      <c r="G611" s="234"/>
      <c r="H611" s="237">
        <v>0.11799999999999999</v>
      </c>
      <c r="I611" s="238"/>
      <c r="J611" s="234"/>
      <c r="K611" s="234"/>
      <c r="L611" s="239"/>
      <c r="M611" s="240"/>
      <c r="N611" s="241"/>
      <c r="O611" s="241"/>
      <c r="P611" s="241"/>
      <c r="Q611" s="241"/>
      <c r="R611" s="241"/>
      <c r="S611" s="241"/>
      <c r="T611" s="242"/>
      <c r="AT611" s="243" t="s">
        <v>142</v>
      </c>
      <c r="AU611" s="243" t="s">
        <v>83</v>
      </c>
      <c r="AV611" s="14" t="s">
        <v>139</v>
      </c>
      <c r="AW611" s="14" t="s">
        <v>31</v>
      </c>
      <c r="AX611" s="14" t="s">
        <v>83</v>
      </c>
      <c r="AY611" s="243" t="s">
        <v>132</v>
      </c>
    </row>
    <row r="612" spans="1:65" s="2" customFormat="1" ht="21.75" customHeight="1">
      <c r="A612" s="34"/>
      <c r="B612" s="35"/>
      <c r="C612" s="244" t="s">
        <v>484</v>
      </c>
      <c r="D612" s="244" t="s">
        <v>441</v>
      </c>
      <c r="E612" s="245" t="s">
        <v>485</v>
      </c>
      <c r="F612" s="246" t="s">
        <v>486</v>
      </c>
      <c r="G612" s="247" t="s">
        <v>458</v>
      </c>
      <c r="H612" s="248">
        <v>0.36899999999999999</v>
      </c>
      <c r="I612" s="249"/>
      <c r="J612" s="250">
        <f>ROUND(I612*H612,2)</f>
        <v>0</v>
      </c>
      <c r="K612" s="246" t="s">
        <v>137</v>
      </c>
      <c r="L612" s="39"/>
      <c r="M612" s="251" t="s">
        <v>1</v>
      </c>
      <c r="N612" s="252" t="s">
        <v>40</v>
      </c>
      <c r="O612" s="71"/>
      <c r="P612" s="204">
        <f>O612*H612</f>
        <v>0</v>
      </c>
      <c r="Q612" s="204">
        <v>0</v>
      </c>
      <c r="R612" s="204">
        <f>Q612*H612</f>
        <v>0</v>
      </c>
      <c r="S612" s="204">
        <v>0</v>
      </c>
      <c r="T612" s="205">
        <f>S612*H612</f>
        <v>0</v>
      </c>
      <c r="U612" s="34"/>
      <c r="V612" s="34"/>
      <c r="W612" s="34"/>
      <c r="X612" s="34"/>
      <c r="Y612" s="34"/>
      <c r="Z612" s="34"/>
      <c r="AA612" s="34"/>
      <c r="AB612" s="34"/>
      <c r="AC612" s="34"/>
      <c r="AD612" s="34"/>
      <c r="AE612" s="34"/>
      <c r="AR612" s="206" t="s">
        <v>139</v>
      </c>
      <c r="AT612" s="206" t="s">
        <v>441</v>
      </c>
      <c r="AU612" s="206" t="s">
        <v>83</v>
      </c>
      <c r="AY612" s="17" t="s">
        <v>132</v>
      </c>
      <c r="BE612" s="207">
        <f>IF(N612="základní",J612,0)</f>
        <v>0</v>
      </c>
      <c r="BF612" s="207">
        <f>IF(N612="snížená",J612,0)</f>
        <v>0</v>
      </c>
      <c r="BG612" s="207">
        <f>IF(N612="zákl. přenesená",J612,0)</f>
        <v>0</v>
      </c>
      <c r="BH612" s="207">
        <f>IF(N612="sníž. přenesená",J612,0)</f>
        <v>0</v>
      </c>
      <c r="BI612" s="207">
        <f>IF(N612="nulová",J612,0)</f>
        <v>0</v>
      </c>
      <c r="BJ612" s="17" t="s">
        <v>83</v>
      </c>
      <c r="BK612" s="207">
        <f>ROUND(I612*H612,2)</f>
        <v>0</v>
      </c>
      <c r="BL612" s="17" t="s">
        <v>139</v>
      </c>
      <c r="BM612" s="206" t="s">
        <v>487</v>
      </c>
    </row>
    <row r="613" spans="1:65" s="2" customFormat="1" ht="48.75">
      <c r="A613" s="34"/>
      <c r="B613" s="35"/>
      <c r="C613" s="36"/>
      <c r="D613" s="208" t="s">
        <v>141</v>
      </c>
      <c r="E613" s="36"/>
      <c r="F613" s="209" t="s">
        <v>488</v>
      </c>
      <c r="G613" s="36"/>
      <c r="H613" s="36"/>
      <c r="I613" s="115"/>
      <c r="J613" s="36"/>
      <c r="K613" s="36"/>
      <c r="L613" s="39"/>
      <c r="M613" s="210"/>
      <c r="N613" s="211"/>
      <c r="O613" s="71"/>
      <c r="P613" s="71"/>
      <c r="Q613" s="71"/>
      <c r="R613" s="71"/>
      <c r="S613" s="71"/>
      <c r="T613" s="72"/>
      <c r="U613" s="34"/>
      <c r="V613" s="34"/>
      <c r="W613" s="34"/>
      <c r="X613" s="34"/>
      <c r="Y613" s="34"/>
      <c r="Z613" s="34"/>
      <c r="AA613" s="34"/>
      <c r="AB613" s="34"/>
      <c r="AC613" s="34"/>
      <c r="AD613" s="34"/>
      <c r="AE613" s="34"/>
      <c r="AT613" s="17" t="s">
        <v>141</v>
      </c>
      <c r="AU613" s="17" t="s">
        <v>83</v>
      </c>
    </row>
    <row r="614" spans="1:65" s="12" customFormat="1" ht="11.25">
      <c r="B614" s="212"/>
      <c r="C614" s="213"/>
      <c r="D614" s="208" t="s">
        <v>142</v>
      </c>
      <c r="E614" s="214" t="s">
        <v>1</v>
      </c>
      <c r="F614" s="215" t="s">
        <v>165</v>
      </c>
      <c r="G614" s="213"/>
      <c r="H614" s="214" t="s">
        <v>1</v>
      </c>
      <c r="I614" s="216"/>
      <c r="J614" s="213"/>
      <c r="K614" s="213"/>
      <c r="L614" s="217"/>
      <c r="M614" s="218"/>
      <c r="N614" s="219"/>
      <c r="O614" s="219"/>
      <c r="P614" s="219"/>
      <c r="Q614" s="219"/>
      <c r="R614" s="219"/>
      <c r="S614" s="219"/>
      <c r="T614" s="220"/>
      <c r="AT614" s="221" t="s">
        <v>142</v>
      </c>
      <c r="AU614" s="221" t="s">
        <v>83</v>
      </c>
      <c r="AV614" s="12" t="s">
        <v>83</v>
      </c>
      <c r="AW614" s="12" t="s">
        <v>31</v>
      </c>
      <c r="AX614" s="12" t="s">
        <v>75</v>
      </c>
      <c r="AY614" s="221" t="s">
        <v>132</v>
      </c>
    </row>
    <row r="615" spans="1:65" s="13" customFormat="1" ht="11.25">
      <c r="B615" s="222"/>
      <c r="C615" s="223"/>
      <c r="D615" s="208" t="s">
        <v>142</v>
      </c>
      <c r="E615" s="224" t="s">
        <v>1</v>
      </c>
      <c r="F615" s="225" t="s">
        <v>461</v>
      </c>
      <c r="G615" s="223"/>
      <c r="H615" s="226">
        <v>0.16700000000000001</v>
      </c>
      <c r="I615" s="227"/>
      <c r="J615" s="223"/>
      <c r="K615" s="223"/>
      <c r="L615" s="228"/>
      <c r="M615" s="229"/>
      <c r="N615" s="230"/>
      <c r="O615" s="230"/>
      <c r="P615" s="230"/>
      <c r="Q615" s="230"/>
      <c r="R615" s="230"/>
      <c r="S615" s="230"/>
      <c r="T615" s="231"/>
      <c r="AT615" s="232" t="s">
        <v>142</v>
      </c>
      <c r="AU615" s="232" t="s">
        <v>83</v>
      </c>
      <c r="AV615" s="13" t="s">
        <v>85</v>
      </c>
      <c r="AW615" s="13" t="s">
        <v>31</v>
      </c>
      <c r="AX615" s="13" t="s">
        <v>75</v>
      </c>
      <c r="AY615" s="232" t="s">
        <v>132</v>
      </c>
    </row>
    <row r="616" spans="1:65" s="12" customFormat="1" ht="11.25">
      <c r="B616" s="212"/>
      <c r="C616" s="213"/>
      <c r="D616" s="208" t="s">
        <v>142</v>
      </c>
      <c r="E616" s="214" t="s">
        <v>1</v>
      </c>
      <c r="F616" s="215" t="s">
        <v>143</v>
      </c>
      <c r="G616" s="213"/>
      <c r="H616" s="214" t="s">
        <v>1</v>
      </c>
      <c r="I616" s="216"/>
      <c r="J616" s="213"/>
      <c r="K616" s="213"/>
      <c r="L616" s="217"/>
      <c r="M616" s="218"/>
      <c r="N616" s="219"/>
      <c r="O616" s="219"/>
      <c r="P616" s="219"/>
      <c r="Q616" s="219"/>
      <c r="R616" s="219"/>
      <c r="S616" s="219"/>
      <c r="T616" s="220"/>
      <c r="AT616" s="221" t="s">
        <v>142</v>
      </c>
      <c r="AU616" s="221" t="s">
        <v>83</v>
      </c>
      <c r="AV616" s="12" t="s">
        <v>83</v>
      </c>
      <c r="AW616" s="12" t="s">
        <v>31</v>
      </c>
      <c r="AX616" s="12" t="s">
        <v>75</v>
      </c>
      <c r="AY616" s="221" t="s">
        <v>132</v>
      </c>
    </row>
    <row r="617" spans="1:65" s="13" customFormat="1" ht="11.25">
      <c r="B617" s="222"/>
      <c r="C617" s="223"/>
      <c r="D617" s="208" t="s">
        <v>142</v>
      </c>
      <c r="E617" s="224" t="s">
        <v>1</v>
      </c>
      <c r="F617" s="225" t="s">
        <v>461</v>
      </c>
      <c r="G617" s="223"/>
      <c r="H617" s="226">
        <v>0.16700000000000001</v>
      </c>
      <c r="I617" s="227"/>
      <c r="J617" s="223"/>
      <c r="K617" s="223"/>
      <c r="L617" s="228"/>
      <c r="M617" s="229"/>
      <c r="N617" s="230"/>
      <c r="O617" s="230"/>
      <c r="P617" s="230"/>
      <c r="Q617" s="230"/>
      <c r="R617" s="230"/>
      <c r="S617" s="230"/>
      <c r="T617" s="231"/>
      <c r="AT617" s="232" t="s">
        <v>142</v>
      </c>
      <c r="AU617" s="232" t="s">
        <v>83</v>
      </c>
      <c r="AV617" s="13" t="s">
        <v>85</v>
      </c>
      <c r="AW617" s="13" t="s">
        <v>31</v>
      </c>
      <c r="AX617" s="13" t="s">
        <v>75</v>
      </c>
      <c r="AY617" s="232" t="s">
        <v>132</v>
      </c>
    </row>
    <row r="618" spans="1:65" s="12" customFormat="1" ht="11.25">
      <c r="B618" s="212"/>
      <c r="C618" s="213"/>
      <c r="D618" s="208" t="s">
        <v>142</v>
      </c>
      <c r="E618" s="214" t="s">
        <v>1</v>
      </c>
      <c r="F618" s="215" t="s">
        <v>157</v>
      </c>
      <c r="G618" s="213"/>
      <c r="H618" s="214" t="s">
        <v>1</v>
      </c>
      <c r="I618" s="216"/>
      <c r="J618" s="213"/>
      <c r="K618" s="213"/>
      <c r="L618" s="217"/>
      <c r="M618" s="218"/>
      <c r="N618" s="219"/>
      <c r="O618" s="219"/>
      <c r="P618" s="219"/>
      <c r="Q618" s="219"/>
      <c r="R618" s="219"/>
      <c r="S618" s="219"/>
      <c r="T618" s="220"/>
      <c r="AT618" s="221" t="s">
        <v>142</v>
      </c>
      <c r="AU618" s="221" t="s">
        <v>83</v>
      </c>
      <c r="AV618" s="12" t="s">
        <v>83</v>
      </c>
      <c r="AW618" s="12" t="s">
        <v>31</v>
      </c>
      <c r="AX618" s="12" t="s">
        <v>75</v>
      </c>
      <c r="AY618" s="221" t="s">
        <v>132</v>
      </c>
    </row>
    <row r="619" spans="1:65" s="13" customFormat="1" ht="11.25">
      <c r="B619" s="222"/>
      <c r="C619" s="223"/>
      <c r="D619" s="208" t="s">
        <v>142</v>
      </c>
      <c r="E619" s="224" t="s">
        <v>1</v>
      </c>
      <c r="F619" s="225" t="s">
        <v>462</v>
      </c>
      <c r="G619" s="223"/>
      <c r="H619" s="226">
        <v>3.5000000000000003E-2</v>
      </c>
      <c r="I619" s="227"/>
      <c r="J619" s="223"/>
      <c r="K619" s="223"/>
      <c r="L619" s="228"/>
      <c r="M619" s="229"/>
      <c r="N619" s="230"/>
      <c r="O619" s="230"/>
      <c r="P619" s="230"/>
      <c r="Q619" s="230"/>
      <c r="R619" s="230"/>
      <c r="S619" s="230"/>
      <c r="T619" s="231"/>
      <c r="AT619" s="232" t="s">
        <v>142</v>
      </c>
      <c r="AU619" s="232" t="s">
        <v>83</v>
      </c>
      <c r="AV619" s="13" t="s">
        <v>85</v>
      </c>
      <c r="AW619" s="13" t="s">
        <v>31</v>
      </c>
      <c r="AX619" s="13" t="s">
        <v>75</v>
      </c>
      <c r="AY619" s="232" t="s">
        <v>132</v>
      </c>
    </row>
    <row r="620" spans="1:65" s="14" customFormat="1" ht="11.25">
      <c r="B620" s="233"/>
      <c r="C620" s="234"/>
      <c r="D620" s="208" t="s">
        <v>142</v>
      </c>
      <c r="E620" s="235" t="s">
        <v>1</v>
      </c>
      <c r="F620" s="236" t="s">
        <v>145</v>
      </c>
      <c r="G620" s="234"/>
      <c r="H620" s="237">
        <v>0.36899999999999999</v>
      </c>
      <c r="I620" s="238"/>
      <c r="J620" s="234"/>
      <c r="K620" s="234"/>
      <c r="L620" s="239"/>
      <c r="M620" s="240"/>
      <c r="N620" s="241"/>
      <c r="O620" s="241"/>
      <c r="P620" s="241"/>
      <c r="Q620" s="241"/>
      <c r="R620" s="241"/>
      <c r="S620" s="241"/>
      <c r="T620" s="242"/>
      <c r="AT620" s="243" t="s">
        <v>142</v>
      </c>
      <c r="AU620" s="243" t="s">
        <v>83</v>
      </c>
      <c r="AV620" s="14" t="s">
        <v>139</v>
      </c>
      <c r="AW620" s="14" t="s">
        <v>31</v>
      </c>
      <c r="AX620" s="14" t="s">
        <v>83</v>
      </c>
      <c r="AY620" s="243" t="s">
        <v>132</v>
      </c>
    </row>
    <row r="621" spans="1:65" s="2" customFormat="1" ht="21.75" customHeight="1">
      <c r="A621" s="34"/>
      <c r="B621" s="35"/>
      <c r="C621" s="244" t="s">
        <v>489</v>
      </c>
      <c r="D621" s="244" t="s">
        <v>441</v>
      </c>
      <c r="E621" s="245" t="s">
        <v>490</v>
      </c>
      <c r="F621" s="246" t="s">
        <v>491</v>
      </c>
      <c r="G621" s="247" t="s">
        <v>492</v>
      </c>
      <c r="H621" s="248">
        <v>738</v>
      </c>
      <c r="I621" s="249"/>
      <c r="J621" s="250">
        <f>ROUND(I621*H621,2)</f>
        <v>0</v>
      </c>
      <c r="K621" s="246" t="s">
        <v>137</v>
      </c>
      <c r="L621" s="39"/>
      <c r="M621" s="251" t="s">
        <v>1</v>
      </c>
      <c r="N621" s="252" t="s">
        <v>40</v>
      </c>
      <c r="O621" s="71"/>
      <c r="P621" s="204">
        <f>O621*H621</f>
        <v>0</v>
      </c>
      <c r="Q621" s="204">
        <v>0</v>
      </c>
      <c r="R621" s="204">
        <f>Q621*H621</f>
        <v>0</v>
      </c>
      <c r="S621" s="204">
        <v>0</v>
      </c>
      <c r="T621" s="205">
        <f>S621*H621</f>
        <v>0</v>
      </c>
      <c r="U621" s="34"/>
      <c r="V621" s="34"/>
      <c r="W621" s="34"/>
      <c r="X621" s="34"/>
      <c r="Y621" s="34"/>
      <c r="Z621" s="34"/>
      <c r="AA621" s="34"/>
      <c r="AB621" s="34"/>
      <c r="AC621" s="34"/>
      <c r="AD621" s="34"/>
      <c r="AE621" s="34"/>
      <c r="AR621" s="206" t="s">
        <v>139</v>
      </c>
      <c r="AT621" s="206" t="s">
        <v>441</v>
      </c>
      <c r="AU621" s="206" t="s">
        <v>83</v>
      </c>
      <c r="AY621" s="17" t="s">
        <v>132</v>
      </c>
      <c r="BE621" s="207">
        <f>IF(N621="základní",J621,0)</f>
        <v>0</v>
      </c>
      <c r="BF621" s="207">
        <f>IF(N621="snížená",J621,0)</f>
        <v>0</v>
      </c>
      <c r="BG621" s="207">
        <f>IF(N621="zákl. přenesená",J621,0)</f>
        <v>0</v>
      </c>
      <c r="BH621" s="207">
        <f>IF(N621="sníž. přenesená",J621,0)</f>
        <v>0</v>
      </c>
      <c r="BI621" s="207">
        <f>IF(N621="nulová",J621,0)</f>
        <v>0</v>
      </c>
      <c r="BJ621" s="17" t="s">
        <v>83</v>
      </c>
      <c r="BK621" s="207">
        <f>ROUND(I621*H621,2)</f>
        <v>0</v>
      </c>
      <c r="BL621" s="17" t="s">
        <v>139</v>
      </c>
      <c r="BM621" s="206" t="s">
        <v>493</v>
      </c>
    </row>
    <row r="622" spans="1:65" s="2" customFormat="1" ht="48.75">
      <c r="A622" s="34"/>
      <c r="B622" s="35"/>
      <c r="C622" s="36"/>
      <c r="D622" s="208" t="s">
        <v>141</v>
      </c>
      <c r="E622" s="36"/>
      <c r="F622" s="209" t="s">
        <v>494</v>
      </c>
      <c r="G622" s="36"/>
      <c r="H622" s="36"/>
      <c r="I622" s="115"/>
      <c r="J622" s="36"/>
      <c r="K622" s="36"/>
      <c r="L622" s="39"/>
      <c r="M622" s="210"/>
      <c r="N622" s="211"/>
      <c r="O622" s="71"/>
      <c r="P622" s="71"/>
      <c r="Q622" s="71"/>
      <c r="R622" s="71"/>
      <c r="S622" s="71"/>
      <c r="T622" s="72"/>
      <c r="U622" s="34"/>
      <c r="V622" s="34"/>
      <c r="W622" s="34"/>
      <c r="X622" s="34"/>
      <c r="Y622" s="34"/>
      <c r="Z622" s="34"/>
      <c r="AA622" s="34"/>
      <c r="AB622" s="34"/>
      <c r="AC622" s="34"/>
      <c r="AD622" s="34"/>
      <c r="AE622" s="34"/>
      <c r="AT622" s="17" t="s">
        <v>141</v>
      </c>
      <c r="AU622" s="17" t="s">
        <v>83</v>
      </c>
    </row>
    <row r="623" spans="1:65" s="12" customFormat="1" ht="11.25">
      <c r="B623" s="212"/>
      <c r="C623" s="213"/>
      <c r="D623" s="208" t="s">
        <v>142</v>
      </c>
      <c r="E623" s="214" t="s">
        <v>1</v>
      </c>
      <c r="F623" s="215" t="s">
        <v>165</v>
      </c>
      <c r="G623" s="213"/>
      <c r="H623" s="214" t="s">
        <v>1</v>
      </c>
      <c r="I623" s="216"/>
      <c r="J623" s="213"/>
      <c r="K623" s="213"/>
      <c r="L623" s="217"/>
      <c r="M623" s="218"/>
      <c r="N623" s="219"/>
      <c r="O623" s="219"/>
      <c r="P623" s="219"/>
      <c r="Q623" s="219"/>
      <c r="R623" s="219"/>
      <c r="S623" s="219"/>
      <c r="T623" s="220"/>
      <c r="AT623" s="221" t="s">
        <v>142</v>
      </c>
      <c r="AU623" s="221" t="s">
        <v>83</v>
      </c>
      <c r="AV623" s="12" t="s">
        <v>83</v>
      </c>
      <c r="AW623" s="12" t="s">
        <v>31</v>
      </c>
      <c r="AX623" s="12" t="s">
        <v>75</v>
      </c>
      <c r="AY623" s="221" t="s">
        <v>132</v>
      </c>
    </row>
    <row r="624" spans="1:65" s="13" customFormat="1" ht="11.25">
      <c r="B624" s="222"/>
      <c r="C624" s="223"/>
      <c r="D624" s="208" t="s">
        <v>142</v>
      </c>
      <c r="E624" s="224" t="s">
        <v>1</v>
      </c>
      <c r="F624" s="225" t="s">
        <v>144</v>
      </c>
      <c r="G624" s="223"/>
      <c r="H624" s="226">
        <v>334</v>
      </c>
      <c r="I624" s="227"/>
      <c r="J624" s="223"/>
      <c r="K624" s="223"/>
      <c r="L624" s="228"/>
      <c r="M624" s="229"/>
      <c r="N624" s="230"/>
      <c r="O624" s="230"/>
      <c r="P624" s="230"/>
      <c r="Q624" s="230"/>
      <c r="R624" s="230"/>
      <c r="S624" s="230"/>
      <c r="T624" s="231"/>
      <c r="AT624" s="232" t="s">
        <v>142</v>
      </c>
      <c r="AU624" s="232" t="s">
        <v>83</v>
      </c>
      <c r="AV624" s="13" t="s">
        <v>85</v>
      </c>
      <c r="AW624" s="13" t="s">
        <v>31</v>
      </c>
      <c r="AX624" s="13" t="s">
        <v>75</v>
      </c>
      <c r="AY624" s="232" t="s">
        <v>132</v>
      </c>
    </row>
    <row r="625" spans="1:65" s="12" customFormat="1" ht="11.25">
      <c r="B625" s="212"/>
      <c r="C625" s="213"/>
      <c r="D625" s="208" t="s">
        <v>142</v>
      </c>
      <c r="E625" s="214" t="s">
        <v>1</v>
      </c>
      <c r="F625" s="215" t="s">
        <v>143</v>
      </c>
      <c r="G625" s="213"/>
      <c r="H625" s="214" t="s">
        <v>1</v>
      </c>
      <c r="I625" s="216"/>
      <c r="J625" s="213"/>
      <c r="K625" s="213"/>
      <c r="L625" s="217"/>
      <c r="M625" s="218"/>
      <c r="N625" s="219"/>
      <c r="O625" s="219"/>
      <c r="P625" s="219"/>
      <c r="Q625" s="219"/>
      <c r="R625" s="219"/>
      <c r="S625" s="219"/>
      <c r="T625" s="220"/>
      <c r="AT625" s="221" t="s">
        <v>142</v>
      </c>
      <c r="AU625" s="221" t="s">
        <v>83</v>
      </c>
      <c r="AV625" s="12" t="s">
        <v>83</v>
      </c>
      <c r="AW625" s="12" t="s">
        <v>31</v>
      </c>
      <c r="AX625" s="12" t="s">
        <v>75</v>
      </c>
      <c r="AY625" s="221" t="s">
        <v>132</v>
      </c>
    </row>
    <row r="626" spans="1:65" s="13" customFormat="1" ht="11.25">
      <c r="B626" s="222"/>
      <c r="C626" s="223"/>
      <c r="D626" s="208" t="s">
        <v>142</v>
      </c>
      <c r="E626" s="224" t="s">
        <v>1</v>
      </c>
      <c r="F626" s="225" t="s">
        <v>144</v>
      </c>
      <c r="G626" s="223"/>
      <c r="H626" s="226">
        <v>334</v>
      </c>
      <c r="I626" s="227"/>
      <c r="J626" s="223"/>
      <c r="K626" s="223"/>
      <c r="L626" s="228"/>
      <c r="M626" s="229"/>
      <c r="N626" s="230"/>
      <c r="O626" s="230"/>
      <c r="P626" s="230"/>
      <c r="Q626" s="230"/>
      <c r="R626" s="230"/>
      <c r="S626" s="230"/>
      <c r="T626" s="231"/>
      <c r="AT626" s="232" t="s">
        <v>142</v>
      </c>
      <c r="AU626" s="232" t="s">
        <v>83</v>
      </c>
      <c r="AV626" s="13" t="s">
        <v>85</v>
      </c>
      <c r="AW626" s="13" t="s">
        <v>31</v>
      </c>
      <c r="AX626" s="13" t="s">
        <v>75</v>
      </c>
      <c r="AY626" s="232" t="s">
        <v>132</v>
      </c>
    </row>
    <row r="627" spans="1:65" s="12" customFormat="1" ht="11.25">
      <c r="B627" s="212"/>
      <c r="C627" s="213"/>
      <c r="D627" s="208" t="s">
        <v>142</v>
      </c>
      <c r="E627" s="214" t="s">
        <v>1</v>
      </c>
      <c r="F627" s="215" t="s">
        <v>157</v>
      </c>
      <c r="G627" s="213"/>
      <c r="H627" s="214" t="s">
        <v>1</v>
      </c>
      <c r="I627" s="216"/>
      <c r="J627" s="213"/>
      <c r="K627" s="213"/>
      <c r="L627" s="217"/>
      <c r="M627" s="218"/>
      <c r="N627" s="219"/>
      <c r="O627" s="219"/>
      <c r="P627" s="219"/>
      <c r="Q627" s="219"/>
      <c r="R627" s="219"/>
      <c r="S627" s="219"/>
      <c r="T627" s="220"/>
      <c r="AT627" s="221" t="s">
        <v>142</v>
      </c>
      <c r="AU627" s="221" t="s">
        <v>83</v>
      </c>
      <c r="AV627" s="12" t="s">
        <v>83</v>
      </c>
      <c r="AW627" s="12" t="s">
        <v>31</v>
      </c>
      <c r="AX627" s="12" t="s">
        <v>75</v>
      </c>
      <c r="AY627" s="221" t="s">
        <v>132</v>
      </c>
    </row>
    <row r="628" spans="1:65" s="13" customFormat="1" ht="11.25">
      <c r="B628" s="222"/>
      <c r="C628" s="223"/>
      <c r="D628" s="208" t="s">
        <v>142</v>
      </c>
      <c r="E628" s="224" t="s">
        <v>1</v>
      </c>
      <c r="F628" s="225" t="s">
        <v>495</v>
      </c>
      <c r="G628" s="223"/>
      <c r="H628" s="226">
        <v>70</v>
      </c>
      <c r="I628" s="227"/>
      <c r="J628" s="223"/>
      <c r="K628" s="223"/>
      <c r="L628" s="228"/>
      <c r="M628" s="229"/>
      <c r="N628" s="230"/>
      <c r="O628" s="230"/>
      <c r="P628" s="230"/>
      <c r="Q628" s="230"/>
      <c r="R628" s="230"/>
      <c r="S628" s="230"/>
      <c r="T628" s="231"/>
      <c r="AT628" s="232" t="s">
        <v>142</v>
      </c>
      <c r="AU628" s="232" t="s">
        <v>83</v>
      </c>
      <c r="AV628" s="13" t="s">
        <v>85</v>
      </c>
      <c r="AW628" s="13" t="s">
        <v>31</v>
      </c>
      <c r="AX628" s="13" t="s">
        <v>75</v>
      </c>
      <c r="AY628" s="232" t="s">
        <v>132</v>
      </c>
    </row>
    <row r="629" spans="1:65" s="14" customFormat="1" ht="11.25">
      <c r="B629" s="233"/>
      <c r="C629" s="234"/>
      <c r="D629" s="208" t="s">
        <v>142</v>
      </c>
      <c r="E629" s="235" t="s">
        <v>1</v>
      </c>
      <c r="F629" s="236" t="s">
        <v>145</v>
      </c>
      <c r="G629" s="234"/>
      <c r="H629" s="237">
        <v>738</v>
      </c>
      <c r="I629" s="238"/>
      <c r="J629" s="234"/>
      <c r="K629" s="234"/>
      <c r="L629" s="239"/>
      <c r="M629" s="240"/>
      <c r="N629" s="241"/>
      <c r="O629" s="241"/>
      <c r="P629" s="241"/>
      <c r="Q629" s="241"/>
      <c r="R629" s="241"/>
      <c r="S629" s="241"/>
      <c r="T629" s="242"/>
      <c r="AT629" s="243" t="s">
        <v>142</v>
      </c>
      <c r="AU629" s="243" t="s">
        <v>83</v>
      </c>
      <c r="AV629" s="14" t="s">
        <v>139</v>
      </c>
      <c r="AW629" s="14" t="s">
        <v>31</v>
      </c>
      <c r="AX629" s="14" t="s">
        <v>83</v>
      </c>
      <c r="AY629" s="243" t="s">
        <v>132</v>
      </c>
    </row>
    <row r="630" spans="1:65" s="2" customFormat="1" ht="21.75" customHeight="1">
      <c r="A630" s="34"/>
      <c r="B630" s="35"/>
      <c r="C630" s="244" t="s">
        <v>496</v>
      </c>
      <c r="D630" s="244" t="s">
        <v>441</v>
      </c>
      <c r="E630" s="245" t="s">
        <v>497</v>
      </c>
      <c r="F630" s="246" t="s">
        <v>498</v>
      </c>
      <c r="G630" s="247" t="s">
        <v>492</v>
      </c>
      <c r="H630" s="248">
        <v>120</v>
      </c>
      <c r="I630" s="249"/>
      <c r="J630" s="250">
        <f>ROUND(I630*H630,2)</f>
        <v>0</v>
      </c>
      <c r="K630" s="246" t="s">
        <v>137</v>
      </c>
      <c r="L630" s="39"/>
      <c r="M630" s="251" t="s">
        <v>1</v>
      </c>
      <c r="N630" s="252" t="s">
        <v>40</v>
      </c>
      <c r="O630" s="71"/>
      <c r="P630" s="204">
        <f>O630*H630</f>
        <v>0</v>
      </c>
      <c r="Q630" s="204">
        <v>0</v>
      </c>
      <c r="R630" s="204">
        <f>Q630*H630</f>
        <v>0</v>
      </c>
      <c r="S630" s="204">
        <v>0</v>
      </c>
      <c r="T630" s="205">
        <f>S630*H630</f>
        <v>0</v>
      </c>
      <c r="U630" s="34"/>
      <c r="V630" s="34"/>
      <c r="W630" s="34"/>
      <c r="X630" s="34"/>
      <c r="Y630" s="34"/>
      <c r="Z630" s="34"/>
      <c r="AA630" s="34"/>
      <c r="AB630" s="34"/>
      <c r="AC630" s="34"/>
      <c r="AD630" s="34"/>
      <c r="AE630" s="34"/>
      <c r="AR630" s="206" t="s">
        <v>139</v>
      </c>
      <c r="AT630" s="206" t="s">
        <v>441</v>
      </c>
      <c r="AU630" s="206" t="s">
        <v>83</v>
      </c>
      <c r="AY630" s="17" t="s">
        <v>132</v>
      </c>
      <c r="BE630" s="207">
        <f>IF(N630="základní",J630,0)</f>
        <v>0</v>
      </c>
      <c r="BF630" s="207">
        <f>IF(N630="snížená",J630,0)</f>
        <v>0</v>
      </c>
      <c r="BG630" s="207">
        <f>IF(N630="zákl. přenesená",J630,0)</f>
        <v>0</v>
      </c>
      <c r="BH630" s="207">
        <f>IF(N630="sníž. přenesená",J630,0)</f>
        <v>0</v>
      </c>
      <c r="BI630" s="207">
        <f>IF(N630="nulová",J630,0)</f>
        <v>0</v>
      </c>
      <c r="BJ630" s="17" t="s">
        <v>83</v>
      </c>
      <c r="BK630" s="207">
        <f>ROUND(I630*H630,2)</f>
        <v>0</v>
      </c>
      <c r="BL630" s="17" t="s">
        <v>139</v>
      </c>
      <c r="BM630" s="206" t="s">
        <v>499</v>
      </c>
    </row>
    <row r="631" spans="1:65" s="2" customFormat="1" ht="48.75">
      <c r="A631" s="34"/>
      <c r="B631" s="35"/>
      <c r="C631" s="36"/>
      <c r="D631" s="208" t="s">
        <v>141</v>
      </c>
      <c r="E631" s="36"/>
      <c r="F631" s="209" t="s">
        <v>500</v>
      </c>
      <c r="G631" s="36"/>
      <c r="H631" s="36"/>
      <c r="I631" s="115"/>
      <c r="J631" s="36"/>
      <c r="K631" s="36"/>
      <c r="L631" s="39"/>
      <c r="M631" s="210"/>
      <c r="N631" s="211"/>
      <c r="O631" s="71"/>
      <c r="P631" s="71"/>
      <c r="Q631" s="71"/>
      <c r="R631" s="71"/>
      <c r="S631" s="71"/>
      <c r="T631" s="72"/>
      <c r="U631" s="34"/>
      <c r="V631" s="34"/>
      <c r="W631" s="34"/>
      <c r="X631" s="34"/>
      <c r="Y631" s="34"/>
      <c r="Z631" s="34"/>
      <c r="AA631" s="34"/>
      <c r="AB631" s="34"/>
      <c r="AC631" s="34"/>
      <c r="AD631" s="34"/>
      <c r="AE631" s="34"/>
      <c r="AT631" s="17" t="s">
        <v>141</v>
      </c>
      <c r="AU631" s="17" t="s">
        <v>83</v>
      </c>
    </row>
    <row r="632" spans="1:65" s="12" customFormat="1" ht="11.25">
      <c r="B632" s="212"/>
      <c r="C632" s="213"/>
      <c r="D632" s="208" t="s">
        <v>142</v>
      </c>
      <c r="E632" s="214" t="s">
        <v>1</v>
      </c>
      <c r="F632" s="215" t="s">
        <v>196</v>
      </c>
      <c r="G632" s="213"/>
      <c r="H632" s="214" t="s">
        <v>1</v>
      </c>
      <c r="I632" s="216"/>
      <c r="J632" s="213"/>
      <c r="K632" s="213"/>
      <c r="L632" s="217"/>
      <c r="M632" s="218"/>
      <c r="N632" s="219"/>
      <c r="O632" s="219"/>
      <c r="P632" s="219"/>
      <c r="Q632" s="219"/>
      <c r="R632" s="219"/>
      <c r="S632" s="219"/>
      <c r="T632" s="220"/>
      <c r="AT632" s="221" t="s">
        <v>142</v>
      </c>
      <c r="AU632" s="221" t="s">
        <v>83</v>
      </c>
      <c r="AV632" s="12" t="s">
        <v>83</v>
      </c>
      <c r="AW632" s="12" t="s">
        <v>31</v>
      </c>
      <c r="AX632" s="12" t="s">
        <v>75</v>
      </c>
      <c r="AY632" s="221" t="s">
        <v>132</v>
      </c>
    </row>
    <row r="633" spans="1:65" s="13" customFormat="1" ht="11.25">
      <c r="B633" s="222"/>
      <c r="C633" s="223"/>
      <c r="D633" s="208" t="s">
        <v>142</v>
      </c>
      <c r="E633" s="224" t="s">
        <v>1</v>
      </c>
      <c r="F633" s="225" t="s">
        <v>501</v>
      </c>
      <c r="G633" s="223"/>
      <c r="H633" s="226">
        <v>58</v>
      </c>
      <c r="I633" s="227"/>
      <c r="J633" s="223"/>
      <c r="K633" s="223"/>
      <c r="L633" s="228"/>
      <c r="M633" s="229"/>
      <c r="N633" s="230"/>
      <c r="O633" s="230"/>
      <c r="P633" s="230"/>
      <c r="Q633" s="230"/>
      <c r="R633" s="230"/>
      <c r="S633" s="230"/>
      <c r="T633" s="231"/>
      <c r="AT633" s="232" t="s">
        <v>142</v>
      </c>
      <c r="AU633" s="232" t="s">
        <v>83</v>
      </c>
      <c r="AV633" s="13" t="s">
        <v>85</v>
      </c>
      <c r="AW633" s="13" t="s">
        <v>31</v>
      </c>
      <c r="AX633" s="13" t="s">
        <v>75</v>
      </c>
      <c r="AY633" s="232" t="s">
        <v>132</v>
      </c>
    </row>
    <row r="634" spans="1:65" s="12" customFormat="1" ht="11.25">
      <c r="B634" s="212"/>
      <c r="C634" s="213"/>
      <c r="D634" s="208" t="s">
        <v>142</v>
      </c>
      <c r="E634" s="214" t="s">
        <v>1</v>
      </c>
      <c r="F634" s="215" t="s">
        <v>151</v>
      </c>
      <c r="G634" s="213"/>
      <c r="H634" s="214" t="s">
        <v>1</v>
      </c>
      <c r="I634" s="216"/>
      <c r="J634" s="213"/>
      <c r="K634" s="213"/>
      <c r="L634" s="217"/>
      <c r="M634" s="218"/>
      <c r="N634" s="219"/>
      <c r="O634" s="219"/>
      <c r="P634" s="219"/>
      <c r="Q634" s="219"/>
      <c r="R634" s="219"/>
      <c r="S634" s="219"/>
      <c r="T634" s="220"/>
      <c r="AT634" s="221" t="s">
        <v>142</v>
      </c>
      <c r="AU634" s="221" t="s">
        <v>83</v>
      </c>
      <c r="AV634" s="12" t="s">
        <v>83</v>
      </c>
      <c r="AW634" s="12" t="s">
        <v>31</v>
      </c>
      <c r="AX634" s="12" t="s">
        <v>75</v>
      </c>
      <c r="AY634" s="221" t="s">
        <v>132</v>
      </c>
    </row>
    <row r="635" spans="1:65" s="13" customFormat="1" ht="11.25">
      <c r="B635" s="222"/>
      <c r="C635" s="223"/>
      <c r="D635" s="208" t="s">
        <v>142</v>
      </c>
      <c r="E635" s="224" t="s">
        <v>1</v>
      </c>
      <c r="F635" s="225" t="s">
        <v>502</v>
      </c>
      <c r="G635" s="223"/>
      <c r="H635" s="226">
        <v>62</v>
      </c>
      <c r="I635" s="227"/>
      <c r="J635" s="223"/>
      <c r="K635" s="223"/>
      <c r="L635" s="228"/>
      <c r="M635" s="229"/>
      <c r="N635" s="230"/>
      <c r="O635" s="230"/>
      <c r="P635" s="230"/>
      <c r="Q635" s="230"/>
      <c r="R635" s="230"/>
      <c r="S635" s="230"/>
      <c r="T635" s="231"/>
      <c r="AT635" s="232" t="s">
        <v>142</v>
      </c>
      <c r="AU635" s="232" t="s">
        <v>83</v>
      </c>
      <c r="AV635" s="13" t="s">
        <v>85</v>
      </c>
      <c r="AW635" s="13" t="s">
        <v>31</v>
      </c>
      <c r="AX635" s="13" t="s">
        <v>75</v>
      </c>
      <c r="AY635" s="232" t="s">
        <v>132</v>
      </c>
    </row>
    <row r="636" spans="1:65" s="14" customFormat="1" ht="11.25">
      <c r="B636" s="233"/>
      <c r="C636" s="234"/>
      <c r="D636" s="208" t="s">
        <v>142</v>
      </c>
      <c r="E636" s="235" t="s">
        <v>1</v>
      </c>
      <c r="F636" s="236" t="s">
        <v>145</v>
      </c>
      <c r="G636" s="234"/>
      <c r="H636" s="237">
        <v>120</v>
      </c>
      <c r="I636" s="238"/>
      <c r="J636" s="234"/>
      <c r="K636" s="234"/>
      <c r="L636" s="239"/>
      <c r="M636" s="240"/>
      <c r="N636" s="241"/>
      <c r="O636" s="241"/>
      <c r="P636" s="241"/>
      <c r="Q636" s="241"/>
      <c r="R636" s="241"/>
      <c r="S636" s="241"/>
      <c r="T636" s="242"/>
      <c r="AT636" s="243" t="s">
        <v>142</v>
      </c>
      <c r="AU636" s="243" t="s">
        <v>83</v>
      </c>
      <c r="AV636" s="14" t="s">
        <v>139</v>
      </c>
      <c r="AW636" s="14" t="s">
        <v>31</v>
      </c>
      <c r="AX636" s="14" t="s">
        <v>83</v>
      </c>
      <c r="AY636" s="243" t="s">
        <v>132</v>
      </c>
    </row>
    <row r="637" spans="1:65" s="2" customFormat="1" ht="33" customHeight="1">
      <c r="A637" s="34"/>
      <c r="B637" s="35"/>
      <c r="C637" s="244" t="s">
        <v>503</v>
      </c>
      <c r="D637" s="244" t="s">
        <v>441</v>
      </c>
      <c r="E637" s="245" t="s">
        <v>504</v>
      </c>
      <c r="F637" s="246" t="s">
        <v>505</v>
      </c>
      <c r="G637" s="247" t="s">
        <v>149</v>
      </c>
      <c r="H637" s="248">
        <v>8</v>
      </c>
      <c r="I637" s="249"/>
      <c r="J637" s="250">
        <f>ROUND(I637*H637,2)</f>
        <v>0</v>
      </c>
      <c r="K637" s="246" t="s">
        <v>137</v>
      </c>
      <c r="L637" s="39"/>
      <c r="M637" s="251" t="s">
        <v>1</v>
      </c>
      <c r="N637" s="252" t="s">
        <v>40</v>
      </c>
      <c r="O637" s="71"/>
      <c r="P637" s="204">
        <f>O637*H637</f>
        <v>0</v>
      </c>
      <c r="Q637" s="204">
        <v>0</v>
      </c>
      <c r="R637" s="204">
        <f>Q637*H637</f>
        <v>0</v>
      </c>
      <c r="S637" s="204">
        <v>0</v>
      </c>
      <c r="T637" s="205">
        <f>S637*H637</f>
        <v>0</v>
      </c>
      <c r="U637" s="34"/>
      <c r="V637" s="34"/>
      <c r="W637" s="34"/>
      <c r="X637" s="34"/>
      <c r="Y637" s="34"/>
      <c r="Z637" s="34"/>
      <c r="AA637" s="34"/>
      <c r="AB637" s="34"/>
      <c r="AC637" s="34"/>
      <c r="AD637" s="34"/>
      <c r="AE637" s="34"/>
      <c r="AR637" s="206" t="s">
        <v>139</v>
      </c>
      <c r="AT637" s="206" t="s">
        <v>441</v>
      </c>
      <c r="AU637" s="206" t="s">
        <v>83</v>
      </c>
      <c r="AY637" s="17" t="s">
        <v>132</v>
      </c>
      <c r="BE637" s="207">
        <f>IF(N637="základní",J637,0)</f>
        <v>0</v>
      </c>
      <c r="BF637" s="207">
        <f>IF(N637="snížená",J637,0)</f>
        <v>0</v>
      </c>
      <c r="BG637" s="207">
        <f>IF(N637="zákl. přenesená",J637,0)</f>
        <v>0</v>
      </c>
      <c r="BH637" s="207">
        <f>IF(N637="sníž. přenesená",J637,0)</f>
        <v>0</v>
      </c>
      <c r="BI637" s="207">
        <f>IF(N637="nulová",J637,0)</f>
        <v>0</v>
      </c>
      <c r="BJ637" s="17" t="s">
        <v>83</v>
      </c>
      <c r="BK637" s="207">
        <f>ROUND(I637*H637,2)</f>
        <v>0</v>
      </c>
      <c r="BL637" s="17" t="s">
        <v>139</v>
      </c>
      <c r="BM637" s="206" t="s">
        <v>506</v>
      </c>
    </row>
    <row r="638" spans="1:65" s="2" customFormat="1" ht="87.75">
      <c r="A638" s="34"/>
      <c r="B638" s="35"/>
      <c r="C638" s="36"/>
      <c r="D638" s="208" t="s">
        <v>141</v>
      </c>
      <c r="E638" s="36"/>
      <c r="F638" s="209" t="s">
        <v>507</v>
      </c>
      <c r="G638" s="36"/>
      <c r="H638" s="36"/>
      <c r="I638" s="115"/>
      <c r="J638" s="36"/>
      <c r="K638" s="36"/>
      <c r="L638" s="39"/>
      <c r="M638" s="210"/>
      <c r="N638" s="211"/>
      <c r="O638" s="71"/>
      <c r="P638" s="71"/>
      <c r="Q638" s="71"/>
      <c r="R638" s="71"/>
      <c r="S638" s="71"/>
      <c r="T638" s="72"/>
      <c r="U638" s="34"/>
      <c r="V638" s="34"/>
      <c r="W638" s="34"/>
      <c r="X638" s="34"/>
      <c r="Y638" s="34"/>
      <c r="Z638" s="34"/>
      <c r="AA638" s="34"/>
      <c r="AB638" s="34"/>
      <c r="AC638" s="34"/>
      <c r="AD638" s="34"/>
      <c r="AE638" s="34"/>
      <c r="AT638" s="17" t="s">
        <v>141</v>
      </c>
      <c r="AU638" s="17" t="s">
        <v>83</v>
      </c>
    </row>
    <row r="639" spans="1:65" s="12" customFormat="1" ht="11.25">
      <c r="B639" s="212"/>
      <c r="C639" s="213"/>
      <c r="D639" s="208" t="s">
        <v>142</v>
      </c>
      <c r="E639" s="214" t="s">
        <v>1</v>
      </c>
      <c r="F639" s="215" t="s">
        <v>270</v>
      </c>
      <c r="G639" s="213"/>
      <c r="H639" s="214" t="s">
        <v>1</v>
      </c>
      <c r="I639" s="216"/>
      <c r="J639" s="213"/>
      <c r="K639" s="213"/>
      <c r="L639" s="217"/>
      <c r="M639" s="218"/>
      <c r="N639" s="219"/>
      <c r="O639" s="219"/>
      <c r="P639" s="219"/>
      <c r="Q639" s="219"/>
      <c r="R639" s="219"/>
      <c r="S639" s="219"/>
      <c r="T639" s="220"/>
      <c r="AT639" s="221" t="s">
        <v>142</v>
      </c>
      <c r="AU639" s="221" t="s">
        <v>83</v>
      </c>
      <c r="AV639" s="12" t="s">
        <v>83</v>
      </c>
      <c r="AW639" s="12" t="s">
        <v>31</v>
      </c>
      <c r="AX639" s="12" t="s">
        <v>75</v>
      </c>
      <c r="AY639" s="221" t="s">
        <v>132</v>
      </c>
    </row>
    <row r="640" spans="1:65" s="13" customFormat="1" ht="11.25">
      <c r="B640" s="222"/>
      <c r="C640" s="223"/>
      <c r="D640" s="208" t="s">
        <v>142</v>
      </c>
      <c r="E640" s="224" t="s">
        <v>1</v>
      </c>
      <c r="F640" s="225" t="s">
        <v>85</v>
      </c>
      <c r="G640" s="223"/>
      <c r="H640" s="226">
        <v>2</v>
      </c>
      <c r="I640" s="227"/>
      <c r="J640" s="223"/>
      <c r="K640" s="223"/>
      <c r="L640" s="228"/>
      <c r="M640" s="229"/>
      <c r="N640" s="230"/>
      <c r="O640" s="230"/>
      <c r="P640" s="230"/>
      <c r="Q640" s="230"/>
      <c r="R640" s="230"/>
      <c r="S640" s="230"/>
      <c r="T640" s="231"/>
      <c r="AT640" s="232" t="s">
        <v>142</v>
      </c>
      <c r="AU640" s="232" t="s">
        <v>83</v>
      </c>
      <c r="AV640" s="13" t="s">
        <v>85</v>
      </c>
      <c r="AW640" s="13" t="s">
        <v>31</v>
      </c>
      <c r="AX640" s="13" t="s">
        <v>75</v>
      </c>
      <c r="AY640" s="232" t="s">
        <v>132</v>
      </c>
    </row>
    <row r="641" spans="1:65" s="12" customFormat="1" ht="11.25">
      <c r="B641" s="212"/>
      <c r="C641" s="213"/>
      <c r="D641" s="208" t="s">
        <v>142</v>
      </c>
      <c r="E641" s="214" t="s">
        <v>1</v>
      </c>
      <c r="F641" s="215" t="s">
        <v>508</v>
      </c>
      <c r="G641" s="213"/>
      <c r="H641" s="214" t="s">
        <v>1</v>
      </c>
      <c r="I641" s="216"/>
      <c r="J641" s="213"/>
      <c r="K641" s="213"/>
      <c r="L641" s="217"/>
      <c r="M641" s="218"/>
      <c r="N641" s="219"/>
      <c r="O641" s="219"/>
      <c r="P641" s="219"/>
      <c r="Q641" s="219"/>
      <c r="R641" s="219"/>
      <c r="S641" s="219"/>
      <c r="T641" s="220"/>
      <c r="AT641" s="221" t="s">
        <v>142</v>
      </c>
      <c r="AU641" s="221" t="s">
        <v>83</v>
      </c>
      <c r="AV641" s="12" t="s">
        <v>83</v>
      </c>
      <c r="AW641" s="12" t="s">
        <v>31</v>
      </c>
      <c r="AX641" s="12" t="s">
        <v>75</v>
      </c>
      <c r="AY641" s="221" t="s">
        <v>132</v>
      </c>
    </row>
    <row r="642" spans="1:65" s="13" customFormat="1" ht="11.25">
      <c r="B642" s="222"/>
      <c r="C642" s="223"/>
      <c r="D642" s="208" t="s">
        <v>142</v>
      </c>
      <c r="E642" s="224" t="s">
        <v>1</v>
      </c>
      <c r="F642" s="225" t="s">
        <v>176</v>
      </c>
      <c r="G642" s="223"/>
      <c r="H642" s="226">
        <v>6</v>
      </c>
      <c r="I642" s="227"/>
      <c r="J642" s="223"/>
      <c r="K642" s="223"/>
      <c r="L642" s="228"/>
      <c r="M642" s="229"/>
      <c r="N642" s="230"/>
      <c r="O642" s="230"/>
      <c r="P642" s="230"/>
      <c r="Q642" s="230"/>
      <c r="R642" s="230"/>
      <c r="S642" s="230"/>
      <c r="T642" s="231"/>
      <c r="AT642" s="232" t="s">
        <v>142</v>
      </c>
      <c r="AU642" s="232" t="s">
        <v>83</v>
      </c>
      <c r="AV642" s="13" t="s">
        <v>85</v>
      </c>
      <c r="AW642" s="13" t="s">
        <v>31</v>
      </c>
      <c r="AX642" s="13" t="s">
        <v>75</v>
      </c>
      <c r="AY642" s="232" t="s">
        <v>132</v>
      </c>
    </row>
    <row r="643" spans="1:65" s="14" customFormat="1" ht="11.25">
      <c r="B643" s="233"/>
      <c r="C643" s="234"/>
      <c r="D643" s="208" t="s">
        <v>142</v>
      </c>
      <c r="E643" s="235" t="s">
        <v>1</v>
      </c>
      <c r="F643" s="236" t="s">
        <v>145</v>
      </c>
      <c r="G643" s="234"/>
      <c r="H643" s="237">
        <v>8</v>
      </c>
      <c r="I643" s="238"/>
      <c r="J643" s="234"/>
      <c r="K643" s="234"/>
      <c r="L643" s="239"/>
      <c r="M643" s="240"/>
      <c r="N643" s="241"/>
      <c r="O643" s="241"/>
      <c r="P643" s="241"/>
      <c r="Q643" s="241"/>
      <c r="R643" s="241"/>
      <c r="S643" s="241"/>
      <c r="T643" s="242"/>
      <c r="AT643" s="243" t="s">
        <v>142</v>
      </c>
      <c r="AU643" s="243" t="s">
        <v>83</v>
      </c>
      <c r="AV643" s="14" t="s">
        <v>139</v>
      </c>
      <c r="AW643" s="14" t="s">
        <v>31</v>
      </c>
      <c r="AX643" s="14" t="s">
        <v>83</v>
      </c>
      <c r="AY643" s="243" t="s">
        <v>132</v>
      </c>
    </row>
    <row r="644" spans="1:65" s="2" customFormat="1" ht="21.75" customHeight="1">
      <c r="A644" s="34"/>
      <c r="B644" s="35"/>
      <c r="C644" s="244" t="s">
        <v>509</v>
      </c>
      <c r="D644" s="244" t="s">
        <v>441</v>
      </c>
      <c r="E644" s="245" t="s">
        <v>510</v>
      </c>
      <c r="F644" s="246" t="s">
        <v>511</v>
      </c>
      <c r="G644" s="247" t="s">
        <v>458</v>
      </c>
      <c r="H644" s="248">
        <v>0.434</v>
      </c>
      <c r="I644" s="249"/>
      <c r="J644" s="250">
        <f>ROUND(I644*H644,2)</f>
        <v>0</v>
      </c>
      <c r="K644" s="246" t="s">
        <v>137</v>
      </c>
      <c r="L644" s="39"/>
      <c r="M644" s="251" t="s">
        <v>1</v>
      </c>
      <c r="N644" s="252" t="s">
        <v>40</v>
      </c>
      <c r="O644" s="71"/>
      <c r="P644" s="204">
        <f>O644*H644</f>
        <v>0</v>
      </c>
      <c r="Q644" s="204">
        <v>0</v>
      </c>
      <c r="R644" s="204">
        <f>Q644*H644</f>
        <v>0</v>
      </c>
      <c r="S644" s="204">
        <v>0</v>
      </c>
      <c r="T644" s="205">
        <f>S644*H644</f>
        <v>0</v>
      </c>
      <c r="U644" s="34"/>
      <c r="V644" s="34"/>
      <c r="W644" s="34"/>
      <c r="X644" s="34"/>
      <c r="Y644" s="34"/>
      <c r="Z644" s="34"/>
      <c r="AA644" s="34"/>
      <c r="AB644" s="34"/>
      <c r="AC644" s="34"/>
      <c r="AD644" s="34"/>
      <c r="AE644" s="34"/>
      <c r="AR644" s="206" t="s">
        <v>139</v>
      </c>
      <c r="AT644" s="206" t="s">
        <v>441</v>
      </c>
      <c r="AU644" s="206" t="s">
        <v>83</v>
      </c>
      <c r="AY644" s="17" t="s">
        <v>132</v>
      </c>
      <c r="BE644" s="207">
        <f>IF(N644="základní",J644,0)</f>
        <v>0</v>
      </c>
      <c r="BF644" s="207">
        <f>IF(N644="snížená",J644,0)</f>
        <v>0</v>
      </c>
      <c r="BG644" s="207">
        <f>IF(N644="zákl. přenesená",J644,0)</f>
        <v>0</v>
      </c>
      <c r="BH644" s="207">
        <f>IF(N644="sníž. přenesená",J644,0)</f>
        <v>0</v>
      </c>
      <c r="BI644" s="207">
        <f>IF(N644="nulová",J644,0)</f>
        <v>0</v>
      </c>
      <c r="BJ644" s="17" t="s">
        <v>83</v>
      </c>
      <c r="BK644" s="207">
        <f>ROUND(I644*H644,2)</f>
        <v>0</v>
      </c>
      <c r="BL644" s="17" t="s">
        <v>139</v>
      </c>
      <c r="BM644" s="206" t="s">
        <v>512</v>
      </c>
    </row>
    <row r="645" spans="1:65" s="2" customFormat="1" ht="78">
      <c r="A645" s="34"/>
      <c r="B645" s="35"/>
      <c r="C645" s="36"/>
      <c r="D645" s="208" t="s">
        <v>141</v>
      </c>
      <c r="E645" s="36"/>
      <c r="F645" s="209" t="s">
        <v>513</v>
      </c>
      <c r="G645" s="36"/>
      <c r="H645" s="36"/>
      <c r="I645" s="115"/>
      <c r="J645" s="36"/>
      <c r="K645" s="36"/>
      <c r="L645" s="39"/>
      <c r="M645" s="210"/>
      <c r="N645" s="211"/>
      <c r="O645" s="71"/>
      <c r="P645" s="71"/>
      <c r="Q645" s="71"/>
      <c r="R645" s="71"/>
      <c r="S645" s="71"/>
      <c r="T645" s="72"/>
      <c r="U645" s="34"/>
      <c r="V645" s="34"/>
      <c r="W645" s="34"/>
      <c r="X645" s="34"/>
      <c r="Y645" s="34"/>
      <c r="Z645" s="34"/>
      <c r="AA645" s="34"/>
      <c r="AB645" s="34"/>
      <c r="AC645" s="34"/>
      <c r="AD645" s="34"/>
      <c r="AE645" s="34"/>
      <c r="AT645" s="17" t="s">
        <v>141</v>
      </c>
      <c r="AU645" s="17" t="s">
        <v>83</v>
      </c>
    </row>
    <row r="646" spans="1:65" s="12" customFormat="1" ht="11.25">
      <c r="B646" s="212"/>
      <c r="C646" s="213"/>
      <c r="D646" s="208" t="s">
        <v>142</v>
      </c>
      <c r="E646" s="214" t="s">
        <v>1</v>
      </c>
      <c r="F646" s="215" t="s">
        <v>165</v>
      </c>
      <c r="G646" s="213"/>
      <c r="H646" s="214" t="s">
        <v>1</v>
      </c>
      <c r="I646" s="216"/>
      <c r="J646" s="213"/>
      <c r="K646" s="213"/>
      <c r="L646" s="217"/>
      <c r="M646" s="218"/>
      <c r="N646" s="219"/>
      <c r="O646" s="219"/>
      <c r="P646" s="219"/>
      <c r="Q646" s="219"/>
      <c r="R646" s="219"/>
      <c r="S646" s="219"/>
      <c r="T646" s="220"/>
      <c r="AT646" s="221" t="s">
        <v>142</v>
      </c>
      <c r="AU646" s="221" t="s">
        <v>83</v>
      </c>
      <c r="AV646" s="12" t="s">
        <v>83</v>
      </c>
      <c r="AW646" s="12" t="s">
        <v>31</v>
      </c>
      <c r="AX646" s="12" t="s">
        <v>75</v>
      </c>
      <c r="AY646" s="221" t="s">
        <v>132</v>
      </c>
    </row>
    <row r="647" spans="1:65" s="13" customFormat="1" ht="11.25">
      <c r="B647" s="222"/>
      <c r="C647" s="223"/>
      <c r="D647" s="208" t="s">
        <v>142</v>
      </c>
      <c r="E647" s="224" t="s">
        <v>1</v>
      </c>
      <c r="F647" s="225" t="s">
        <v>461</v>
      </c>
      <c r="G647" s="223"/>
      <c r="H647" s="226">
        <v>0.16700000000000001</v>
      </c>
      <c r="I647" s="227"/>
      <c r="J647" s="223"/>
      <c r="K647" s="223"/>
      <c r="L647" s="228"/>
      <c r="M647" s="229"/>
      <c r="N647" s="230"/>
      <c r="O647" s="230"/>
      <c r="P647" s="230"/>
      <c r="Q647" s="230"/>
      <c r="R647" s="230"/>
      <c r="S647" s="230"/>
      <c r="T647" s="231"/>
      <c r="AT647" s="232" t="s">
        <v>142</v>
      </c>
      <c r="AU647" s="232" t="s">
        <v>83</v>
      </c>
      <c r="AV647" s="13" t="s">
        <v>85</v>
      </c>
      <c r="AW647" s="13" t="s">
        <v>31</v>
      </c>
      <c r="AX647" s="13" t="s">
        <v>75</v>
      </c>
      <c r="AY647" s="232" t="s">
        <v>132</v>
      </c>
    </row>
    <row r="648" spans="1:65" s="12" customFormat="1" ht="11.25">
      <c r="B648" s="212"/>
      <c r="C648" s="213"/>
      <c r="D648" s="208" t="s">
        <v>142</v>
      </c>
      <c r="E648" s="214" t="s">
        <v>1</v>
      </c>
      <c r="F648" s="215" t="s">
        <v>143</v>
      </c>
      <c r="G648" s="213"/>
      <c r="H648" s="214" t="s">
        <v>1</v>
      </c>
      <c r="I648" s="216"/>
      <c r="J648" s="213"/>
      <c r="K648" s="213"/>
      <c r="L648" s="217"/>
      <c r="M648" s="218"/>
      <c r="N648" s="219"/>
      <c r="O648" s="219"/>
      <c r="P648" s="219"/>
      <c r="Q648" s="219"/>
      <c r="R648" s="219"/>
      <c r="S648" s="219"/>
      <c r="T648" s="220"/>
      <c r="AT648" s="221" t="s">
        <v>142</v>
      </c>
      <c r="AU648" s="221" t="s">
        <v>83</v>
      </c>
      <c r="AV648" s="12" t="s">
        <v>83</v>
      </c>
      <c r="AW648" s="12" t="s">
        <v>31</v>
      </c>
      <c r="AX648" s="12" t="s">
        <v>75</v>
      </c>
      <c r="AY648" s="221" t="s">
        <v>132</v>
      </c>
    </row>
    <row r="649" spans="1:65" s="13" customFormat="1" ht="11.25">
      <c r="B649" s="222"/>
      <c r="C649" s="223"/>
      <c r="D649" s="208" t="s">
        <v>142</v>
      </c>
      <c r="E649" s="224" t="s">
        <v>1</v>
      </c>
      <c r="F649" s="225" t="s">
        <v>461</v>
      </c>
      <c r="G649" s="223"/>
      <c r="H649" s="226">
        <v>0.16700000000000001</v>
      </c>
      <c r="I649" s="227"/>
      <c r="J649" s="223"/>
      <c r="K649" s="223"/>
      <c r="L649" s="228"/>
      <c r="M649" s="229"/>
      <c r="N649" s="230"/>
      <c r="O649" s="230"/>
      <c r="P649" s="230"/>
      <c r="Q649" s="230"/>
      <c r="R649" s="230"/>
      <c r="S649" s="230"/>
      <c r="T649" s="231"/>
      <c r="AT649" s="232" t="s">
        <v>142</v>
      </c>
      <c r="AU649" s="232" t="s">
        <v>83</v>
      </c>
      <c r="AV649" s="13" t="s">
        <v>85</v>
      </c>
      <c r="AW649" s="13" t="s">
        <v>31</v>
      </c>
      <c r="AX649" s="13" t="s">
        <v>75</v>
      </c>
      <c r="AY649" s="232" t="s">
        <v>132</v>
      </c>
    </row>
    <row r="650" spans="1:65" s="12" customFormat="1" ht="11.25">
      <c r="B650" s="212"/>
      <c r="C650" s="213"/>
      <c r="D650" s="208" t="s">
        <v>142</v>
      </c>
      <c r="E650" s="214" t="s">
        <v>1</v>
      </c>
      <c r="F650" s="215" t="s">
        <v>157</v>
      </c>
      <c r="G650" s="213"/>
      <c r="H650" s="214" t="s">
        <v>1</v>
      </c>
      <c r="I650" s="216"/>
      <c r="J650" s="213"/>
      <c r="K650" s="213"/>
      <c r="L650" s="217"/>
      <c r="M650" s="218"/>
      <c r="N650" s="219"/>
      <c r="O650" s="219"/>
      <c r="P650" s="219"/>
      <c r="Q650" s="219"/>
      <c r="R650" s="219"/>
      <c r="S650" s="219"/>
      <c r="T650" s="220"/>
      <c r="AT650" s="221" t="s">
        <v>142</v>
      </c>
      <c r="AU650" s="221" t="s">
        <v>83</v>
      </c>
      <c r="AV650" s="12" t="s">
        <v>83</v>
      </c>
      <c r="AW650" s="12" t="s">
        <v>31</v>
      </c>
      <c r="AX650" s="12" t="s">
        <v>75</v>
      </c>
      <c r="AY650" s="221" t="s">
        <v>132</v>
      </c>
    </row>
    <row r="651" spans="1:65" s="13" customFormat="1" ht="11.25">
      <c r="B651" s="222"/>
      <c r="C651" s="223"/>
      <c r="D651" s="208" t="s">
        <v>142</v>
      </c>
      <c r="E651" s="224" t="s">
        <v>1</v>
      </c>
      <c r="F651" s="225" t="s">
        <v>514</v>
      </c>
      <c r="G651" s="223"/>
      <c r="H651" s="226">
        <v>0.1</v>
      </c>
      <c r="I651" s="227"/>
      <c r="J651" s="223"/>
      <c r="K651" s="223"/>
      <c r="L651" s="228"/>
      <c r="M651" s="229"/>
      <c r="N651" s="230"/>
      <c r="O651" s="230"/>
      <c r="P651" s="230"/>
      <c r="Q651" s="230"/>
      <c r="R651" s="230"/>
      <c r="S651" s="230"/>
      <c r="T651" s="231"/>
      <c r="AT651" s="232" t="s">
        <v>142</v>
      </c>
      <c r="AU651" s="232" t="s">
        <v>83</v>
      </c>
      <c r="AV651" s="13" t="s">
        <v>85</v>
      </c>
      <c r="AW651" s="13" t="s">
        <v>31</v>
      </c>
      <c r="AX651" s="13" t="s">
        <v>75</v>
      </c>
      <c r="AY651" s="232" t="s">
        <v>132</v>
      </c>
    </row>
    <row r="652" spans="1:65" s="14" customFormat="1" ht="11.25">
      <c r="B652" s="233"/>
      <c r="C652" s="234"/>
      <c r="D652" s="208" t="s">
        <v>142</v>
      </c>
      <c r="E652" s="235" t="s">
        <v>1</v>
      </c>
      <c r="F652" s="236" t="s">
        <v>145</v>
      </c>
      <c r="G652" s="234"/>
      <c r="H652" s="237">
        <v>0.43400000000000005</v>
      </c>
      <c r="I652" s="238"/>
      <c r="J652" s="234"/>
      <c r="K652" s="234"/>
      <c r="L652" s="239"/>
      <c r="M652" s="240"/>
      <c r="N652" s="241"/>
      <c r="O652" s="241"/>
      <c r="P652" s="241"/>
      <c r="Q652" s="241"/>
      <c r="R652" s="241"/>
      <c r="S652" s="241"/>
      <c r="T652" s="242"/>
      <c r="AT652" s="243" t="s">
        <v>142</v>
      </c>
      <c r="AU652" s="243" t="s">
        <v>83</v>
      </c>
      <c r="AV652" s="14" t="s">
        <v>139</v>
      </c>
      <c r="AW652" s="14" t="s">
        <v>31</v>
      </c>
      <c r="AX652" s="14" t="s">
        <v>83</v>
      </c>
      <c r="AY652" s="243" t="s">
        <v>132</v>
      </c>
    </row>
    <row r="653" spans="1:65" s="2" customFormat="1" ht="21.75" customHeight="1">
      <c r="A653" s="34"/>
      <c r="B653" s="35"/>
      <c r="C653" s="244" t="s">
        <v>515</v>
      </c>
      <c r="D653" s="244" t="s">
        <v>441</v>
      </c>
      <c r="E653" s="245" t="s">
        <v>516</v>
      </c>
      <c r="F653" s="246" t="s">
        <v>517</v>
      </c>
      <c r="G653" s="247" t="s">
        <v>136</v>
      </c>
      <c r="H653" s="248">
        <v>98.042000000000002</v>
      </c>
      <c r="I653" s="249"/>
      <c r="J653" s="250">
        <f>ROUND(I653*H653,2)</f>
        <v>0</v>
      </c>
      <c r="K653" s="246" t="s">
        <v>137</v>
      </c>
      <c r="L653" s="39"/>
      <c r="M653" s="251" t="s">
        <v>1</v>
      </c>
      <c r="N653" s="252" t="s">
        <v>40</v>
      </c>
      <c r="O653" s="71"/>
      <c r="P653" s="204">
        <f>O653*H653</f>
        <v>0</v>
      </c>
      <c r="Q653" s="204">
        <v>0</v>
      </c>
      <c r="R653" s="204">
        <f>Q653*H653</f>
        <v>0</v>
      </c>
      <c r="S653" s="204">
        <v>0</v>
      </c>
      <c r="T653" s="205">
        <f>S653*H653</f>
        <v>0</v>
      </c>
      <c r="U653" s="34"/>
      <c r="V653" s="34"/>
      <c r="W653" s="34"/>
      <c r="X653" s="34"/>
      <c r="Y653" s="34"/>
      <c r="Z653" s="34"/>
      <c r="AA653" s="34"/>
      <c r="AB653" s="34"/>
      <c r="AC653" s="34"/>
      <c r="AD653" s="34"/>
      <c r="AE653" s="34"/>
      <c r="AR653" s="206" t="s">
        <v>139</v>
      </c>
      <c r="AT653" s="206" t="s">
        <v>441</v>
      </c>
      <c r="AU653" s="206" t="s">
        <v>83</v>
      </c>
      <c r="AY653" s="17" t="s">
        <v>132</v>
      </c>
      <c r="BE653" s="207">
        <f>IF(N653="základní",J653,0)</f>
        <v>0</v>
      </c>
      <c r="BF653" s="207">
        <f>IF(N653="snížená",J653,0)</f>
        <v>0</v>
      </c>
      <c r="BG653" s="207">
        <f>IF(N653="zákl. přenesená",J653,0)</f>
        <v>0</v>
      </c>
      <c r="BH653" s="207">
        <f>IF(N653="sníž. přenesená",J653,0)</f>
        <v>0</v>
      </c>
      <c r="BI653" s="207">
        <f>IF(N653="nulová",J653,0)</f>
        <v>0</v>
      </c>
      <c r="BJ653" s="17" t="s">
        <v>83</v>
      </c>
      <c r="BK653" s="207">
        <f>ROUND(I653*H653,2)</f>
        <v>0</v>
      </c>
      <c r="BL653" s="17" t="s">
        <v>139</v>
      </c>
      <c r="BM653" s="206" t="s">
        <v>518</v>
      </c>
    </row>
    <row r="654" spans="1:65" s="2" customFormat="1" ht="78">
      <c r="A654" s="34"/>
      <c r="B654" s="35"/>
      <c r="C654" s="36"/>
      <c r="D654" s="208" t="s">
        <v>141</v>
      </c>
      <c r="E654" s="36"/>
      <c r="F654" s="209" t="s">
        <v>519</v>
      </c>
      <c r="G654" s="36"/>
      <c r="H654" s="36"/>
      <c r="I654" s="115"/>
      <c r="J654" s="36"/>
      <c r="K654" s="36"/>
      <c r="L654" s="39"/>
      <c r="M654" s="210"/>
      <c r="N654" s="211"/>
      <c r="O654" s="71"/>
      <c r="P654" s="71"/>
      <c r="Q654" s="71"/>
      <c r="R654" s="71"/>
      <c r="S654" s="71"/>
      <c r="T654" s="72"/>
      <c r="U654" s="34"/>
      <c r="V654" s="34"/>
      <c r="W654" s="34"/>
      <c r="X654" s="34"/>
      <c r="Y654" s="34"/>
      <c r="Z654" s="34"/>
      <c r="AA654" s="34"/>
      <c r="AB654" s="34"/>
      <c r="AC654" s="34"/>
      <c r="AD654" s="34"/>
      <c r="AE654" s="34"/>
      <c r="AT654" s="17" t="s">
        <v>141</v>
      </c>
      <c r="AU654" s="17" t="s">
        <v>83</v>
      </c>
    </row>
    <row r="655" spans="1:65" s="12" customFormat="1" ht="11.25">
      <c r="B655" s="212"/>
      <c r="C655" s="213"/>
      <c r="D655" s="208" t="s">
        <v>142</v>
      </c>
      <c r="E655" s="214" t="s">
        <v>1</v>
      </c>
      <c r="F655" s="215" t="s">
        <v>196</v>
      </c>
      <c r="G655" s="213"/>
      <c r="H655" s="214" t="s">
        <v>1</v>
      </c>
      <c r="I655" s="216"/>
      <c r="J655" s="213"/>
      <c r="K655" s="213"/>
      <c r="L655" s="217"/>
      <c r="M655" s="218"/>
      <c r="N655" s="219"/>
      <c r="O655" s="219"/>
      <c r="P655" s="219"/>
      <c r="Q655" s="219"/>
      <c r="R655" s="219"/>
      <c r="S655" s="219"/>
      <c r="T655" s="220"/>
      <c r="AT655" s="221" t="s">
        <v>142</v>
      </c>
      <c r="AU655" s="221" t="s">
        <v>83</v>
      </c>
      <c r="AV655" s="12" t="s">
        <v>83</v>
      </c>
      <c r="AW655" s="12" t="s">
        <v>31</v>
      </c>
      <c r="AX655" s="12" t="s">
        <v>75</v>
      </c>
      <c r="AY655" s="221" t="s">
        <v>132</v>
      </c>
    </row>
    <row r="656" spans="1:65" s="13" customFormat="1" ht="11.25">
      <c r="B656" s="222"/>
      <c r="C656" s="223"/>
      <c r="D656" s="208" t="s">
        <v>142</v>
      </c>
      <c r="E656" s="224" t="s">
        <v>1</v>
      </c>
      <c r="F656" s="225" t="s">
        <v>468</v>
      </c>
      <c r="G656" s="223"/>
      <c r="H656" s="226">
        <v>48.195999999999998</v>
      </c>
      <c r="I656" s="227"/>
      <c r="J656" s="223"/>
      <c r="K656" s="223"/>
      <c r="L656" s="228"/>
      <c r="M656" s="229"/>
      <c r="N656" s="230"/>
      <c r="O656" s="230"/>
      <c r="P656" s="230"/>
      <c r="Q656" s="230"/>
      <c r="R656" s="230"/>
      <c r="S656" s="230"/>
      <c r="T656" s="231"/>
      <c r="AT656" s="232" t="s">
        <v>142</v>
      </c>
      <c r="AU656" s="232" t="s">
        <v>83</v>
      </c>
      <c r="AV656" s="13" t="s">
        <v>85</v>
      </c>
      <c r="AW656" s="13" t="s">
        <v>31</v>
      </c>
      <c r="AX656" s="13" t="s">
        <v>75</v>
      </c>
      <c r="AY656" s="232" t="s">
        <v>132</v>
      </c>
    </row>
    <row r="657" spans="1:65" s="12" customFormat="1" ht="11.25">
      <c r="B657" s="212"/>
      <c r="C657" s="213"/>
      <c r="D657" s="208" t="s">
        <v>142</v>
      </c>
      <c r="E657" s="214" t="s">
        <v>1</v>
      </c>
      <c r="F657" s="215" t="s">
        <v>151</v>
      </c>
      <c r="G657" s="213"/>
      <c r="H657" s="214" t="s">
        <v>1</v>
      </c>
      <c r="I657" s="216"/>
      <c r="J657" s="213"/>
      <c r="K657" s="213"/>
      <c r="L657" s="217"/>
      <c r="M657" s="218"/>
      <c r="N657" s="219"/>
      <c r="O657" s="219"/>
      <c r="P657" s="219"/>
      <c r="Q657" s="219"/>
      <c r="R657" s="219"/>
      <c r="S657" s="219"/>
      <c r="T657" s="220"/>
      <c r="AT657" s="221" t="s">
        <v>142</v>
      </c>
      <c r="AU657" s="221" t="s">
        <v>83</v>
      </c>
      <c r="AV657" s="12" t="s">
        <v>83</v>
      </c>
      <c r="AW657" s="12" t="s">
        <v>31</v>
      </c>
      <c r="AX657" s="12" t="s">
        <v>75</v>
      </c>
      <c r="AY657" s="221" t="s">
        <v>132</v>
      </c>
    </row>
    <row r="658" spans="1:65" s="13" customFormat="1" ht="11.25">
      <c r="B658" s="222"/>
      <c r="C658" s="223"/>
      <c r="D658" s="208" t="s">
        <v>142</v>
      </c>
      <c r="E658" s="224" t="s">
        <v>1</v>
      </c>
      <c r="F658" s="225" t="s">
        <v>469</v>
      </c>
      <c r="G658" s="223"/>
      <c r="H658" s="226">
        <v>49.845999999999997</v>
      </c>
      <c r="I658" s="227"/>
      <c r="J658" s="223"/>
      <c r="K658" s="223"/>
      <c r="L658" s="228"/>
      <c r="M658" s="229"/>
      <c r="N658" s="230"/>
      <c r="O658" s="230"/>
      <c r="P658" s="230"/>
      <c r="Q658" s="230"/>
      <c r="R658" s="230"/>
      <c r="S658" s="230"/>
      <c r="T658" s="231"/>
      <c r="AT658" s="232" t="s">
        <v>142</v>
      </c>
      <c r="AU658" s="232" t="s">
        <v>83</v>
      </c>
      <c r="AV658" s="13" t="s">
        <v>85</v>
      </c>
      <c r="AW658" s="13" t="s">
        <v>31</v>
      </c>
      <c r="AX658" s="13" t="s">
        <v>75</v>
      </c>
      <c r="AY658" s="232" t="s">
        <v>132</v>
      </c>
    </row>
    <row r="659" spans="1:65" s="14" customFormat="1" ht="11.25">
      <c r="B659" s="233"/>
      <c r="C659" s="234"/>
      <c r="D659" s="208" t="s">
        <v>142</v>
      </c>
      <c r="E659" s="235" t="s">
        <v>1</v>
      </c>
      <c r="F659" s="236" t="s">
        <v>145</v>
      </c>
      <c r="G659" s="234"/>
      <c r="H659" s="237">
        <v>98.042000000000002</v>
      </c>
      <c r="I659" s="238"/>
      <c r="J659" s="234"/>
      <c r="K659" s="234"/>
      <c r="L659" s="239"/>
      <c r="M659" s="240"/>
      <c r="N659" s="241"/>
      <c r="O659" s="241"/>
      <c r="P659" s="241"/>
      <c r="Q659" s="241"/>
      <c r="R659" s="241"/>
      <c r="S659" s="241"/>
      <c r="T659" s="242"/>
      <c r="AT659" s="243" t="s">
        <v>142</v>
      </c>
      <c r="AU659" s="243" t="s">
        <v>83</v>
      </c>
      <c r="AV659" s="14" t="s">
        <v>139</v>
      </c>
      <c r="AW659" s="14" t="s">
        <v>31</v>
      </c>
      <c r="AX659" s="14" t="s">
        <v>83</v>
      </c>
      <c r="AY659" s="243" t="s">
        <v>132</v>
      </c>
    </row>
    <row r="660" spans="1:65" s="2" customFormat="1" ht="21.75" customHeight="1">
      <c r="A660" s="34"/>
      <c r="B660" s="35"/>
      <c r="C660" s="244" t="s">
        <v>520</v>
      </c>
      <c r="D660" s="244" t="s">
        <v>441</v>
      </c>
      <c r="E660" s="245" t="s">
        <v>521</v>
      </c>
      <c r="F660" s="246" t="s">
        <v>522</v>
      </c>
      <c r="G660" s="247" t="s">
        <v>458</v>
      </c>
      <c r="H660" s="248">
        <v>0.434</v>
      </c>
      <c r="I660" s="249"/>
      <c r="J660" s="250">
        <f>ROUND(I660*H660,2)</f>
        <v>0</v>
      </c>
      <c r="K660" s="246" t="s">
        <v>137</v>
      </c>
      <c r="L660" s="39"/>
      <c r="M660" s="251" t="s">
        <v>1</v>
      </c>
      <c r="N660" s="252" t="s">
        <v>40</v>
      </c>
      <c r="O660" s="71"/>
      <c r="P660" s="204">
        <f>O660*H660</f>
        <v>0</v>
      </c>
      <c r="Q660" s="204">
        <v>0</v>
      </c>
      <c r="R660" s="204">
        <f>Q660*H660</f>
        <v>0</v>
      </c>
      <c r="S660" s="204">
        <v>0</v>
      </c>
      <c r="T660" s="205">
        <f>S660*H660</f>
        <v>0</v>
      </c>
      <c r="U660" s="34"/>
      <c r="V660" s="34"/>
      <c r="W660" s="34"/>
      <c r="X660" s="34"/>
      <c r="Y660" s="34"/>
      <c r="Z660" s="34"/>
      <c r="AA660" s="34"/>
      <c r="AB660" s="34"/>
      <c r="AC660" s="34"/>
      <c r="AD660" s="34"/>
      <c r="AE660" s="34"/>
      <c r="AR660" s="206" t="s">
        <v>139</v>
      </c>
      <c r="AT660" s="206" t="s">
        <v>441</v>
      </c>
      <c r="AU660" s="206" t="s">
        <v>83</v>
      </c>
      <c r="AY660" s="17" t="s">
        <v>132</v>
      </c>
      <c r="BE660" s="207">
        <f>IF(N660="základní",J660,0)</f>
        <v>0</v>
      </c>
      <c r="BF660" s="207">
        <f>IF(N660="snížená",J660,0)</f>
        <v>0</v>
      </c>
      <c r="BG660" s="207">
        <f>IF(N660="zákl. přenesená",J660,0)</f>
        <v>0</v>
      </c>
      <c r="BH660" s="207">
        <f>IF(N660="sníž. přenesená",J660,0)</f>
        <v>0</v>
      </c>
      <c r="BI660" s="207">
        <f>IF(N660="nulová",J660,0)</f>
        <v>0</v>
      </c>
      <c r="BJ660" s="17" t="s">
        <v>83</v>
      </c>
      <c r="BK660" s="207">
        <f>ROUND(I660*H660,2)</f>
        <v>0</v>
      </c>
      <c r="BL660" s="17" t="s">
        <v>139</v>
      </c>
      <c r="BM660" s="206" t="s">
        <v>523</v>
      </c>
    </row>
    <row r="661" spans="1:65" s="2" customFormat="1" ht="39">
      <c r="A661" s="34"/>
      <c r="B661" s="35"/>
      <c r="C661" s="36"/>
      <c r="D661" s="208" t="s">
        <v>141</v>
      </c>
      <c r="E661" s="36"/>
      <c r="F661" s="209" t="s">
        <v>524</v>
      </c>
      <c r="G661" s="36"/>
      <c r="H661" s="36"/>
      <c r="I661" s="115"/>
      <c r="J661" s="36"/>
      <c r="K661" s="36"/>
      <c r="L661" s="39"/>
      <c r="M661" s="210"/>
      <c r="N661" s="211"/>
      <c r="O661" s="71"/>
      <c r="P661" s="71"/>
      <c r="Q661" s="71"/>
      <c r="R661" s="71"/>
      <c r="S661" s="71"/>
      <c r="T661" s="72"/>
      <c r="U661" s="34"/>
      <c r="V661" s="34"/>
      <c r="W661" s="34"/>
      <c r="X661" s="34"/>
      <c r="Y661" s="34"/>
      <c r="Z661" s="34"/>
      <c r="AA661" s="34"/>
      <c r="AB661" s="34"/>
      <c r="AC661" s="34"/>
      <c r="AD661" s="34"/>
      <c r="AE661" s="34"/>
      <c r="AT661" s="17" t="s">
        <v>141</v>
      </c>
      <c r="AU661" s="17" t="s">
        <v>83</v>
      </c>
    </row>
    <row r="662" spans="1:65" s="12" customFormat="1" ht="11.25">
      <c r="B662" s="212"/>
      <c r="C662" s="213"/>
      <c r="D662" s="208" t="s">
        <v>142</v>
      </c>
      <c r="E662" s="214" t="s">
        <v>1</v>
      </c>
      <c r="F662" s="215" t="s">
        <v>165</v>
      </c>
      <c r="G662" s="213"/>
      <c r="H662" s="214" t="s">
        <v>1</v>
      </c>
      <c r="I662" s="216"/>
      <c r="J662" s="213"/>
      <c r="K662" s="213"/>
      <c r="L662" s="217"/>
      <c r="M662" s="218"/>
      <c r="N662" s="219"/>
      <c r="O662" s="219"/>
      <c r="P662" s="219"/>
      <c r="Q662" s="219"/>
      <c r="R662" s="219"/>
      <c r="S662" s="219"/>
      <c r="T662" s="220"/>
      <c r="AT662" s="221" t="s">
        <v>142</v>
      </c>
      <c r="AU662" s="221" t="s">
        <v>83</v>
      </c>
      <c r="AV662" s="12" t="s">
        <v>83</v>
      </c>
      <c r="AW662" s="12" t="s">
        <v>31</v>
      </c>
      <c r="AX662" s="12" t="s">
        <v>75</v>
      </c>
      <c r="AY662" s="221" t="s">
        <v>132</v>
      </c>
    </row>
    <row r="663" spans="1:65" s="13" customFormat="1" ht="11.25">
      <c r="B663" s="222"/>
      <c r="C663" s="223"/>
      <c r="D663" s="208" t="s">
        <v>142</v>
      </c>
      <c r="E663" s="224" t="s">
        <v>1</v>
      </c>
      <c r="F663" s="225" t="s">
        <v>461</v>
      </c>
      <c r="G663" s="223"/>
      <c r="H663" s="226">
        <v>0.16700000000000001</v>
      </c>
      <c r="I663" s="227"/>
      <c r="J663" s="223"/>
      <c r="K663" s="223"/>
      <c r="L663" s="228"/>
      <c r="M663" s="229"/>
      <c r="N663" s="230"/>
      <c r="O663" s="230"/>
      <c r="P663" s="230"/>
      <c r="Q663" s="230"/>
      <c r="R663" s="230"/>
      <c r="S663" s="230"/>
      <c r="T663" s="231"/>
      <c r="AT663" s="232" t="s">
        <v>142</v>
      </c>
      <c r="AU663" s="232" t="s">
        <v>83</v>
      </c>
      <c r="AV663" s="13" t="s">
        <v>85</v>
      </c>
      <c r="AW663" s="13" t="s">
        <v>31</v>
      </c>
      <c r="AX663" s="13" t="s">
        <v>75</v>
      </c>
      <c r="AY663" s="232" t="s">
        <v>132</v>
      </c>
    </row>
    <row r="664" spans="1:65" s="12" customFormat="1" ht="11.25">
      <c r="B664" s="212"/>
      <c r="C664" s="213"/>
      <c r="D664" s="208" t="s">
        <v>142</v>
      </c>
      <c r="E664" s="214" t="s">
        <v>1</v>
      </c>
      <c r="F664" s="215" t="s">
        <v>143</v>
      </c>
      <c r="G664" s="213"/>
      <c r="H664" s="214" t="s">
        <v>1</v>
      </c>
      <c r="I664" s="216"/>
      <c r="J664" s="213"/>
      <c r="K664" s="213"/>
      <c r="L664" s="217"/>
      <c r="M664" s="218"/>
      <c r="N664" s="219"/>
      <c r="O664" s="219"/>
      <c r="P664" s="219"/>
      <c r="Q664" s="219"/>
      <c r="R664" s="219"/>
      <c r="S664" s="219"/>
      <c r="T664" s="220"/>
      <c r="AT664" s="221" t="s">
        <v>142</v>
      </c>
      <c r="AU664" s="221" t="s">
        <v>83</v>
      </c>
      <c r="AV664" s="12" t="s">
        <v>83</v>
      </c>
      <c r="AW664" s="12" t="s">
        <v>31</v>
      </c>
      <c r="AX664" s="12" t="s">
        <v>75</v>
      </c>
      <c r="AY664" s="221" t="s">
        <v>132</v>
      </c>
    </row>
    <row r="665" spans="1:65" s="13" customFormat="1" ht="11.25">
      <c r="B665" s="222"/>
      <c r="C665" s="223"/>
      <c r="D665" s="208" t="s">
        <v>142</v>
      </c>
      <c r="E665" s="224" t="s">
        <v>1</v>
      </c>
      <c r="F665" s="225" t="s">
        <v>461</v>
      </c>
      <c r="G665" s="223"/>
      <c r="H665" s="226">
        <v>0.16700000000000001</v>
      </c>
      <c r="I665" s="227"/>
      <c r="J665" s="223"/>
      <c r="K665" s="223"/>
      <c r="L665" s="228"/>
      <c r="M665" s="229"/>
      <c r="N665" s="230"/>
      <c r="O665" s="230"/>
      <c r="P665" s="230"/>
      <c r="Q665" s="230"/>
      <c r="R665" s="230"/>
      <c r="S665" s="230"/>
      <c r="T665" s="231"/>
      <c r="AT665" s="232" t="s">
        <v>142</v>
      </c>
      <c r="AU665" s="232" t="s">
        <v>83</v>
      </c>
      <c r="AV665" s="13" t="s">
        <v>85</v>
      </c>
      <c r="AW665" s="13" t="s">
        <v>31</v>
      </c>
      <c r="AX665" s="13" t="s">
        <v>75</v>
      </c>
      <c r="AY665" s="232" t="s">
        <v>132</v>
      </c>
    </row>
    <row r="666" spans="1:65" s="12" customFormat="1" ht="11.25">
      <c r="B666" s="212"/>
      <c r="C666" s="213"/>
      <c r="D666" s="208" t="s">
        <v>142</v>
      </c>
      <c r="E666" s="214" t="s">
        <v>1</v>
      </c>
      <c r="F666" s="215" t="s">
        <v>157</v>
      </c>
      <c r="G666" s="213"/>
      <c r="H666" s="214" t="s">
        <v>1</v>
      </c>
      <c r="I666" s="216"/>
      <c r="J666" s="213"/>
      <c r="K666" s="213"/>
      <c r="L666" s="217"/>
      <c r="M666" s="218"/>
      <c r="N666" s="219"/>
      <c r="O666" s="219"/>
      <c r="P666" s="219"/>
      <c r="Q666" s="219"/>
      <c r="R666" s="219"/>
      <c r="S666" s="219"/>
      <c r="T666" s="220"/>
      <c r="AT666" s="221" t="s">
        <v>142</v>
      </c>
      <c r="AU666" s="221" t="s">
        <v>83</v>
      </c>
      <c r="AV666" s="12" t="s">
        <v>83</v>
      </c>
      <c r="AW666" s="12" t="s">
        <v>31</v>
      </c>
      <c r="AX666" s="12" t="s">
        <v>75</v>
      </c>
      <c r="AY666" s="221" t="s">
        <v>132</v>
      </c>
    </row>
    <row r="667" spans="1:65" s="13" customFormat="1" ht="11.25">
      <c r="B667" s="222"/>
      <c r="C667" s="223"/>
      <c r="D667" s="208" t="s">
        <v>142</v>
      </c>
      <c r="E667" s="224" t="s">
        <v>1</v>
      </c>
      <c r="F667" s="225" t="s">
        <v>514</v>
      </c>
      <c r="G667" s="223"/>
      <c r="H667" s="226">
        <v>0.1</v>
      </c>
      <c r="I667" s="227"/>
      <c r="J667" s="223"/>
      <c r="K667" s="223"/>
      <c r="L667" s="228"/>
      <c r="M667" s="229"/>
      <c r="N667" s="230"/>
      <c r="O667" s="230"/>
      <c r="P667" s="230"/>
      <c r="Q667" s="230"/>
      <c r="R667" s="230"/>
      <c r="S667" s="230"/>
      <c r="T667" s="231"/>
      <c r="AT667" s="232" t="s">
        <v>142</v>
      </c>
      <c r="AU667" s="232" t="s">
        <v>83</v>
      </c>
      <c r="AV667" s="13" t="s">
        <v>85</v>
      </c>
      <c r="AW667" s="13" t="s">
        <v>31</v>
      </c>
      <c r="AX667" s="13" t="s">
        <v>75</v>
      </c>
      <c r="AY667" s="232" t="s">
        <v>132</v>
      </c>
    </row>
    <row r="668" spans="1:65" s="14" customFormat="1" ht="11.25">
      <c r="B668" s="233"/>
      <c r="C668" s="234"/>
      <c r="D668" s="208" t="s">
        <v>142</v>
      </c>
      <c r="E668" s="235" t="s">
        <v>1</v>
      </c>
      <c r="F668" s="236" t="s">
        <v>145</v>
      </c>
      <c r="G668" s="234"/>
      <c r="H668" s="237">
        <v>0.43400000000000005</v>
      </c>
      <c r="I668" s="238"/>
      <c r="J668" s="234"/>
      <c r="K668" s="234"/>
      <c r="L668" s="239"/>
      <c r="M668" s="240"/>
      <c r="N668" s="241"/>
      <c r="O668" s="241"/>
      <c r="P668" s="241"/>
      <c r="Q668" s="241"/>
      <c r="R668" s="241"/>
      <c r="S668" s="241"/>
      <c r="T668" s="242"/>
      <c r="AT668" s="243" t="s">
        <v>142</v>
      </c>
      <c r="AU668" s="243" t="s">
        <v>83</v>
      </c>
      <c r="AV668" s="14" t="s">
        <v>139</v>
      </c>
      <c r="AW668" s="14" t="s">
        <v>31</v>
      </c>
      <c r="AX668" s="14" t="s">
        <v>83</v>
      </c>
      <c r="AY668" s="243" t="s">
        <v>132</v>
      </c>
    </row>
    <row r="669" spans="1:65" s="2" customFormat="1" ht="21.75" customHeight="1">
      <c r="A669" s="34"/>
      <c r="B669" s="35"/>
      <c r="C669" s="244" t="s">
        <v>525</v>
      </c>
      <c r="D669" s="244" t="s">
        <v>441</v>
      </c>
      <c r="E669" s="245" t="s">
        <v>526</v>
      </c>
      <c r="F669" s="246" t="s">
        <v>527</v>
      </c>
      <c r="G669" s="247" t="s">
        <v>136</v>
      </c>
      <c r="H669" s="248">
        <v>98.042000000000002</v>
      </c>
      <c r="I669" s="249"/>
      <c r="J669" s="250">
        <f>ROUND(I669*H669,2)</f>
        <v>0</v>
      </c>
      <c r="K669" s="246" t="s">
        <v>137</v>
      </c>
      <c r="L669" s="39"/>
      <c r="M669" s="251" t="s">
        <v>1</v>
      </c>
      <c r="N669" s="252" t="s">
        <v>40</v>
      </c>
      <c r="O669" s="71"/>
      <c r="P669" s="204">
        <f>O669*H669</f>
        <v>0</v>
      </c>
      <c r="Q669" s="204">
        <v>0</v>
      </c>
      <c r="R669" s="204">
        <f>Q669*H669</f>
        <v>0</v>
      </c>
      <c r="S669" s="204">
        <v>0</v>
      </c>
      <c r="T669" s="205">
        <f>S669*H669</f>
        <v>0</v>
      </c>
      <c r="U669" s="34"/>
      <c r="V669" s="34"/>
      <c r="W669" s="34"/>
      <c r="X669" s="34"/>
      <c r="Y669" s="34"/>
      <c r="Z669" s="34"/>
      <c r="AA669" s="34"/>
      <c r="AB669" s="34"/>
      <c r="AC669" s="34"/>
      <c r="AD669" s="34"/>
      <c r="AE669" s="34"/>
      <c r="AR669" s="206" t="s">
        <v>139</v>
      </c>
      <c r="AT669" s="206" t="s">
        <v>441</v>
      </c>
      <c r="AU669" s="206" t="s">
        <v>83</v>
      </c>
      <c r="AY669" s="17" t="s">
        <v>132</v>
      </c>
      <c r="BE669" s="207">
        <f>IF(N669="základní",J669,0)</f>
        <v>0</v>
      </c>
      <c r="BF669" s="207">
        <f>IF(N669="snížená",J669,0)</f>
        <v>0</v>
      </c>
      <c r="BG669" s="207">
        <f>IF(N669="zákl. přenesená",J669,0)</f>
        <v>0</v>
      </c>
      <c r="BH669" s="207">
        <f>IF(N669="sníž. přenesená",J669,0)</f>
        <v>0</v>
      </c>
      <c r="BI669" s="207">
        <f>IF(N669="nulová",J669,0)</f>
        <v>0</v>
      </c>
      <c r="BJ669" s="17" t="s">
        <v>83</v>
      </c>
      <c r="BK669" s="207">
        <f>ROUND(I669*H669,2)</f>
        <v>0</v>
      </c>
      <c r="BL669" s="17" t="s">
        <v>139</v>
      </c>
      <c r="BM669" s="206" t="s">
        <v>528</v>
      </c>
    </row>
    <row r="670" spans="1:65" s="2" customFormat="1" ht="39">
      <c r="A670" s="34"/>
      <c r="B670" s="35"/>
      <c r="C670" s="36"/>
      <c r="D670" s="208" t="s">
        <v>141</v>
      </c>
      <c r="E670" s="36"/>
      <c r="F670" s="209" t="s">
        <v>529</v>
      </c>
      <c r="G670" s="36"/>
      <c r="H670" s="36"/>
      <c r="I670" s="115"/>
      <c r="J670" s="36"/>
      <c r="K670" s="36"/>
      <c r="L670" s="39"/>
      <c r="M670" s="210"/>
      <c r="N670" s="211"/>
      <c r="O670" s="71"/>
      <c r="P670" s="71"/>
      <c r="Q670" s="71"/>
      <c r="R670" s="71"/>
      <c r="S670" s="71"/>
      <c r="T670" s="72"/>
      <c r="U670" s="34"/>
      <c r="V670" s="34"/>
      <c r="W670" s="34"/>
      <c r="X670" s="34"/>
      <c r="Y670" s="34"/>
      <c r="Z670" s="34"/>
      <c r="AA670" s="34"/>
      <c r="AB670" s="34"/>
      <c r="AC670" s="34"/>
      <c r="AD670" s="34"/>
      <c r="AE670" s="34"/>
      <c r="AT670" s="17" t="s">
        <v>141</v>
      </c>
      <c r="AU670" s="17" t="s">
        <v>83</v>
      </c>
    </row>
    <row r="671" spans="1:65" s="12" customFormat="1" ht="11.25">
      <c r="B671" s="212"/>
      <c r="C671" s="213"/>
      <c r="D671" s="208" t="s">
        <v>142</v>
      </c>
      <c r="E671" s="214" t="s">
        <v>1</v>
      </c>
      <c r="F671" s="215" t="s">
        <v>196</v>
      </c>
      <c r="G671" s="213"/>
      <c r="H671" s="214" t="s">
        <v>1</v>
      </c>
      <c r="I671" s="216"/>
      <c r="J671" s="213"/>
      <c r="K671" s="213"/>
      <c r="L671" s="217"/>
      <c r="M671" s="218"/>
      <c r="N671" s="219"/>
      <c r="O671" s="219"/>
      <c r="P671" s="219"/>
      <c r="Q671" s="219"/>
      <c r="R671" s="219"/>
      <c r="S671" s="219"/>
      <c r="T671" s="220"/>
      <c r="AT671" s="221" t="s">
        <v>142</v>
      </c>
      <c r="AU671" s="221" t="s">
        <v>83</v>
      </c>
      <c r="AV671" s="12" t="s">
        <v>83</v>
      </c>
      <c r="AW671" s="12" t="s">
        <v>31</v>
      </c>
      <c r="AX671" s="12" t="s">
        <v>75</v>
      </c>
      <c r="AY671" s="221" t="s">
        <v>132</v>
      </c>
    </row>
    <row r="672" spans="1:65" s="13" customFormat="1" ht="11.25">
      <c r="B672" s="222"/>
      <c r="C672" s="223"/>
      <c r="D672" s="208" t="s">
        <v>142</v>
      </c>
      <c r="E672" s="224" t="s">
        <v>1</v>
      </c>
      <c r="F672" s="225" t="s">
        <v>468</v>
      </c>
      <c r="G672" s="223"/>
      <c r="H672" s="226">
        <v>48.195999999999998</v>
      </c>
      <c r="I672" s="227"/>
      <c r="J672" s="223"/>
      <c r="K672" s="223"/>
      <c r="L672" s="228"/>
      <c r="M672" s="229"/>
      <c r="N672" s="230"/>
      <c r="O672" s="230"/>
      <c r="P672" s="230"/>
      <c r="Q672" s="230"/>
      <c r="R672" s="230"/>
      <c r="S672" s="230"/>
      <c r="T672" s="231"/>
      <c r="AT672" s="232" t="s">
        <v>142</v>
      </c>
      <c r="AU672" s="232" t="s">
        <v>83</v>
      </c>
      <c r="AV672" s="13" t="s">
        <v>85</v>
      </c>
      <c r="AW672" s="13" t="s">
        <v>31</v>
      </c>
      <c r="AX672" s="13" t="s">
        <v>75</v>
      </c>
      <c r="AY672" s="232" t="s">
        <v>132</v>
      </c>
    </row>
    <row r="673" spans="1:65" s="12" customFormat="1" ht="11.25">
      <c r="B673" s="212"/>
      <c r="C673" s="213"/>
      <c r="D673" s="208" t="s">
        <v>142</v>
      </c>
      <c r="E673" s="214" t="s">
        <v>1</v>
      </c>
      <c r="F673" s="215" t="s">
        <v>151</v>
      </c>
      <c r="G673" s="213"/>
      <c r="H673" s="214" t="s">
        <v>1</v>
      </c>
      <c r="I673" s="216"/>
      <c r="J673" s="213"/>
      <c r="K673" s="213"/>
      <c r="L673" s="217"/>
      <c r="M673" s="218"/>
      <c r="N673" s="219"/>
      <c r="O673" s="219"/>
      <c r="P673" s="219"/>
      <c r="Q673" s="219"/>
      <c r="R673" s="219"/>
      <c r="S673" s="219"/>
      <c r="T673" s="220"/>
      <c r="AT673" s="221" t="s">
        <v>142</v>
      </c>
      <c r="AU673" s="221" t="s">
        <v>83</v>
      </c>
      <c r="AV673" s="12" t="s">
        <v>83</v>
      </c>
      <c r="AW673" s="12" t="s">
        <v>31</v>
      </c>
      <c r="AX673" s="12" t="s">
        <v>75</v>
      </c>
      <c r="AY673" s="221" t="s">
        <v>132</v>
      </c>
    </row>
    <row r="674" spans="1:65" s="13" customFormat="1" ht="11.25">
      <c r="B674" s="222"/>
      <c r="C674" s="223"/>
      <c r="D674" s="208" t="s">
        <v>142</v>
      </c>
      <c r="E674" s="224" t="s">
        <v>1</v>
      </c>
      <c r="F674" s="225" t="s">
        <v>469</v>
      </c>
      <c r="G674" s="223"/>
      <c r="H674" s="226">
        <v>49.845999999999997</v>
      </c>
      <c r="I674" s="227"/>
      <c r="J674" s="223"/>
      <c r="K674" s="223"/>
      <c r="L674" s="228"/>
      <c r="M674" s="229"/>
      <c r="N674" s="230"/>
      <c r="O674" s="230"/>
      <c r="P674" s="230"/>
      <c r="Q674" s="230"/>
      <c r="R674" s="230"/>
      <c r="S674" s="230"/>
      <c r="T674" s="231"/>
      <c r="AT674" s="232" t="s">
        <v>142</v>
      </c>
      <c r="AU674" s="232" t="s">
        <v>83</v>
      </c>
      <c r="AV674" s="13" t="s">
        <v>85</v>
      </c>
      <c r="AW674" s="13" t="s">
        <v>31</v>
      </c>
      <c r="AX674" s="13" t="s">
        <v>75</v>
      </c>
      <c r="AY674" s="232" t="s">
        <v>132</v>
      </c>
    </row>
    <row r="675" spans="1:65" s="14" customFormat="1" ht="11.25">
      <c r="B675" s="233"/>
      <c r="C675" s="234"/>
      <c r="D675" s="208" t="s">
        <v>142</v>
      </c>
      <c r="E675" s="235" t="s">
        <v>1</v>
      </c>
      <c r="F675" s="236" t="s">
        <v>145</v>
      </c>
      <c r="G675" s="234"/>
      <c r="H675" s="237">
        <v>98.042000000000002</v>
      </c>
      <c r="I675" s="238"/>
      <c r="J675" s="234"/>
      <c r="K675" s="234"/>
      <c r="L675" s="239"/>
      <c r="M675" s="240"/>
      <c r="N675" s="241"/>
      <c r="O675" s="241"/>
      <c r="P675" s="241"/>
      <c r="Q675" s="241"/>
      <c r="R675" s="241"/>
      <c r="S675" s="241"/>
      <c r="T675" s="242"/>
      <c r="AT675" s="243" t="s">
        <v>142</v>
      </c>
      <c r="AU675" s="243" t="s">
        <v>83</v>
      </c>
      <c r="AV675" s="14" t="s">
        <v>139</v>
      </c>
      <c r="AW675" s="14" t="s">
        <v>31</v>
      </c>
      <c r="AX675" s="14" t="s">
        <v>83</v>
      </c>
      <c r="AY675" s="243" t="s">
        <v>132</v>
      </c>
    </row>
    <row r="676" spans="1:65" s="2" customFormat="1" ht="21.75" customHeight="1">
      <c r="A676" s="34"/>
      <c r="B676" s="35"/>
      <c r="C676" s="244" t="s">
        <v>530</v>
      </c>
      <c r="D676" s="244" t="s">
        <v>441</v>
      </c>
      <c r="E676" s="245" t="s">
        <v>531</v>
      </c>
      <c r="F676" s="246" t="s">
        <v>532</v>
      </c>
      <c r="G676" s="247" t="s">
        <v>458</v>
      </c>
      <c r="H676" s="248">
        <v>0.434</v>
      </c>
      <c r="I676" s="249"/>
      <c r="J676" s="250">
        <f>ROUND(I676*H676,2)</f>
        <v>0</v>
      </c>
      <c r="K676" s="246" t="s">
        <v>137</v>
      </c>
      <c r="L676" s="39"/>
      <c r="M676" s="251" t="s">
        <v>1</v>
      </c>
      <c r="N676" s="252" t="s">
        <v>40</v>
      </c>
      <c r="O676" s="71"/>
      <c r="P676" s="204">
        <f>O676*H676</f>
        <v>0</v>
      </c>
      <c r="Q676" s="204">
        <v>0</v>
      </c>
      <c r="R676" s="204">
        <f>Q676*H676</f>
        <v>0</v>
      </c>
      <c r="S676" s="204">
        <v>0</v>
      </c>
      <c r="T676" s="205">
        <f>S676*H676</f>
        <v>0</v>
      </c>
      <c r="U676" s="34"/>
      <c r="V676" s="34"/>
      <c r="W676" s="34"/>
      <c r="X676" s="34"/>
      <c r="Y676" s="34"/>
      <c r="Z676" s="34"/>
      <c r="AA676" s="34"/>
      <c r="AB676" s="34"/>
      <c r="AC676" s="34"/>
      <c r="AD676" s="34"/>
      <c r="AE676" s="34"/>
      <c r="AR676" s="206" t="s">
        <v>139</v>
      </c>
      <c r="AT676" s="206" t="s">
        <v>441</v>
      </c>
      <c r="AU676" s="206" t="s">
        <v>83</v>
      </c>
      <c r="AY676" s="17" t="s">
        <v>132</v>
      </c>
      <c r="BE676" s="207">
        <f>IF(N676="základní",J676,0)</f>
        <v>0</v>
      </c>
      <c r="BF676" s="207">
        <f>IF(N676="snížená",J676,0)</f>
        <v>0</v>
      </c>
      <c r="BG676" s="207">
        <f>IF(N676="zákl. přenesená",J676,0)</f>
        <v>0</v>
      </c>
      <c r="BH676" s="207">
        <f>IF(N676="sníž. přenesená",J676,0)</f>
        <v>0</v>
      </c>
      <c r="BI676" s="207">
        <f>IF(N676="nulová",J676,0)</f>
        <v>0</v>
      </c>
      <c r="BJ676" s="17" t="s">
        <v>83</v>
      </c>
      <c r="BK676" s="207">
        <f>ROUND(I676*H676,2)</f>
        <v>0</v>
      </c>
      <c r="BL676" s="17" t="s">
        <v>139</v>
      </c>
      <c r="BM676" s="206" t="s">
        <v>533</v>
      </c>
    </row>
    <row r="677" spans="1:65" s="2" customFormat="1" ht="39">
      <c r="A677" s="34"/>
      <c r="B677" s="35"/>
      <c r="C677" s="36"/>
      <c r="D677" s="208" t="s">
        <v>141</v>
      </c>
      <c r="E677" s="36"/>
      <c r="F677" s="209" t="s">
        <v>534</v>
      </c>
      <c r="G677" s="36"/>
      <c r="H677" s="36"/>
      <c r="I677" s="115"/>
      <c r="J677" s="36"/>
      <c r="K677" s="36"/>
      <c r="L677" s="39"/>
      <c r="M677" s="210"/>
      <c r="N677" s="211"/>
      <c r="O677" s="71"/>
      <c r="P677" s="71"/>
      <c r="Q677" s="71"/>
      <c r="R677" s="71"/>
      <c r="S677" s="71"/>
      <c r="T677" s="72"/>
      <c r="U677" s="34"/>
      <c r="V677" s="34"/>
      <c r="W677" s="34"/>
      <c r="X677" s="34"/>
      <c r="Y677" s="34"/>
      <c r="Z677" s="34"/>
      <c r="AA677" s="34"/>
      <c r="AB677" s="34"/>
      <c r="AC677" s="34"/>
      <c r="AD677" s="34"/>
      <c r="AE677" s="34"/>
      <c r="AT677" s="17" t="s">
        <v>141</v>
      </c>
      <c r="AU677" s="17" t="s">
        <v>83</v>
      </c>
    </row>
    <row r="678" spans="1:65" s="12" customFormat="1" ht="11.25">
      <c r="B678" s="212"/>
      <c r="C678" s="213"/>
      <c r="D678" s="208" t="s">
        <v>142</v>
      </c>
      <c r="E678" s="214" t="s">
        <v>1</v>
      </c>
      <c r="F678" s="215" t="s">
        <v>165</v>
      </c>
      <c r="G678" s="213"/>
      <c r="H678" s="214" t="s">
        <v>1</v>
      </c>
      <c r="I678" s="216"/>
      <c r="J678" s="213"/>
      <c r="K678" s="213"/>
      <c r="L678" s="217"/>
      <c r="M678" s="218"/>
      <c r="N678" s="219"/>
      <c r="O678" s="219"/>
      <c r="P678" s="219"/>
      <c r="Q678" s="219"/>
      <c r="R678" s="219"/>
      <c r="S678" s="219"/>
      <c r="T678" s="220"/>
      <c r="AT678" s="221" t="s">
        <v>142</v>
      </c>
      <c r="AU678" s="221" t="s">
        <v>83</v>
      </c>
      <c r="AV678" s="12" t="s">
        <v>83</v>
      </c>
      <c r="AW678" s="12" t="s">
        <v>31</v>
      </c>
      <c r="AX678" s="12" t="s">
        <v>75</v>
      </c>
      <c r="AY678" s="221" t="s">
        <v>132</v>
      </c>
    </row>
    <row r="679" spans="1:65" s="13" customFormat="1" ht="11.25">
      <c r="B679" s="222"/>
      <c r="C679" s="223"/>
      <c r="D679" s="208" t="s">
        <v>142</v>
      </c>
      <c r="E679" s="224" t="s">
        <v>1</v>
      </c>
      <c r="F679" s="225" t="s">
        <v>461</v>
      </c>
      <c r="G679" s="223"/>
      <c r="H679" s="226">
        <v>0.16700000000000001</v>
      </c>
      <c r="I679" s="227"/>
      <c r="J679" s="223"/>
      <c r="K679" s="223"/>
      <c r="L679" s="228"/>
      <c r="M679" s="229"/>
      <c r="N679" s="230"/>
      <c r="O679" s="230"/>
      <c r="P679" s="230"/>
      <c r="Q679" s="230"/>
      <c r="R679" s="230"/>
      <c r="S679" s="230"/>
      <c r="T679" s="231"/>
      <c r="AT679" s="232" t="s">
        <v>142</v>
      </c>
      <c r="AU679" s="232" t="s">
        <v>83</v>
      </c>
      <c r="AV679" s="13" t="s">
        <v>85</v>
      </c>
      <c r="AW679" s="13" t="s">
        <v>31</v>
      </c>
      <c r="AX679" s="13" t="s">
        <v>75</v>
      </c>
      <c r="AY679" s="232" t="s">
        <v>132</v>
      </c>
    </row>
    <row r="680" spans="1:65" s="12" customFormat="1" ht="11.25">
      <c r="B680" s="212"/>
      <c r="C680" s="213"/>
      <c r="D680" s="208" t="s">
        <v>142</v>
      </c>
      <c r="E680" s="214" t="s">
        <v>1</v>
      </c>
      <c r="F680" s="215" t="s">
        <v>143</v>
      </c>
      <c r="G680" s="213"/>
      <c r="H680" s="214" t="s">
        <v>1</v>
      </c>
      <c r="I680" s="216"/>
      <c r="J680" s="213"/>
      <c r="K680" s="213"/>
      <c r="L680" s="217"/>
      <c r="M680" s="218"/>
      <c r="N680" s="219"/>
      <c r="O680" s="219"/>
      <c r="P680" s="219"/>
      <c r="Q680" s="219"/>
      <c r="R680" s="219"/>
      <c r="S680" s="219"/>
      <c r="T680" s="220"/>
      <c r="AT680" s="221" t="s">
        <v>142</v>
      </c>
      <c r="AU680" s="221" t="s">
        <v>83</v>
      </c>
      <c r="AV680" s="12" t="s">
        <v>83</v>
      </c>
      <c r="AW680" s="12" t="s">
        <v>31</v>
      </c>
      <c r="AX680" s="12" t="s">
        <v>75</v>
      </c>
      <c r="AY680" s="221" t="s">
        <v>132</v>
      </c>
    </row>
    <row r="681" spans="1:65" s="13" customFormat="1" ht="11.25">
      <c r="B681" s="222"/>
      <c r="C681" s="223"/>
      <c r="D681" s="208" t="s">
        <v>142</v>
      </c>
      <c r="E681" s="224" t="s">
        <v>1</v>
      </c>
      <c r="F681" s="225" t="s">
        <v>461</v>
      </c>
      <c r="G681" s="223"/>
      <c r="H681" s="226">
        <v>0.16700000000000001</v>
      </c>
      <c r="I681" s="227"/>
      <c r="J681" s="223"/>
      <c r="K681" s="223"/>
      <c r="L681" s="228"/>
      <c r="M681" s="229"/>
      <c r="N681" s="230"/>
      <c r="O681" s="230"/>
      <c r="P681" s="230"/>
      <c r="Q681" s="230"/>
      <c r="R681" s="230"/>
      <c r="S681" s="230"/>
      <c r="T681" s="231"/>
      <c r="AT681" s="232" t="s">
        <v>142</v>
      </c>
      <c r="AU681" s="232" t="s">
        <v>83</v>
      </c>
      <c r="AV681" s="13" t="s">
        <v>85</v>
      </c>
      <c r="AW681" s="13" t="s">
        <v>31</v>
      </c>
      <c r="AX681" s="13" t="s">
        <v>75</v>
      </c>
      <c r="AY681" s="232" t="s">
        <v>132</v>
      </c>
    </row>
    <row r="682" spans="1:65" s="12" customFormat="1" ht="11.25">
      <c r="B682" s="212"/>
      <c r="C682" s="213"/>
      <c r="D682" s="208" t="s">
        <v>142</v>
      </c>
      <c r="E682" s="214" t="s">
        <v>1</v>
      </c>
      <c r="F682" s="215" t="s">
        <v>157</v>
      </c>
      <c r="G682" s="213"/>
      <c r="H682" s="214" t="s">
        <v>1</v>
      </c>
      <c r="I682" s="216"/>
      <c r="J682" s="213"/>
      <c r="K682" s="213"/>
      <c r="L682" s="217"/>
      <c r="M682" s="218"/>
      <c r="N682" s="219"/>
      <c r="O682" s="219"/>
      <c r="P682" s="219"/>
      <c r="Q682" s="219"/>
      <c r="R682" s="219"/>
      <c r="S682" s="219"/>
      <c r="T682" s="220"/>
      <c r="AT682" s="221" t="s">
        <v>142</v>
      </c>
      <c r="AU682" s="221" t="s">
        <v>83</v>
      </c>
      <c r="AV682" s="12" t="s">
        <v>83</v>
      </c>
      <c r="AW682" s="12" t="s">
        <v>31</v>
      </c>
      <c r="AX682" s="12" t="s">
        <v>75</v>
      </c>
      <c r="AY682" s="221" t="s">
        <v>132</v>
      </c>
    </row>
    <row r="683" spans="1:65" s="13" customFormat="1" ht="11.25">
      <c r="B683" s="222"/>
      <c r="C683" s="223"/>
      <c r="D683" s="208" t="s">
        <v>142</v>
      </c>
      <c r="E683" s="224" t="s">
        <v>1</v>
      </c>
      <c r="F683" s="225" t="s">
        <v>514</v>
      </c>
      <c r="G683" s="223"/>
      <c r="H683" s="226">
        <v>0.1</v>
      </c>
      <c r="I683" s="227"/>
      <c r="J683" s="223"/>
      <c r="K683" s="223"/>
      <c r="L683" s="228"/>
      <c r="M683" s="229"/>
      <c r="N683" s="230"/>
      <c r="O683" s="230"/>
      <c r="P683" s="230"/>
      <c r="Q683" s="230"/>
      <c r="R683" s="230"/>
      <c r="S683" s="230"/>
      <c r="T683" s="231"/>
      <c r="AT683" s="232" t="s">
        <v>142</v>
      </c>
      <c r="AU683" s="232" t="s">
        <v>83</v>
      </c>
      <c r="AV683" s="13" t="s">
        <v>85</v>
      </c>
      <c r="AW683" s="13" t="s">
        <v>31</v>
      </c>
      <c r="AX683" s="13" t="s">
        <v>75</v>
      </c>
      <c r="AY683" s="232" t="s">
        <v>132</v>
      </c>
    </row>
    <row r="684" spans="1:65" s="14" customFormat="1" ht="11.25">
      <c r="B684" s="233"/>
      <c r="C684" s="234"/>
      <c r="D684" s="208" t="s">
        <v>142</v>
      </c>
      <c r="E684" s="235" t="s">
        <v>1</v>
      </c>
      <c r="F684" s="236" t="s">
        <v>145</v>
      </c>
      <c r="G684" s="234"/>
      <c r="H684" s="237">
        <v>0.43400000000000005</v>
      </c>
      <c r="I684" s="238"/>
      <c r="J684" s="234"/>
      <c r="K684" s="234"/>
      <c r="L684" s="239"/>
      <c r="M684" s="240"/>
      <c r="N684" s="241"/>
      <c r="O684" s="241"/>
      <c r="P684" s="241"/>
      <c r="Q684" s="241"/>
      <c r="R684" s="241"/>
      <c r="S684" s="241"/>
      <c r="T684" s="242"/>
      <c r="AT684" s="243" t="s">
        <v>142</v>
      </c>
      <c r="AU684" s="243" t="s">
        <v>83</v>
      </c>
      <c r="AV684" s="14" t="s">
        <v>139</v>
      </c>
      <c r="AW684" s="14" t="s">
        <v>31</v>
      </c>
      <c r="AX684" s="14" t="s">
        <v>83</v>
      </c>
      <c r="AY684" s="243" t="s">
        <v>132</v>
      </c>
    </row>
    <row r="685" spans="1:65" s="2" customFormat="1" ht="21.75" customHeight="1">
      <c r="A685" s="34"/>
      <c r="B685" s="35"/>
      <c r="C685" s="244" t="s">
        <v>535</v>
      </c>
      <c r="D685" s="244" t="s">
        <v>441</v>
      </c>
      <c r="E685" s="245" t="s">
        <v>536</v>
      </c>
      <c r="F685" s="246" t="s">
        <v>537</v>
      </c>
      <c r="G685" s="247" t="s">
        <v>136</v>
      </c>
      <c r="H685" s="248">
        <v>98.042000000000002</v>
      </c>
      <c r="I685" s="249"/>
      <c r="J685" s="250">
        <f>ROUND(I685*H685,2)</f>
        <v>0</v>
      </c>
      <c r="K685" s="246" t="s">
        <v>137</v>
      </c>
      <c r="L685" s="39"/>
      <c r="M685" s="251" t="s">
        <v>1</v>
      </c>
      <c r="N685" s="252" t="s">
        <v>40</v>
      </c>
      <c r="O685" s="71"/>
      <c r="P685" s="204">
        <f>O685*H685</f>
        <v>0</v>
      </c>
      <c r="Q685" s="204">
        <v>0</v>
      </c>
      <c r="R685" s="204">
        <f>Q685*H685</f>
        <v>0</v>
      </c>
      <c r="S685" s="204">
        <v>0</v>
      </c>
      <c r="T685" s="205">
        <f>S685*H685</f>
        <v>0</v>
      </c>
      <c r="U685" s="34"/>
      <c r="V685" s="34"/>
      <c r="W685" s="34"/>
      <c r="X685" s="34"/>
      <c r="Y685" s="34"/>
      <c r="Z685" s="34"/>
      <c r="AA685" s="34"/>
      <c r="AB685" s="34"/>
      <c r="AC685" s="34"/>
      <c r="AD685" s="34"/>
      <c r="AE685" s="34"/>
      <c r="AR685" s="206" t="s">
        <v>139</v>
      </c>
      <c r="AT685" s="206" t="s">
        <v>441</v>
      </c>
      <c r="AU685" s="206" t="s">
        <v>83</v>
      </c>
      <c r="AY685" s="17" t="s">
        <v>132</v>
      </c>
      <c r="BE685" s="207">
        <f>IF(N685="základní",J685,0)</f>
        <v>0</v>
      </c>
      <c r="BF685" s="207">
        <f>IF(N685="snížená",J685,0)</f>
        <v>0</v>
      </c>
      <c r="BG685" s="207">
        <f>IF(N685="zákl. přenesená",J685,0)</f>
        <v>0</v>
      </c>
      <c r="BH685" s="207">
        <f>IF(N685="sníž. přenesená",J685,0)</f>
        <v>0</v>
      </c>
      <c r="BI685" s="207">
        <f>IF(N685="nulová",J685,0)</f>
        <v>0</v>
      </c>
      <c r="BJ685" s="17" t="s">
        <v>83</v>
      </c>
      <c r="BK685" s="207">
        <f>ROUND(I685*H685,2)</f>
        <v>0</v>
      </c>
      <c r="BL685" s="17" t="s">
        <v>139</v>
      </c>
      <c r="BM685" s="206" t="s">
        <v>538</v>
      </c>
    </row>
    <row r="686" spans="1:65" s="2" customFormat="1" ht="39">
      <c r="A686" s="34"/>
      <c r="B686" s="35"/>
      <c r="C686" s="36"/>
      <c r="D686" s="208" t="s">
        <v>141</v>
      </c>
      <c r="E686" s="36"/>
      <c r="F686" s="209" t="s">
        <v>539</v>
      </c>
      <c r="G686" s="36"/>
      <c r="H686" s="36"/>
      <c r="I686" s="115"/>
      <c r="J686" s="36"/>
      <c r="K686" s="36"/>
      <c r="L686" s="39"/>
      <c r="M686" s="210"/>
      <c r="N686" s="211"/>
      <c r="O686" s="71"/>
      <c r="P686" s="71"/>
      <c r="Q686" s="71"/>
      <c r="R686" s="71"/>
      <c r="S686" s="71"/>
      <c r="T686" s="72"/>
      <c r="U686" s="34"/>
      <c r="V686" s="34"/>
      <c r="W686" s="34"/>
      <c r="X686" s="34"/>
      <c r="Y686" s="34"/>
      <c r="Z686" s="34"/>
      <c r="AA686" s="34"/>
      <c r="AB686" s="34"/>
      <c r="AC686" s="34"/>
      <c r="AD686" s="34"/>
      <c r="AE686" s="34"/>
      <c r="AT686" s="17" t="s">
        <v>141</v>
      </c>
      <c r="AU686" s="17" t="s">
        <v>83</v>
      </c>
    </row>
    <row r="687" spans="1:65" s="12" customFormat="1" ht="11.25">
      <c r="B687" s="212"/>
      <c r="C687" s="213"/>
      <c r="D687" s="208" t="s">
        <v>142</v>
      </c>
      <c r="E687" s="214" t="s">
        <v>1</v>
      </c>
      <c r="F687" s="215" t="s">
        <v>196</v>
      </c>
      <c r="G687" s="213"/>
      <c r="H687" s="214" t="s">
        <v>1</v>
      </c>
      <c r="I687" s="216"/>
      <c r="J687" s="213"/>
      <c r="K687" s="213"/>
      <c r="L687" s="217"/>
      <c r="M687" s="218"/>
      <c r="N687" s="219"/>
      <c r="O687" s="219"/>
      <c r="P687" s="219"/>
      <c r="Q687" s="219"/>
      <c r="R687" s="219"/>
      <c r="S687" s="219"/>
      <c r="T687" s="220"/>
      <c r="AT687" s="221" t="s">
        <v>142</v>
      </c>
      <c r="AU687" s="221" t="s">
        <v>83</v>
      </c>
      <c r="AV687" s="12" t="s">
        <v>83</v>
      </c>
      <c r="AW687" s="12" t="s">
        <v>31</v>
      </c>
      <c r="AX687" s="12" t="s">
        <v>75</v>
      </c>
      <c r="AY687" s="221" t="s">
        <v>132</v>
      </c>
    </row>
    <row r="688" spans="1:65" s="13" customFormat="1" ht="11.25">
      <c r="B688" s="222"/>
      <c r="C688" s="223"/>
      <c r="D688" s="208" t="s">
        <v>142</v>
      </c>
      <c r="E688" s="224" t="s">
        <v>1</v>
      </c>
      <c r="F688" s="225" t="s">
        <v>468</v>
      </c>
      <c r="G688" s="223"/>
      <c r="H688" s="226">
        <v>48.195999999999998</v>
      </c>
      <c r="I688" s="227"/>
      <c r="J688" s="223"/>
      <c r="K688" s="223"/>
      <c r="L688" s="228"/>
      <c r="M688" s="229"/>
      <c r="N688" s="230"/>
      <c r="O688" s="230"/>
      <c r="P688" s="230"/>
      <c r="Q688" s="230"/>
      <c r="R688" s="230"/>
      <c r="S688" s="230"/>
      <c r="T688" s="231"/>
      <c r="AT688" s="232" t="s">
        <v>142</v>
      </c>
      <c r="AU688" s="232" t="s">
        <v>83</v>
      </c>
      <c r="AV688" s="13" t="s">
        <v>85</v>
      </c>
      <c r="AW688" s="13" t="s">
        <v>31</v>
      </c>
      <c r="AX688" s="13" t="s">
        <v>75</v>
      </c>
      <c r="AY688" s="232" t="s">
        <v>132</v>
      </c>
    </row>
    <row r="689" spans="1:65" s="12" customFormat="1" ht="11.25">
      <c r="B689" s="212"/>
      <c r="C689" s="213"/>
      <c r="D689" s="208" t="s">
        <v>142</v>
      </c>
      <c r="E689" s="214" t="s">
        <v>1</v>
      </c>
      <c r="F689" s="215" t="s">
        <v>151</v>
      </c>
      <c r="G689" s="213"/>
      <c r="H689" s="214" t="s">
        <v>1</v>
      </c>
      <c r="I689" s="216"/>
      <c r="J689" s="213"/>
      <c r="K689" s="213"/>
      <c r="L689" s="217"/>
      <c r="M689" s="218"/>
      <c r="N689" s="219"/>
      <c r="O689" s="219"/>
      <c r="P689" s="219"/>
      <c r="Q689" s="219"/>
      <c r="R689" s="219"/>
      <c r="S689" s="219"/>
      <c r="T689" s="220"/>
      <c r="AT689" s="221" t="s">
        <v>142</v>
      </c>
      <c r="AU689" s="221" t="s">
        <v>83</v>
      </c>
      <c r="AV689" s="12" t="s">
        <v>83</v>
      </c>
      <c r="AW689" s="12" t="s">
        <v>31</v>
      </c>
      <c r="AX689" s="12" t="s">
        <v>75</v>
      </c>
      <c r="AY689" s="221" t="s">
        <v>132</v>
      </c>
    </row>
    <row r="690" spans="1:65" s="13" customFormat="1" ht="11.25">
      <c r="B690" s="222"/>
      <c r="C690" s="223"/>
      <c r="D690" s="208" t="s">
        <v>142</v>
      </c>
      <c r="E690" s="224" t="s">
        <v>1</v>
      </c>
      <c r="F690" s="225" t="s">
        <v>469</v>
      </c>
      <c r="G690" s="223"/>
      <c r="H690" s="226">
        <v>49.845999999999997</v>
      </c>
      <c r="I690" s="227"/>
      <c r="J690" s="223"/>
      <c r="K690" s="223"/>
      <c r="L690" s="228"/>
      <c r="M690" s="229"/>
      <c r="N690" s="230"/>
      <c r="O690" s="230"/>
      <c r="P690" s="230"/>
      <c r="Q690" s="230"/>
      <c r="R690" s="230"/>
      <c r="S690" s="230"/>
      <c r="T690" s="231"/>
      <c r="AT690" s="232" t="s">
        <v>142</v>
      </c>
      <c r="AU690" s="232" t="s">
        <v>83</v>
      </c>
      <c r="AV690" s="13" t="s">
        <v>85</v>
      </c>
      <c r="AW690" s="13" t="s">
        <v>31</v>
      </c>
      <c r="AX690" s="13" t="s">
        <v>75</v>
      </c>
      <c r="AY690" s="232" t="s">
        <v>132</v>
      </c>
    </row>
    <row r="691" spans="1:65" s="14" customFormat="1" ht="11.25">
      <c r="B691" s="233"/>
      <c r="C691" s="234"/>
      <c r="D691" s="208" t="s">
        <v>142</v>
      </c>
      <c r="E691" s="235" t="s">
        <v>1</v>
      </c>
      <c r="F691" s="236" t="s">
        <v>145</v>
      </c>
      <c r="G691" s="234"/>
      <c r="H691" s="237">
        <v>98.042000000000002</v>
      </c>
      <c r="I691" s="238"/>
      <c r="J691" s="234"/>
      <c r="K691" s="234"/>
      <c r="L691" s="239"/>
      <c r="M691" s="240"/>
      <c r="N691" s="241"/>
      <c r="O691" s="241"/>
      <c r="P691" s="241"/>
      <c r="Q691" s="241"/>
      <c r="R691" s="241"/>
      <c r="S691" s="241"/>
      <c r="T691" s="242"/>
      <c r="AT691" s="243" t="s">
        <v>142</v>
      </c>
      <c r="AU691" s="243" t="s">
        <v>83</v>
      </c>
      <c r="AV691" s="14" t="s">
        <v>139</v>
      </c>
      <c r="AW691" s="14" t="s">
        <v>31</v>
      </c>
      <c r="AX691" s="14" t="s">
        <v>83</v>
      </c>
      <c r="AY691" s="243" t="s">
        <v>132</v>
      </c>
    </row>
    <row r="692" spans="1:65" s="2" customFormat="1" ht="21.75" customHeight="1">
      <c r="A692" s="34"/>
      <c r="B692" s="35"/>
      <c r="C692" s="244" t="s">
        <v>540</v>
      </c>
      <c r="D692" s="244" t="s">
        <v>441</v>
      </c>
      <c r="E692" s="245" t="s">
        <v>541</v>
      </c>
      <c r="F692" s="246" t="s">
        <v>542</v>
      </c>
      <c r="G692" s="247" t="s">
        <v>149</v>
      </c>
      <c r="H692" s="248">
        <v>12</v>
      </c>
      <c r="I692" s="249"/>
      <c r="J692" s="250">
        <f>ROUND(I692*H692,2)</f>
        <v>0</v>
      </c>
      <c r="K692" s="246" t="s">
        <v>137</v>
      </c>
      <c r="L692" s="39"/>
      <c r="M692" s="251" t="s">
        <v>1</v>
      </c>
      <c r="N692" s="252" t="s">
        <v>40</v>
      </c>
      <c r="O692" s="71"/>
      <c r="P692" s="204">
        <f>O692*H692</f>
        <v>0</v>
      </c>
      <c r="Q692" s="204">
        <v>0</v>
      </c>
      <c r="R692" s="204">
        <f>Q692*H692</f>
        <v>0</v>
      </c>
      <c r="S692" s="204">
        <v>0</v>
      </c>
      <c r="T692" s="205">
        <f>S692*H692</f>
        <v>0</v>
      </c>
      <c r="U692" s="34"/>
      <c r="V692" s="34"/>
      <c r="W692" s="34"/>
      <c r="X692" s="34"/>
      <c r="Y692" s="34"/>
      <c r="Z692" s="34"/>
      <c r="AA692" s="34"/>
      <c r="AB692" s="34"/>
      <c r="AC692" s="34"/>
      <c r="AD692" s="34"/>
      <c r="AE692" s="34"/>
      <c r="AR692" s="206" t="s">
        <v>139</v>
      </c>
      <c r="AT692" s="206" t="s">
        <v>441</v>
      </c>
      <c r="AU692" s="206" t="s">
        <v>83</v>
      </c>
      <c r="AY692" s="17" t="s">
        <v>132</v>
      </c>
      <c r="BE692" s="207">
        <f>IF(N692="základní",J692,0)</f>
        <v>0</v>
      </c>
      <c r="BF692" s="207">
        <f>IF(N692="snížená",J692,0)</f>
        <v>0</v>
      </c>
      <c r="BG692" s="207">
        <f>IF(N692="zákl. přenesená",J692,0)</f>
        <v>0</v>
      </c>
      <c r="BH692" s="207">
        <f>IF(N692="sníž. přenesená",J692,0)</f>
        <v>0</v>
      </c>
      <c r="BI692" s="207">
        <f>IF(N692="nulová",J692,0)</f>
        <v>0</v>
      </c>
      <c r="BJ692" s="17" t="s">
        <v>83</v>
      </c>
      <c r="BK692" s="207">
        <f>ROUND(I692*H692,2)</f>
        <v>0</v>
      </c>
      <c r="BL692" s="17" t="s">
        <v>139</v>
      </c>
      <c r="BM692" s="206" t="s">
        <v>543</v>
      </c>
    </row>
    <row r="693" spans="1:65" s="2" customFormat="1" ht="29.25">
      <c r="A693" s="34"/>
      <c r="B693" s="35"/>
      <c r="C693" s="36"/>
      <c r="D693" s="208" t="s">
        <v>141</v>
      </c>
      <c r="E693" s="36"/>
      <c r="F693" s="209" t="s">
        <v>544</v>
      </c>
      <c r="G693" s="36"/>
      <c r="H693" s="36"/>
      <c r="I693" s="115"/>
      <c r="J693" s="36"/>
      <c r="K693" s="36"/>
      <c r="L693" s="39"/>
      <c r="M693" s="210"/>
      <c r="N693" s="211"/>
      <c r="O693" s="71"/>
      <c r="P693" s="71"/>
      <c r="Q693" s="71"/>
      <c r="R693" s="71"/>
      <c r="S693" s="71"/>
      <c r="T693" s="72"/>
      <c r="U693" s="34"/>
      <c r="V693" s="34"/>
      <c r="W693" s="34"/>
      <c r="X693" s="34"/>
      <c r="Y693" s="34"/>
      <c r="Z693" s="34"/>
      <c r="AA693" s="34"/>
      <c r="AB693" s="34"/>
      <c r="AC693" s="34"/>
      <c r="AD693" s="34"/>
      <c r="AE693" s="34"/>
      <c r="AT693" s="17" t="s">
        <v>141</v>
      </c>
      <c r="AU693" s="17" t="s">
        <v>83</v>
      </c>
    </row>
    <row r="694" spans="1:65" s="13" customFormat="1" ht="11.25">
      <c r="B694" s="222"/>
      <c r="C694" s="223"/>
      <c r="D694" s="208" t="s">
        <v>142</v>
      </c>
      <c r="E694" s="224" t="s">
        <v>1</v>
      </c>
      <c r="F694" s="225" t="s">
        <v>209</v>
      </c>
      <c r="G694" s="223"/>
      <c r="H694" s="226">
        <v>12</v>
      </c>
      <c r="I694" s="227"/>
      <c r="J694" s="223"/>
      <c r="K694" s="223"/>
      <c r="L694" s="228"/>
      <c r="M694" s="229"/>
      <c r="N694" s="230"/>
      <c r="O694" s="230"/>
      <c r="P694" s="230"/>
      <c r="Q694" s="230"/>
      <c r="R694" s="230"/>
      <c r="S694" s="230"/>
      <c r="T694" s="231"/>
      <c r="AT694" s="232" t="s">
        <v>142</v>
      </c>
      <c r="AU694" s="232" t="s">
        <v>83</v>
      </c>
      <c r="AV694" s="13" t="s">
        <v>85</v>
      </c>
      <c r="AW694" s="13" t="s">
        <v>31</v>
      </c>
      <c r="AX694" s="13" t="s">
        <v>75</v>
      </c>
      <c r="AY694" s="232" t="s">
        <v>132</v>
      </c>
    </row>
    <row r="695" spans="1:65" s="14" customFormat="1" ht="11.25">
      <c r="B695" s="233"/>
      <c r="C695" s="234"/>
      <c r="D695" s="208" t="s">
        <v>142</v>
      </c>
      <c r="E695" s="235" t="s">
        <v>1</v>
      </c>
      <c r="F695" s="236" t="s">
        <v>145</v>
      </c>
      <c r="G695" s="234"/>
      <c r="H695" s="237">
        <v>12</v>
      </c>
      <c r="I695" s="238"/>
      <c r="J695" s="234"/>
      <c r="K695" s="234"/>
      <c r="L695" s="239"/>
      <c r="M695" s="240"/>
      <c r="N695" s="241"/>
      <c r="O695" s="241"/>
      <c r="P695" s="241"/>
      <c r="Q695" s="241"/>
      <c r="R695" s="241"/>
      <c r="S695" s="241"/>
      <c r="T695" s="242"/>
      <c r="AT695" s="243" t="s">
        <v>142</v>
      </c>
      <c r="AU695" s="243" t="s">
        <v>83</v>
      </c>
      <c r="AV695" s="14" t="s">
        <v>139</v>
      </c>
      <c r="AW695" s="14" t="s">
        <v>31</v>
      </c>
      <c r="AX695" s="14" t="s">
        <v>83</v>
      </c>
      <c r="AY695" s="243" t="s">
        <v>132</v>
      </c>
    </row>
    <row r="696" spans="1:65" s="2" customFormat="1" ht="21.75" customHeight="1">
      <c r="A696" s="34"/>
      <c r="B696" s="35"/>
      <c r="C696" s="244" t="s">
        <v>545</v>
      </c>
      <c r="D696" s="244" t="s">
        <v>441</v>
      </c>
      <c r="E696" s="245" t="s">
        <v>546</v>
      </c>
      <c r="F696" s="246" t="s">
        <v>547</v>
      </c>
      <c r="G696" s="247" t="s">
        <v>149</v>
      </c>
      <c r="H696" s="248">
        <v>58</v>
      </c>
      <c r="I696" s="249"/>
      <c r="J696" s="250">
        <f>ROUND(I696*H696,2)</f>
        <v>0</v>
      </c>
      <c r="K696" s="246" t="s">
        <v>137</v>
      </c>
      <c r="L696" s="39"/>
      <c r="M696" s="251" t="s">
        <v>1</v>
      </c>
      <c r="N696" s="252" t="s">
        <v>40</v>
      </c>
      <c r="O696" s="71"/>
      <c r="P696" s="204">
        <f>O696*H696</f>
        <v>0</v>
      </c>
      <c r="Q696" s="204">
        <v>0</v>
      </c>
      <c r="R696" s="204">
        <f>Q696*H696</f>
        <v>0</v>
      </c>
      <c r="S696" s="204">
        <v>0</v>
      </c>
      <c r="T696" s="205">
        <f>S696*H696</f>
        <v>0</v>
      </c>
      <c r="U696" s="34"/>
      <c r="V696" s="34"/>
      <c r="W696" s="34"/>
      <c r="X696" s="34"/>
      <c r="Y696" s="34"/>
      <c r="Z696" s="34"/>
      <c r="AA696" s="34"/>
      <c r="AB696" s="34"/>
      <c r="AC696" s="34"/>
      <c r="AD696" s="34"/>
      <c r="AE696" s="34"/>
      <c r="AR696" s="206" t="s">
        <v>139</v>
      </c>
      <c r="AT696" s="206" t="s">
        <v>441</v>
      </c>
      <c r="AU696" s="206" t="s">
        <v>83</v>
      </c>
      <c r="AY696" s="17" t="s">
        <v>132</v>
      </c>
      <c r="BE696" s="207">
        <f>IF(N696="základní",J696,0)</f>
        <v>0</v>
      </c>
      <c r="BF696" s="207">
        <f>IF(N696="snížená",J696,0)</f>
        <v>0</v>
      </c>
      <c r="BG696" s="207">
        <f>IF(N696="zákl. přenesená",J696,0)</f>
        <v>0</v>
      </c>
      <c r="BH696" s="207">
        <f>IF(N696="sníž. přenesená",J696,0)</f>
        <v>0</v>
      </c>
      <c r="BI696" s="207">
        <f>IF(N696="nulová",J696,0)</f>
        <v>0</v>
      </c>
      <c r="BJ696" s="17" t="s">
        <v>83</v>
      </c>
      <c r="BK696" s="207">
        <f>ROUND(I696*H696,2)</f>
        <v>0</v>
      </c>
      <c r="BL696" s="17" t="s">
        <v>139</v>
      </c>
      <c r="BM696" s="206" t="s">
        <v>548</v>
      </c>
    </row>
    <row r="697" spans="1:65" s="2" customFormat="1" ht="29.25">
      <c r="A697" s="34"/>
      <c r="B697" s="35"/>
      <c r="C697" s="36"/>
      <c r="D697" s="208" t="s">
        <v>141</v>
      </c>
      <c r="E697" s="36"/>
      <c r="F697" s="209" t="s">
        <v>549</v>
      </c>
      <c r="G697" s="36"/>
      <c r="H697" s="36"/>
      <c r="I697" s="115"/>
      <c r="J697" s="36"/>
      <c r="K697" s="36"/>
      <c r="L697" s="39"/>
      <c r="M697" s="210"/>
      <c r="N697" s="211"/>
      <c r="O697" s="71"/>
      <c r="P697" s="71"/>
      <c r="Q697" s="71"/>
      <c r="R697" s="71"/>
      <c r="S697" s="71"/>
      <c r="T697" s="72"/>
      <c r="U697" s="34"/>
      <c r="V697" s="34"/>
      <c r="W697" s="34"/>
      <c r="X697" s="34"/>
      <c r="Y697" s="34"/>
      <c r="Z697" s="34"/>
      <c r="AA697" s="34"/>
      <c r="AB697" s="34"/>
      <c r="AC697" s="34"/>
      <c r="AD697" s="34"/>
      <c r="AE697" s="34"/>
      <c r="AT697" s="17" t="s">
        <v>141</v>
      </c>
      <c r="AU697" s="17" t="s">
        <v>83</v>
      </c>
    </row>
    <row r="698" spans="1:65" s="13" customFormat="1" ht="11.25">
      <c r="B698" s="222"/>
      <c r="C698" s="223"/>
      <c r="D698" s="208" t="s">
        <v>142</v>
      </c>
      <c r="E698" s="224" t="s">
        <v>1</v>
      </c>
      <c r="F698" s="225" t="s">
        <v>424</v>
      </c>
      <c r="G698" s="223"/>
      <c r="H698" s="226">
        <v>58</v>
      </c>
      <c r="I698" s="227"/>
      <c r="J698" s="223"/>
      <c r="K698" s="223"/>
      <c r="L698" s="228"/>
      <c r="M698" s="229"/>
      <c r="N698" s="230"/>
      <c r="O698" s="230"/>
      <c r="P698" s="230"/>
      <c r="Q698" s="230"/>
      <c r="R698" s="230"/>
      <c r="S698" s="230"/>
      <c r="T698" s="231"/>
      <c r="AT698" s="232" t="s">
        <v>142</v>
      </c>
      <c r="AU698" s="232" t="s">
        <v>83</v>
      </c>
      <c r="AV698" s="13" t="s">
        <v>85</v>
      </c>
      <c r="AW698" s="13" t="s">
        <v>31</v>
      </c>
      <c r="AX698" s="13" t="s">
        <v>75</v>
      </c>
      <c r="AY698" s="232" t="s">
        <v>132</v>
      </c>
    </row>
    <row r="699" spans="1:65" s="14" customFormat="1" ht="11.25">
      <c r="B699" s="233"/>
      <c r="C699" s="234"/>
      <c r="D699" s="208" t="s">
        <v>142</v>
      </c>
      <c r="E699" s="235" t="s">
        <v>1</v>
      </c>
      <c r="F699" s="236" t="s">
        <v>145</v>
      </c>
      <c r="G699" s="234"/>
      <c r="H699" s="237">
        <v>58</v>
      </c>
      <c r="I699" s="238"/>
      <c r="J699" s="234"/>
      <c r="K699" s="234"/>
      <c r="L699" s="239"/>
      <c r="M699" s="240"/>
      <c r="N699" s="241"/>
      <c r="O699" s="241"/>
      <c r="P699" s="241"/>
      <c r="Q699" s="241"/>
      <c r="R699" s="241"/>
      <c r="S699" s="241"/>
      <c r="T699" s="242"/>
      <c r="AT699" s="243" t="s">
        <v>142</v>
      </c>
      <c r="AU699" s="243" t="s">
        <v>83</v>
      </c>
      <c r="AV699" s="14" t="s">
        <v>139</v>
      </c>
      <c r="AW699" s="14" t="s">
        <v>31</v>
      </c>
      <c r="AX699" s="14" t="s">
        <v>83</v>
      </c>
      <c r="AY699" s="243" t="s">
        <v>132</v>
      </c>
    </row>
    <row r="700" spans="1:65" s="2" customFormat="1" ht="21.75" customHeight="1">
      <c r="A700" s="34"/>
      <c r="B700" s="35"/>
      <c r="C700" s="244" t="s">
        <v>550</v>
      </c>
      <c r="D700" s="244" t="s">
        <v>441</v>
      </c>
      <c r="E700" s="245" t="s">
        <v>551</v>
      </c>
      <c r="F700" s="246" t="s">
        <v>552</v>
      </c>
      <c r="G700" s="247" t="s">
        <v>553</v>
      </c>
      <c r="H700" s="248">
        <v>4</v>
      </c>
      <c r="I700" s="249"/>
      <c r="J700" s="250">
        <f>ROUND(I700*H700,2)</f>
        <v>0</v>
      </c>
      <c r="K700" s="246" t="s">
        <v>137</v>
      </c>
      <c r="L700" s="39"/>
      <c r="M700" s="251" t="s">
        <v>1</v>
      </c>
      <c r="N700" s="252" t="s">
        <v>40</v>
      </c>
      <c r="O700" s="71"/>
      <c r="P700" s="204">
        <f>O700*H700</f>
        <v>0</v>
      </c>
      <c r="Q700" s="204">
        <v>0</v>
      </c>
      <c r="R700" s="204">
        <f>Q700*H700</f>
        <v>0</v>
      </c>
      <c r="S700" s="204">
        <v>0</v>
      </c>
      <c r="T700" s="205">
        <f>S700*H700</f>
        <v>0</v>
      </c>
      <c r="U700" s="34"/>
      <c r="V700" s="34"/>
      <c r="W700" s="34"/>
      <c r="X700" s="34"/>
      <c r="Y700" s="34"/>
      <c r="Z700" s="34"/>
      <c r="AA700" s="34"/>
      <c r="AB700" s="34"/>
      <c r="AC700" s="34"/>
      <c r="AD700" s="34"/>
      <c r="AE700" s="34"/>
      <c r="AR700" s="206" t="s">
        <v>139</v>
      </c>
      <c r="AT700" s="206" t="s">
        <v>441</v>
      </c>
      <c r="AU700" s="206" t="s">
        <v>83</v>
      </c>
      <c r="AY700" s="17" t="s">
        <v>132</v>
      </c>
      <c r="BE700" s="207">
        <f>IF(N700="základní",J700,0)</f>
        <v>0</v>
      </c>
      <c r="BF700" s="207">
        <f>IF(N700="snížená",J700,0)</f>
        <v>0</v>
      </c>
      <c r="BG700" s="207">
        <f>IF(N700="zákl. přenesená",J700,0)</f>
        <v>0</v>
      </c>
      <c r="BH700" s="207">
        <f>IF(N700="sníž. přenesená",J700,0)</f>
        <v>0</v>
      </c>
      <c r="BI700" s="207">
        <f>IF(N700="nulová",J700,0)</f>
        <v>0</v>
      </c>
      <c r="BJ700" s="17" t="s">
        <v>83</v>
      </c>
      <c r="BK700" s="207">
        <f>ROUND(I700*H700,2)</f>
        <v>0</v>
      </c>
      <c r="BL700" s="17" t="s">
        <v>139</v>
      </c>
      <c r="BM700" s="206" t="s">
        <v>554</v>
      </c>
    </row>
    <row r="701" spans="1:65" s="2" customFormat="1" ht="87.75">
      <c r="A701" s="34"/>
      <c r="B701" s="35"/>
      <c r="C701" s="36"/>
      <c r="D701" s="208" t="s">
        <v>141</v>
      </c>
      <c r="E701" s="36"/>
      <c r="F701" s="209" t="s">
        <v>555</v>
      </c>
      <c r="G701" s="36"/>
      <c r="H701" s="36"/>
      <c r="I701" s="115"/>
      <c r="J701" s="36"/>
      <c r="K701" s="36"/>
      <c r="L701" s="39"/>
      <c r="M701" s="210"/>
      <c r="N701" s="211"/>
      <c r="O701" s="71"/>
      <c r="P701" s="71"/>
      <c r="Q701" s="71"/>
      <c r="R701" s="71"/>
      <c r="S701" s="71"/>
      <c r="T701" s="72"/>
      <c r="U701" s="34"/>
      <c r="V701" s="34"/>
      <c r="W701" s="34"/>
      <c r="X701" s="34"/>
      <c r="Y701" s="34"/>
      <c r="Z701" s="34"/>
      <c r="AA701" s="34"/>
      <c r="AB701" s="34"/>
      <c r="AC701" s="34"/>
      <c r="AD701" s="34"/>
      <c r="AE701" s="34"/>
      <c r="AT701" s="17" t="s">
        <v>141</v>
      </c>
      <c r="AU701" s="17" t="s">
        <v>83</v>
      </c>
    </row>
    <row r="702" spans="1:65" s="12" customFormat="1" ht="11.25">
      <c r="B702" s="212"/>
      <c r="C702" s="213"/>
      <c r="D702" s="208" t="s">
        <v>142</v>
      </c>
      <c r="E702" s="214" t="s">
        <v>1</v>
      </c>
      <c r="F702" s="215" t="s">
        <v>165</v>
      </c>
      <c r="G702" s="213"/>
      <c r="H702" s="214" t="s">
        <v>1</v>
      </c>
      <c r="I702" s="216"/>
      <c r="J702" s="213"/>
      <c r="K702" s="213"/>
      <c r="L702" s="217"/>
      <c r="M702" s="218"/>
      <c r="N702" s="219"/>
      <c r="O702" s="219"/>
      <c r="P702" s="219"/>
      <c r="Q702" s="219"/>
      <c r="R702" s="219"/>
      <c r="S702" s="219"/>
      <c r="T702" s="220"/>
      <c r="AT702" s="221" t="s">
        <v>142</v>
      </c>
      <c r="AU702" s="221" t="s">
        <v>83</v>
      </c>
      <c r="AV702" s="12" t="s">
        <v>83</v>
      </c>
      <c r="AW702" s="12" t="s">
        <v>31</v>
      </c>
      <c r="AX702" s="12" t="s">
        <v>75</v>
      </c>
      <c r="AY702" s="221" t="s">
        <v>132</v>
      </c>
    </row>
    <row r="703" spans="1:65" s="13" customFormat="1" ht="11.25">
      <c r="B703" s="222"/>
      <c r="C703" s="223"/>
      <c r="D703" s="208" t="s">
        <v>142</v>
      </c>
      <c r="E703" s="224" t="s">
        <v>1</v>
      </c>
      <c r="F703" s="225" t="s">
        <v>139</v>
      </c>
      <c r="G703" s="223"/>
      <c r="H703" s="226">
        <v>4</v>
      </c>
      <c r="I703" s="227"/>
      <c r="J703" s="223"/>
      <c r="K703" s="223"/>
      <c r="L703" s="228"/>
      <c r="M703" s="229"/>
      <c r="N703" s="230"/>
      <c r="O703" s="230"/>
      <c r="P703" s="230"/>
      <c r="Q703" s="230"/>
      <c r="R703" s="230"/>
      <c r="S703" s="230"/>
      <c r="T703" s="231"/>
      <c r="AT703" s="232" t="s">
        <v>142</v>
      </c>
      <c r="AU703" s="232" t="s">
        <v>83</v>
      </c>
      <c r="AV703" s="13" t="s">
        <v>85</v>
      </c>
      <c r="AW703" s="13" t="s">
        <v>31</v>
      </c>
      <c r="AX703" s="13" t="s">
        <v>75</v>
      </c>
      <c r="AY703" s="232" t="s">
        <v>132</v>
      </c>
    </row>
    <row r="704" spans="1:65" s="14" customFormat="1" ht="11.25">
      <c r="B704" s="233"/>
      <c r="C704" s="234"/>
      <c r="D704" s="208" t="s">
        <v>142</v>
      </c>
      <c r="E704" s="235" t="s">
        <v>1</v>
      </c>
      <c r="F704" s="236" t="s">
        <v>145</v>
      </c>
      <c r="G704" s="234"/>
      <c r="H704" s="237">
        <v>4</v>
      </c>
      <c r="I704" s="238"/>
      <c r="J704" s="234"/>
      <c r="K704" s="234"/>
      <c r="L704" s="239"/>
      <c r="M704" s="240"/>
      <c r="N704" s="241"/>
      <c r="O704" s="241"/>
      <c r="P704" s="241"/>
      <c r="Q704" s="241"/>
      <c r="R704" s="241"/>
      <c r="S704" s="241"/>
      <c r="T704" s="242"/>
      <c r="AT704" s="243" t="s">
        <v>142</v>
      </c>
      <c r="AU704" s="243" t="s">
        <v>83</v>
      </c>
      <c r="AV704" s="14" t="s">
        <v>139</v>
      </c>
      <c r="AW704" s="14" t="s">
        <v>31</v>
      </c>
      <c r="AX704" s="14" t="s">
        <v>83</v>
      </c>
      <c r="AY704" s="243" t="s">
        <v>132</v>
      </c>
    </row>
    <row r="705" spans="1:65" s="2" customFormat="1" ht="21.75" customHeight="1">
      <c r="A705" s="34"/>
      <c r="B705" s="35"/>
      <c r="C705" s="244" t="s">
        <v>556</v>
      </c>
      <c r="D705" s="244" t="s">
        <v>441</v>
      </c>
      <c r="E705" s="245" t="s">
        <v>557</v>
      </c>
      <c r="F705" s="246" t="s">
        <v>558</v>
      </c>
      <c r="G705" s="247" t="s">
        <v>553</v>
      </c>
      <c r="H705" s="248">
        <v>40</v>
      </c>
      <c r="I705" s="249"/>
      <c r="J705" s="250">
        <f>ROUND(I705*H705,2)</f>
        <v>0</v>
      </c>
      <c r="K705" s="246" t="s">
        <v>137</v>
      </c>
      <c r="L705" s="39"/>
      <c r="M705" s="251" t="s">
        <v>1</v>
      </c>
      <c r="N705" s="252" t="s">
        <v>40</v>
      </c>
      <c r="O705" s="71"/>
      <c r="P705" s="204">
        <f>O705*H705</f>
        <v>0</v>
      </c>
      <c r="Q705" s="204">
        <v>0</v>
      </c>
      <c r="R705" s="204">
        <f>Q705*H705</f>
        <v>0</v>
      </c>
      <c r="S705" s="204">
        <v>0</v>
      </c>
      <c r="T705" s="205">
        <f>S705*H705</f>
        <v>0</v>
      </c>
      <c r="U705" s="34"/>
      <c r="V705" s="34"/>
      <c r="W705" s="34"/>
      <c r="X705" s="34"/>
      <c r="Y705" s="34"/>
      <c r="Z705" s="34"/>
      <c r="AA705" s="34"/>
      <c r="AB705" s="34"/>
      <c r="AC705" s="34"/>
      <c r="AD705" s="34"/>
      <c r="AE705" s="34"/>
      <c r="AR705" s="206" t="s">
        <v>139</v>
      </c>
      <c r="AT705" s="206" t="s">
        <v>441</v>
      </c>
      <c r="AU705" s="206" t="s">
        <v>83</v>
      </c>
      <c r="AY705" s="17" t="s">
        <v>132</v>
      </c>
      <c r="BE705" s="207">
        <f>IF(N705="základní",J705,0)</f>
        <v>0</v>
      </c>
      <c r="BF705" s="207">
        <f>IF(N705="snížená",J705,0)</f>
        <v>0</v>
      </c>
      <c r="BG705" s="207">
        <f>IF(N705="zákl. přenesená",J705,0)</f>
        <v>0</v>
      </c>
      <c r="BH705" s="207">
        <f>IF(N705="sníž. přenesená",J705,0)</f>
        <v>0</v>
      </c>
      <c r="BI705" s="207">
        <f>IF(N705="nulová",J705,0)</f>
        <v>0</v>
      </c>
      <c r="BJ705" s="17" t="s">
        <v>83</v>
      </c>
      <c r="BK705" s="207">
        <f>ROUND(I705*H705,2)</f>
        <v>0</v>
      </c>
      <c r="BL705" s="17" t="s">
        <v>139</v>
      </c>
      <c r="BM705" s="206" t="s">
        <v>559</v>
      </c>
    </row>
    <row r="706" spans="1:65" s="2" customFormat="1" ht="68.25">
      <c r="A706" s="34"/>
      <c r="B706" s="35"/>
      <c r="C706" s="36"/>
      <c r="D706" s="208" t="s">
        <v>141</v>
      </c>
      <c r="E706" s="36"/>
      <c r="F706" s="209" t="s">
        <v>560</v>
      </c>
      <c r="G706" s="36"/>
      <c r="H706" s="36"/>
      <c r="I706" s="115"/>
      <c r="J706" s="36"/>
      <c r="K706" s="36"/>
      <c r="L706" s="39"/>
      <c r="M706" s="210"/>
      <c r="N706" s="211"/>
      <c r="O706" s="71"/>
      <c r="P706" s="71"/>
      <c r="Q706" s="71"/>
      <c r="R706" s="71"/>
      <c r="S706" s="71"/>
      <c r="T706" s="72"/>
      <c r="U706" s="34"/>
      <c r="V706" s="34"/>
      <c r="W706" s="34"/>
      <c r="X706" s="34"/>
      <c r="Y706" s="34"/>
      <c r="Z706" s="34"/>
      <c r="AA706" s="34"/>
      <c r="AB706" s="34"/>
      <c r="AC706" s="34"/>
      <c r="AD706" s="34"/>
      <c r="AE706" s="34"/>
      <c r="AT706" s="17" t="s">
        <v>141</v>
      </c>
      <c r="AU706" s="17" t="s">
        <v>83</v>
      </c>
    </row>
    <row r="707" spans="1:65" s="12" customFormat="1" ht="11.25">
      <c r="B707" s="212"/>
      <c r="C707" s="213"/>
      <c r="D707" s="208" t="s">
        <v>142</v>
      </c>
      <c r="E707" s="214" t="s">
        <v>1</v>
      </c>
      <c r="F707" s="215" t="s">
        <v>196</v>
      </c>
      <c r="G707" s="213"/>
      <c r="H707" s="214" t="s">
        <v>1</v>
      </c>
      <c r="I707" s="216"/>
      <c r="J707" s="213"/>
      <c r="K707" s="213"/>
      <c r="L707" s="217"/>
      <c r="M707" s="218"/>
      <c r="N707" s="219"/>
      <c r="O707" s="219"/>
      <c r="P707" s="219"/>
      <c r="Q707" s="219"/>
      <c r="R707" s="219"/>
      <c r="S707" s="219"/>
      <c r="T707" s="220"/>
      <c r="AT707" s="221" t="s">
        <v>142</v>
      </c>
      <c r="AU707" s="221" t="s">
        <v>83</v>
      </c>
      <c r="AV707" s="12" t="s">
        <v>83</v>
      </c>
      <c r="AW707" s="12" t="s">
        <v>31</v>
      </c>
      <c r="AX707" s="12" t="s">
        <v>75</v>
      </c>
      <c r="AY707" s="221" t="s">
        <v>132</v>
      </c>
    </row>
    <row r="708" spans="1:65" s="13" customFormat="1" ht="11.25">
      <c r="B708" s="222"/>
      <c r="C708" s="223"/>
      <c r="D708" s="208" t="s">
        <v>142</v>
      </c>
      <c r="E708" s="224" t="s">
        <v>1</v>
      </c>
      <c r="F708" s="225" t="s">
        <v>209</v>
      </c>
      <c r="G708" s="223"/>
      <c r="H708" s="226">
        <v>12</v>
      </c>
      <c r="I708" s="227"/>
      <c r="J708" s="223"/>
      <c r="K708" s="223"/>
      <c r="L708" s="228"/>
      <c r="M708" s="229"/>
      <c r="N708" s="230"/>
      <c r="O708" s="230"/>
      <c r="P708" s="230"/>
      <c r="Q708" s="230"/>
      <c r="R708" s="230"/>
      <c r="S708" s="230"/>
      <c r="T708" s="231"/>
      <c r="AT708" s="232" t="s">
        <v>142</v>
      </c>
      <c r="AU708" s="232" t="s">
        <v>83</v>
      </c>
      <c r="AV708" s="13" t="s">
        <v>85</v>
      </c>
      <c r="AW708" s="13" t="s">
        <v>31</v>
      </c>
      <c r="AX708" s="13" t="s">
        <v>75</v>
      </c>
      <c r="AY708" s="232" t="s">
        <v>132</v>
      </c>
    </row>
    <row r="709" spans="1:65" s="12" customFormat="1" ht="11.25">
      <c r="B709" s="212"/>
      <c r="C709" s="213"/>
      <c r="D709" s="208" t="s">
        <v>142</v>
      </c>
      <c r="E709" s="214" t="s">
        <v>1</v>
      </c>
      <c r="F709" s="215" t="s">
        <v>151</v>
      </c>
      <c r="G709" s="213"/>
      <c r="H709" s="214" t="s">
        <v>1</v>
      </c>
      <c r="I709" s="216"/>
      <c r="J709" s="213"/>
      <c r="K709" s="213"/>
      <c r="L709" s="217"/>
      <c r="M709" s="218"/>
      <c r="N709" s="219"/>
      <c r="O709" s="219"/>
      <c r="P709" s="219"/>
      <c r="Q709" s="219"/>
      <c r="R709" s="219"/>
      <c r="S709" s="219"/>
      <c r="T709" s="220"/>
      <c r="AT709" s="221" t="s">
        <v>142</v>
      </c>
      <c r="AU709" s="221" t="s">
        <v>83</v>
      </c>
      <c r="AV709" s="12" t="s">
        <v>83</v>
      </c>
      <c r="AW709" s="12" t="s">
        <v>31</v>
      </c>
      <c r="AX709" s="12" t="s">
        <v>75</v>
      </c>
      <c r="AY709" s="221" t="s">
        <v>132</v>
      </c>
    </row>
    <row r="710" spans="1:65" s="13" customFormat="1" ht="11.25">
      <c r="B710" s="222"/>
      <c r="C710" s="223"/>
      <c r="D710" s="208" t="s">
        <v>142</v>
      </c>
      <c r="E710" s="224" t="s">
        <v>1</v>
      </c>
      <c r="F710" s="225" t="s">
        <v>217</v>
      </c>
      <c r="G710" s="223"/>
      <c r="H710" s="226">
        <v>14</v>
      </c>
      <c r="I710" s="227"/>
      <c r="J710" s="223"/>
      <c r="K710" s="223"/>
      <c r="L710" s="228"/>
      <c r="M710" s="229"/>
      <c r="N710" s="230"/>
      <c r="O710" s="230"/>
      <c r="P710" s="230"/>
      <c r="Q710" s="230"/>
      <c r="R710" s="230"/>
      <c r="S710" s="230"/>
      <c r="T710" s="231"/>
      <c r="AT710" s="232" t="s">
        <v>142</v>
      </c>
      <c r="AU710" s="232" t="s">
        <v>83</v>
      </c>
      <c r="AV710" s="13" t="s">
        <v>85</v>
      </c>
      <c r="AW710" s="13" t="s">
        <v>31</v>
      </c>
      <c r="AX710" s="13" t="s">
        <v>75</v>
      </c>
      <c r="AY710" s="232" t="s">
        <v>132</v>
      </c>
    </row>
    <row r="711" spans="1:65" s="12" customFormat="1" ht="11.25">
      <c r="B711" s="212"/>
      <c r="C711" s="213"/>
      <c r="D711" s="208" t="s">
        <v>142</v>
      </c>
      <c r="E711" s="214" t="s">
        <v>1</v>
      </c>
      <c r="F711" s="215" t="s">
        <v>157</v>
      </c>
      <c r="G711" s="213"/>
      <c r="H711" s="214" t="s">
        <v>1</v>
      </c>
      <c r="I711" s="216"/>
      <c r="J711" s="213"/>
      <c r="K711" s="213"/>
      <c r="L711" s="217"/>
      <c r="M711" s="218"/>
      <c r="N711" s="219"/>
      <c r="O711" s="219"/>
      <c r="P711" s="219"/>
      <c r="Q711" s="219"/>
      <c r="R711" s="219"/>
      <c r="S711" s="219"/>
      <c r="T711" s="220"/>
      <c r="AT711" s="221" t="s">
        <v>142</v>
      </c>
      <c r="AU711" s="221" t="s">
        <v>83</v>
      </c>
      <c r="AV711" s="12" t="s">
        <v>83</v>
      </c>
      <c r="AW711" s="12" t="s">
        <v>31</v>
      </c>
      <c r="AX711" s="12" t="s">
        <v>75</v>
      </c>
      <c r="AY711" s="221" t="s">
        <v>132</v>
      </c>
    </row>
    <row r="712" spans="1:65" s="13" customFormat="1" ht="11.25">
      <c r="B712" s="222"/>
      <c r="C712" s="223"/>
      <c r="D712" s="208" t="s">
        <v>142</v>
      </c>
      <c r="E712" s="224" t="s">
        <v>1</v>
      </c>
      <c r="F712" s="225" t="s">
        <v>85</v>
      </c>
      <c r="G712" s="223"/>
      <c r="H712" s="226">
        <v>2</v>
      </c>
      <c r="I712" s="227"/>
      <c r="J712" s="223"/>
      <c r="K712" s="223"/>
      <c r="L712" s="228"/>
      <c r="M712" s="229"/>
      <c r="N712" s="230"/>
      <c r="O712" s="230"/>
      <c r="P712" s="230"/>
      <c r="Q712" s="230"/>
      <c r="R712" s="230"/>
      <c r="S712" s="230"/>
      <c r="T712" s="231"/>
      <c r="AT712" s="232" t="s">
        <v>142</v>
      </c>
      <c r="AU712" s="232" t="s">
        <v>83</v>
      </c>
      <c r="AV712" s="13" t="s">
        <v>85</v>
      </c>
      <c r="AW712" s="13" t="s">
        <v>31</v>
      </c>
      <c r="AX712" s="13" t="s">
        <v>75</v>
      </c>
      <c r="AY712" s="232" t="s">
        <v>132</v>
      </c>
    </row>
    <row r="713" spans="1:65" s="12" customFormat="1" ht="11.25">
      <c r="B713" s="212"/>
      <c r="C713" s="213"/>
      <c r="D713" s="208" t="s">
        <v>142</v>
      </c>
      <c r="E713" s="214" t="s">
        <v>1</v>
      </c>
      <c r="F713" s="215" t="s">
        <v>143</v>
      </c>
      <c r="G713" s="213"/>
      <c r="H713" s="214" t="s">
        <v>1</v>
      </c>
      <c r="I713" s="216"/>
      <c r="J713" s="213"/>
      <c r="K713" s="213"/>
      <c r="L713" s="217"/>
      <c r="M713" s="218"/>
      <c r="N713" s="219"/>
      <c r="O713" s="219"/>
      <c r="P713" s="219"/>
      <c r="Q713" s="219"/>
      <c r="R713" s="219"/>
      <c r="S713" s="219"/>
      <c r="T713" s="220"/>
      <c r="AT713" s="221" t="s">
        <v>142</v>
      </c>
      <c r="AU713" s="221" t="s">
        <v>83</v>
      </c>
      <c r="AV713" s="12" t="s">
        <v>83</v>
      </c>
      <c r="AW713" s="12" t="s">
        <v>31</v>
      </c>
      <c r="AX713" s="12" t="s">
        <v>75</v>
      </c>
      <c r="AY713" s="221" t="s">
        <v>132</v>
      </c>
    </row>
    <row r="714" spans="1:65" s="13" customFormat="1" ht="11.25">
      <c r="B714" s="222"/>
      <c r="C714" s="223"/>
      <c r="D714" s="208" t="s">
        <v>142</v>
      </c>
      <c r="E714" s="224" t="s">
        <v>1</v>
      </c>
      <c r="F714" s="225" t="s">
        <v>209</v>
      </c>
      <c r="G714" s="223"/>
      <c r="H714" s="226">
        <v>12</v>
      </c>
      <c r="I714" s="227"/>
      <c r="J714" s="223"/>
      <c r="K714" s="223"/>
      <c r="L714" s="228"/>
      <c r="M714" s="229"/>
      <c r="N714" s="230"/>
      <c r="O714" s="230"/>
      <c r="P714" s="230"/>
      <c r="Q714" s="230"/>
      <c r="R714" s="230"/>
      <c r="S714" s="230"/>
      <c r="T714" s="231"/>
      <c r="AT714" s="232" t="s">
        <v>142</v>
      </c>
      <c r="AU714" s="232" t="s">
        <v>83</v>
      </c>
      <c r="AV714" s="13" t="s">
        <v>85</v>
      </c>
      <c r="AW714" s="13" t="s">
        <v>31</v>
      </c>
      <c r="AX714" s="13" t="s">
        <v>75</v>
      </c>
      <c r="AY714" s="232" t="s">
        <v>132</v>
      </c>
    </row>
    <row r="715" spans="1:65" s="14" customFormat="1" ht="11.25">
      <c r="B715" s="233"/>
      <c r="C715" s="234"/>
      <c r="D715" s="208" t="s">
        <v>142</v>
      </c>
      <c r="E715" s="235" t="s">
        <v>1</v>
      </c>
      <c r="F715" s="236" t="s">
        <v>145</v>
      </c>
      <c r="G715" s="234"/>
      <c r="H715" s="237">
        <v>40</v>
      </c>
      <c r="I715" s="238"/>
      <c r="J715" s="234"/>
      <c r="K715" s="234"/>
      <c r="L715" s="239"/>
      <c r="M715" s="240"/>
      <c r="N715" s="241"/>
      <c r="O715" s="241"/>
      <c r="P715" s="241"/>
      <c r="Q715" s="241"/>
      <c r="R715" s="241"/>
      <c r="S715" s="241"/>
      <c r="T715" s="242"/>
      <c r="AT715" s="243" t="s">
        <v>142</v>
      </c>
      <c r="AU715" s="243" t="s">
        <v>83</v>
      </c>
      <c r="AV715" s="14" t="s">
        <v>139</v>
      </c>
      <c r="AW715" s="14" t="s">
        <v>31</v>
      </c>
      <c r="AX715" s="14" t="s">
        <v>83</v>
      </c>
      <c r="AY715" s="243" t="s">
        <v>132</v>
      </c>
    </row>
    <row r="716" spans="1:65" s="2" customFormat="1" ht="21.75" customHeight="1">
      <c r="A716" s="34"/>
      <c r="B716" s="35"/>
      <c r="C716" s="244" t="s">
        <v>561</v>
      </c>
      <c r="D716" s="244" t="s">
        <v>441</v>
      </c>
      <c r="E716" s="245" t="s">
        <v>562</v>
      </c>
      <c r="F716" s="246" t="s">
        <v>563</v>
      </c>
      <c r="G716" s="247" t="s">
        <v>553</v>
      </c>
      <c r="H716" s="248">
        <v>4</v>
      </c>
      <c r="I716" s="249"/>
      <c r="J716" s="250">
        <f>ROUND(I716*H716,2)</f>
        <v>0</v>
      </c>
      <c r="K716" s="246" t="s">
        <v>137</v>
      </c>
      <c r="L716" s="39"/>
      <c r="M716" s="251" t="s">
        <v>1</v>
      </c>
      <c r="N716" s="252" t="s">
        <v>40</v>
      </c>
      <c r="O716" s="71"/>
      <c r="P716" s="204">
        <f>O716*H716</f>
        <v>0</v>
      </c>
      <c r="Q716" s="204">
        <v>0</v>
      </c>
      <c r="R716" s="204">
        <f>Q716*H716</f>
        <v>0</v>
      </c>
      <c r="S716" s="204">
        <v>0</v>
      </c>
      <c r="T716" s="205">
        <f>S716*H716</f>
        <v>0</v>
      </c>
      <c r="U716" s="34"/>
      <c r="V716" s="34"/>
      <c r="W716" s="34"/>
      <c r="X716" s="34"/>
      <c r="Y716" s="34"/>
      <c r="Z716" s="34"/>
      <c r="AA716" s="34"/>
      <c r="AB716" s="34"/>
      <c r="AC716" s="34"/>
      <c r="AD716" s="34"/>
      <c r="AE716" s="34"/>
      <c r="AR716" s="206" t="s">
        <v>139</v>
      </c>
      <c r="AT716" s="206" t="s">
        <v>441</v>
      </c>
      <c r="AU716" s="206" t="s">
        <v>83</v>
      </c>
      <c r="AY716" s="17" t="s">
        <v>132</v>
      </c>
      <c r="BE716" s="207">
        <f>IF(N716="základní",J716,0)</f>
        <v>0</v>
      </c>
      <c r="BF716" s="207">
        <f>IF(N716="snížená",J716,0)</f>
        <v>0</v>
      </c>
      <c r="BG716" s="207">
        <f>IF(N716="zákl. přenesená",J716,0)</f>
        <v>0</v>
      </c>
      <c r="BH716" s="207">
        <f>IF(N716="sníž. přenesená",J716,0)</f>
        <v>0</v>
      </c>
      <c r="BI716" s="207">
        <f>IF(N716="nulová",J716,0)</f>
        <v>0</v>
      </c>
      <c r="BJ716" s="17" t="s">
        <v>83</v>
      </c>
      <c r="BK716" s="207">
        <f>ROUND(I716*H716,2)</f>
        <v>0</v>
      </c>
      <c r="BL716" s="17" t="s">
        <v>139</v>
      </c>
      <c r="BM716" s="206" t="s">
        <v>564</v>
      </c>
    </row>
    <row r="717" spans="1:65" s="2" customFormat="1" ht="58.5">
      <c r="A717" s="34"/>
      <c r="B717" s="35"/>
      <c r="C717" s="36"/>
      <c r="D717" s="208" t="s">
        <v>141</v>
      </c>
      <c r="E717" s="36"/>
      <c r="F717" s="209" t="s">
        <v>565</v>
      </c>
      <c r="G717" s="36"/>
      <c r="H717" s="36"/>
      <c r="I717" s="115"/>
      <c r="J717" s="36"/>
      <c r="K717" s="36"/>
      <c r="L717" s="39"/>
      <c r="M717" s="210"/>
      <c r="N717" s="211"/>
      <c r="O717" s="71"/>
      <c r="P717" s="71"/>
      <c r="Q717" s="71"/>
      <c r="R717" s="71"/>
      <c r="S717" s="71"/>
      <c r="T717" s="72"/>
      <c r="U717" s="34"/>
      <c r="V717" s="34"/>
      <c r="W717" s="34"/>
      <c r="X717" s="34"/>
      <c r="Y717" s="34"/>
      <c r="Z717" s="34"/>
      <c r="AA717" s="34"/>
      <c r="AB717" s="34"/>
      <c r="AC717" s="34"/>
      <c r="AD717" s="34"/>
      <c r="AE717" s="34"/>
      <c r="AT717" s="17" t="s">
        <v>141</v>
      </c>
      <c r="AU717" s="17" t="s">
        <v>83</v>
      </c>
    </row>
    <row r="718" spans="1:65" s="13" customFormat="1" ht="11.25">
      <c r="B718" s="222"/>
      <c r="C718" s="223"/>
      <c r="D718" s="208" t="s">
        <v>142</v>
      </c>
      <c r="E718" s="224" t="s">
        <v>1</v>
      </c>
      <c r="F718" s="225" t="s">
        <v>139</v>
      </c>
      <c r="G718" s="223"/>
      <c r="H718" s="226">
        <v>4</v>
      </c>
      <c r="I718" s="227"/>
      <c r="J718" s="223"/>
      <c r="K718" s="223"/>
      <c r="L718" s="228"/>
      <c r="M718" s="229"/>
      <c r="N718" s="230"/>
      <c r="O718" s="230"/>
      <c r="P718" s="230"/>
      <c r="Q718" s="230"/>
      <c r="R718" s="230"/>
      <c r="S718" s="230"/>
      <c r="T718" s="231"/>
      <c r="AT718" s="232" t="s">
        <v>142</v>
      </c>
      <c r="AU718" s="232" t="s">
        <v>83</v>
      </c>
      <c r="AV718" s="13" t="s">
        <v>85</v>
      </c>
      <c r="AW718" s="13" t="s">
        <v>31</v>
      </c>
      <c r="AX718" s="13" t="s">
        <v>75</v>
      </c>
      <c r="AY718" s="232" t="s">
        <v>132</v>
      </c>
    </row>
    <row r="719" spans="1:65" s="14" customFormat="1" ht="11.25">
      <c r="B719" s="233"/>
      <c r="C719" s="234"/>
      <c r="D719" s="208" t="s">
        <v>142</v>
      </c>
      <c r="E719" s="235" t="s">
        <v>1</v>
      </c>
      <c r="F719" s="236" t="s">
        <v>145</v>
      </c>
      <c r="G719" s="234"/>
      <c r="H719" s="237">
        <v>4</v>
      </c>
      <c r="I719" s="238"/>
      <c r="J719" s="234"/>
      <c r="K719" s="234"/>
      <c r="L719" s="239"/>
      <c r="M719" s="240"/>
      <c r="N719" s="241"/>
      <c r="O719" s="241"/>
      <c r="P719" s="241"/>
      <c r="Q719" s="241"/>
      <c r="R719" s="241"/>
      <c r="S719" s="241"/>
      <c r="T719" s="242"/>
      <c r="AT719" s="243" t="s">
        <v>142</v>
      </c>
      <c r="AU719" s="243" t="s">
        <v>83</v>
      </c>
      <c r="AV719" s="14" t="s">
        <v>139</v>
      </c>
      <c r="AW719" s="14" t="s">
        <v>31</v>
      </c>
      <c r="AX719" s="14" t="s">
        <v>83</v>
      </c>
      <c r="AY719" s="243" t="s">
        <v>132</v>
      </c>
    </row>
    <row r="720" spans="1:65" s="2" customFormat="1" ht="33" customHeight="1">
      <c r="A720" s="34"/>
      <c r="B720" s="35"/>
      <c r="C720" s="244" t="s">
        <v>566</v>
      </c>
      <c r="D720" s="244" t="s">
        <v>441</v>
      </c>
      <c r="E720" s="245" t="s">
        <v>567</v>
      </c>
      <c r="F720" s="246" t="s">
        <v>568</v>
      </c>
      <c r="G720" s="247" t="s">
        <v>136</v>
      </c>
      <c r="H720" s="248">
        <v>668</v>
      </c>
      <c r="I720" s="249"/>
      <c r="J720" s="250">
        <f>ROUND(I720*H720,2)</f>
        <v>0</v>
      </c>
      <c r="K720" s="246" t="s">
        <v>137</v>
      </c>
      <c r="L720" s="39"/>
      <c r="M720" s="251" t="s">
        <v>1</v>
      </c>
      <c r="N720" s="252" t="s">
        <v>40</v>
      </c>
      <c r="O720" s="71"/>
      <c r="P720" s="204">
        <f>O720*H720</f>
        <v>0</v>
      </c>
      <c r="Q720" s="204">
        <v>0</v>
      </c>
      <c r="R720" s="204">
        <f>Q720*H720</f>
        <v>0</v>
      </c>
      <c r="S720" s="204">
        <v>0</v>
      </c>
      <c r="T720" s="205">
        <f>S720*H720</f>
        <v>0</v>
      </c>
      <c r="U720" s="34"/>
      <c r="V720" s="34"/>
      <c r="W720" s="34"/>
      <c r="X720" s="34"/>
      <c r="Y720" s="34"/>
      <c r="Z720" s="34"/>
      <c r="AA720" s="34"/>
      <c r="AB720" s="34"/>
      <c r="AC720" s="34"/>
      <c r="AD720" s="34"/>
      <c r="AE720" s="34"/>
      <c r="AR720" s="206" t="s">
        <v>139</v>
      </c>
      <c r="AT720" s="206" t="s">
        <v>441</v>
      </c>
      <c r="AU720" s="206" t="s">
        <v>83</v>
      </c>
      <c r="AY720" s="17" t="s">
        <v>132</v>
      </c>
      <c r="BE720" s="207">
        <f>IF(N720="základní",J720,0)</f>
        <v>0</v>
      </c>
      <c r="BF720" s="207">
        <f>IF(N720="snížená",J720,0)</f>
        <v>0</v>
      </c>
      <c r="BG720" s="207">
        <f>IF(N720="zákl. přenesená",J720,0)</f>
        <v>0</v>
      </c>
      <c r="BH720" s="207">
        <f>IF(N720="sníž. přenesená",J720,0)</f>
        <v>0</v>
      </c>
      <c r="BI720" s="207">
        <f>IF(N720="nulová",J720,0)</f>
        <v>0</v>
      </c>
      <c r="BJ720" s="17" t="s">
        <v>83</v>
      </c>
      <c r="BK720" s="207">
        <f>ROUND(I720*H720,2)</f>
        <v>0</v>
      </c>
      <c r="BL720" s="17" t="s">
        <v>139</v>
      </c>
      <c r="BM720" s="206" t="s">
        <v>569</v>
      </c>
    </row>
    <row r="721" spans="1:65" s="2" customFormat="1" ht="58.5">
      <c r="A721" s="34"/>
      <c r="B721" s="35"/>
      <c r="C721" s="36"/>
      <c r="D721" s="208" t="s">
        <v>141</v>
      </c>
      <c r="E721" s="36"/>
      <c r="F721" s="209" t="s">
        <v>570</v>
      </c>
      <c r="G721" s="36"/>
      <c r="H721" s="36"/>
      <c r="I721" s="115"/>
      <c r="J721" s="36"/>
      <c r="K721" s="36"/>
      <c r="L721" s="39"/>
      <c r="M721" s="210"/>
      <c r="N721" s="211"/>
      <c r="O721" s="71"/>
      <c r="P721" s="71"/>
      <c r="Q721" s="71"/>
      <c r="R721" s="71"/>
      <c r="S721" s="71"/>
      <c r="T721" s="72"/>
      <c r="U721" s="34"/>
      <c r="V721" s="34"/>
      <c r="W721" s="34"/>
      <c r="X721" s="34"/>
      <c r="Y721" s="34"/>
      <c r="Z721" s="34"/>
      <c r="AA721" s="34"/>
      <c r="AB721" s="34"/>
      <c r="AC721" s="34"/>
      <c r="AD721" s="34"/>
      <c r="AE721" s="34"/>
      <c r="AT721" s="17" t="s">
        <v>141</v>
      </c>
      <c r="AU721" s="17" t="s">
        <v>83</v>
      </c>
    </row>
    <row r="722" spans="1:65" s="12" customFormat="1" ht="11.25">
      <c r="B722" s="212"/>
      <c r="C722" s="213"/>
      <c r="D722" s="208" t="s">
        <v>142</v>
      </c>
      <c r="E722" s="214" t="s">
        <v>1</v>
      </c>
      <c r="F722" s="215" t="s">
        <v>165</v>
      </c>
      <c r="G722" s="213"/>
      <c r="H722" s="214" t="s">
        <v>1</v>
      </c>
      <c r="I722" s="216"/>
      <c r="J722" s="213"/>
      <c r="K722" s="213"/>
      <c r="L722" s="217"/>
      <c r="M722" s="218"/>
      <c r="N722" s="219"/>
      <c r="O722" s="219"/>
      <c r="P722" s="219"/>
      <c r="Q722" s="219"/>
      <c r="R722" s="219"/>
      <c r="S722" s="219"/>
      <c r="T722" s="220"/>
      <c r="AT722" s="221" t="s">
        <v>142</v>
      </c>
      <c r="AU722" s="221" t="s">
        <v>83</v>
      </c>
      <c r="AV722" s="12" t="s">
        <v>83</v>
      </c>
      <c r="AW722" s="12" t="s">
        <v>31</v>
      </c>
      <c r="AX722" s="12" t="s">
        <v>75</v>
      </c>
      <c r="AY722" s="221" t="s">
        <v>132</v>
      </c>
    </row>
    <row r="723" spans="1:65" s="13" customFormat="1" ht="11.25">
      <c r="B723" s="222"/>
      <c r="C723" s="223"/>
      <c r="D723" s="208" t="s">
        <v>142</v>
      </c>
      <c r="E723" s="224" t="s">
        <v>1</v>
      </c>
      <c r="F723" s="225" t="s">
        <v>144</v>
      </c>
      <c r="G723" s="223"/>
      <c r="H723" s="226">
        <v>334</v>
      </c>
      <c r="I723" s="227"/>
      <c r="J723" s="223"/>
      <c r="K723" s="223"/>
      <c r="L723" s="228"/>
      <c r="M723" s="229"/>
      <c r="N723" s="230"/>
      <c r="O723" s="230"/>
      <c r="P723" s="230"/>
      <c r="Q723" s="230"/>
      <c r="R723" s="230"/>
      <c r="S723" s="230"/>
      <c r="T723" s="231"/>
      <c r="AT723" s="232" t="s">
        <v>142</v>
      </c>
      <c r="AU723" s="232" t="s">
        <v>83</v>
      </c>
      <c r="AV723" s="13" t="s">
        <v>85</v>
      </c>
      <c r="AW723" s="13" t="s">
        <v>31</v>
      </c>
      <c r="AX723" s="13" t="s">
        <v>75</v>
      </c>
      <c r="AY723" s="232" t="s">
        <v>132</v>
      </c>
    </row>
    <row r="724" spans="1:65" s="12" customFormat="1" ht="11.25">
      <c r="B724" s="212"/>
      <c r="C724" s="213"/>
      <c r="D724" s="208" t="s">
        <v>142</v>
      </c>
      <c r="E724" s="214" t="s">
        <v>1</v>
      </c>
      <c r="F724" s="215" t="s">
        <v>143</v>
      </c>
      <c r="G724" s="213"/>
      <c r="H724" s="214" t="s">
        <v>1</v>
      </c>
      <c r="I724" s="216"/>
      <c r="J724" s="213"/>
      <c r="K724" s="213"/>
      <c r="L724" s="217"/>
      <c r="M724" s="218"/>
      <c r="N724" s="219"/>
      <c r="O724" s="219"/>
      <c r="P724" s="219"/>
      <c r="Q724" s="219"/>
      <c r="R724" s="219"/>
      <c r="S724" s="219"/>
      <c r="T724" s="220"/>
      <c r="AT724" s="221" t="s">
        <v>142</v>
      </c>
      <c r="AU724" s="221" t="s">
        <v>83</v>
      </c>
      <c r="AV724" s="12" t="s">
        <v>83</v>
      </c>
      <c r="AW724" s="12" t="s">
        <v>31</v>
      </c>
      <c r="AX724" s="12" t="s">
        <v>75</v>
      </c>
      <c r="AY724" s="221" t="s">
        <v>132</v>
      </c>
    </row>
    <row r="725" spans="1:65" s="13" customFormat="1" ht="11.25">
      <c r="B725" s="222"/>
      <c r="C725" s="223"/>
      <c r="D725" s="208" t="s">
        <v>142</v>
      </c>
      <c r="E725" s="224" t="s">
        <v>1</v>
      </c>
      <c r="F725" s="225" t="s">
        <v>144</v>
      </c>
      <c r="G725" s="223"/>
      <c r="H725" s="226">
        <v>334</v>
      </c>
      <c r="I725" s="227"/>
      <c r="J725" s="223"/>
      <c r="K725" s="223"/>
      <c r="L725" s="228"/>
      <c r="M725" s="229"/>
      <c r="N725" s="230"/>
      <c r="O725" s="230"/>
      <c r="P725" s="230"/>
      <c r="Q725" s="230"/>
      <c r="R725" s="230"/>
      <c r="S725" s="230"/>
      <c r="T725" s="231"/>
      <c r="AT725" s="232" t="s">
        <v>142</v>
      </c>
      <c r="AU725" s="232" t="s">
        <v>83</v>
      </c>
      <c r="AV725" s="13" t="s">
        <v>85</v>
      </c>
      <c r="AW725" s="13" t="s">
        <v>31</v>
      </c>
      <c r="AX725" s="13" t="s">
        <v>75</v>
      </c>
      <c r="AY725" s="232" t="s">
        <v>132</v>
      </c>
    </row>
    <row r="726" spans="1:65" s="14" customFormat="1" ht="11.25">
      <c r="B726" s="233"/>
      <c r="C726" s="234"/>
      <c r="D726" s="208" t="s">
        <v>142</v>
      </c>
      <c r="E726" s="235" t="s">
        <v>1</v>
      </c>
      <c r="F726" s="236" t="s">
        <v>145</v>
      </c>
      <c r="G726" s="234"/>
      <c r="H726" s="237">
        <v>668</v>
      </c>
      <c r="I726" s="238"/>
      <c r="J726" s="234"/>
      <c r="K726" s="234"/>
      <c r="L726" s="239"/>
      <c r="M726" s="240"/>
      <c r="N726" s="241"/>
      <c r="O726" s="241"/>
      <c r="P726" s="241"/>
      <c r="Q726" s="241"/>
      <c r="R726" s="241"/>
      <c r="S726" s="241"/>
      <c r="T726" s="242"/>
      <c r="AT726" s="243" t="s">
        <v>142</v>
      </c>
      <c r="AU726" s="243" t="s">
        <v>83</v>
      </c>
      <c r="AV726" s="14" t="s">
        <v>139</v>
      </c>
      <c r="AW726" s="14" t="s">
        <v>31</v>
      </c>
      <c r="AX726" s="14" t="s">
        <v>83</v>
      </c>
      <c r="AY726" s="243" t="s">
        <v>132</v>
      </c>
    </row>
    <row r="727" spans="1:65" s="2" customFormat="1" ht="33" customHeight="1">
      <c r="A727" s="34"/>
      <c r="B727" s="35"/>
      <c r="C727" s="244" t="s">
        <v>286</v>
      </c>
      <c r="D727" s="244" t="s">
        <v>441</v>
      </c>
      <c r="E727" s="245" t="s">
        <v>571</v>
      </c>
      <c r="F727" s="246" t="s">
        <v>572</v>
      </c>
      <c r="G727" s="247" t="s">
        <v>136</v>
      </c>
      <c r="H727" s="248">
        <v>668</v>
      </c>
      <c r="I727" s="249"/>
      <c r="J727" s="250">
        <f>ROUND(I727*H727,2)</f>
        <v>0</v>
      </c>
      <c r="K727" s="246" t="s">
        <v>137</v>
      </c>
      <c r="L727" s="39"/>
      <c r="M727" s="251" t="s">
        <v>1</v>
      </c>
      <c r="N727" s="252" t="s">
        <v>40</v>
      </c>
      <c r="O727" s="71"/>
      <c r="P727" s="204">
        <f>O727*H727</f>
        <v>0</v>
      </c>
      <c r="Q727" s="204">
        <v>0</v>
      </c>
      <c r="R727" s="204">
        <f>Q727*H727</f>
        <v>0</v>
      </c>
      <c r="S727" s="204">
        <v>0</v>
      </c>
      <c r="T727" s="205">
        <f>S727*H727</f>
        <v>0</v>
      </c>
      <c r="U727" s="34"/>
      <c r="V727" s="34"/>
      <c r="W727" s="34"/>
      <c r="X727" s="34"/>
      <c r="Y727" s="34"/>
      <c r="Z727" s="34"/>
      <c r="AA727" s="34"/>
      <c r="AB727" s="34"/>
      <c r="AC727" s="34"/>
      <c r="AD727" s="34"/>
      <c r="AE727" s="34"/>
      <c r="AR727" s="206" t="s">
        <v>139</v>
      </c>
      <c r="AT727" s="206" t="s">
        <v>441</v>
      </c>
      <c r="AU727" s="206" t="s">
        <v>83</v>
      </c>
      <c r="AY727" s="17" t="s">
        <v>132</v>
      </c>
      <c r="BE727" s="207">
        <f>IF(N727="základní",J727,0)</f>
        <v>0</v>
      </c>
      <c r="BF727" s="207">
        <f>IF(N727="snížená",J727,0)</f>
        <v>0</v>
      </c>
      <c r="BG727" s="207">
        <f>IF(N727="zákl. přenesená",J727,0)</f>
        <v>0</v>
      </c>
      <c r="BH727" s="207">
        <f>IF(N727="sníž. přenesená",J727,0)</f>
        <v>0</v>
      </c>
      <c r="BI727" s="207">
        <f>IF(N727="nulová",J727,0)</f>
        <v>0</v>
      </c>
      <c r="BJ727" s="17" t="s">
        <v>83</v>
      </c>
      <c r="BK727" s="207">
        <f>ROUND(I727*H727,2)</f>
        <v>0</v>
      </c>
      <c r="BL727" s="17" t="s">
        <v>139</v>
      </c>
      <c r="BM727" s="206" t="s">
        <v>573</v>
      </c>
    </row>
    <row r="728" spans="1:65" s="2" customFormat="1" ht="58.5">
      <c r="A728" s="34"/>
      <c r="B728" s="35"/>
      <c r="C728" s="36"/>
      <c r="D728" s="208" t="s">
        <v>141</v>
      </c>
      <c r="E728" s="36"/>
      <c r="F728" s="209" t="s">
        <v>574</v>
      </c>
      <c r="G728" s="36"/>
      <c r="H728" s="36"/>
      <c r="I728" s="115"/>
      <c r="J728" s="36"/>
      <c r="K728" s="36"/>
      <c r="L728" s="39"/>
      <c r="M728" s="210"/>
      <c r="N728" s="211"/>
      <c r="O728" s="71"/>
      <c r="P728" s="71"/>
      <c r="Q728" s="71"/>
      <c r="R728" s="71"/>
      <c r="S728" s="71"/>
      <c r="T728" s="72"/>
      <c r="U728" s="34"/>
      <c r="V728" s="34"/>
      <c r="W728" s="34"/>
      <c r="X728" s="34"/>
      <c r="Y728" s="34"/>
      <c r="Z728" s="34"/>
      <c r="AA728" s="34"/>
      <c r="AB728" s="34"/>
      <c r="AC728" s="34"/>
      <c r="AD728" s="34"/>
      <c r="AE728" s="34"/>
      <c r="AT728" s="17" t="s">
        <v>141</v>
      </c>
      <c r="AU728" s="17" t="s">
        <v>83</v>
      </c>
    </row>
    <row r="729" spans="1:65" s="12" customFormat="1" ht="11.25">
      <c r="B729" s="212"/>
      <c r="C729" s="213"/>
      <c r="D729" s="208" t="s">
        <v>142</v>
      </c>
      <c r="E729" s="214" t="s">
        <v>1</v>
      </c>
      <c r="F729" s="215" t="s">
        <v>165</v>
      </c>
      <c r="G729" s="213"/>
      <c r="H729" s="214" t="s">
        <v>1</v>
      </c>
      <c r="I729" s="216"/>
      <c r="J729" s="213"/>
      <c r="K729" s="213"/>
      <c r="L729" s="217"/>
      <c r="M729" s="218"/>
      <c r="N729" s="219"/>
      <c r="O729" s="219"/>
      <c r="P729" s="219"/>
      <c r="Q729" s="219"/>
      <c r="R729" s="219"/>
      <c r="S729" s="219"/>
      <c r="T729" s="220"/>
      <c r="AT729" s="221" t="s">
        <v>142</v>
      </c>
      <c r="AU729" s="221" t="s">
        <v>83</v>
      </c>
      <c r="AV729" s="12" t="s">
        <v>83</v>
      </c>
      <c r="AW729" s="12" t="s">
        <v>31</v>
      </c>
      <c r="AX729" s="12" t="s">
        <v>75</v>
      </c>
      <c r="AY729" s="221" t="s">
        <v>132</v>
      </c>
    </row>
    <row r="730" spans="1:65" s="13" customFormat="1" ht="11.25">
      <c r="B730" s="222"/>
      <c r="C730" s="223"/>
      <c r="D730" s="208" t="s">
        <v>142</v>
      </c>
      <c r="E730" s="224" t="s">
        <v>1</v>
      </c>
      <c r="F730" s="225" t="s">
        <v>144</v>
      </c>
      <c r="G730" s="223"/>
      <c r="H730" s="226">
        <v>334</v>
      </c>
      <c r="I730" s="227"/>
      <c r="J730" s="223"/>
      <c r="K730" s="223"/>
      <c r="L730" s="228"/>
      <c r="M730" s="229"/>
      <c r="N730" s="230"/>
      <c r="O730" s="230"/>
      <c r="P730" s="230"/>
      <c r="Q730" s="230"/>
      <c r="R730" s="230"/>
      <c r="S730" s="230"/>
      <c r="T730" s="231"/>
      <c r="AT730" s="232" t="s">
        <v>142</v>
      </c>
      <c r="AU730" s="232" t="s">
        <v>83</v>
      </c>
      <c r="AV730" s="13" t="s">
        <v>85</v>
      </c>
      <c r="AW730" s="13" t="s">
        <v>31</v>
      </c>
      <c r="AX730" s="13" t="s">
        <v>75</v>
      </c>
      <c r="AY730" s="232" t="s">
        <v>132</v>
      </c>
    </row>
    <row r="731" spans="1:65" s="12" customFormat="1" ht="11.25">
      <c r="B731" s="212"/>
      <c r="C731" s="213"/>
      <c r="D731" s="208" t="s">
        <v>142</v>
      </c>
      <c r="E731" s="214" t="s">
        <v>1</v>
      </c>
      <c r="F731" s="215" t="s">
        <v>143</v>
      </c>
      <c r="G731" s="213"/>
      <c r="H731" s="214" t="s">
        <v>1</v>
      </c>
      <c r="I731" s="216"/>
      <c r="J731" s="213"/>
      <c r="K731" s="213"/>
      <c r="L731" s="217"/>
      <c r="M731" s="218"/>
      <c r="N731" s="219"/>
      <c r="O731" s="219"/>
      <c r="P731" s="219"/>
      <c r="Q731" s="219"/>
      <c r="R731" s="219"/>
      <c r="S731" s="219"/>
      <c r="T731" s="220"/>
      <c r="AT731" s="221" t="s">
        <v>142</v>
      </c>
      <c r="AU731" s="221" t="s">
        <v>83</v>
      </c>
      <c r="AV731" s="12" t="s">
        <v>83</v>
      </c>
      <c r="AW731" s="12" t="s">
        <v>31</v>
      </c>
      <c r="AX731" s="12" t="s">
        <v>75</v>
      </c>
      <c r="AY731" s="221" t="s">
        <v>132</v>
      </c>
    </row>
    <row r="732" spans="1:65" s="13" customFormat="1" ht="11.25">
      <c r="B732" s="222"/>
      <c r="C732" s="223"/>
      <c r="D732" s="208" t="s">
        <v>142</v>
      </c>
      <c r="E732" s="224" t="s">
        <v>1</v>
      </c>
      <c r="F732" s="225" t="s">
        <v>144</v>
      </c>
      <c r="G732" s="223"/>
      <c r="H732" s="226">
        <v>334</v>
      </c>
      <c r="I732" s="227"/>
      <c r="J732" s="223"/>
      <c r="K732" s="223"/>
      <c r="L732" s="228"/>
      <c r="M732" s="229"/>
      <c r="N732" s="230"/>
      <c r="O732" s="230"/>
      <c r="P732" s="230"/>
      <c r="Q732" s="230"/>
      <c r="R732" s="230"/>
      <c r="S732" s="230"/>
      <c r="T732" s="231"/>
      <c r="AT732" s="232" t="s">
        <v>142</v>
      </c>
      <c r="AU732" s="232" t="s">
        <v>83</v>
      </c>
      <c r="AV732" s="13" t="s">
        <v>85</v>
      </c>
      <c r="AW732" s="13" t="s">
        <v>31</v>
      </c>
      <c r="AX732" s="13" t="s">
        <v>75</v>
      </c>
      <c r="AY732" s="232" t="s">
        <v>132</v>
      </c>
    </row>
    <row r="733" spans="1:65" s="14" customFormat="1" ht="11.25">
      <c r="B733" s="233"/>
      <c r="C733" s="234"/>
      <c r="D733" s="208" t="s">
        <v>142</v>
      </c>
      <c r="E733" s="235" t="s">
        <v>1</v>
      </c>
      <c r="F733" s="236" t="s">
        <v>145</v>
      </c>
      <c r="G733" s="234"/>
      <c r="H733" s="237">
        <v>668</v>
      </c>
      <c r="I733" s="238"/>
      <c r="J733" s="234"/>
      <c r="K733" s="234"/>
      <c r="L733" s="239"/>
      <c r="M733" s="240"/>
      <c r="N733" s="241"/>
      <c r="O733" s="241"/>
      <c r="P733" s="241"/>
      <c r="Q733" s="241"/>
      <c r="R733" s="241"/>
      <c r="S733" s="241"/>
      <c r="T733" s="242"/>
      <c r="AT733" s="243" t="s">
        <v>142</v>
      </c>
      <c r="AU733" s="243" t="s">
        <v>83</v>
      </c>
      <c r="AV733" s="14" t="s">
        <v>139</v>
      </c>
      <c r="AW733" s="14" t="s">
        <v>31</v>
      </c>
      <c r="AX733" s="14" t="s">
        <v>83</v>
      </c>
      <c r="AY733" s="243" t="s">
        <v>132</v>
      </c>
    </row>
    <row r="734" spans="1:65" s="2" customFormat="1" ht="21.75" customHeight="1">
      <c r="A734" s="34"/>
      <c r="B734" s="35"/>
      <c r="C734" s="244" t="s">
        <v>575</v>
      </c>
      <c r="D734" s="244" t="s">
        <v>441</v>
      </c>
      <c r="E734" s="245" t="s">
        <v>576</v>
      </c>
      <c r="F734" s="246" t="s">
        <v>577</v>
      </c>
      <c r="G734" s="247" t="s">
        <v>136</v>
      </c>
      <c r="H734" s="248">
        <v>98.042000000000002</v>
      </c>
      <c r="I734" s="249"/>
      <c r="J734" s="250">
        <f>ROUND(I734*H734,2)</f>
        <v>0</v>
      </c>
      <c r="K734" s="246" t="s">
        <v>137</v>
      </c>
      <c r="L734" s="39"/>
      <c r="M734" s="251" t="s">
        <v>1</v>
      </c>
      <c r="N734" s="252" t="s">
        <v>40</v>
      </c>
      <c r="O734" s="71"/>
      <c r="P734" s="204">
        <f>O734*H734</f>
        <v>0</v>
      </c>
      <c r="Q734" s="204">
        <v>0</v>
      </c>
      <c r="R734" s="204">
        <f>Q734*H734</f>
        <v>0</v>
      </c>
      <c r="S734" s="204">
        <v>0</v>
      </c>
      <c r="T734" s="205">
        <f>S734*H734</f>
        <v>0</v>
      </c>
      <c r="U734" s="34"/>
      <c r="V734" s="34"/>
      <c r="W734" s="34"/>
      <c r="X734" s="34"/>
      <c r="Y734" s="34"/>
      <c r="Z734" s="34"/>
      <c r="AA734" s="34"/>
      <c r="AB734" s="34"/>
      <c r="AC734" s="34"/>
      <c r="AD734" s="34"/>
      <c r="AE734" s="34"/>
      <c r="AR734" s="206" t="s">
        <v>139</v>
      </c>
      <c r="AT734" s="206" t="s">
        <v>441</v>
      </c>
      <c r="AU734" s="206" t="s">
        <v>83</v>
      </c>
      <c r="AY734" s="17" t="s">
        <v>132</v>
      </c>
      <c r="BE734" s="207">
        <f>IF(N734="základní",J734,0)</f>
        <v>0</v>
      </c>
      <c r="BF734" s="207">
        <f>IF(N734="snížená",J734,0)</f>
        <v>0</v>
      </c>
      <c r="BG734" s="207">
        <f>IF(N734="zákl. přenesená",J734,0)</f>
        <v>0</v>
      </c>
      <c r="BH734" s="207">
        <f>IF(N734="sníž. přenesená",J734,0)</f>
        <v>0</v>
      </c>
      <c r="BI734" s="207">
        <f>IF(N734="nulová",J734,0)</f>
        <v>0</v>
      </c>
      <c r="BJ734" s="17" t="s">
        <v>83</v>
      </c>
      <c r="BK734" s="207">
        <f>ROUND(I734*H734,2)</f>
        <v>0</v>
      </c>
      <c r="BL734" s="17" t="s">
        <v>139</v>
      </c>
      <c r="BM734" s="206" t="s">
        <v>578</v>
      </c>
    </row>
    <row r="735" spans="1:65" s="2" customFormat="1" ht="48.75">
      <c r="A735" s="34"/>
      <c r="B735" s="35"/>
      <c r="C735" s="36"/>
      <c r="D735" s="208" t="s">
        <v>141</v>
      </c>
      <c r="E735" s="36"/>
      <c r="F735" s="209" t="s">
        <v>579</v>
      </c>
      <c r="G735" s="36"/>
      <c r="H735" s="36"/>
      <c r="I735" s="115"/>
      <c r="J735" s="36"/>
      <c r="K735" s="36"/>
      <c r="L735" s="39"/>
      <c r="M735" s="210"/>
      <c r="N735" s="211"/>
      <c r="O735" s="71"/>
      <c r="P735" s="71"/>
      <c r="Q735" s="71"/>
      <c r="R735" s="71"/>
      <c r="S735" s="71"/>
      <c r="T735" s="72"/>
      <c r="U735" s="34"/>
      <c r="V735" s="34"/>
      <c r="W735" s="34"/>
      <c r="X735" s="34"/>
      <c r="Y735" s="34"/>
      <c r="Z735" s="34"/>
      <c r="AA735" s="34"/>
      <c r="AB735" s="34"/>
      <c r="AC735" s="34"/>
      <c r="AD735" s="34"/>
      <c r="AE735" s="34"/>
      <c r="AT735" s="17" t="s">
        <v>141</v>
      </c>
      <c r="AU735" s="17" t="s">
        <v>83</v>
      </c>
    </row>
    <row r="736" spans="1:65" s="12" customFormat="1" ht="11.25">
      <c r="B736" s="212"/>
      <c r="C736" s="213"/>
      <c r="D736" s="208" t="s">
        <v>142</v>
      </c>
      <c r="E736" s="214" t="s">
        <v>1</v>
      </c>
      <c r="F736" s="215" t="s">
        <v>196</v>
      </c>
      <c r="G736" s="213"/>
      <c r="H736" s="214" t="s">
        <v>1</v>
      </c>
      <c r="I736" s="216"/>
      <c r="J736" s="213"/>
      <c r="K736" s="213"/>
      <c r="L736" s="217"/>
      <c r="M736" s="218"/>
      <c r="N736" s="219"/>
      <c r="O736" s="219"/>
      <c r="P736" s="219"/>
      <c r="Q736" s="219"/>
      <c r="R736" s="219"/>
      <c r="S736" s="219"/>
      <c r="T736" s="220"/>
      <c r="AT736" s="221" t="s">
        <v>142</v>
      </c>
      <c r="AU736" s="221" t="s">
        <v>83</v>
      </c>
      <c r="AV736" s="12" t="s">
        <v>83</v>
      </c>
      <c r="AW736" s="12" t="s">
        <v>31</v>
      </c>
      <c r="AX736" s="12" t="s">
        <v>75</v>
      </c>
      <c r="AY736" s="221" t="s">
        <v>132</v>
      </c>
    </row>
    <row r="737" spans="1:65" s="13" customFormat="1" ht="11.25">
      <c r="B737" s="222"/>
      <c r="C737" s="223"/>
      <c r="D737" s="208" t="s">
        <v>142</v>
      </c>
      <c r="E737" s="224" t="s">
        <v>1</v>
      </c>
      <c r="F737" s="225" t="s">
        <v>468</v>
      </c>
      <c r="G737" s="223"/>
      <c r="H737" s="226">
        <v>48.195999999999998</v>
      </c>
      <c r="I737" s="227"/>
      <c r="J737" s="223"/>
      <c r="K737" s="223"/>
      <c r="L737" s="228"/>
      <c r="M737" s="229"/>
      <c r="N737" s="230"/>
      <c r="O737" s="230"/>
      <c r="P737" s="230"/>
      <c r="Q737" s="230"/>
      <c r="R737" s="230"/>
      <c r="S737" s="230"/>
      <c r="T737" s="231"/>
      <c r="AT737" s="232" t="s">
        <v>142</v>
      </c>
      <c r="AU737" s="232" t="s">
        <v>83</v>
      </c>
      <c r="AV737" s="13" t="s">
        <v>85</v>
      </c>
      <c r="AW737" s="13" t="s">
        <v>31</v>
      </c>
      <c r="AX737" s="13" t="s">
        <v>75</v>
      </c>
      <c r="AY737" s="232" t="s">
        <v>132</v>
      </c>
    </row>
    <row r="738" spans="1:65" s="12" customFormat="1" ht="11.25">
      <c r="B738" s="212"/>
      <c r="C738" s="213"/>
      <c r="D738" s="208" t="s">
        <v>142</v>
      </c>
      <c r="E738" s="214" t="s">
        <v>1</v>
      </c>
      <c r="F738" s="215" t="s">
        <v>151</v>
      </c>
      <c r="G738" s="213"/>
      <c r="H738" s="214" t="s">
        <v>1</v>
      </c>
      <c r="I738" s="216"/>
      <c r="J738" s="213"/>
      <c r="K738" s="213"/>
      <c r="L738" s="217"/>
      <c r="M738" s="218"/>
      <c r="N738" s="219"/>
      <c r="O738" s="219"/>
      <c r="P738" s="219"/>
      <c r="Q738" s="219"/>
      <c r="R738" s="219"/>
      <c r="S738" s="219"/>
      <c r="T738" s="220"/>
      <c r="AT738" s="221" t="s">
        <v>142</v>
      </c>
      <c r="AU738" s="221" t="s">
        <v>83</v>
      </c>
      <c r="AV738" s="12" t="s">
        <v>83</v>
      </c>
      <c r="AW738" s="12" t="s">
        <v>31</v>
      </c>
      <c r="AX738" s="12" t="s">
        <v>75</v>
      </c>
      <c r="AY738" s="221" t="s">
        <v>132</v>
      </c>
    </row>
    <row r="739" spans="1:65" s="13" customFormat="1" ht="11.25">
      <c r="B739" s="222"/>
      <c r="C739" s="223"/>
      <c r="D739" s="208" t="s">
        <v>142</v>
      </c>
      <c r="E739" s="224" t="s">
        <v>1</v>
      </c>
      <c r="F739" s="225" t="s">
        <v>469</v>
      </c>
      <c r="G739" s="223"/>
      <c r="H739" s="226">
        <v>49.845999999999997</v>
      </c>
      <c r="I739" s="227"/>
      <c r="J739" s="223"/>
      <c r="K739" s="223"/>
      <c r="L739" s="228"/>
      <c r="M739" s="229"/>
      <c r="N739" s="230"/>
      <c r="O739" s="230"/>
      <c r="P739" s="230"/>
      <c r="Q739" s="230"/>
      <c r="R739" s="230"/>
      <c r="S739" s="230"/>
      <c r="T739" s="231"/>
      <c r="AT739" s="232" t="s">
        <v>142</v>
      </c>
      <c r="AU739" s="232" t="s">
        <v>83</v>
      </c>
      <c r="AV739" s="13" t="s">
        <v>85</v>
      </c>
      <c r="AW739" s="13" t="s">
        <v>31</v>
      </c>
      <c r="AX739" s="13" t="s">
        <v>75</v>
      </c>
      <c r="AY739" s="232" t="s">
        <v>132</v>
      </c>
    </row>
    <row r="740" spans="1:65" s="14" customFormat="1" ht="11.25">
      <c r="B740" s="233"/>
      <c r="C740" s="234"/>
      <c r="D740" s="208" t="s">
        <v>142</v>
      </c>
      <c r="E740" s="235" t="s">
        <v>1</v>
      </c>
      <c r="F740" s="236" t="s">
        <v>145</v>
      </c>
      <c r="G740" s="234"/>
      <c r="H740" s="237">
        <v>98.042000000000002</v>
      </c>
      <c r="I740" s="238"/>
      <c r="J740" s="234"/>
      <c r="K740" s="234"/>
      <c r="L740" s="239"/>
      <c r="M740" s="240"/>
      <c r="N740" s="241"/>
      <c r="O740" s="241"/>
      <c r="P740" s="241"/>
      <c r="Q740" s="241"/>
      <c r="R740" s="241"/>
      <c r="S740" s="241"/>
      <c r="T740" s="242"/>
      <c r="AT740" s="243" t="s">
        <v>142</v>
      </c>
      <c r="AU740" s="243" t="s">
        <v>83</v>
      </c>
      <c r="AV740" s="14" t="s">
        <v>139</v>
      </c>
      <c r="AW740" s="14" t="s">
        <v>31</v>
      </c>
      <c r="AX740" s="14" t="s">
        <v>83</v>
      </c>
      <c r="AY740" s="243" t="s">
        <v>132</v>
      </c>
    </row>
    <row r="741" spans="1:65" s="2" customFormat="1" ht="21.75" customHeight="1">
      <c r="A741" s="34"/>
      <c r="B741" s="35"/>
      <c r="C741" s="244" t="s">
        <v>580</v>
      </c>
      <c r="D741" s="244" t="s">
        <v>441</v>
      </c>
      <c r="E741" s="245" t="s">
        <v>581</v>
      </c>
      <c r="F741" s="246" t="s">
        <v>582</v>
      </c>
      <c r="G741" s="247" t="s">
        <v>136</v>
      </c>
      <c r="H741" s="248">
        <v>98.042000000000002</v>
      </c>
      <c r="I741" s="249"/>
      <c r="J741" s="250">
        <f>ROUND(I741*H741,2)</f>
        <v>0</v>
      </c>
      <c r="K741" s="246" t="s">
        <v>137</v>
      </c>
      <c r="L741" s="39"/>
      <c r="M741" s="251" t="s">
        <v>1</v>
      </c>
      <c r="N741" s="252" t="s">
        <v>40</v>
      </c>
      <c r="O741" s="71"/>
      <c r="P741" s="204">
        <f>O741*H741</f>
        <v>0</v>
      </c>
      <c r="Q741" s="204">
        <v>0</v>
      </c>
      <c r="R741" s="204">
        <f>Q741*H741</f>
        <v>0</v>
      </c>
      <c r="S741" s="204">
        <v>0</v>
      </c>
      <c r="T741" s="205">
        <f>S741*H741</f>
        <v>0</v>
      </c>
      <c r="U741" s="34"/>
      <c r="V741" s="34"/>
      <c r="W741" s="34"/>
      <c r="X741" s="34"/>
      <c r="Y741" s="34"/>
      <c r="Z741" s="34"/>
      <c r="AA741" s="34"/>
      <c r="AB741" s="34"/>
      <c r="AC741" s="34"/>
      <c r="AD741" s="34"/>
      <c r="AE741" s="34"/>
      <c r="AR741" s="206" t="s">
        <v>139</v>
      </c>
      <c r="AT741" s="206" t="s">
        <v>441</v>
      </c>
      <c r="AU741" s="206" t="s">
        <v>83</v>
      </c>
      <c r="AY741" s="17" t="s">
        <v>132</v>
      </c>
      <c r="BE741" s="207">
        <f>IF(N741="základní",J741,0)</f>
        <v>0</v>
      </c>
      <c r="BF741" s="207">
        <f>IF(N741="snížená",J741,0)</f>
        <v>0</v>
      </c>
      <c r="BG741" s="207">
        <f>IF(N741="zákl. přenesená",J741,0)</f>
        <v>0</v>
      </c>
      <c r="BH741" s="207">
        <f>IF(N741="sníž. přenesená",J741,0)</f>
        <v>0</v>
      </c>
      <c r="BI741" s="207">
        <f>IF(N741="nulová",J741,0)</f>
        <v>0</v>
      </c>
      <c r="BJ741" s="17" t="s">
        <v>83</v>
      </c>
      <c r="BK741" s="207">
        <f>ROUND(I741*H741,2)</f>
        <v>0</v>
      </c>
      <c r="BL741" s="17" t="s">
        <v>139</v>
      </c>
      <c r="BM741" s="206" t="s">
        <v>583</v>
      </c>
    </row>
    <row r="742" spans="1:65" s="2" customFormat="1" ht="48.75">
      <c r="A742" s="34"/>
      <c r="B742" s="35"/>
      <c r="C742" s="36"/>
      <c r="D742" s="208" t="s">
        <v>141</v>
      </c>
      <c r="E742" s="36"/>
      <c r="F742" s="209" t="s">
        <v>584</v>
      </c>
      <c r="G742" s="36"/>
      <c r="H742" s="36"/>
      <c r="I742" s="115"/>
      <c r="J742" s="36"/>
      <c r="K742" s="36"/>
      <c r="L742" s="39"/>
      <c r="M742" s="210"/>
      <c r="N742" s="211"/>
      <c r="O742" s="71"/>
      <c r="P742" s="71"/>
      <c r="Q742" s="71"/>
      <c r="R742" s="71"/>
      <c r="S742" s="71"/>
      <c r="T742" s="72"/>
      <c r="U742" s="34"/>
      <c r="V742" s="34"/>
      <c r="W742" s="34"/>
      <c r="X742" s="34"/>
      <c r="Y742" s="34"/>
      <c r="Z742" s="34"/>
      <c r="AA742" s="34"/>
      <c r="AB742" s="34"/>
      <c r="AC742" s="34"/>
      <c r="AD742" s="34"/>
      <c r="AE742" s="34"/>
      <c r="AT742" s="17" t="s">
        <v>141</v>
      </c>
      <c r="AU742" s="17" t="s">
        <v>83</v>
      </c>
    </row>
    <row r="743" spans="1:65" s="12" customFormat="1" ht="11.25">
      <c r="B743" s="212"/>
      <c r="C743" s="213"/>
      <c r="D743" s="208" t="s">
        <v>142</v>
      </c>
      <c r="E743" s="214" t="s">
        <v>1</v>
      </c>
      <c r="F743" s="215" t="s">
        <v>196</v>
      </c>
      <c r="G743" s="213"/>
      <c r="H743" s="214" t="s">
        <v>1</v>
      </c>
      <c r="I743" s="216"/>
      <c r="J743" s="213"/>
      <c r="K743" s="213"/>
      <c r="L743" s="217"/>
      <c r="M743" s="218"/>
      <c r="N743" s="219"/>
      <c r="O743" s="219"/>
      <c r="P743" s="219"/>
      <c r="Q743" s="219"/>
      <c r="R743" s="219"/>
      <c r="S743" s="219"/>
      <c r="T743" s="220"/>
      <c r="AT743" s="221" t="s">
        <v>142</v>
      </c>
      <c r="AU743" s="221" t="s">
        <v>83</v>
      </c>
      <c r="AV743" s="12" t="s">
        <v>83</v>
      </c>
      <c r="AW743" s="12" t="s">
        <v>31</v>
      </c>
      <c r="AX743" s="12" t="s">
        <v>75</v>
      </c>
      <c r="AY743" s="221" t="s">
        <v>132</v>
      </c>
    </row>
    <row r="744" spans="1:65" s="13" customFormat="1" ht="11.25">
      <c r="B744" s="222"/>
      <c r="C744" s="223"/>
      <c r="D744" s="208" t="s">
        <v>142</v>
      </c>
      <c r="E744" s="224" t="s">
        <v>1</v>
      </c>
      <c r="F744" s="225" t="s">
        <v>468</v>
      </c>
      <c r="G744" s="223"/>
      <c r="H744" s="226">
        <v>48.195999999999998</v>
      </c>
      <c r="I744" s="227"/>
      <c r="J744" s="223"/>
      <c r="K744" s="223"/>
      <c r="L744" s="228"/>
      <c r="M744" s="229"/>
      <c r="N744" s="230"/>
      <c r="O744" s="230"/>
      <c r="P744" s="230"/>
      <c r="Q744" s="230"/>
      <c r="R744" s="230"/>
      <c r="S744" s="230"/>
      <c r="T744" s="231"/>
      <c r="AT744" s="232" t="s">
        <v>142</v>
      </c>
      <c r="AU744" s="232" t="s">
        <v>83</v>
      </c>
      <c r="AV744" s="13" t="s">
        <v>85</v>
      </c>
      <c r="AW744" s="13" t="s">
        <v>31</v>
      </c>
      <c r="AX744" s="13" t="s">
        <v>75</v>
      </c>
      <c r="AY744" s="232" t="s">
        <v>132</v>
      </c>
    </row>
    <row r="745" spans="1:65" s="12" customFormat="1" ht="11.25">
      <c r="B745" s="212"/>
      <c r="C745" s="213"/>
      <c r="D745" s="208" t="s">
        <v>142</v>
      </c>
      <c r="E745" s="214" t="s">
        <v>1</v>
      </c>
      <c r="F745" s="215" t="s">
        <v>151</v>
      </c>
      <c r="G745" s="213"/>
      <c r="H745" s="214" t="s">
        <v>1</v>
      </c>
      <c r="I745" s="216"/>
      <c r="J745" s="213"/>
      <c r="K745" s="213"/>
      <c r="L745" s="217"/>
      <c r="M745" s="218"/>
      <c r="N745" s="219"/>
      <c r="O745" s="219"/>
      <c r="P745" s="219"/>
      <c r="Q745" s="219"/>
      <c r="R745" s="219"/>
      <c r="S745" s="219"/>
      <c r="T745" s="220"/>
      <c r="AT745" s="221" t="s">
        <v>142</v>
      </c>
      <c r="AU745" s="221" t="s">
        <v>83</v>
      </c>
      <c r="AV745" s="12" t="s">
        <v>83</v>
      </c>
      <c r="AW745" s="12" t="s">
        <v>31</v>
      </c>
      <c r="AX745" s="12" t="s">
        <v>75</v>
      </c>
      <c r="AY745" s="221" t="s">
        <v>132</v>
      </c>
    </row>
    <row r="746" spans="1:65" s="13" customFormat="1" ht="11.25">
      <c r="B746" s="222"/>
      <c r="C746" s="223"/>
      <c r="D746" s="208" t="s">
        <v>142</v>
      </c>
      <c r="E746" s="224" t="s">
        <v>1</v>
      </c>
      <c r="F746" s="225" t="s">
        <v>469</v>
      </c>
      <c r="G746" s="223"/>
      <c r="H746" s="226">
        <v>49.845999999999997</v>
      </c>
      <c r="I746" s="227"/>
      <c r="J746" s="223"/>
      <c r="K746" s="223"/>
      <c r="L746" s="228"/>
      <c r="M746" s="229"/>
      <c r="N746" s="230"/>
      <c r="O746" s="230"/>
      <c r="P746" s="230"/>
      <c r="Q746" s="230"/>
      <c r="R746" s="230"/>
      <c r="S746" s="230"/>
      <c r="T746" s="231"/>
      <c r="AT746" s="232" t="s">
        <v>142</v>
      </c>
      <c r="AU746" s="232" t="s">
        <v>83</v>
      </c>
      <c r="AV746" s="13" t="s">
        <v>85</v>
      </c>
      <c r="AW746" s="13" t="s">
        <v>31</v>
      </c>
      <c r="AX746" s="13" t="s">
        <v>75</v>
      </c>
      <c r="AY746" s="232" t="s">
        <v>132</v>
      </c>
    </row>
    <row r="747" spans="1:65" s="14" customFormat="1" ht="11.25">
      <c r="B747" s="233"/>
      <c r="C747" s="234"/>
      <c r="D747" s="208" t="s">
        <v>142</v>
      </c>
      <c r="E747" s="235" t="s">
        <v>1</v>
      </c>
      <c r="F747" s="236" t="s">
        <v>145</v>
      </c>
      <c r="G747" s="234"/>
      <c r="H747" s="237">
        <v>98.042000000000002</v>
      </c>
      <c r="I747" s="238"/>
      <c r="J747" s="234"/>
      <c r="K747" s="234"/>
      <c r="L747" s="239"/>
      <c r="M747" s="240"/>
      <c r="N747" s="241"/>
      <c r="O747" s="241"/>
      <c r="P747" s="241"/>
      <c r="Q747" s="241"/>
      <c r="R747" s="241"/>
      <c r="S747" s="241"/>
      <c r="T747" s="242"/>
      <c r="AT747" s="243" t="s">
        <v>142</v>
      </c>
      <c r="AU747" s="243" t="s">
        <v>83</v>
      </c>
      <c r="AV747" s="14" t="s">
        <v>139</v>
      </c>
      <c r="AW747" s="14" t="s">
        <v>31</v>
      </c>
      <c r="AX747" s="14" t="s">
        <v>83</v>
      </c>
      <c r="AY747" s="243" t="s">
        <v>132</v>
      </c>
    </row>
    <row r="748" spans="1:65" s="2" customFormat="1" ht="33" customHeight="1">
      <c r="A748" s="34"/>
      <c r="B748" s="35"/>
      <c r="C748" s="244" t="s">
        <v>585</v>
      </c>
      <c r="D748" s="244" t="s">
        <v>441</v>
      </c>
      <c r="E748" s="245" t="s">
        <v>586</v>
      </c>
      <c r="F748" s="246" t="s">
        <v>587</v>
      </c>
      <c r="G748" s="247" t="s">
        <v>149</v>
      </c>
      <c r="H748" s="248">
        <v>2</v>
      </c>
      <c r="I748" s="249"/>
      <c r="J748" s="250">
        <f>ROUND(I748*H748,2)</f>
        <v>0</v>
      </c>
      <c r="K748" s="246" t="s">
        <v>137</v>
      </c>
      <c r="L748" s="39"/>
      <c r="M748" s="251" t="s">
        <v>1</v>
      </c>
      <c r="N748" s="252" t="s">
        <v>40</v>
      </c>
      <c r="O748" s="71"/>
      <c r="P748" s="204">
        <f>O748*H748</f>
        <v>0</v>
      </c>
      <c r="Q748" s="204">
        <v>0</v>
      </c>
      <c r="R748" s="204">
        <f>Q748*H748</f>
        <v>0</v>
      </c>
      <c r="S748" s="204">
        <v>0</v>
      </c>
      <c r="T748" s="205">
        <f>S748*H748</f>
        <v>0</v>
      </c>
      <c r="U748" s="34"/>
      <c r="V748" s="34"/>
      <c r="W748" s="34"/>
      <c r="X748" s="34"/>
      <c r="Y748" s="34"/>
      <c r="Z748" s="34"/>
      <c r="AA748" s="34"/>
      <c r="AB748" s="34"/>
      <c r="AC748" s="34"/>
      <c r="AD748" s="34"/>
      <c r="AE748" s="34"/>
      <c r="AR748" s="206" t="s">
        <v>139</v>
      </c>
      <c r="AT748" s="206" t="s">
        <v>441</v>
      </c>
      <c r="AU748" s="206" t="s">
        <v>83</v>
      </c>
      <c r="AY748" s="17" t="s">
        <v>132</v>
      </c>
      <c r="BE748" s="207">
        <f>IF(N748="základní",J748,0)</f>
        <v>0</v>
      </c>
      <c r="BF748" s="207">
        <f>IF(N748="snížená",J748,0)</f>
        <v>0</v>
      </c>
      <c r="BG748" s="207">
        <f>IF(N748="zákl. přenesená",J748,0)</f>
        <v>0</v>
      </c>
      <c r="BH748" s="207">
        <f>IF(N748="sníž. přenesená",J748,0)</f>
        <v>0</v>
      </c>
      <c r="BI748" s="207">
        <f>IF(N748="nulová",J748,0)</f>
        <v>0</v>
      </c>
      <c r="BJ748" s="17" t="s">
        <v>83</v>
      </c>
      <c r="BK748" s="207">
        <f>ROUND(I748*H748,2)</f>
        <v>0</v>
      </c>
      <c r="BL748" s="17" t="s">
        <v>139</v>
      </c>
      <c r="BM748" s="206" t="s">
        <v>588</v>
      </c>
    </row>
    <row r="749" spans="1:65" s="2" customFormat="1" ht="58.5">
      <c r="A749" s="34"/>
      <c r="B749" s="35"/>
      <c r="C749" s="36"/>
      <c r="D749" s="208" t="s">
        <v>141</v>
      </c>
      <c r="E749" s="36"/>
      <c r="F749" s="209" t="s">
        <v>589</v>
      </c>
      <c r="G749" s="36"/>
      <c r="H749" s="36"/>
      <c r="I749" s="115"/>
      <c r="J749" s="36"/>
      <c r="K749" s="36"/>
      <c r="L749" s="39"/>
      <c r="M749" s="210"/>
      <c r="N749" s="211"/>
      <c r="O749" s="71"/>
      <c r="P749" s="71"/>
      <c r="Q749" s="71"/>
      <c r="R749" s="71"/>
      <c r="S749" s="71"/>
      <c r="T749" s="72"/>
      <c r="U749" s="34"/>
      <c r="V749" s="34"/>
      <c r="W749" s="34"/>
      <c r="X749" s="34"/>
      <c r="Y749" s="34"/>
      <c r="Z749" s="34"/>
      <c r="AA749" s="34"/>
      <c r="AB749" s="34"/>
      <c r="AC749" s="34"/>
      <c r="AD749" s="34"/>
      <c r="AE749" s="34"/>
      <c r="AT749" s="17" t="s">
        <v>141</v>
      </c>
      <c r="AU749" s="17" t="s">
        <v>83</v>
      </c>
    </row>
    <row r="750" spans="1:65" s="12" customFormat="1" ht="11.25">
      <c r="B750" s="212"/>
      <c r="C750" s="213"/>
      <c r="D750" s="208" t="s">
        <v>142</v>
      </c>
      <c r="E750" s="214" t="s">
        <v>1</v>
      </c>
      <c r="F750" s="215" t="s">
        <v>373</v>
      </c>
      <c r="G750" s="213"/>
      <c r="H750" s="214" t="s">
        <v>1</v>
      </c>
      <c r="I750" s="216"/>
      <c r="J750" s="213"/>
      <c r="K750" s="213"/>
      <c r="L750" s="217"/>
      <c r="M750" s="218"/>
      <c r="N750" s="219"/>
      <c r="O750" s="219"/>
      <c r="P750" s="219"/>
      <c r="Q750" s="219"/>
      <c r="R750" s="219"/>
      <c r="S750" s="219"/>
      <c r="T750" s="220"/>
      <c r="AT750" s="221" t="s">
        <v>142</v>
      </c>
      <c r="AU750" s="221" t="s">
        <v>83</v>
      </c>
      <c r="AV750" s="12" t="s">
        <v>83</v>
      </c>
      <c r="AW750" s="12" t="s">
        <v>31</v>
      </c>
      <c r="AX750" s="12" t="s">
        <v>75</v>
      </c>
      <c r="AY750" s="221" t="s">
        <v>132</v>
      </c>
    </row>
    <row r="751" spans="1:65" s="13" customFormat="1" ht="11.25">
      <c r="B751" s="222"/>
      <c r="C751" s="223"/>
      <c r="D751" s="208" t="s">
        <v>142</v>
      </c>
      <c r="E751" s="224" t="s">
        <v>1</v>
      </c>
      <c r="F751" s="225" t="s">
        <v>85</v>
      </c>
      <c r="G751" s="223"/>
      <c r="H751" s="226">
        <v>2</v>
      </c>
      <c r="I751" s="227"/>
      <c r="J751" s="223"/>
      <c r="K751" s="223"/>
      <c r="L751" s="228"/>
      <c r="M751" s="229"/>
      <c r="N751" s="230"/>
      <c r="O751" s="230"/>
      <c r="P751" s="230"/>
      <c r="Q751" s="230"/>
      <c r="R751" s="230"/>
      <c r="S751" s="230"/>
      <c r="T751" s="231"/>
      <c r="AT751" s="232" t="s">
        <v>142</v>
      </c>
      <c r="AU751" s="232" t="s">
        <v>83</v>
      </c>
      <c r="AV751" s="13" t="s">
        <v>85</v>
      </c>
      <c r="AW751" s="13" t="s">
        <v>31</v>
      </c>
      <c r="AX751" s="13" t="s">
        <v>75</v>
      </c>
      <c r="AY751" s="232" t="s">
        <v>132</v>
      </c>
    </row>
    <row r="752" spans="1:65" s="14" customFormat="1" ht="11.25">
      <c r="B752" s="233"/>
      <c r="C752" s="234"/>
      <c r="D752" s="208" t="s">
        <v>142</v>
      </c>
      <c r="E752" s="235" t="s">
        <v>1</v>
      </c>
      <c r="F752" s="236" t="s">
        <v>145</v>
      </c>
      <c r="G752" s="234"/>
      <c r="H752" s="237">
        <v>2</v>
      </c>
      <c r="I752" s="238"/>
      <c r="J752" s="234"/>
      <c r="K752" s="234"/>
      <c r="L752" s="239"/>
      <c r="M752" s="240"/>
      <c r="N752" s="241"/>
      <c r="O752" s="241"/>
      <c r="P752" s="241"/>
      <c r="Q752" s="241"/>
      <c r="R752" s="241"/>
      <c r="S752" s="241"/>
      <c r="T752" s="242"/>
      <c r="AT752" s="243" t="s">
        <v>142</v>
      </c>
      <c r="AU752" s="243" t="s">
        <v>83</v>
      </c>
      <c r="AV752" s="14" t="s">
        <v>139</v>
      </c>
      <c r="AW752" s="14" t="s">
        <v>31</v>
      </c>
      <c r="AX752" s="14" t="s">
        <v>83</v>
      </c>
      <c r="AY752" s="243" t="s">
        <v>132</v>
      </c>
    </row>
    <row r="753" spans="1:65" s="2" customFormat="1" ht="21.75" customHeight="1">
      <c r="A753" s="34"/>
      <c r="B753" s="35"/>
      <c r="C753" s="244" t="s">
        <v>590</v>
      </c>
      <c r="D753" s="244" t="s">
        <v>441</v>
      </c>
      <c r="E753" s="245" t="s">
        <v>591</v>
      </c>
      <c r="F753" s="246" t="s">
        <v>592</v>
      </c>
      <c r="G753" s="247" t="s">
        <v>593</v>
      </c>
      <c r="H753" s="248">
        <v>4</v>
      </c>
      <c r="I753" s="249"/>
      <c r="J753" s="250">
        <f>ROUND(I753*H753,2)</f>
        <v>0</v>
      </c>
      <c r="K753" s="246" t="s">
        <v>137</v>
      </c>
      <c r="L753" s="39"/>
      <c r="M753" s="251" t="s">
        <v>1</v>
      </c>
      <c r="N753" s="252" t="s">
        <v>40</v>
      </c>
      <c r="O753" s="71"/>
      <c r="P753" s="204">
        <f>O753*H753</f>
        <v>0</v>
      </c>
      <c r="Q753" s="204">
        <v>0</v>
      </c>
      <c r="R753" s="204">
        <f>Q753*H753</f>
        <v>0</v>
      </c>
      <c r="S753" s="204">
        <v>0</v>
      </c>
      <c r="T753" s="205">
        <f>S753*H753</f>
        <v>0</v>
      </c>
      <c r="U753" s="34"/>
      <c r="V753" s="34"/>
      <c r="W753" s="34"/>
      <c r="X753" s="34"/>
      <c r="Y753" s="34"/>
      <c r="Z753" s="34"/>
      <c r="AA753" s="34"/>
      <c r="AB753" s="34"/>
      <c r="AC753" s="34"/>
      <c r="AD753" s="34"/>
      <c r="AE753" s="34"/>
      <c r="AR753" s="206" t="s">
        <v>139</v>
      </c>
      <c r="AT753" s="206" t="s">
        <v>441</v>
      </c>
      <c r="AU753" s="206" t="s">
        <v>83</v>
      </c>
      <c r="AY753" s="17" t="s">
        <v>132</v>
      </c>
      <c r="BE753" s="207">
        <f>IF(N753="základní",J753,0)</f>
        <v>0</v>
      </c>
      <c r="BF753" s="207">
        <f>IF(N753="snížená",J753,0)</f>
        <v>0</v>
      </c>
      <c r="BG753" s="207">
        <f>IF(N753="zákl. přenesená",J753,0)</f>
        <v>0</v>
      </c>
      <c r="BH753" s="207">
        <f>IF(N753="sníž. přenesená",J753,0)</f>
        <v>0</v>
      </c>
      <c r="BI753" s="207">
        <f>IF(N753="nulová",J753,0)</f>
        <v>0</v>
      </c>
      <c r="BJ753" s="17" t="s">
        <v>83</v>
      </c>
      <c r="BK753" s="207">
        <f>ROUND(I753*H753,2)</f>
        <v>0</v>
      </c>
      <c r="BL753" s="17" t="s">
        <v>139</v>
      </c>
      <c r="BM753" s="206" t="s">
        <v>594</v>
      </c>
    </row>
    <row r="754" spans="1:65" s="2" customFormat="1" ht="29.25">
      <c r="A754" s="34"/>
      <c r="B754" s="35"/>
      <c r="C754" s="36"/>
      <c r="D754" s="208" t="s">
        <v>141</v>
      </c>
      <c r="E754" s="36"/>
      <c r="F754" s="209" t="s">
        <v>595</v>
      </c>
      <c r="G754" s="36"/>
      <c r="H754" s="36"/>
      <c r="I754" s="115"/>
      <c r="J754" s="36"/>
      <c r="K754" s="36"/>
      <c r="L754" s="39"/>
      <c r="M754" s="210"/>
      <c r="N754" s="211"/>
      <c r="O754" s="71"/>
      <c r="P754" s="71"/>
      <c r="Q754" s="71"/>
      <c r="R754" s="71"/>
      <c r="S754" s="71"/>
      <c r="T754" s="72"/>
      <c r="U754" s="34"/>
      <c r="V754" s="34"/>
      <c r="W754" s="34"/>
      <c r="X754" s="34"/>
      <c r="Y754" s="34"/>
      <c r="Z754" s="34"/>
      <c r="AA754" s="34"/>
      <c r="AB754" s="34"/>
      <c r="AC754" s="34"/>
      <c r="AD754" s="34"/>
      <c r="AE754" s="34"/>
      <c r="AT754" s="17" t="s">
        <v>141</v>
      </c>
      <c r="AU754" s="17" t="s">
        <v>83</v>
      </c>
    </row>
    <row r="755" spans="1:65" s="12" customFormat="1" ht="11.25">
      <c r="B755" s="212"/>
      <c r="C755" s="213"/>
      <c r="D755" s="208" t="s">
        <v>142</v>
      </c>
      <c r="E755" s="214" t="s">
        <v>1</v>
      </c>
      <c r="F755" s="215" t="s">
        <v>373</v>
      </c>
      <c r="G755" s="213"/>
      <c r="H755" s="214" t="s">
        <v>1</v>
      </c>
      <c r="I755" s="216"/>
      <c r="J755" s="213"/>
      <c r="K755" s="213"/>
      <c r="L755" s="217"/>
      <c r="M755" s="218"/>
      <c r="N755" s="219"/>
      <c r="O755" s="219"/>
      <c r="P755" s="219"/>
      <c r="Q755" s="219"/>
      <c r="R755" s="219"/>
      <c r="S755" s="219"/>
      <c r="T755" s="220"/>
      <c r="AT755" s="221" t="s">
        <v>142</v>
      </c>
      <c r="AU755" s="221" t="s">
        <v>83</v>
      </c>
      <c r="AV755" s="12" t="s">
        <v>83</v>
      </c>
      <c r="AW755" s="12" t="s">
        <v>31</v>
      </c>
      <c r="AX755" s="12" t="s">
        <v>75</v>
      </c>
      <c r="AY755" s="221" t="s">
        <v>132</v>
      </c>
    </row>
    <row r="756" spans="1:65" s="13" customFormat="1" ht="11.25">
      <c r="B756" s="222"/>
      <c r="C756" s="223"/>
      <c r="D756" s="208" t="s">
        <v>142</v>
      </c>
      <c r="E756" s="224" t="s">
        <v>1</v>
      </c>
      <c r="F756" s="225" t="s">
        <v>596</v>
      </c>
      <c r="G756" s="223"/>
      <c r="H756" s="226">
        <v>4</v>
      </c>
      <c r="I756" s="227"/>
      <c r="J756" s="223"/>
      <c r="K756" s="223"/>
      <c r="L756" s="228"/>
      <c r="M756" s="229"/>
      <c r="N756" s="230"/>
      <c r="O756" s="230"/>
      <c r="P756" s="230"/>
      <c r="Q756" s="230"/>
      <c r="R756" s="230"/>
      <c r="S756" s="230"/>
      <c r="T756" s="231"/>
      <c r="AT756" s="232" t="s">
        <v>142</v>
      </c>
      <c r="AU756" s="232" t="s">
        <v>83</v>
      </c>
      <c r="AV756" s="13" t="s">
        <v>85</v>
      </c>
      <c r="AW756" s="13" t="s">
        <v>31</v>
      </c>
      <c r="AX756" s="13" t="s">
        <v>75</v>
      </c>
      <c r="AY756" s="232" t="s">
        <v>132</v>
      </c>
    </row>
    <row r="757" spans="1:65" s="14" customFormat="1" ht="11.25">
      <c r="B757" s="233"/>
      <c r="C757" s="234"/>
      <c r="D757" s="208" t="s">
        <v>142</v>
      </c>
      <c r="E757" s="235" t="s">
        <v>1</v>
      </c>
      <c r="F757" s="236" t="s">
        <v>145</v>
      </c>
      <c r="G757" s="234"/>
      <c r="H757" s="237">
        <v>4</v>
      </c>
      <c r="I757" s="238"/>
      <c r="J757" s="234"/>
      <c r="K757" s="234"/>
      <c r="L757" s="239"/>
      <c r="M757" s="240"/>
      <c r="N757" s="241"/>
      <c r="O757" s="241"/>
      <c r="P757" s="241"/>
      <c r="Q757" s="241"/>
      <c r="R757" s="241"/>
      <c r="S757" s="241"/>
      <c r="T757" s="242"/>
      <c r="AT757" s="243" t="s">
        <v>142</v>
      </c>
      <c r="AU757" s="243" t="s">
        <v>83</v>
      </c>
      <c r="AV757" s="14" t="s">
        <v>139</v>
      </c>
      <c r="AW757" s="14" t="s">
        <v>31</v>
      </c>
      <c r="AX757" s="14" t="s">
        <v>83</v>
      </c>
      <c r="AY757" s="243" t="s">
        <v>132</v>
      </c>
    </row>
    <row r="758" spans="1:65" s="2" customFormat="1" ht="21.75" customHeight="1">
      <c r="A758" s="34"/>
      <c r="B758" s="35"/>
      <c r="C758" s="244" t="s">
        <v>312</v>
      </c>
      <c r="D758" s="244" t="s">
        <v>441</v>
      </c>
      <c r="E758" s="245" t="s">
        <v>597</v>
      </c>
      <c r="F758" s="246" t="s">
        <v>598</v>
      </c>
      <c r="G758" s="247" t="s">
        <v>149</v>
      </c>
      <c r="H758" s="248">
        <v>9</v>
      </c>
      <c r="I758" s="249"/>
      <c r="J758" s="250">
        <f>ROUND(I758*H758,2)</f>
        <v>0</v>
      </c>
      <c r="K758" s="246" t="s">
        <v>137</v>
      </c>
      <c r="L758" s="39"/>
      <c r="M758" s="251" t="s">
        <v>1</v>
      </c>
      <c r="N758" s="252" t="s">
        <v>40</v>
      </c>
      <c r="O758" s="71"/>
      <c r="P758" s="204">
        <f>O758*H758</f>
        <v>0</v>
      </c>
      <c r="Q758" s="204">
        <v>0</v>
      </c>
      <c r="R758" s="204">
        <f>Q758*H758</f>
        <v>0</v>
      </c>
      <c r="S758" s="204">
        <v>0</v>
      </c>
      <c r="T758" s="205">
        <f>S758*H758</f>
        <v>0</v>
      </c>
      <c r="U758" s="34"/>
      <c r="V758" s="34"/>
      <c r="W758" s="34"/>
      <c r="X758" s="34"/>
      <c r="Y758" s="34"/>
      <c r="Z758" s="34"/>
      <c r="AA758" s="34"/>
      <c r="AB758" s="34"/>
      <c r="AC758" s="34"/>
      <c r="AD758" s="34"/>
      <c r="AE758" s="34"/>
      <c r="AR758" s="206" t="s">
        <v>139</v>
      </c>
      <c r="AT758" s="206" t="s">
        <v>441</v>
      </c>
      <c r="AU758" s="206" t="s">
        <v>83</v>
      </c>
      <c r="AY758" s="17" t="s">
        <v>132</v>
      </c>
      <c r="BE758" s="207">
        <f>IF(N758="základní",J758,0)</f>
        <v>0</v>
      </c>
      <c r="BF758" s="207">
        <f>IF(N758="snížená",J758,0)</f>
        <v>0</v>
      </c>
      <c r="BG758" s="207">
        <f>IF(N758="zákl. přenesená",J758,0)</f>
        <v>0</v>
      </c>
      <c r="BH758" s="207">
        <f>IF(N758="sníž. přenesená",J758,0)</f>
        <v>0</v>
      </c>
      <c r="BI758" s="207">
        <f>IF(N758="nulová",J758,0)</f>
        <v>0</v>
      </c>
      <c r="BJ758" s="17" t="s">
        <v>83</v>
      </c>
      <c r="BK758" s="207">
        <f>ROUND(I758*H758,2)</f>
        <v>0</v>
      </c>
      <c r="BL758" s="17" t="s">
        <v>139</v>
      </c>
      <c r="BM758" s="206" t="s">
        <v>599</v>
      </c>
    </row>
    <row r="759" spans="1:65" s="2" customFormat="1" ht="39">
      <c r="A759" s="34"/>
      <c r="B759" s="35"/>
      <c r="C759" s="36"/>
      <c r="D759" s="208" t="s">
        <v>141</v>
      </c>
      <c r="E759" s="36"/>
      <c r="F759" s="209" t="s">
        <v>600</v>
      </c>
      <c r="G759" s="36"/>
      <c r="H759" s="36"/>
      <c r="I759" s="115"/>
      <c r="J759" s="36"/>
      <c r="K759" s="36"/>
      <c r="L759" s="39"/>
      <c r="M759" s="210"/>
      <c r="N759" s="211"/>
      <c r="O759" s="71"/>
      <c r="P759" s="71"/>
      <c r="Q759" s="71"/>
      <c r="R759" s="71"/>
      <c r="S759" s="71"/>
      <c r="T759" s="72"/>
      <c r="U759" s="34"/>
      <c r="V759" s="34"/>
      <c r="W759" s="34"/>
      <c r="X759" s="34"/>
      <c r="Y759" s="34"/>
      <c r="Z759" s="34"/>
      <c r="AA759" s="34"/>
      <c r="AB759" s="34"/>
      <c r="AC759" s="34"/>
      <c r="AD759" s="34"/>
      <c r="AE759" s="34"/>
      <c r="AT759" s="17" t="s">
        <v>141</v>
      </c>
      <c r="AU759" s="17" t="s">
        <v>83</v>
      </c>
    </row>
    <row r="760" spans="1:65" s="12" customFormat="1" ht="11.25">
      <c r="B760" s="212"/>
      <c r="C760" s="213"/>
      <c r="D760" s="208" t="s">
        <v>142</v>
      </c>
      <c r="E760" s="214" t="s">
        <v>1</v>
      </c>
      <c r="F760" s="215" t="s">
        <v>196</v>
      </c>
      <c r="G760" s="213"/>
      <c r="H760" s="214" t="s">
        <v>1</v>
      </c>
      <c r="I760" s="216"/>
      <c r="J760" s="213"/>
      <c r="K760" s="213"/>
      <c r="L760" s="217"/>
      <c r="M760" s="218"/>
      <c r="N760" s="219"/>
      <c r="O760" s="219"/>
      <c r="P760" s="219"/>
      <c r="Q760" s="219"/>
      <c r="R760" s="219"/>
      <c r="S760" s="219"/>
      <c r="T760" s="220"/>
      <c r="AT760" s="221" t="s">
        <v>142</v>
      </c>
      <c r="AU760" s="221" t="s">
        <v>83</v>
      </c>
      <c r="AV760" s="12" t="s">
        <v>83</v>
      </c>
      <c r="AW760" s="12" t="s">
        <v>31</v>
      </c>
      <c r="AX760" s="12" t="s">
        <v>75</v>
      </c>
      <c r="AY760" s="221" t="s">
        <v>132</v>
      </c>
    </row>
    <row r="761" spans="1:65" s="13" customFormat="1" ht="11.25">
      <c r="B761" s="222"/>
      <c r="C761" s="223"/>
      <c r="D761" s="208" t="s">
        <v>142</v>
      </c>
      <c r="E761" s="224" t="s">
        <v>1</v>
      </c>
      <c r="F761" s="225" t="s">
        <v>197</v>
      </c>
      <c r="G761" s="223"/>
      <c r="H761" s="226">
        <v>9</v>
      </c>
      <c r="I761" s="227"/>
      <c r="J761" s="223"/>
      <c r="K761" s="223"/>
      <c r="L761" s="228"/>
      <c r="M761" s="229"/>
      <c r="N761" s="230"/>
      <c r="O761" s="230"/>
      <c r="P761" s="230"/>
      <c r="Q761" s="230"/>
      <c r="R761" s="230"/>
      <c r="S761" s="230"/>
      <c r="T761" s="231"/>
      <c r="AT761" s="232" t="s">
        <v>142</v>
      </c>
      <c r="AU761" s="232" t="s">
        <v>83</v>
      </c>
      <c r="AV761" s="13" t="s">
        <v>85</v>
      </c>
      <c r="AW761" s="13" t="s">
        <v>31</v>
      </c>
      <c r="AX761" s="13" t="s">
        <v>75</v>
      </c>
      <c r="AY761" s="232" t="s">
        <v>132</v>
      </c>
    </row>
    <row r="762" spans="1:65" s="14" customFormat="1" ht="11.25">
      <c r="B762" s="233"/>
      <c r="C762" s="234"/>
      <c r="D762" s="208" t="s">
        <v>142</v>
      </c>
      <c r="E762" s="235" t="s">
        <v>1</v>
      </c>
      <c r="F762" s="236" t="s">
        <v>145</v>
      </c>
      <c r="G762" s="234"/>
      <c r="H762" s="237">
        <v>9</v>
      </c>
      <c r="I762" s="238"/>
      <c r="J762" s="234"/>
      <c r="K762" s="234"/>
      <c r="L762" s="239"/>
      <c r="M762" s="240"/>
      <c r="N762" s="241"/>
      <c r="O762" s="241"/>
      <c r="P762" s="241"/>
      <c r="Q762" s="241"/>
      <c r="R762" s="241"/>
      <c r="S762" s="241"/>
      <c r="T762" s="242"/>
      <c r="AT762" s="243" t="s">
        <v>142</v>
      </c>
      <c r="AU762" s="243" t="s">
        <v>83</v>
      </c>
      <c r="AV762" s="14" t="s">
        <v>139</v>
      </c>
      <c r="AW762" s="14" t="s">
        <v>31</v>
      </c>
      <c r="AX762" s="14" t="s">
        <v>83</v>
      </c>
      <c r="AY762" s="243" t="s">
        <v>132</v>
      </c>
    </row>
    <row r="763" spans="1:65" s="2" customFormat="1" ht="21.75" customHeight="1">
      <c r="A763" s="34"/>
      <c r="B763" s="35"/>
      <c r="C763" s="244" t="s">
        <v>601</v>
      </c>
      <c r="D763" s="244" t="s">
        <v>441</v>
      </c>
      <c r="E763" s="245" t="s">
        <v>602</v>
      </c>
      <c r="F763" s="246" t="s">
        <v>603</v>
      </c>
      <c r="G763" s="247" t="s">
        <v>149</v>
      </c>
      <c r="H763" s="248">
        <v>2</v>
      </c>
      <c r="I763" s="249"/>
      <c r="J763" s="250">
        <f>ROUND(I763*H763,2)</f>
        <v>0</v>
      </c>
      <c r="K763" s="246" t="s">
        <v>137</v>
      </c>
      <c r="L763" s="39"/>
      <c r="M763" s="251" t="s">
        <v>1</v>
      </c>
      <c r="N763" s="252" t="s">
        <v>40</v>
      </c>
      <c r="O763" s="71"/>
      <c r="P763" s="204">
        <f>O763*H763</f>
        <v>0</v>
      </c>
      <c r="Q763" s="204">
        <v>0</v>
      </c>
      <c r="R763" s="204">
        <f>Q763*H763</f>
        <v>0</v>
      </c>
      <c r="S763" s="204">
        <v>0</v>
      </c>
      <c r="T763" s="205">
        <f>S763*H763</f>
        <v>0</v>
      </c>
      <c r="U763" s="34"/>
      <c r="V763" s="34"/>
      <c r="W763" s="34"/>
      <c r="X763" s="34"/>
      <c r="Y763" s="34"/>
      <c r="Z763" s="34"/>
      <c r="AA763" s="34"/>
      <c r="AB763" s="34"/>
      <c r="AC763" s="34"/>
      <c r="AD763" s="34"/>
      <c r="AE763" s="34"/>
      <c r="AR763" s="206" t="s">
        <v>139</v>
      </c>
      <c r="AT763" s="206" t="s">
        <v>441</v>
      </c>
      <c r="AU763" s="206" t="s">
        <v>83</v>
      </c>
      <c r="AY763" s="17" t="s">
        <v>132</v>
      </c>
      <c r="BE763" s="207">
        <f>IF(N763="základní",J763,0)</f>
        <v>0</v>
      </c>
      <c r="BF763" s="207">
        <f>IF(N763="snížená",J763,0)</f>
        <v>0</v>
      </c>
      <c r="BG763" s="207">
        <f>IF(N763="zákl. přenesená",J763,0)</f>
        <v>0</v>
      </c>
      <c r="BH763" s="207">
        <f>IF(N763="sníž. přenesená",J763,0)</f>
        <v>0</v>
      </c>
      <c r="BI763" s="207">
        <f>IF(N763="nulová",J763,0)</f>
        <v>0</v>
      </c>
      <c r="BJ763" s="17" t="s">
        <v>83</v>
      </c>
      <c r="BK763" s="207">
        <f>ROUND(I763*H763,2)</f>
        <v>0</v>
      </c>
      <c r="BL763" s="17" t="s">
        <v>139</v>
      </c>
      <c r="BM763" s="206" t="s">
        <v>604</v>
      </c>
    </row>
    <row r="764" spans="1:65" s="2" customFormat="1" ht="29.25">
      <c r="A764" s="34"/>
      <c r="B764" s="35"/>
      <c r="C764" s="36"/>
      <c r="D764" s="208" t="s">
        <v>141</v>
      </c>
      <c r="E764" s="36"/>
      <c r="F764" s="209" t="s">
        <v>605</v>
      </c>
      <c r="G764" s="36"/>
      <c r="H764" s="36"/>
      <c r="I764" s="115"/>
      <c r="J764" s="36"/>
      <c r="K764" s="36"/>
      <c r="L764" s="39"/>
      <c r="M764" s="210"/>
      <c r="N764" s="211"/>
      <c r="O764" s="71"/>
      <c r="P764" s="71"/>
      <c r="Q764" s="71"/>
      <c r="R764" s="71"/>
      <c r="S764" s="71"/>
      <c r="T764" s="72"/>
      <c r="U764" s="34"/>
      <c r="V764" s="34"/>
      <c r="W764" s="34"/>
      <c r="X764" s="34"/>
      <c r="Y764" s="34"/>
      <c r="Z764" s="34"/>
      <c r="AA764" s="34"/>
      <c r="AB764" s="34"/>
      <c r="AC764" s="34"/>
      <c r="AD764" s="34"/>
      <c r="AE764" s="34"/>
      <c r="AT764" s="17" t="s">
        <v>141</v>
      </c>
      <c r="AU764" s="17" t="s">
        <v>83</v>
      </c>
    </row>
    <row r="765" spans="1:65" s="12" customFormat="1" ht="11.25">
      <c r="B765" s="212"/>
      <c r="C765" s="213"/>
      <c r="D765" s="208" t="s">
        <v>142</v>
      </c>
      <c r="E765" s="214" t="s">
        <v>1</v>
      </c>
      <c r="F765" s="215" t="s">
        <v>373</v>
      </c>
      <c r="G765" s="213"/>
      <c r="H765" s="214" t="s">
        <v>1</v>
      </c>
      <c r="I765" s="216"/>
      <c r="J765" s="213"/>
      <c r="K765" s="213"/>
      <c r="L765" s="217"/>
      <c r="M765" s="218"/>
      <c r="N765" s="219"/>
      <c r="O765" s="219"/>
      <c r="P765" s="219"/>
      <c r="Q765" s="219"/>
      <c r="R765" s="219"/>
      <c r="S765" s="219"/>
      <c r="T765" s="220"/>
      <c r="AT765" s="221" t="s">
        <v>142</v>
      </c>
      <c r="AU765" s="221" t="s">
        <v>83</v>
      </c>
      <c r="AV765" s="12" t="s">
        <v>83</v>
      </c>
      <c r="AW765" s="12" t="s">
        <v>31</v>
      </c>
      <c r="AX765" s="12" t="s">
        <v>75</v>
      </c>
      <c r="AY765" s="221" t="s">
        <v>132</v>
      </c>
    </row>
    <row r="766" spans="1:65" s="13" customFormat="1" ht="11.25">
      <c r="B766" s="222"/>
      <c r="C766" s="223"/>
      <c r="D766" s="208" t="s">
        <v>142</v>
      </c>
      <c r="E766" s="224" t="s">
        <v>1</v>
      </c>
      <c r="F766" s="225" t="s">
        <v>85</v>
      </c>
      <c r="G766" s="223"/>
      <c r="H766" s="226">
        <v>2</v>
      </c>
      <c r="I766" s="227"/>
      <c r="J766" s="223"/>
      <c r="K766" s="223"/>
      <c r="L766" s="228"/>
      <c r="M766" s="229"/>
      <c r="N766" s="230"/>
      <c r="O766" s="230"/>
      <c r="P766" s="230"/>
      <c r="Q766" s="230"/>
      <c r="R766" s="230"/>
      <c r="S766" s="230"/>
      <c r="T766" s="231"/>
      <c r="AT766" s="232" t="s">
        <v>142</v>
      </c>
      <c r="AU766" s="232" t="s">
        <v>83</v>
      </c>
      <c r="AV766" s="13" t="s">
        <v>85</v>
      </c>
      <c r="AW766" s="13" t="s">
        <v>31</v>
      </c>
      <c r="AX766" s="13" t="s">
        <v>75</v>
      </c>
      <c r="AY766" s="232" t="s">
        <v>132</v>
      </c>
    </row>
    <row r="767" spans="1:65" s="14" customFormat="1" ht="11.25">
      <c r="B767" s="233"/>
      <c r="C767" s="234"/>
      <c r="D767" s="208" t="s">
        <v>142</v>
      </c>
      <c r="E767" s="235" t="s">
        <v>1</v>
      </c>
      <c r="F767" s="236" t="s">
        <v>145</v>
      </c>
      <c r="G767" s="234"/>
      <c r="H767" s="237">
        <v>2</v>
      </c>
      <c r="I767" s="238"/>
      <c r="J767" s="234"/>
      <c r="K767" s="234"/>
      <c r="L767" s="239"/>
      <c r="M767" s="240"/>
      <c r="N767" s="241"/>
      <c r="O767" s="241"/>
      <c r="P767" s="241"/>
      <c r="Q767" s="241"/>
      <c r="R767" s="241"/>
      <c r="S767" s="241"/>
      <c r="T767" s="242"/>
      <c r="AT767" s="243" t="s">
        <v>142</v>
      </c>
      <c r="AU767" s="243" t="s">
        <v>83</v>
      </c>
      <c r="AV767" s="14" t="s">
        <v>139</v>
      </c>
      <c r="AW767" s="14" t="s">
        <v>31</v>
      </c>
      <c r="AX767" s="14" t="s">
        <v>83</v>
      </c>
      <c r="AY767" s="243" t="s">
        <v>132</v>
      </c>
    </row>
    <row r="768" spans="1:65" s="2" customFormat="1" ht="21.75" customHeight="1">
      <c r="A768" s="34"/>
      <c r="B768" s="35"/>
      <c r="C768" s="244" t="s">
        <v>606</v>
      </c>
      <c r="D768" s="244" t="s">
        <v>441</v>
      </c>
      <c r="E768" s="245" t="s">
        <v>607</v>
      </c>
      <c r="F768" s="246" t="s">
        <v>608</v>
      </c>
      <c r="G768" s="247" t="s">
        <v>149</v>
      </c>
      <c r="H768" s="248">
        <v>2</v>
      </c>
      <c r="I768" s="249"/>
      <c r="J768" s="250">
        <f>ROUND(I768*H768,2)</f>
        <v>0</v>
      </c>
      <c r="K768" s="246" t="s">
        <v>137</v>
      </c>
      <c r="L768" s="39"/>
      <c r="M768" s="251" t="s">
        <v>1</v>
      </c>
      <c r="N768" s="252" t="s">
        <v>40</v>
      </c>
      <c r="O768" s="71"/>
      <c r="P768" s="204">
        <f>O768*H768</f>
        <v>0</v>
      </c>
      <c r="Q768" s="204">
        <v>0</v>
      </c>
      <c r="R768" s="204">
        <f>Q768*H768</f>
        <v>0</v>
      </c>
      <c r="S768" s="204">
        <v>0</v>
      </c>
      <c r="T768" s="205">
        <f>S768*H768</f>
        <v>0</v>
      </c>
      <c r="U768" s="34"/>
      <c r="V768" s="34"/>
      <c r="W768" s="34"/>
      <c r="X768" s="34"/>
      <c r="Y768" s="34"/>
      <c r="Z768" s="34"/>
      <c r="AA768" s="34"/>
      <c r="AB768" s="34"/>
      <c r="AC768" s="34"/>
      <c r="AD768" s="34"/>
      <c r="AE768" s="34"/>
      <c r="AR768" s="206" t="s">
        <v>139</v>
      </c>
      <c r="AT768" s="206" t="s">
        <v>441</v>
      </c>
      <c r="AU768" s="206" t="s">
        <v>83</v>
      </c>
      <c r="AY768" s="17" t="s">
        <v>132</v>
      </c>
      <c r="BE768" s="207">
        <f>IF(N768="základní",J768,0)</f>
        <v>0</v>
      </c>
      <c r="BF768" s="207">
        <f>IF(N768="snížená",J768,0)</f>
        <v>0</v>
      </c>
      <c r="BG768" s="207">
        <f>IF(N768="zákl. přenesená",J768,0)</f>
        <v>0</v>
      </c>
      <c r="BH768" s="207">
        <f>IF(N768="sníž. přenesená",J768,0)</f>
        <v>0</v>
      </c>
      <c r="BI768" s="207">
        <f>IF(N768="nulová",J768,0)</f>
        <v>0</v>
      </c>
      <c r="BJ768" s="17" t="s">
        <v>83</v>
      </c>
      <c r="BK768" s="207">
        <f>ROUND(I768*H768,2)</f>
        <v>0</v>
      </c>
      <c r="BL768" s="17" t="s">
        <v>139</v>
      </c>
      <c r="BM768" s="206" t="s">
        <v>609</v>
      </c>
    </row>
    <row r="769" spans="1:65" s="2" customFormat="1" ht="48.75">
      <c r="A769" s="34"/>
      <c r="B769" s="35"/>
      <c r="C769" s="36"/>
      <c r="D769" s="208" t="s">
        <v>141</v>
      </c>
      <c r="E769" s="36"/>
      <c r="F769" s="209" t="s">
        <v>610</v>
      </c>
      <c r="G769" s="36"/>
      <c r="H769" s="36"/>
      <c r="I769" s="115"/>
      <c r="J769" s="36"/>
      <c r="K769" s="36"/>
      <c r="L769" s="39"/>
      <c r="M769" s="210"/>
      <c r="N769" s="211"/>
      <c r="O769" s="71"/>
      <c r="P769" s="71"/>
      <c r="Q769" s="71"/>
      <c r="R769" s="71"/>
      <c r="S769" s="71"/>
      <c r="T769" s="72"/>
      <c r="U769" s="34"/>
      <c r="V769" s="34"/>
      <c r="W769" s="34"/>
      <c r="X769" s="34"/>
      <c r="Y769" s="34"/>
      <c r="Z769" s="34"/>
      <c r="AA769" s="34"/>
      <c r="AB769" s="34"/>
      <c r="AC769" s="34"/>
      <c r="AD769" s="34"/>
      <c r="AE769" s="34"/>
      <c r="AT769" s="17" t="s">
        <v>141</v>
      </c>
      <c r="AU769" s="17" t="s">
        <v>83</v>
      </c>
    </row>
    <row r="770" spans="1:65" s="12" customFormat="1" ht="11.25">
      <c r="B770" s="212"/>
      <c r="C770" s="213"/>
      <c r="D770" s="208" t="s">
        <v>142</v>
      </c>
      <c r="E770" s="214" t="s">
        <v>1</v>
      </c>
      <c r="F770" s="215" t="s">
        <v>373</v>
      </c>
      <c r="G770" s="213"/>
      <c r="H770" s="214" t="s">
        <v>1</v>
      </c>
      <c r="I770" s="216"/>
      <c r="J770" s="213"/>
      <c r="K770" s="213"/>
      <c r="L770" s="217"/>
      <c r="M770" s="218"/>
      <c r="N770" s="219"/>
      <c r="O770" s="219"/>
      <c r="P770" s="219"/>
      <c r="Q770" s="219"/>
      <c r="R770" s="219"/>
      <c r="S770" s="219"/>
      <c r="T770" s="220"/>
      <c r="AT770" s="221" t="s">
        <v>142</v>
      </c>
      <c r="AU770" s="221" t="s">
        <v>83</v>
      </c>
      <c r="AV770" s="12" t="s">
        <v>83</v>
      </c>
      <c r="AW770" s="12" t="s">
        <v>31</v>
      </c>
      <c r="AX770" s="12" t="s">
        <v>75</v>
      </c>
      <c r="AY770" s="221" t="s">
        <v>132</v>
      </c>
    </row>
    <row r="771" spans="1:65" s="13" customFormat="1" ht="11.25">
      <c r="B771" s="222"/>
      <c r="C771" s="223"/>
      <c r="D771" s="208" t="s">
        <v>142</v>
      </c>
      <c r="E771" s="224" t="s">
        <v>1</v>
      </c>
      <c r="F771" s="225" t="s">
        <v>85</v>
      </c>
      <c r="G771" s="223"/>
      <c r="H771" s="226">
        <v>2</v>
      </c>
      <c r="I771" s="227"/>
      <c r="J771" s="223"/>
      <c r="K771" s="223"/>
      <c r="L771" s="228"/>
      <c r="M771" s="229"/>
      <c r="N771" s="230"/>
      <c r="O771" s="230"/>
      <c r="P771" s="230"/>
      <c r="Q771" s="230"/>
      <c r="R771" s="230"/>
      <c r="S771" s="230"/>
      <c r="T771" s="231"/>
      <c r="AT771" s="232" t="s">
        <v>142</v>
      </c>
      <c r="AU771" s="232" t="s">
        <v>83</v>
      </c>
      <c r="AV771" s="13" t="s">
        <v>85</v>
      </c>
      <c r="AW771" s="13" t="s">
        <v>31</v>
      </c>
      <c r="AX771" s="13" t="s">
        <v>75</v>
      </c>
      <c r="AY771" s="232" t="s">
        <v>132</v>
      </c>
    </row>
    <row r="772" spans="1:65" s="14" customFormat="1" ht="11.25">
      <c r="B772" s="233"/>
      <c r="C772" s="234"/>
      <c r="D772" s="208" t="s">
        <v>142</v>
      </c>
      <c r="E772" s="235" t="s">
        <v>1</v>
      </c>
      <c r="F772" s="236" t="s">
        <v>145</v>
      </c>
      <c r="G772" s="234"/>
      <c r="H772" s="237">
        <v>2</v>
      </c>
      <c r="I772" s="238"/>
      <c r="J772" s="234"/>
      <c r="K772" s="234"/>
      <c r="L772" s="239"/>
      <c r="M772" s="240"/>
      <c r="N772" s="241"/>
      <c r="O772" s="241"/>
      <c r="P772" s="241"/>
      <c r="Q772" s="241"/>
      <c r="R772" s="241"/>
      <c r="S772" s="241"/>
      <c r="T772" s="242"/>
      <c r="AT772" s="243" t="s">
        <v>142</v>
      </c>
      <c r="AU772" s="243" t="s">
        <v>83</v>
      </c>
      <c r="AV772" s="14" t="s">
        <v>139</v>
      </c>
      <c r="AW772" s="14" t="s">
        <v>31</v>
      </c>
      <c r="AX772" s="14" t="s">
        <v>83</v>
      </c>
      <c r="AY772" s="243" t="s">
        <v>132</v>
      </c>
    </row>
    <row r="773" spans="1:65" s="2" customFormat="1" ht="21.75" customHeight="1">
      <c r="A773" s="34"/>
      <c r="B773" s="35"/>
      <c r="C773" s="244" t="s">
        <v>611</v>
      </c>
      <c r="D773" s="244" t="s">
        <v>441</v>
      </c>
      <c r="E773" s="245" t="s">
        <v>612</v>
      </c>
      <c r="F773" s="246" t="s">
        <v>613</v>
      </c>
      <c r="G773" s="247" t="s">
        <v>136</v>
      </c>
      <c r="H773" s="248">
        <v>49.845999999999997</v>
      </c>
      <c r="I773" s="249"/>
      <c r="J773" s="250">
        <f>ROUND(I773*H773,2)</f>
        <v>0</v>
      </c>
      <c r="K773" s="246" t="s">
        <v>137</v>
      </c>
      <c r="L773" s="39"/>
      <c r="M773" s="251" t="s">
        <v>1</v>
      </c>
      <c r="N773" s="252" t="s">
        <v>40</v>
      </c>
      <c r="O773" s="71"/>
      <c r="P773" s="204">
        <f>O773*H773</f>
        <v>0</v>
      </c>
      <c r="Q773" s="204">
        <v>0</v>
      </c>
      <c r="R773" s="204">
        <f>Q773*H773</f>
        <v>0</v>
      </c>
      <c r="S773" s="204">
        <v>0</v>
      </c>
      <c r="T773" s="205">
        <f>S773*H773</f>
        <v>0</v>
      </c>
      <c r="U773" s="34"/>
      <c r="V773" s="34"/>
      <c r="W773" s="34"/>
      <c r="X773" s="34"/>
      <c r="Y773" s="34"/>
      <c r="Z773" s="34"/>
      <c r="AA773" s="34"/>
      <c r="AB773" s="34"/>
      <c r="AC773" s="34"/>
      <c r="AD773" s="34"/>
      <c r="AE773" s="34"/>
      <c r="AR773" s="206" t="s">
        <v>139</v>
      </c>
      <c r="AT773" s="206" t="s">
        <v>441</v>
      </c>
      <c r="AU773" s="206" t="s">
        <v>83</v>
      </c>
      <c r="AY773" s="17" t="s">
        <v>132</v>
      </c>
      <c r="BE773" s="207">
        <f>IF(N773="základní",J773,0)</f>
        <v>0</v>
      </c>
      <c r="BF773" s="207">
        <f>IF(N773="snížená",J773,0)</f>
        <v>0</v>
      </c>
      <c r="BG773" s="207">
        <f>IF(N773="zákl. přenesená",J773,0)</f>
        <v>0</v>
      </c>
      <c r="BH773" s="207">
        <f>IF(N773="sníž. přenesená",J773,0)</f>
        <v>0</v>
      </c>
      <c r="BI773" s="207">
        <f>IF(N773="nulová",J773,0)</f>
        <v>0</v>
      </c>
      <c r="BJ773" s="17" t="s">
        <v>83</v>
      </c>
      <c r="BK773" s="207">
        <f>ROUND(I773*H773,2)</f>
        <v>0</v>
      </c>
      <c r="BL773" s="17" t="s">
        <v>139</v>
      </c>
      <c r="BM773" s="206" t="s">
        <v>614</v>
      </c>
    </row>
    <row r="774" spans="1:65" s="2" customFormat="1" ht="58.5">
      <c r="A774" s="34"/>
      <c r="B774" s="35"/>
      <c r="C774" s="36"/>
      <c r="D774" s="208" t="s">
        <v>141</v>
      </c>
      <c r="E774" s="36"/>
      <c r="F774" s="209" t="s">
        <v>615</v>
      </c>
      <c r="G774" s="36"/>
      <c r="H774" s="36"/>
      <c r="I774" s="115"/>
      <c r="J774" s="36"/>
      <c r="K774" s="36"/>
      <c r="L774" s="39"/>
      <c r="M774" s="210"/>
      <c r="N774" s="211"/>
      <c r="O774" s="71"/>
      <c r="P774" s="71"/>
      <c r="Q774" s="71"/>
      <c r="R774" s="71"/>
      <c r="S774" s="71"/>
      <c r="T774" s="72"/>
      <c r="U774" s="34"/>
      <c r="V774" s="34"/>
      <c r="W774" s="34"/>
      <c r="X774" s="34"/>
      <c r="Y774" s="34"/>
      <c r="Z774" s="34"/>
      <c r="AA774" s="34"/>
      <c r="AB774" s="34"/>
      <c r="AC774" s="34"/>
      <c r="AD774" s="34"/>
      <c r="AE774" s="34"/>
      <c r="AT774" s="17" t="s">
        <v>141</v>
      </c>
      <c r="AU774" s="17" t="s">
        <v>83</v>
      </c>
    </row>
    <row r="775" spans="1:65" s="12" customFormat="1" ht="11.25">
      <c r="B775" s="212"/>
      <c r="C775" s="213"/>
      <c r="D775" s="208" t="s">
        <v>142</v>
      </c>
      <c r="E775" s="214" t="s">
        <v>1</v>
      </c>
      <c r="F775" s="215" t="s">
        <v>151</v>
      </c>
      <c r="G775" s="213"/>
      <c r="H775" s="214" t="s">
        <v>1</v>
      </c>
      <c r="I775" s="216"/>
      <c r="J775" s="213"/>
      <c r="K775" s="213"/>
      <c r="L775" s="217"/>
      <c r="M775" s="218"/>
      <c r="N775" s="219"/>
      <c r="O775" s="219"/>
      <c r="P775" s="219"/>
      <c r="Q775" s="219"/>
      <c r="R775" s="219"/>
      <c r="S775" s="219"/>
      <c r="T775" s="220"/>
      <c r="AT775" s="221" t="s">
        <v>142</v>
      </c>
      <c r="AU775" s="221" t="s">
        <v>83</v>
      </c>
      <c r="AV775" s="12" t="s">
        <v>83</v>
      </c>
      <c r="AW775" s="12" t="s">
        <v>31</v>
      </c>
      <c r="AX775" s="12" t="s">
        <v>75</v>
      </c>
      <c r="AY775" s="221" t="s">
        <v>132</v>
      </c>
    </row>
    <row r="776" spans="1:65" s="13" customFormat="1" ht="11.25">
      <c r="B776" s="222"/>
      <c r="C776" s="223"/>
      <c r="D776" s="208" t="s">
        <v>142</v>
      </c>
      <c r="E776" s="224" t="s">
        <v>1</v>
      </c>
      <c r="F776" s="225" t="s">
        <v>469</v>
      </c>
      <c r="G776" s="223"/>
      <c r="H776" s="226">
        <v>49.845999999999997</v>
      </c>
      <c r="I776" s="227"/>
      <c r="J776" s="223"/>
      <c r="K776" s="223"/>
      <c r="L776" s="228"/>
      <c r="M776" s="229"/>
      <c r="N776" s="230"/>
      <c r="O776" s="230"/>
      <c r="P776" s="230"/>
      <c r="Q776" s="230"/>
      <c r="R776" s="230"/>
      <c r="S776" s="230"/>
      <c r="T776" s="231"/>
      <c r="AT776" s="232" t="s">
        <v>142</v>
      </c>
      <c r="AU776" s="232" t="s">
        <v>83</v>
      </c>
      <c r="AV776" s="13" t="s">
        <v>85</v>
      </c>
      <c r="AW776" s="13" t="s">
        <v>31</v>
      </c>
      <c r="AX776" s="13" t="s">
        <v>75</v>
      </c>
      <c r="AY776" s="232" t="s">
        <v>132</v>
      </c>
    </row>
    <row r="777" spans="1:65" s="14" customFormat="1" ht="11.25">
      <c r="B777" s="233"/>
      <c r="C777" s="234"/>
      <c r="D777" s="208" t="s">
        <v>142</v>
      </c>
      <c r="E777" s="235" t="s">
        <v>1</v>
      </c>
      <c r="F777" s="236" t="s">
        <v>145</v>
      </c>
      <c r="G777" s="234"/>
      <c r="H777" s="237">
        <v>49.845999999999997</v>
      </c>
      <c r="I777" s="238"/>
      <c r="J777" s="234"/>
      <c r="K777" s="234"/>
      <c r="L777" s="239"/>
      <c r="M777" s="240"/>
      <c r="N777" s="241"/>
      <c r="O777" s="241"/>
      <c r="P777" s="241"/>
      <c r="Q777" s="241"/>
      <c r="R777" s="241"/>
      <c r="S777" s="241"/>
      <c r="T777" s="242"/>
      <c r="AT777" s="243" t="s">
        <v>142</v>
      </c>
      <c r="AU777" s="243" t="s">
        <v>83</v>
      </c>
      <c r="AV777" s="14" t="s">
        <v>139</v>
      </c>
      <c r="AW777" s="14" t="s">
        <v>31</v>
      </c>
      <c r="AX777" s="14" t="s">
        <v>83</v>
      </c>
      <c r="AY777" s="243" t="s">
        <v>132</v>
      </c>
    </row>
    <row r="778" spans="1:65" s="2" customFormat="1" ht="21.75" customHeight="1">
      <c r="A778" s="34"/>
      <c r="B778" s="35"/>
      <c r="C778" s="244" t="s">
        <v>616</v>
      </c>
      <c r="D778" s="244" t="s">
        <v>441</v>
      </c>
      <c r="E778" s="245" t="s">
        <v>617</v>
      </c>
      <c r="F778" s="246" t="s">
        <v>618</v>
      </c>
      <c r="G778" s="247" t="s">
        <v>136</v>
      </c>
      <c r="H778" s="248">
        <v>48.195999999999998</v>
      </c>
      <c r="I778" s="249"/>
      <c r="J778" s="250">
        <f>ROUND(I778*H778,2)</f>
        <v>0</v>
      </c>
      <c r="K778" s="246" t="s">
        <v>137</v>
      </c>
      <c r="L778" s="39"/>
      <c r="M778" s="251" t="s">
        <v>1</v>
      </c>
      <c r="N778" s="252" t="s">
        <v>40</v>
      </c>
      <c r="O778" s="71"/>
      <c r="P778" s="204">
        <f>O778*H778</f>
        <v>0</v>
      </c>
      <c r="Q778" s="204">
        <v>0</v>
      </c>
      <c r="R778" s="204">
        <f>Q778*H778</f>
        <v>0</v>
      </c>
      <c r="S778" s="204">
        <v>0</v>
      </c>
      <c r="T778" s="205">
        <f>S778*H778</f>
        <v>0</v>
      </c>
      <c r="U778" s="34"/>
      <c r="V778" s="34"/>
      <c r="W778" s="34"/>
      <c r="X778" s="34"/>
      <c r="Y778" s="34"/>
      <c r="Z778" s="34"/>
      <c r="AA778" s="34"/>
      <c r="AB778" s="34"/>
      <c r="AC778" s="34"/>
      <c r="AD778" s="34"/>
      <c r="AE778" s="34"/>
      <c r="AR778" s="206" t="s">
        <v>139</v>
      </c>
      <c r="AT778" s="206" t="s">
        <v>441</v>
      </c>
      <c r="AU778" s="206" t="s">
        <v>83</v>
      </c>
      <c r="AY778" s="17" t="s">
        <v>132</v>
      </c>
      <c r="BE778" s="207">
        <f>IF(N778="základní",J778,0)</f>
        <v>0</v>
      </c>
      <c r="BF778" s="207">
        <f>IF(N778="snížená",J778,0)</f>
        <v>0</v>
      </c>
      <c r="BG778" s="207">
        <f>IF(N778="zákl. přenesená",J778,0)</f>
        <v>0</v>
      </c>
      <c r="BH778" s="207">
        <f>IF(N778="sníž. přenesená",J778,0)</f>
        <v>0</v>
      </c>
      <c r="BI778" s="207">
        <f>IF(N778="nulová",J778,0)</f>
        <v>0</v>
      </c>
      <c r="BJ778" s="17" t="s">
        <v>83</v>
      </c>
      <c r="BK778" s="207">
        <f>ROUND(I778*H778,2)</f>
        <v>0</v>
      </c>
      <c r="BL778" s="17" t="s">
        <v>139</v>
      </c>
      <c r="BM778" s="206" t="s">
        <v>619</v>
      </c>
    </row>
    <row r="779" spans="1:65" s="2" customFormat="1" ht="58.5">
      <c r="A779" s="34"/>
      <c r="B779" s="35"/>
      <c r="C779" s="36"/>
      <c r="D779" s="208" t="s">
        <v>141</v>
      </c>
      <c r="E779" s="36"/>
      <c r="F779" s="209" t="s">
        <v>620</v>
      </c>
      <c r="G779" s="36"/>
      <c r="H779" s="36"/>
      <c r="I779" s="115"/>
      <c r="J779" s="36"/>
      <c r="K779" s="36"/>
      <c r="L779" s="39"/>
      <c r="M779" s="210"/>
      <c r="N779" s="211"/>
      <c r="O779" s="71"/>
      <c r="P779" s="71"/>
      <c r="Q779" s="71"/>
      <c r="R779" s="71"/>
      <c r="S779" s="71"/>
      <c r="T779" s="72"/>
      <c r="U779" s="34"/>
      <c r="V779" s="34"/>
      <c r="W779" s="34"/>
      <c r="X779" s="34"/>
      <c r="Y779" s="34"/>
      <c r="Z779" s="34"/>
      <c r="AA779" s="34"/>
      <c r="AB779" s="34"/>
      <c r="AC779" s="34"/>
      <c r="AD779" s="34"/>
      <c r="AE779" s="34"/>
      <c r="AT779" s="17" t="s">
        <v>141</v>
      </c>
      <c r="AU779" s="17" t="s">
        <v>83</v>
      </c>
    </row>
    <row r="780" spans="1:65" s="12" customFormat="1" ht="11.25">
      <c r="B780" s="212"/>
      <c r="C780" s="213"/>
      <c r="D780" s="208" t="s">
        <v>142</v>
      </c>
      <c r="E780" s="214" t="s">
        <v>1</v>
      </c>
      <c r="F780" s="215" t="s">
        <v>196</v>
      </c>
      <c r="G780" s="213"/>
      <c r="H780" s="214" t="s">
        <v>1</v>
      </c>
      <c r="I780" s="216"/>
      <c r="J780" s="213"/>
      <c r="K780" s="213"/>
      <c r="L780" s="217"/>
      <c r="M780" s="218"/>
      <c r="N780" s="219"/>
      <c r="O780" s="219"/>
      <c r="P780" s="219"/>
      <c r="Q780" s="219"/>
      <c r="R780" s="219"/>
      <c r="S780" s="219"/>
      <c r="T780" s="220"/>
      <c r="AT780" s="221" t="s">
        <v>142</v>
      </c>
      <c r="AU780" s="221" t="s">
        <v>83</v>
      </c>
      <c r="AV780" s="12" t="s">
        <v>83</v>
      </c>
      <c r="AW780" s="12" t="s">
        <v>31</v>
      </c>
      <c r="AX780" s="12" t="s">
        <v>75</v>
      </c>
      <c r="AY780" s="221" t="s">
        <v>132</v>
      </c>
    </row>
    <row r="781" spans="1:65" s="13" customFormat="1" ht="11.25">
      <c r="B781" s="222"/>
      <c r="C781" s="223"/>
      <c r="D781" s="208" t="s">
        <v>142</v>
      </c>
      <c r="E781" s="224" t="s">
        <v>1</v>
      </c>
      <c r="F781" s="225" t="s">
        <v>468</v>
      </c>
      <c r="G781" s="223"/>
      <c r="H781" s="226">
        <v>48.195999999999998</v>
      </c>
      <c r="I781" s="227"/>
      <c r="J781" s="223"/>
      <c r="K781" s="223"/>
      <c r="L781" s="228"/>
      <c r="M781" s="229"/>
      <c r="N781" s="230"/>
      <c r="O781" s="230"/>
      <c r="P781" s="230"/>
      <c r="Q781" s="230"/>
      <c r="R781" s="230"/>
      <c r="S781" s="230"/>
      <c r="T781" s="231"/>
      <c r="AT781" s="232" t="s">
        <v>142</v>
      </c>
      <c r="AU781" s="232" t="s">
        <v>83</v>
      </c>
      <c r="AV781" s="13" t="s">
        <v>85</v>
      </c>
      <c r="AW781" s="13" t="s">
        <v>31</v>
      </c>
      <c r="AX781" s="13" t="s">
        <v>75</v>
      </c>
      <c r="AY781" s="232" t="s">
        <v>132</v>
      </c>
    </row>
    <row r="782" spans="1:65" s="14" customFormat="1" ht="11.25">
      <c r="B782" s="233"/>
      <c r="C782" s="234"/>
      <c r="D782" s="208" t="s">
        <v>142</v>
      </c>
      <c r="E782" s="235" t="s">
        <v>1</v>
      </c>
      <c r="F782" s="236" t="s">
        <v>145</v>
      </c>
      <c r="G782" s="234"/>
      <c r="H782" s="237">
        <v>48.195999999999998</v>
      </c>
      <c r="I782" s="238"/>
      <c r="J782" s="234"/>
      <c r="K782" s="234"/>
      <c r="L782" s="239"/>
      <c r="M782" s="240"/>
      <c r="N782" s="241"/>
      <c r="O782" s="241"/>
      <c r="P782" s="241"/>
      <c r="Q782" s="241"/>
      <c r="R782" s="241"/>
      <c r="S782" s="241"/>
      <c r="T782" s="242"/>
      <c r="AT782" s="243" t="s">
        <v>142</v>
      </c>
      <c r="AU782" s="243" t="s">
        <v>83</v>
      </c>
      <c r="AV782" s="14" t="s">
        <v>139</v>
      </c>
      <c r="AW782" s="14" t="s">
        <v>31</v>
      </c>
      <c r="AX782" s="14" t="s">
        <v>83</v>
      </c>
      <c r="AY782" s="243" t="s">
        <v>132</v>
      </c>
    </row>
    <row r="783" spans="1:65" s="2" customFormat="1" ht="21.75" customHeight="1">
      <c r="A783" s="34"/>
      <c r="B783" s="35"/>
      <c r="C783" s="244" t="s">
        <v>621</v>
      </c>
      <c r="D783" s="244" t="s">
        <v>441</v>
      </c>
      <c r="E783" s="245" t="s">
        <v>622</v>
      </c>
      <c r="F783" s="246" t="s">
        <v>623</v>
      </c>
      <c r="G783" s="247" t="s">
        <v>136</v>
      </c>
      <c r="H783" s="248">
        <v>48.195999999999998</v>
      </c>
      <c r="I783" s="249"/>
      <c r="J783" s="250">
        <f>ROUND(I783*H783,2)</f>
        <v>0</v>
      </c>
      <c r="K783" s="246" t="s">
        <v>137</v>
      </c>
      <c r="L783" s="39"/>
      <c r="M783" s="251" t="s">
        <v>1</v>
      </c>
      <c r="N783" s="252" t="s">
        <v>40</v>
      </c>
      <c r="O783" s="71"/>
      <c r="P783" s="204">
        <f>O783*H783</f>
        <v>0</v>
      </c>
      <c r="Q783" s="204">
        <v>0</v>
      </c>
      <c r="R783" s="204">
        <f>Q783*H783</f>
        <v>0</v>
      </c>
      <c r="S783" s="204">
        <v>0</v>
      </c>
      <c r="T783" s="205">
        <f>S783*H783</f>
        <v>0</v>
      </c>
      <c r="U783" s="34"/>
      <c r="V783" s="34"/>
      <c r="W783" s="34"/>
      <c r="X783" s="34"/>
      <c r="Y783" s="34"/>
      <c r="Z783" s="34"/>
      <c r="AA783" s="34"/>
      <c r="AB783" s="34"/>
      <c r="AC783" s="34"/>
      <c r="AD783" s="34"/>
      <c r="AE783" s="34"/>
      <c r="AR783" s="206" t="s">
        <v>139</v>
      </c>
      <c r="AT783" s="206" t="s">
        <v>441</v>
      </c>
      <c r="AU783" s="206" t="s">
        <v>83</v>
      </c>
      <c r="AY783" s="17" t="s">
        <v>132</v>
      </c>
      <c r="BE783" s="207">
        <f>IF(N783="základní",J783,0)</f>
        <v>0</v>
      </c>
      <c r="BF783" s="207">
        <f>IF(N783="snížená",J783,0)</f>
        <v>0</v>
      </c>
      <c r="BG783" s="207">
        <f>IF(N783="zákl. přenesená",J783,0)</f>
        <v>0</v>
      </c>
      <c r="BH783" s="207">
        <f>IF(N783="sníž. přenesená",J783,0)</f>
        <v>0</v>
      </c>
      <c r="BI783" s="207">
        <f>IF(N783="nulová",J783,0)</f>
        <v>0</v>
      </c>
      <c r="BJ783" s="17" t="s">
        <v>83</v>
      </c>
      <c r="BK783" s="207">
        <f>ROUND(I783*H783,2)</f>
        <v>0</v>
      </c>
      <c r="BL783" s="17" t="s">
        <v>139</v>
      </c>
      <c r="BM783" s="206" t="s">
        <v>624</v>
      </c>
    </row>
    <row r="784" spans="1:65" s="2" customFormat="1" ht="39">
      <c r="A784" s="34"/>
      <c r="B784" s="35"/>
      <c r="C784" s="36"/>
      <c r="D784" s="208" t="s">
        <v>141</v>
      </c>
      <c r="E784" s="36"/>
      <c r="F784" s="209" t="s">
        <v>625</v>
      </c>
      <c r="G784" s="36"/>
      <c r="H784" s="36"/>
      <c r="I784" s="115"/>
      <c r="J784" s="36"/>
      <c r="K784" s="36"/>
      <c r="L784" s="39"/>
      <c r="M784" s="210"/>
      <c r="N784" s="211"/>
      <c r="O784" s="71"/>
      <c r="P784" s="71"/>
      <c r="Q784" s="71"/>
      <c r="R784" s="71"/>
      <c r="S784" s="71"/>
      <c r="T784" s="72"/>
      <c r="U784" s="34"/>
      <c r="V784" s="34"/>
      <c r="W784" s="34"/>
      <c r="X784" s="34"/>
      <c r="Y784" s="34"/>
      <c r="Z784" s="34"/>
      <c r="AA784" s="34"/>
      <c r="AB784" s="34"/>
      <c r="AC784" s="34"/>
      <c r="AD784" s="34"/>
      <c r="AE784" s="34"/>
      <c r="AT784" s="17" t="s">
        <v>141</v>
      </c>
      <c r="AU784" s="17" t="s">
        <v>83</v>
      </c>
    </row>
    <row r="785" spans="1:65" s="12" customFormat="1" ht="11.25">
      <c r="B785" s="212"/>
      <c r="C785" s="213"/>
      <c r="D785" s="208" t="s">
        <v>142</v>
      </c>
      <c r="E785" s="214" t="s">
        <v>1</v>
      </c>
      <c r="F785" s="215" t="s">
        <v>196</v>
      </c>
      <c r="G785" s="213"/>
      <c r="H785" s="214" t="s">
        <v>1</v>
      </c>
      <c r="I785" s="216"/>
      <c r="J785" s="213"/>
      <c r="K785" s="213"/>
      <c r="L785" s="217"/>
      <c r="M785" s="218"/>
      <c r="N785" s="219"/>
      <c r="O785" s="219"/>
      <c r="P785" s="219"/>
      <c r="Q785" s="219"/>
      <c r="R785" s="219"/>
      <c r="S785" s="219"/>
      <c r="T785" s="220"/>
      <c r="AT785" s="221" t="s">
        <v>142</v>
      </c>
      <c r="AU785" s="221" t="s">
        <v>83</v>
      </c>
      <c r="AV785" s="12" t="s">
        <v>83</v>
      </c>
      <c r="AW785" s="12" t="s">
        <v>31</v>
      </c>
      <c r="AX785" s="12" t="s">
        <v>75</v>
      </c>
      <c r="AY785" s="221" t="s">
        <v>132</v>
      </c>
    </row>
    <row r="786" spans="1:65" s="13" customFormat="1" ht="11.25">
      <c r="B786" s="222"/>
      <c r="C786" s="223"/>
      <c r="D786" s="208" t="s">
        <v>142</v>
      </c>
      <c r="E786" s="224" t="s">
        <v>1</v>
      </c>
      <c r="F786" s="225" t="s">
        <v>468</v>
      </c>
      <c r="G786" s="223"/>
      <c r="H786" s="226">
        <v>48.195999999999998</v>
      </c>
      <c r="I786" s="227"/>
      <c r="J786" s="223"/>
      <c r="K786" s="223"/>
      <c r="L786" s="228"/>
      <c r="M786" s="229"/>
      <c r="N786" s="230"/>
      <c r="O786" s="230"/>
      <c r="P786" s="230"/>
      <c r="Q786" s="230"/>
      <c r="R786" s="230"/>
      <c r="S786" s="230"/>
      <c r="T786" s="231"/>
      <c r="AT786" s="232" t="s">
        <v>142</v>
      </c>
      <c r="AU786" s="232" t="s">
        <v>83</v>
      </c>
      <c r="AV786" s="13" t="s">
        <v>85</v>
      </c>
      <c r="AW786" s="13" t="s">
        <v>31</v>
      </c>
      <c r="AX786" s="13" t="s">
        <v>75</v>
      </c>
      <c r="AY786" s="232" t="s">
        <v>132</v>
      </c>
    </row>
    <row r="787" spans="1:65" s="14" customFormat="1" ht="11.25">
      <c r="B787" s="233"/>
      <c r="C787" s="234"/>
      <c r="D787" s="208" t="s">
        <v>142</v>
      </c>
      <c r="E787" s="235" t="s">
        <v>1</v>
      </c>
      <c r="F787" s="236" t="s">
        <v>145</v>
      </c>
      <c r="G787" s="234"/>
      <c r="H787" s="237">
        <v>48.195999999999998</v>
      </c>
      <c r="I787" s="238"/>
      <c r="J787" s="234"/>
      <c r="K787" s="234"/>
      <c r="L787" s="239"/>
      <c r="M787" s="240"/>
      <c r="N787" s="241"/>
      <c r="O787" s="241"/>
      <c r="P787" s="241"/>
      <c r="Q787" s="241"/>
      <c r="R787" s="241"/>
      <c r="S787" s="241"/>
      <c r="T787" s="242"/>
      <c r="AT787" s="243" t="s">
        <v>142</v>
      </c>
      <c r="AU787" s="243" t="s">
        <v>83</v>
      </c>
      <c r="AV787" s="14" t="s">
        <v>139</v>
      </c>
      <c r="AW787" s="14" t="s">
        <v>31</v>
      </c>
      <c r="AX787" s="14" t="s">
        <v>83</v>
      </c>
      <c r="AY787" s="243" t="s">
        <v>132</v>
      </c>
    </row>
    <row r="788" spans="1:65" s="2" customFormat="1" ht="21.75" customHeight="1">
      <c r="A788" s="34"/>
      <c r="B788" s="35"/>
      <c r="C788" s="244" t="s">
        <v>626</v>
      </c>
      <c r="D788" s="244" t="s">
        <v>441</v>
      </c>
      <c r="E788" s="245" t="s">
        <v>627</v>
      </c>
      <c r="F788" s="246" t="s">
        <v>628</v>
      </c>
      <c r="G788" s="247" t="s">
        <v>136</v>
      </c>
      <c r="H788" s="248">
        <v>48.195999999999998</v>
      </c>
      <c r="I788" s="249"/>
      <c r="J788" s="250">
        <f>ROUND(I788*H788,2)</f>
        <v>0</v>
      </c>
      <c r="K788" s="246" t="s">
        <v>137</v>
      </c>
      <c r="L788" s="39"/>
      <c r="M788" s="251" t="s">
        <v>1</v>
      </c>
      <c r="N788" s="252" t="s">
        <v>40</v>
      </c>
      <c r="O788" s="71"/>
      <c r="P788" s="204">
        <f>O788*H788</f>
        <v>0</v>
      </c>
      <c r="Q788" s="204">
        <v>0</v>
      </c>
      <c r="R788" s="204">
        <f>Q788*H788</f>
        <v>0</v>
      </c>
      <c r="S788" s="204">
        <v>0</v>
      </c>
      <c r="T788" s="205">
        <f>S788*H788</f>
        <v>0</v>
      </c>
      <c r="U788" s="34"/>
      <c r="V788" s="34"/>
      <c r="W788" s="34"/>
      <c r="X788" s="34"/>
      <c r="Y788" s="34"/>
      <c r="Z788" s="34"/>
      <c r="AA788" s="34"/>
      <c r="AB788" s="34"/>
      <c r="AC788" s="34"/>
      <c r="AD788" s="34"/>
      <c r="AE788" s="34"/>
      <c r="AR788" s="206" t="s">
        <v>139</v>
      </c>
      <c r="AT788" s="206" t="s">
        <v>441</v>
      </c>
      <c r="AU788" s="206" t="s">
        <v>83</v>
      </c>
      <c r="AY788" s="17" t="s">
        <v>132</v>
      </c>
      <c r="BE788" s="207">
        <f>IF(N788="základní",J788,0)</f>
        <v>0</v>
      </c>
      <c r="BF788" s="207">
        <f>IF(N788="snížená",J788,0)</f>
        <v>0</v>
      </c>
      <c r="BG788" s="207">
        <f>IF(N788="zákl. přenesená",J788,0)</f>
        <v>0</v>
      </c>
      <c r="BH788" s="207">
        <f>IF(N788="sníž. přenesená",J788,0)</f>
        <v>0</v>
      </c>
      <c r="BI788" s="207">
        <f>IF(N788="nulová",J788,0)</f>
        <v>0</v>
      </c>
      <c r="BJ788" s="17" t="s">
        <v>83</v>
      </c>
      <c r="BK788" s="207">
        <f>ROUND(I788*H788,2)</f>
        <v>0</v>
      </c>
      <c r="BL788" s="17" t="s">
        <v>139</v>
      </c>
      <c r="BM788" s="206" t="s">
        <v>629</v>
      </c>
    </row>
    <row r="789" spans="1:65" s="2" customFormat="1" ht="39">
      <c r="A789" s="34"/>
      <c r="B789" s="35"/>
      <c r="C789" s="36"/>
      <c r="D789" s="208" t="s">
        <v>141</v>
      </c>
      <c r="E789" s="36"/>
      <c r="F789" s="209" t="s">
        <v>630</v>
      </c>
      <c r="G789" s="36"/>
      <c r="H789" s="36"/>
      <c r="I789" s="115"/>
      <c r="J789" s="36"/>
      <c r="K789" s="36"/>
      <c r="L789" s="39"/>
      <c r="M789" s="210"/>
      <c r="N789" s="211"/>
      <c r="O789" s="71"/>
      <c r="P789" s="71"/>
      <c r="Q789" s="71"/>
      <c r="R789" s="71"/>
      <c r="S789" s="71"/>
      <c r="T789" s="72"/>
      <c r="U789" s="34"/>
      <c r="V789" s="34"/>
      <c r="W789" s="34"/>
      <c r="X789" s="34"/>
      <c r="Y789" s="34"/>
      <c r="Z789" s="34"/>
      <c r="AA789" s="34"/>
      <c r="AB789" s="34"/>
      <c r="AC789" s="34"/>
      <c r="AD789" s="34"/>
      <c r="AE789" s="34"/>
      <c r="AT789" s="17" t="s">
        <v>141</v>
      </c>
      <c r="AU789" s="17" t="s">
        <v>83</v>
      </c>
    </row>
    <row r="790" spans="1:65" s="12" customFormat="1" ht="11.25">
      <c r="B790" s="212"/>
      <c r="C790" s="213"/>
      <c r="D790" s="208" t="s">
        <v>142</v>
      </c>
      <c r="E790" s="214" t="s">
        <v>1</v>
      </c>
      <c r="F790" s="215" t="s">
        <v>151</v>
      </c>
      <c r="G790" s="213"/>
      <c r="H790" s="214" t="s">
        <v>1</v>
      </c>
      <c r="I790" s="216"/>
      <c r="J790" s="213"/>
      <c r="K790" s="213"/>
      <c r="L790" s="217"/>
      <c r="M790" s="218"/>
      <c r="N790" s="219"/>
      <c r="O790" s="219"/>
      <c r="P790" s="219"/>
      <c r="Q790" s="219"/>
      <c r="R790" s="219"/>
      <c r="S790" s="219"/>
      <c r="T790" s="220"/>
      <c r="AT790" s="221" t="s">
        <v>142</v>
      </c>
      <c r="AU790" s="221" t="s">
        <v>83</v>
      </c>
      <c r="AV790" s="12" t="s">
        <v>83</v>
      </c>
      <c r="AW790" s="12" t="s">
        <v>31</v>
      </c>
      <c r="AX790" s="12" t="s">
        <v>75</v>
      </c>
      <c r="AY790" s="221" t="s">
        <v>132</v>
      </c>
    </row>
    <row r="791" spans="1:65" s="13" customFormat="1" ht="11.25">
      <c r="B791" s="222"/>
      <c r="C791" s="223"/>
      <c r="D791" s="208" t="s">
        <v>142</v>
      </c>
      <c r="E791" s="224" t="s">
        <v>1</v>
      </c>
      <c r="F791" s="225" t="s">
        <v>468</v>
      </c>
      <c r="G791" s="223"/>
      <c r="H791" s="226">
        <v>48.195999999999998</v>
      </c>
      <c r="I791" s="227"/>
      <c r="J791" s="223"/>
      <c r="K791" s="223"/>
      <c r="L791" s="228"/>
      <c r="M791" s="229"/>
      <c r="N791" s="230"/>
      <c r="O791" s="230"/>
      <c r="P791" s="230"/>
      <c r="Q791" s="230"/>
      <c r="R791" s="230"/>
      <c r="S791" s="230"/>
      <c r="T791" s="231"/>
      <c r="AT791" s="232" t="s">
        <v>142</v>
      </c>
      <c r="AU791" s="232" t="s">
        <v>83</v>
      </c>
      <c r="AV791" s="13" t="s">
        <v>85</v>
      </c>
      <c r="AW791" s="13" t="s">
        <v>31</v>
      </c>
      <c r="AX791" s="13" t="s">
        <v>75</v>
      </c>
      <c r="AY791" s="232" t="s">
        <v>132</v>
      </c>
    </row>
    <row r="792" spans="1:65" s="14" customFormat="1" ht="11.25">
      <c r="B792" s="233"/>
      <c r="C792" s="234"/>
      <c r="D792" s="208" t="s">
        <v>142</v>
      </c>
      <c r="E792" s="235" t="s">
        <v>1</v>
      </c>
      <c r="F792" s="236" t="s">
        <v>145</v>
      </c>
      <c r="G792" s="234"/>
      <c r="H792" s="237">
        <v>48.195999999999998</v>
      </c>
      <c r="I792" s="238"/>
      <c r="J792" s="234"/>
      <c r="K792" s="234"/>
      <c r="L792" s="239"/>
      <c r="M792" s="240"/>
      <c r="N792" s="241"/>
      <c r="O792" s="241"/>
      <c r="P792" s="241"/>
      <c r="Q792" s="241"/>
      <c r="R792" s="241"/>
      <c r="S792" s="241"/>
      <c r="T792" s="242"/>
      <c r="AT792" s="243" t="s">
        <v>142</v>
      </c>
      <c r="AU792" s="243" t="s">
        <v>83</v>
      </c>
      <c r="AV792" s="14" t="s">
        <v>139</v>
      </c>
      <c r="AW792" s="14" t="s">
        <v>31</v>
      </c>
      <c r="AX792" s="14" t="s">
        <v>83</v>
      </c>
      <c r="AY792" s="243" t="s">
        <v>132</v>
      </c>
    </row>
    <row r="793" spans="1:65" s="2" customFormat="1" ht="21.75" customHeight="1">
      <c r="A793" s="34"/>
      <c r="B793" s="35"/>
      <c r="C793" s="244" t="s">
        <v>631</v>
      </c>
      <c r="D793" s="244" t="s">
        <v>441</v>
      </c>
      <c r="E793" s="245" t="s">
        <v>632</v>
      </c>
      <c r="F793" s="246" t="s">
        <v>633</v>
      </c>
      <c r="G793" s="247" t="s">
        <v>149</v>
      </c>
      <c r="H793" s="248">
        <v>3</v>
      </c>
      <c r="I793" s="249"/>
      <c r="J793" s="250">
        <f>ROUND(I793*H793,2)</f>
        <v>0</v>
      </c>
      <c r="K793" s="246" t="s">
        <v>137</v>
      </c>
      <c r="L793" s="39"/>
      <c r="M793" s="251" t="s">
        <v>1</v>
      </c>
      <c r="N793" s="252" t="s">
        <v>40</v>
      </c>
      <c r="O793" s="71"/>
      <c r="P793" s="204">
        <f>O793*H793</f>
        <v>0</v>
      </c>
      <c r="Q793" s="204">
        <v>0</v>
      </c>
      <c r="R793" s="204">
        <f>Q793*H793</f>
        <v>0</v>
      </c>
      <c r="S793" s="204">
        <v>0</v>
      </c>
      <c r="T793" s="205">
        <f>S793*H793</f>
        <v>0</v>
      </c>
      <c r="U793" s="34"/>
      <c r="V793" s="34"/>
      <c r="W793" s="34"/>
      <c r="X793" s="34"/>
      <c r="Y793" s="34"/>
      <c r="Z793" s="34"/>
      <c r="AA793" s="34"/>
      <c r="AB793" s="34"/>
      <c r="AC793" s="34"/>
      <c r="AD793" s="34"/>
      <c r="AE793" s="34"/>
      <c r="AR793" s="206" t="s">
        <v>139</v>
      </c>
      <c r="AT793" s="206" t="s">
        <v>441</v>
      </c>
      <c r="AU793" s="206" t="s">
        <v>83</v>
      </c>
      <c r="AY793" s="17" t="s">
        <v>132</v>
      </c>
      <c r="BE793" s="207">
        <f>IF(N793="základní",J793,0)</f>
        <v>0</v>
      </c>
      <c r="BF793" s="207">
        <f>IF(N793="snížená",J793,0)</f>
        <v>0</v>
      </c>
      <c r="BG793" s="207">
        <f>IF(N793="zákl. přenesená",J793,0)</f>
        <v>0</v>
      </c>
      <c r="BH793" s="207">
        <f>IF(N793="sníž. přenesená",J793,0)</f>
        <v>0</v>
      </c>
      <c r="BI793" s="207">
        <f>IF(N793="nulová",J793,0)</f>
        <v>0</v>
      </c>
      <c r="BJ793" s="17" t="s">
        <v>83</v>
      </c>
      <c r="BK793" s="207">
        <f>ROUND(I793*H793,2)</f>
        <v>0</v>
      </c>
      <c r="BL793" s="17" t="s">
        <v>139</v>
      </c>
      <c r="BM793" s="206" t="s">
        <v>634</v>
      </c>
    </row>
    <row r="794" spans="1:65" s="2" customFormat="1" ht="39">
      <c r="A794" s="34"/>
      <c r="B794" s="35"/>
      <c r="C794" s="36"/>
      <c r="D794" s="208" t="s">
        <v>141</v>
      </c>
      <c r="E794" s="36"/>
      <c r="F794" s="209" t="s">
        <v>635</v>
      </c>
      <c r="G794" s="36"/>
      <c r="H794" s="36"/>
      <c r="I794" s="115"/>
      <c r="J794" s="36"/>
      <c r="K794" s="36"/>
      <c r="L794" s="39"/>
      <c r="M794" s="210"/>
      <c r="N794" s="211"/>
      <c r="O794" s="71"/>
      <c r="P794" s="71"/>
      <c r="Q794" s="71"/>
      <c r="R794" s="71"/>
      <c r="S794" s="71"/>
      <c r="T794" s="72"/>
      <c r="U794" s="34"/>
      <c r="V794" s="34"/>
      <c r="W794" s="34"/>
      <c r="X794" s="34"/>
      <c r="Y794" s="34"/>
      <c r="Z794" s="34"/>
      <c r="AA794" s="34"/>
      <c r="AB794" s="34"/>
      <c r="AC794" s="34"/>
      <c r="AD794" s="34"/>
      <c r="AE794" s="34"/>
      <c r="AT794" s="17" t="s">
        <v>141</v>
      </c>
      <c r="AU794" s="17" t="s">
        <v>83</v>
      </c>
    </row>
    <row r="795" spans="1:65" s="12" customFormat="1" ht="11.25">
      <c r="B795" s="212"/>
      <c r="C795" s="213"/>
      <c r="D795" s="208" t="s">
        <v>142</v>
      </c>
      <c r="E795" s="214" t="s">
        <v>1</v>
      </c>
      <c r="F795" s="215" t="s">
        <v>437</v>
      </c>
      <c r="G795" s="213"/>
      <c r="H795" s="214" t="s">
        <v>1</v>
      </c>
      <c r="I795" s="216"/>
      <c r="J795" s="213"/>
      <c r="K795" s="213"/>
      <c r="L795" s="217"/>
      <c r="M795" s="218"/>
      <c r="N795" s="219"/>
      <c r="O795" s="219"/>
      <c r="P795" s="219"/>
      <c r="Q795" s="219"/>
      <c r="R795" s="219"/>
      <c r="S795" s="219"/>
      <c r="T795" s="220"/>
      <c r="AT795" s="221" t="s">
        <v>142</v>
      </c>
      <c r="AU795" s="221" t="s">
        <v>83</v>
      </c>
      <c r="AV795" s="12" t="s">
        <v>83</v>
      </c>
      <c r="AW795" s="12" t="s">
        <v>31</v>
      </c>
      <c r="AX795" s="12" t="s">
        <v>75</v>
      </c>
      <c r="AY795" s="221" t="s">
        <v>132</v>
      </c>
    </row>
    <row r="796" spans="1:65" s="13" customFormat="1" ht="11.25">
      <c r="B796" s="222"/>
      <c r="C796" s="223"/>
      <c r="D796" s="208" t="s">
        <v>142</v>
      </c>
      <c r="E796" s="224" t="s">
        <v>1</v>
      </c>
      <c r="F796" s="225" t="s">
        <v>152</v>
      </c>
      <c r="G796" s="223"/>
      <c r="H796" s="226">
        <v>3</v>
      </c>
      <c r="I796" s="227"/>
      <c r="J796" s="223"/>
      <c r="K796" s="223"/>
      <c r="L796" s="228"/>
      <c r="M796" s="229"/>
      <c r="N796" s="230"/>
      <c r="O796" s="230"/>
      <c r="P796" s="230"/>
      <c r="Q796" s="230"/>
      <c r="R796" s="230"/>
      <c r="S796" s="230"/>
      <c r="T796" s="231"/>
      <c r="AT796" s="232" t="s">
        <v>142</v>
      </c>
      <c r="AU796" s="232" t="s">
        <v>83</v>
      </c>
      <c r="AV796" s="13" t="s">
        <v>85</v>
      </c>
      <c r="AW796" s="13" t="s">
        <v>31</v>
      </c>
      <c r="AX796" s="13" t="s">
        <v>75</v>
      </c>
      <c r="AY796" s="232" t="s">
        <v>132</v>
      </c>
    </row>
    <row r="797" spans="1:65" s="14" customFormat="1" ht="11.25">
      <c r="B797" s="233"/>
      <c r="C797" s="234"/>
      <c r="D797" s="208" t="s">
        <v>142</v>
      </c>
      <c r="E797" s="235" t="s">
        <v>1</v>
      </c>
      <c r="F797" s="236" t="s">
        <v>145</v>
      </c>
      <c r="G797" s="234"/>
      <c r="H797" s="237">
        <v>3</v>
      </c>
      <c r="I797" s="238"/>
      <c r="J797" s="234"/>
      <c r="K797" s="234"/>
      <c r="L797" s="239"/>
      <c r="M797" s="240"/>
      <c r="N797" s="241"/>
      <c r="O797" s="241"/>
      <c r="P797" s="241"/>
      <c r="Q797" s="241"/>
      <c r="R797" s="241"/>
      <c r="S797" s="241"/>
      <c r="T797" s="242"/>
      <c r="AT797" s="243" t="s">
        <v>142</v>
      </c>
      <c r="AU797" s="243" t="s">
        <v>83</v>
      </c>
      <c r="AV797" s="14" t="s">
        <v>139</v>
      </c>
      <c r="AW797" s="14" t="s">
        <v>31</v>
      </c>
      <c r="AX797" s="14" t="s">
        <v>83</v>
      </c>
      <c r="AY797" s="243" t="s">
        <v>132</v>
      </c>
    </row>
    <row r="798" spans="1:65" s="2" customFormat="1" ht="21.75" customHeight="1">
      <c r="A798" s="34"/>
      <c r="B798" s="35"/>
      <c r="C798" s="244" t="s">
        <v>636</v>
      </c>
      <c r="D798" s="244" t="s">
        <v>441</v>
      </c>
      <c r="E798" s="245" t="s">
        <v>637</v>
      </c>
      <c r="F798" s="246" t="s">
        <v>638</v>
      </c>
      <c r="G798" s="247" t="s">
        <v>492</v>
      </c>
      <c r="H798" s="248">
        <v>85.76</v>
      </c>
      <c r="I798" s="249"/>
      <c r="J798" s="250">
        <f>ROUND(I798*H798,2)</f>
        <v>0</v>
      </c>
      <c r="K798" s="246" t="s">
        <v>137</v>
      </c>
      <c r="L798" s="39"/>
      <c r="M798" s="251" t="s">
        <v>1</v>
      </c>
      <c r="N798" s="252" t="s">
        <v>40</v>
      </c>
      <c r="O798" s="71"/>
      <c r="P798" s="204">
        <f>O798*H798</f>
        <v>0</v>
      </c>
      <c r="Q798" s="204">
        <v>0</v>
      </c>
      <c r="R798" s="204">
        <f>Q798*H798</f>
        <v>0</v>
      </c>
      <c r="S798" s="204">
        <v>0</v>
      </c>
      <c r="T798" s="205">
        <f>S798*H798</f>
        <v>0</v>
      </c>
      <c r="U798" s="34"/>
      <c r="V798" s="34"/>
      <c r="W798" s="34"/>
      <c r="X798" s="34"/>
      <c r="Y798" s="34"/>
      <c r="Z798" s="34"/>
      <c r="AA798" s="34"/>
      <c r="AB798" s="34"/>
      <c r="AC798" s="34"/>
      <c r="AD798" s="34"/>
      <c r="AE798" s="34"/>
      <c r="AR798" s="206" t="s">
        <v>139</v>
      </c>
      <c r="AT798" s="206" t="s">
        <v>441</v>
      </c>
      <c r="AU798" s="206" t="s">
        <v>83</v>
      </c>
      <c r="AY798" s="17" t="s">
        <v>132</v>
      </c>
      <c r="BE798" s="207">
        <f>IF(N798="základní",J798,0)</f>
        <v>0</v>
      </c>
      <c r="BF798" s="207">
        <f>IF(N798="snížená",J798,0)</f>
        <v>0</v>
      </c>
      <c r="BG798" s="207">
        <f>IF(N798="zákl. přenesená",J798,0)</f>
        <v>0</v>
      </c>
      <c r="BH798" s="207">
        <f>IF(N798="sníž. přenesená",J798,0)</f>
        <v>0</v>
      </c>
      <c r="BI798" s="207">
        <f>IF(N798="nulová",J798,0)</f>
        <v>0</v>
      </c>
      <c r="BJ798" s="17" t="s">
        <v>83</v>
      </c>
      <c r="BK798" s="207">
        <f>ROUND(I798*H798,2)</f>
        <v>0</v>
      </c>
      <c r="BL798" s="17" t="s">
        <v>139</v>
      </c>
      <c r="BM798" s="206" t="s">
        <v>639</v>
      </c>
    </row>
    <row r="799" spans="1:65" s="2" customFormat="1" ht="39">
      <c r="A799" s="34"/>
      <c r="B799" s="35"/>
      <c r="C799" s="36"/>
      <c r="D799" s="208" t="s">
        <v>141</v>
      </c>
      <c r="E799" s="36"/>
      <c r="F799" s="209" t="s">
        <v>640</v>
      </c>
      <c r="G799" s="36"/>
      <c r="H799" s="36"/>
      <c r="I799" s="115"/>
      <c r="J799" s="36"/>
      <c r="K799" s="36"/>
      <c r="L799" s="39"/>
      <c r="M799" s="210"/>
      <c r="N799" s="211"/>
      <c r="O799" s="71"/>
      <c r="P799" s="71"/>
      <c r="Q799" s="71"/>
      <c r="R799" s="71"/>
      <c r="S799" s="71"/>
      <c r="T799" s="72"/>
      <c r="U799" s="34"/>
      <c r="V799" s="34"/>
      <c r="W799" s="34"/>
      <c r="X799" s="34"/>
      <c r="Y799" s="34"/>
      <c r="Z799" s="34"/>
      <c r="AA799" s="34"/>
      <c r="AB799" s="34"/>
      <c r="AC799" s="34"/>
      <c r="AD799" s="34"/>
      <c r="AE799" s="34"/>
      <c r="AT799" s="17" t="s">
        <v>141</v>
      </c>
      <c r="AU799" s="17" t="s">
        <v>83</v>
      </c>
    </row>
    <row r="800" spans="1:65" s="12" customFormat="1" ht="11.25">
      <c r="B800" s="212"/>
      <c r="C800" s="213"/>
      <c r="D800" s="208" t="s">
        <v>142</v>
      </c>
      <c r="E800" s="214" t="s">
        <v>1</v>
      </c>
      <c r="F800" s="215" t="s">
        <v>641</v>
      </c>
      <c r="G800" s="213"/>
      <c r="H800" s="214" t="s">
        <v>1</v>
      </c>
      <c r="I800" s="216"/>
      <c r="J800" s="213"/>
      <c r="K800" s="213"/>
      <c r="L800" s="217"/>
      <c r="M800" s="218"/>
      <c r="N800" s="219"/>
      <c r="O800" s="219"/>
      <c r="P800" s="219"/>
      <c r="Q800" s="219"/>
      <c r="R800" s="219"/>
      <c r="S800" s="219"/>
      <c r="T800" s="220"/>
      <c r="AT800" s="221" t="s">
        <v>142</v>
      </c>
      <c r="AU800" s="221" t="s">
        <v>83</v>
      </c>
      <c r="AV800" s="12" t="s">
        <v>83</v>
      </c>
      <c r="AW800" s="12" t="s">
        <v>31</v>
      </c>
      <c r="AX800" s="12" t="s">
        <v>75</v>
      </c>
      <c r="AY800" s="221" t="s">
        <v>132</v>
      </c>
    </row>
    <row r="801" spans="1:65" s="13" customFormat="1" ht="11.25">
      <c r="B801" s="222"/>
      <c r="C801" s="223"/>
      <c r="D801" s="208" t="s">
        <v>142</v>
      </c>
      <c r="E801" s="224" t="s">
        <v>1</v>
      </c>
      <c r="F801" s="225" t="s">
        <v>642</v>
      </c>
      <c r="G801" s="223"/>
      <c r="H801" s="226">
        <v>85.76</v>
      </c>
      <c r="I801" s="227"/>
      <c r="J801" s="223"/>
      <c r="K801" s="223"/>
      <c r="L801" s="228"/>
      <c r="M801" s="229"/>
      <c r="N801" s="230"/>
      <c r="O801" s="230"/>
      <c r="P801" s="230"/>
      <c r="Q801" s="230"/>
      <c r="R801" s="230"/>
      <c r="S801" s="230"/>
      <c r="T801" s="231"/>
      <c r="AT801" s="232" t="s">
        <v>142</v>
      </c>
      <c r="AU801" s="232" t="s">
        <v>83</v>
      </c>
      <c r="AV801" s="13" t="s">
        <v>85</v>
      </c>
      <c r="AW801" s="13" t="s">
        <v>31</v>
      </c>
      <c r="AX801" s="13" t="s">
        <v>75</v>
      </c>
      <c r="AY801" s="232" t="s">
        <v>132</v>
      </c>
    </row>
    <row r="802" spans="1:65" s="14" customFormat="1" ht="11.25">
      <c r="B802" s="233"/>
      <c r="C802" s="234"/>
      <c r="D802" s="208" t="s">
        <v>142</v>
      </c>
      <c r="E802" s="235" t="s">
        <v>1</v>
      </c>
      <c r="F802" s="236" t="s">
        <v>145</v>
      </c>
      <c r="G802" s="234"/>
      <c r="H802" s="237">
        <v>85.76</v>
      </c>
      <c r="I802" s="238"/>
      <c r="J802" s="234"/>
      <c r="K802" s="234"/>
      <c r="L802" s="239"/>
      <c r="M802" s="240"/>
      <c r="N802" s="241"/>
      <c r="O802" s="241"/>
      <c r="P802" s="241"/>
      <c r="Q802" s="241"/>
      <c r="R802" s="241"/>
      <c r="S802" s="241"/>
      <c r="T802" s="242"/>
      <c r="AT802" s="243" t="s">
        <v>142</v>
      </c>
      <c r="AU802" s="243" t="s">
        <v>83</v>
      </c>
      <c r="AV802" s="14" t="s">
        <v>139</v>
      </c>
      <c r="AW802" s="14" t="s">
        <v>31</v>
      </c>
      <c r="AX802" s="14" t="s">
        <v>83</v>
      </c>
      <c r="AY802" s="243" t="s">
        <v>132</v>
      </c>
    </row>
    <row r="803" spans="1:65" s="2" customFormat="1" ht="21.75" customHeight="1">
      <c r="A803" s="34"/>
      <c r="B803" s="35"/>
      <c r="C803" s="244" t="s">
        <v>643</v>
      </c>
      <c r="D803" s="244" t="s">
        <v>441</v>
      </c>
      <c r="E803" s="245" t="s">
        <v>644</v>
      </c>
      <c r="F803" s="246" t="s">
        <v>645</v>
      </c>
      <c r="G803" s="247" t="s">
        <v>427</v>
      </c>
      <c r="H803" s="248">
        <v>27.039000000000001</v>
      </c>
      <c r="I803" s="249"/>
      <c r="J803" s="250">
        <f>ROUND(I803*H803,2)</f>
        <v>0</v>
      </c>
      <c r="K803" s="246" t="s">
        <v>137</v>
      </c>
      <c r="L803" s="39"/>
      <c r="M803" s="251" t="s">
        <v>1</v>
      </c>
      <c r="N803" s="252" t="s">
        <v>40</v>
      </c>
      <c r="O803" s="71"/>
      <c r="P803" s="204">
        <f>O803*H803</f>
        <v>0</v>
      </c>
      <c r="Q803" s="204">
        <v>0</v>
      </c>
      <c r="R803" s="204">
        <f>Q803*H803</f>
        <v>0</v>
      </c>
      <c r="S803" s="204">
        <v>0</v>
      </c>
      <c r="T803" s="205">
        <f>S803*H803</f>
        <v>0</v>
      </c>
      <c r="U803" s="34"/>
      <c r="V803" s="34"/>
      <c r="W803" s="34"/>
      <c r="X803" s="34"/>
      <c r="Y803" s="34"/>
      <c r="Z803" s="34"/>
      <c r="AA803" s="34"/>
      <c r="AB803" s="34"/>
      <c r="AC803" s="34"/>
      <c r="AD803" s="34"/>
      <c r="AE803" s="34"/>
      <c r="AR803" s="206" t="s">
        <v>139</v>
      </c>
      <c r="AT803" s="206" t="s">
        <v>441</v>
      </c>
      <c r="AU803" s="206" t="s">
        <v>83</v>
      </c>
      <c r="AY803" s="17" t="s">
        <v>132</v>
      </c>
      <c r="BE803" s="207">
        <f>IF(N803="základní",J803,0)</f>
        <v>0</v>
      </c>
      <c r="BF803" s="207">
        <f>IF(N803="snížená",J803,0)</f>
        <v>0</v>
      </c>
      <c r="BG803" s="207">
        <f>IF(N803="zákl. přenesená",J803,0)</f>
        <v>0</v>
      </c>
      <c r="BH803" s="207">
        <f>IF(N803="sníž. přenesená",J803,0)</f>
        <v>0</v>
      </c>
      <c r="BI803" s="207">
        <f>IF(N803="nulová",J803,0)</f>
        <v>0</v>
      </c>
      <c r="BJ803" s="17" t="s">
        <v>83</v>
      </c>
      <c r="BK803" s="207">
        <f>ROUND(I803*H803,2)</f>
        <v>0</v>
      </c>
      <c r="BL803" s="17" t="s">
        <v>139</v>
      </c>
      <c r="BM803" s="206" t="s">
        <v>646</v>
      </c>
    </row>
    <row r="804" spans="1:65" s="2" customFormat="1" ht="48.75">
      <c r="A804" s="34"/>
      <c r="B804" s="35"/>
      <c r="C804" s="36"/>
      <c r="D804" s="208" t="s">
        <v>141</v>
      </c>
      <c r="E804" s="36"/>
      <c r="F804" s="209" t="s">
        <v>647</v>
      </c>
      <c r="G804" s="36"/>
      <c r="H804" s="36"/>
      <c r="I804" s="115"/>
      <c r="J804" s="36"/>
      <c r="K804" s="36"/>
      <c r="L804" s="39"/>
      <c r="M804" s="210"/>
      <c r="N804" s="211"/>
      <c r="O804" s="71"/>
      <c r="P804" s="71"/>
      <c r="Q804" s="71"/>
      <c r="R804" s="71"/>
      <c r="S804" s="71"/>
      <c r="T804" s="72"/>
      <c r="U804" s="34"/>
      <c r="V804" s="34"/>
      <c r="W804" s="34"/>
      <c r="X804" s="34"/>
      <c r="Y804" s="34"/>
      <c r="Z804" s="34"/>
      <c r="AA804" s="34"/>
      <c r="AB804" s="34"/>
      <c r="AC804" s="34"/>
      <c r="AD804" s="34"/>
      <c r="AE804" s="34"/>
      <c r="AT804" s="17" t="s">
        <v>141</v>
      </c>
      <c r="AU804" s="17" t="s">
        <v>83</v>
      </c>
    </row>
    <row r="805" spans="1:65" s="12" customFormat="1" ht="11.25">
      <c r="B805" s="212"/>
      <c r="C805" s="213"/>
      <c r="D805" s="208" t="s">
        <v>142</v>
      </c>
      <c r="E805" s="214" t="s">
        <v>1</v>
      </c>
      <c r="F805" s="215" t="s">
        <v>196</v>
      </c>
      <c r="G805" s="213"/>
      <c r="H805" s="214" t="s">
        <v>1</v>
      </c>
      <c r="I805" s="216"/>
      <c r="J805" s="213"/>
      <c r="K805" s="213"/>
      <c r="L805" s="217"/>
      <c r="M805" s="218"/>
      <c r="N805" s="219"/>
      <c r="O805" s="219"/>
      <c r="P805" s="219"/>
      <c r="Q805" s="219"/>
      <c r="R805" s="219"/>
      <c r="S805" s="219"/>
      <c r="T805" s="220"/>
      <c r="AT805" s="221" t="s">
        <v>142</v>
      </c>
      <c r="AU805" s="221" t="s">
        <v>83</v>
      </c>
      <c r="AV805" s="12" t="s">
        <v>83</v>
      </c>
      <c r="AW805" s="12" t="s">
        <v>31</v>
      </c>
      <c r="AX805" s="12" t="s">
        <v>75</v>
      </c>
      <c r="AY805" s="221" t="s">
        <v>132</v>
      </c>
    </row>
    <row r="806" spans="1:65" s="13" customFormat="1" ht="11.25">
      <c r="B806" s="222"/>
      <c r="C806" s="223"/>
      <c r="D806" s="208" t="s">
        <v>142</v>
      </c>
      <c r="E806" s="224" t="s">
        <v>1</v>
      </c>
      <c r="F806" s="225" t="s">
        <v>648</v>
      </c>
      <c r="G806" s="223"/>
      <c r="H806" s="226">
        <v>14.15</v>
      </c>
      <c r="I806" s="227"/>
      <c r="J806" s="223"/>
      <c r="K806" s="223"/>
      <c r="L806" s="228"/>
      <c r="M806" s="229"/>
      <c r="N806" s="230"/>
      <c r="O806" s="230"/>
      <c r="P806" s="230"/>
      <c r="Q806" s="230"/>
      <c r="R806" s="230"/>
      <c r="S806" s="230"/>
      <c r="T806" s="231"/>
      <c r="AT806" s="232" t="s">
        <v>142</v>
      </c>
      <c r="AU806" s="232" t="s">
        <v>83</v>
      </c>
      <c r="AV806" s="13" t="s">
        <v>85</v>
      </c>
      <c r="AW806" s="13" t="s">
        <v>31</v>
      </c>
      <c r="AX806" s="13" t="s">
        <v>75</v>
      </c>
      <c r="AY806" s="232" t="s">
        <v>132</v>
      </c>
    </row>
    <row r="807" spans="1:65" s="12" customFormat="1" ht="11.25">
      <c r="B807" s="212"/>
      <c r="C807" s="213"/>
      <c r="D807" s="208" t="s">
        <v>142</v>
      </c>
      <c r="E807" s="214" t="s">
        <v>1</v>
      </c>
      <c r="F807" s="215" t="s">
        <v>151</v>
      </c>
      <c r="G807" s="213"/>
      <c r="H807" s="214" t="s">
        <v>1</v>
      </c>
      <c r="I807" s="216"/>
      <c r="J807" s="213"/>
      <c r="K807" s="213"/>
      <c r="L807" s="217"/>
      <c r="M807" s="218"/>
      <c r="N807" s="219"/>
      <c r="O807" s="219"/>
      <c r="P807" s="219"/>
      <c r="Q807" s="219"/>
      <c r="R807" s="219"/>
      <c r="S807" s="219"/>
      <c r="T807" s="220"/>
      <c r="AT807" s="221" t="s">
        <v>142</v>
      </c>
      <c r="AU807" s="221" t="s">
        <v>83</v>
      </c>
      <c r="AV807" s="12" t="s">
        <v>83</v>
      </c>
      <c r="AW807" s="12" t="s">
        <v>31</v>
      </c>
      <c r="AX807" s="12" t="s">
        <v>75</v>
      </c>
      <c r="AY807" s="221" t="s">
        <v>132</v>
      </c>
    </row>
    <row r="808" spans="1:65" s="13" customFormat="1" ht="11.25">
      <c r="B808" s="222"/>
      <c r="C808" s="223"/>
      <c r="D808" s="208" t="s">
        <v>142</v>
      </c>
      <c r="E808" s="224" t="s">
        <v>1</v>
      </c>
      <c r="F808" s="225" t="s">
        <v>649</v>
      </c>
      <c r="G808" s="223"/>
      <c r="H808" s="226">
        <v>12.888999999999999</v>
      </c>
      <c r="I808" s="227"/>
      <c r="J808" s="223"/>
      <c r="K808" s="223"/>
      <c r="L808" s="228"/>
      <c r="M808" s="229"/>
      <c r="N808" s="230"/>
      <c r="O808" s="230"/>
      <c r="P808" s="230"/>
      <c r="Q808" s="230"/>
      <c r="R808" s="230"/>
      <c r="S808" s="230"/>
      <c r="T808" s="231"/>
      <c r="AT808" s="232" t="s">
        <v>142</v>
      </c>
      <c r="AU808" s="232" t="s">
        <v>83</v>
      </c>
      <c r="AV808" s="13" t="s">
        <v>85</v>
      </c>
      <c r="AW808" s="13" t="s">
        <v>31</v>
      </c>
      <c r="AX808" s="13" t="s">
        <v>75</v>
      </c>
      <c r="AY808" s="232" t="s">
        <v>132</v>
      </c>
    </row>
    <row r="809" spans="1:65" s="14" customFormat="1" ht="11.25">
      <c r="B809" s="233"/>
      <c r="C809" s="234"/>
      <c r="D809" s="208" t="s">
        <v>142</v>
      </c>
      <c r="E809" s="235" t="s">
        <v>1</v>
      </c>
      <c r="F809" s="236" t="s">
        <v>145</v>
      </c>
      <c r="G809" s="234"/>
      <c r="H809" s="237">
        <v>27.039000000000001</v>
      </c>
      <c r="I809" s="238"/>
      <c r="J809" s="234"/>
      <c r="K809" s="234"/>
      <c r="L809" s="239"/>
      <c r="M809" s="240"/>
      <c r="N809" s="241"/>
      <c r="O809" s="241"/>
      <c r="P809" s="241"/>
      <c r="Q809" s="241"/>
      <c r="R809" s="241"/>
      <c r="S809" s="241"/>
      <c r="T809" s="242"/>
      <c r="AT809" s="243" t="s">
        <v>142</v>
      </c>
      <c r="AU809" s="243" t="s">
        <v>83</v>
      </c>
      <c r="AV809" s="14" t="s">
        <v>139</v>
      </c>
      <c r="AW809" s="14" t="s">
        <v>31</v>
      </c>
      <c r="AX809" s="14" t="s">
        <v>83</v>
      </c>
      <c r="AY809" s="243" t="s">
        <v>132</v>
      </c>
    </row>
    <row r="810" spans="1:65" s="2" customFormat="1" ht="21.75" customHeight="1">
      <c r="A810" s="34"/>
      <c r="B810" s="35"/>
      <c r="C810" s="244" t="s">
        <v>650</v>
      </c>
      <c r="D810" s="244" t="s">
        <v>441</v>
      </c>
      <c r="E810" s="245" t="s">
        <v>651</v>
      </c>
      <c r="F810" s="246" t="s">
        <v>652</v>
      </c>
      <c r="G810" s="247" t="s">
        <v>427</v>
      </c>
      <c r="H810" s="248">
        <v>33.049999999999997</v>
      </c>
      <c r="I810" s="249"/>
      <c r="J810" s="250">
        <f>ROUND(I810*H810,2)</f>
        <v>0</v>
      </c>
      <c r="K810" s="246" t="s">
        <v>137</v>
      </c>
      <c r="L810" s="39"/>
      <c r="M810" s="251" t="s">
        <v>1</v>
      </c>
      <c r="N810" s="252" t="s">
        <v>40</v>
      </c>
      <c r="O810" s="71"/>
      <c r="P810" s="204">
        <f>O810*H810</f>
        <v>0</v>
      </c>
      <c r="Q810" s="204">
        <v>0</v>
      </c>
      <c r="R810" s="204">
        <f>Q810*H810</f>
        <v>0</v>
      </c>
      <c r="S810" s="204">
        <v>0</v>
      </c>
      <c r="T810" s="205">
        <f>S810*H810</f>
        <v>0</v>
      </c>
      <c r="U810" s="34"/>
      <c r="V810" s="34"/>
      <c r="W810" s="34"/>
      <c r="X810" s="34"/>
      <c r="Y810" s="34"/>
      <c r="Z810" s="34"/>
      <c r="AA810" s="34"/>
      <c r="AB810" s="34"/>
      <c r="AC810" s="34"/>
      <c r="AD810" s="34"/>
      <c r="AE810" s="34"/>
      <c r="AR810" s="206" t="s">
        <v>139</v>
      </c>
      <c r="AT810" s="206" t="s">
        <v>441</v>
      </c>
      <c r="AU810" s="206" t="s">
        <v>83</v>
      </c>
      <c r="AY810" s="17" t="s">
        <v>132</v>
      </c>
      <c r="BE810" s="207">
        <f>IF(N810="základní",J810,0)</f>
        <v>0</v>
      </c>
      <c r="BF810" s="207">
        <f>IF(N810="snížená",J810,0)</f>
        <v>0</v>
      </c>
      <c r="BG810" s="207">
        <f>IF(N810="zákl. přenesená",J810,0)</f>
        <v>0</v>
      </c>
      <c r="BH810" s="207">
        <f>IF(N810="sníž. přenesená",J810,0)</f>
        <v>0</v>
      </c>
      <c r="BI810" s="207">
        <f>IF(N810="nulová",J810,0)</f>
        <v>0</v>
      </c>
      <c r="BJ810" s="17" t="s">
        <v>83</v>
      </c>
      <c r="BK810" s="207">
        <f>ROUND(I810*H810,2)</f>
        <v>0</v>
      </c>
      <c r="BL810" s="17" t="s">
        <v>139</v>
      </c>
      <c r="BM810" s="206" t="s">
        <v>653</v>
      </c>
    </row>
    <row r="811" spans="1:65" s="2" customFormat="1" ht="48.75">
      <c r="A811" s="34"/>
      <c r="B811" s="35"/>
      <c r="C811" s="36"/>
      <c r="D811" s="208" t="s">
        <v>141</v>
      </c>
      <c r="E811" s="36"/>
      <c r="F811" s="209" t="s">
        <v>654</v>
      </c>
      <c r="G811" s="36"/>
      <c r="H811" s="36"/>
      <c r="I811" s="115"/>
      <c r="J811" s="36"/>
      <c r="K811" s="36"/>
      <c r="L811" s="39"/>
      <c r="M811" s="210"/>
      <c r="N811" s="211"/>
      <c r="O811" s="71"/>
      <c r="P811" s="71"/>
      <c r="Q811" s="71"/>
      <c r="R811" s="71"/>
      <c r="S811" s="71"/>
      <c r="T811" s="72"/>
      <c r="U811" s="34"/>
      <c r="V811" s="34"/>
      <c r="W811" s="34"/>
      <c r="X811" s="34"/>
      <c r="Y811" s="34"/>
      <c r="Z811" s="34"/>
      <c r="AA811" s="34"/>
      <c r="AB811" s="34"/>
      <c r="AC811" s="34"/>
      <c r="AD811" s="34"/>
      <c r="AE811" s="34"/>
      <c r="AT811" s="17" t="s">
        <v>141</v>
      </c>
      <c r="AU811" s="17" t="s">
        <v>83</v>
      </c>
    </row>
    <row r="812" spans="1:65" s="12" customFormat="1" ht="11.25">
      <c r="B812" s="212"/>
      <c r="C812" s="213"/>
      <c r="D812" s="208" t="s">
        <v>142</v>
      </c>
      <c r="E812" s="214" t="s">
        <v>1</v>
      </c>
      <c r="F812" s="215" t="s">
        <v>196</v>
      </c>
      <c r="G812" s="213"/>
      <c r="H812" s="214" t="s">
        <v>1</v>
      </c>
      <c r="I812" s="216"/>
      <c r="J812" s="213"/>
      <c r="K812" s="213"/>
      <c r="L812" s="217"/>
      <c r="M812" s="218"/>
      <c r="N812" s="219"/>
      <c r="O812" s="219"/>
      <c r="P812" s="219"/>
      <c r="Q812" s="219"/>
      <c r="R812" s="219"/>
      <c r="S812" s="219"/>
      <c r="T812" s="220"/>
      <c r="AT812" s="221" t="s">
        <v>142</v>
      </c>
      <c r="AU812" s="221" t="s">
        <v>83</v>
      </c>
      <c r="AV812" s="12" t="s">
        <v>83</v>
      </c>
      <c r="AW812" s="12" t="s">
        <v>31</v>
      </c>
      <c r="AX812" s="12" t="s">
        <v>75</v>
      </c>
      <c r="AY812" s="221" t="s">
        <v>132</v>
      </c>
    </row>
    <row r="813" spans="1:65" s="13" customFormat="1" ht="11.25">
      <c r="B813" s="222"/>
      <c r="C813" s="223"/>
      <c r="D813" s="208" t="s">
        <v>142</v>
      </c>
      <c r="E813" s="224" t="s">
        <v>1</v>
      </c>
      <c r="F813" s="225" t="s">
        <v>648</v>
      </c>
      <c r="G813" s="223"/>
      <c r="H813" s="226">
        <v>14.15</v>
      </c>
      <c r="I813" s="227"/>
      <c r="J813" s="223"/>
      <c r="K813" s="223"/>
      <c r="L813" s="228"/>
      <c r="M813" s="229"/>
      <c r="N813" s="230"/>
      <c r="O813" s="230"/>
      <c r="P813" s="230"/>
      <c r="Q813" s="230"/>
      <c r="R813" s="230"/>
      <c r="S813" s="230"/>
      <c r="T813" s="231"/>
      <c r="AT813" s="232" t="s">
        <v>142</v>
      </c>
      <c r="AU813" s="232" t="s">
        <v>83</v>
      </c>
      <c r="AV813" s="13" t="s">
        <v>85</v>
      </c>
      <c r="AW813" s="13" t="s">
        <v>31</v>
      </c>
      <c r="AX813" s="13" t="s">
        <v>75</v>
      </c>
      <c r="AY813" s="232" t="s">
        <v>132</v>
      </c>
    </row>
    <row r="814" spans="1:65" s="12" customFormat="1" ht="11.25">
      <c r="B814" s="212"/>
      <c r="C814" s="213"/>
      <c r="D814" s="208" t="s">
        <v>142</v>
      </c>
      <c r="E814" s="214" t="s">
        <v>1</v>
      </c>
      <c r="F814" s="215" t="s">
        <v>151</v>
      </c>
      <c r="G814" s="213"/>
      <c r="H814" s="214" t="s">
        <v>1</v>
      </c>
      <c r="I814" s="216"/>
      <c r="J814" s="213"/>
      <c r="K814" s="213"/>
      <c r="L814" s="217"/>
      <c r="M814" s="218"/>
      <c r="N814" s="219"/>
      <c r="O814" s="219"/>
      <c r="P814" s="219"/>
      <c r="Q814" s="219"/>
      <c r="R814" s="219"/>
      <c r="S814" s="219"/>
      <c r="T814" s="220"/>
      <c r="AT814" s="221" t="s">
        <v>142</v>
      </c>
      <c r="AU814" s="221" t="s">
        <v>83</v>
      </c>
      <c r="AV814" s="12" t="s">
        <v>83</v>
      </c>
      <c r="AW814" s="12" t="s">
        <v>31</v>
      </c>
      <c r="AX814" s="12" t="s">
        <v>75</v>
      </c>
      <c r="AY814" s="221" t="s">
        <v>132</v>
      </c>
    </row>
    <row r="815" spans="1:65" s="13" customFormat="1" ht="11.25">
      <c r="B815" s="222"/>
      <c r="C815" s="223"/>
      <c r="D815" s="208" t="s">
        <v>142</v>
      </c>
      <c r="E815" s="224" t="s">
        <v>1</v>
      </c>
      <c r="F815" s="225" t="s">
        <v>655</v>
      </c>
      <c r="G815" s="223"/>
      <c r="H815" s="226">
        <v>18.899999999999999</v>
      </c>
      <c r="I815" s="227"/>
      <c r="J815" s="223"/>
      <c r="K815" s="223"/>
      <c r="L815" s="228"/>
      <c r="M815" s="229"/>
      <c r="N815" s="230"/>
      <c r="O815" s="230"/>
      <c r="P815" s="230"/>
      <c r="Q815" s="230"/>
      <c r="R815" s="230"/>
      <c r="S815" s="230"/>
      <c r="T815" s="231"/>
      <c r="AT815" s="232" t="s">
        <v>142</v>
      </c>
      <c r="AU815" s="232" t="s">
        <v>83</v>
      </c>
      <c r="AV815" s="13" t="s">
        <v>85</v>
      </c>
      <c r="AW815" s="13" t="s">
        <v>31</v>
      </c>
      <c r="AX815" s="13" t="s">
        <v>75</v>
      </c>
      <c r="AY815" s="232" t="s">
        <v>132</v>
      </c>
    </row>
    <row r="816" spans="1:65" s="14" customFormat="1" ht="11.25">
      <c r="B816" s="233"/>
      <c r="C816" s="234"/>
      <c r="D816" s="208" t="s">
        <v>142</v>
      </c>
      <c r="E816" s="235" t="s">
        <v>1</v>
      </c>
      <c r="F816" s="236" t="s">
        <v>145</v>
      </c>
      <c r="G816" s="234"/>
      <c r="H816" s="237">
        <v>33.049999999999997</v>
      </c>
      <c r="I816" s="238"/>
      <c r="J816" s="234"/>
      <c r="K816" s="234"/>
      <c r="L816" s="239"/>
      <c r="M816" s="240"/>
      <c r="N816" s="241"/>
      <c r="O816" s="241"/>
      <c r="P816" s="241"/>
      <c r="Q816" s="241"/>
      <c r="R816" s="241"/>
      <c r="S816" s="241"/>
      <c r="T816" s="242"/>
      <c r="AT816" s="243" t="s">
        <v>142</v>
      </c>
      <c r="AU816" s="243" t="s">
        <v>83</v>
      </c>
      <c r="AV816" s="14" t="s">
        <v>139</v>
      </c>
      <c r="AW816" s="14" t="s">
        <v>31</v>
      </c>
      <c r="AX816" s="14" t="s">
        <v>83</v>
      </c>
      <c r="AY816" s="243" t="s">
        <v>132</v>
      </c>
    </row>
    <row r="817" spans="1:65" s="2" customFormat="1" ht="16.5" customHeight="1">
      <c r="A817" s="34"/>
      <c r="B817" s="35"/>
      <c r="C817" s="244" t="s">
        <v>379</v>
      </c>
      <c r="D817" s="244" t="s">
        <v>441</v>
      </c>
      <c r="E817" s="245" t="s">
        <v>656</v>
      </c>
      <c r="F817" s="246" t="s">
        <v>657</v>
      </c>
      <c r="G817" s="247" t="s">
        <v>149</v>
      </c>
      <c r="H817" s="248">
        <v>564</v>
      </c>
      <c r="I817" s="249"/>
      <c r="J817" s="250">
        <f>ROUND(I817*H817,2)</f>
        <v>0</v>
      </c>
      <c r="K817" s="246" t="s">
        <v>1</v>
      </c>
      <c r="L817" s="39"/>
      <c r="M817" s="251" t="s">
        <v>1</v>
      </c>
      <c r="N817" s="252" t="s">
        <v>40</v>
      </c>
      <c r="O817" s="71"/>
      <c r="P817" s="204">
        <f>O817*H817</f>
        <v>0</v>
      </c>
      <c r="Q817" s="204">
        <v>0</v>
      </c>
      <c r="R817" s="204">
        <f>Q817*H817</f>
        <v>0</v>
      </c>
      <c r="S817" s="204">
        <v>0</v>
      </c>
      <c r="T817" s="205">
        <f>S817*H817</f>
        <v>0</v>
      </c>
      <c r="U817" s="34"/>
      <c r="V817" s="34"/>
      <c r="W817" s="34"/>
      <c r="X817" s="34"/>
      <c r="Y817" s="34"/>
      <c r="Z817" s="34"/>
      <c r="AA817" s="34"/>
      <c r="AB817" s="34"/>
      <c r="AC817" s="34"/>
      <c r="AD817" s="34"/>
      <c r="AE817" s="34"/>
      <c r="AR817" s="206" t="s">
        <v>139</v>
      </c>
      <c r="AT817" s="206" t="s">
        <v>441</v>
      </c>
      <c r="AU817" s="206" t="s">
        <v>83</v>
      </c>
      <c r="AY817" s="17" t="s">
        <v>132</v>
      </c>
      <c r="BE817" s="207">
        <f>IF(N817="základní",J817,0)</f>
        <v>0</v>
      </c>
      <c r="BF817" s="207">
        <f>IF(N817="snížená",J817,0)</f>
        <v>0</v>
      </c>
      <c r="BG817" s="207">
        <f>IF(N817="zákl. přenesená",J817,0)</f>
        <v>0</v>
      </c>
      <c r="BH817" s="207">
        <f>IF(N817="sníž. přenesená",J817,0)</f>
        <v>0</v>
      </c>
      <c r="BI817" s="207">
        <f>IF(N817="nulová",J817,0)</f>
        <v>0</v>
      </c>
      <c r="BJ817" s="17" t="s">
        <v>83</v>
      </c>
      <c r="BK817" s="207">
        <f>ROUND(I817*H817,2)</f>
        <v>0</v>
      </c>
      <c r="BL817" s="17" t="s">
        <v>139</v>
      </c>
      <c r="BM817" s="206" t="s">
        <v>658</v>
      </c>
    </row>
    <row r="818" spans="1:65" s="2" customFormat="1" ht="39">
      <c r="A818" s="34"/>
      <c r="B818" s="35"/>
      <c r="C818" s="36"/>
      <c r="D818" s="208" t="s">
        <v>141</v>
      </c>
      <c r="E818" s="36"/>
      <c r="F818" s="209" t="s">
        <v>659</v>
      </c>
      <c r="G818" s="36"/>
      <c r="H818" s="36"/>
      <c r="I818" s="115"/>
      <c r="J818" s="36"/>
      <c r="K818" s="36"/>
      <c r="L818" s="39"/>
      <c r="M818" s="210"/>
      <c r="N818" s="211"/>
      <c r="O818" s="71"/>
      <c r="P818" s="71"/>
      <c r="Q818" s="71"/>
      <c r="R818" s="71"/>
      <c r="S818" s="71"/>
      <c r="T818" s="72"/>
      <c r="U818" s="34"/>
      <c r="V818" s="34"/>
      <c r="W818" s="34"/>
      <c r="X818" s="34"/>
      <c r="Y818" s="34"/>
      <c r="Z818" s="34"/>
      <c r="AA818" s="34"/>
      <c r="AB818" s="34"/>
      <c r="AC818" s="34"/>
      <c r="AD818" s="34"/>
      <c r="AE818" s="34"/>
      <c r="AT818" s="17" t="s">
        <v>141</v>
      </c>
      <c r="AU818" s="17" t="s">
        <v>83</v>
      </c>
    </row>
    <row r="819" spans="1:65" s="13" customFormat="1" ht="11.25">
      <c r="B819" s="222"/>
      <c r="C819" s="223"/>
      <c r="D819" s="208" t="s">
        <v>142</v>
      </c>
      <c r="E819" s="224" t="s">
        <v>1</v>
      </c>
      <c r="F819" s="225" t="s">
        <v>660</v>
      </c>
      <c r="G819" s="223"/>
      <c r="H819" s="226">
        <v>564</v>
      </c>
      <c r="I819" s="227"/>
      <c r="J819" s="223"/>
      <c r="K819" s="223"/>
      <c r="L819" s="228"/>
      <c r="M819" s="229"/>
      <c r="N819" s="230"/>
      <c r="O819" s="230"/>
      <c r="P819" s="230"/>
      <c r="Q819" s="230"/>
      <c r="R819" s="230"/>
      <c r="S819" s="230"/>
      <c r="T819" s="231"/>
      <c r="AT819" s="232" t="s">
        <v>142</v>
      </c>
      <c r="AU819" s="232" t="s">
        <v>83</v>
      </c>
      <c r="AV819" s="13" t="s">
        <v>85</v>
      </c>
      <c r="AW819" s="13" t="s">
        <v>31</v>
      </c>
      <c r="AX819" s="13" t="s">
        <v>75</v>
      </c>
      <c r="AY819" s="232" t="s">
        <v>132</v>
      </c>
    </row>
    <row r="820" spans="1:65" s="14" customFormat="1" ht="11.25">
      <c r="B820" s="233"/>
      <c r="C820" s="234"/>
      <c r="D820" s="208" t="s">
        <v>142</v>
      </c>
      <c r="E820" s="235" t="s">
        <v>1</v>
      </c>
      <c r="F820" s="236" t="s">
        <v>145</v>
      </c>
      <c r="G820" s="234"/>
      <c r="H820" s="237">
        <v>564</v>
      </c>
      <c r="I820" s="238"/>
      <c r="J820" s="234"/>
      <c r="K820" s="234"/>
      <c r="L820" s="239"/>
      <c r="M820" s="240"/>
      <c r="N820" s="241"/>
      <c r="O820" s="241"/>
      <c r="P820" s="241"/>
      <c r="Q820" s="241"/>
      <c r="R820" s="241"/>
      <c r="S820" s="241"/>
      <c r="T820" s="242"/>
      <c r="AT820" s="243" t="s">
        <v>142</v>
      </c>
      <c r="AU820" s="243" t="s">
        <v>83</v>
      </c>
      <c r="AV820" s="14" t="s">
        <v>139</v>
      </c>
      <c r="AW820" s="14" t="s">
        <v>31</v>
      </c>
      <c r="AX820" s="14" t="s">
        <v>83</v>
      </c>
      <c r="AY820" s="243" t="s">
        <v>132</v>
      </c>
    </row>
    <row r="821" spans="1:65" s="11" customFormat="1" ht="25.9" customHeight="1">
      <c r="B821" s="180"/>
      <c r="C821" s="181"/>
      <c r="D821" s="182" t="s">
        <v>74</v>
      </c>
      <c r="E821" s="183" t="s">
        <v>661</v>
      </c>
      <c r="F821" s="183" t="s">
        <v>662</v>
      </c>
      <c r="G821" s="181"/>
      <c r="H821" s="181"/>
      <c r="I821" s="184"/>
      <c r="J821" s="185">
        <f>BK821</f>
        <v>0</v>
      </c>
      <c r="K821" s="181"/>
      <c r="L821" s="186"/>
      <c r="M821" s="187"/>
      <c r="N821" s="188"/>
      <c r="O821" s="188"/>
      <c r="P821" s="189">
        <f>SUM(P822:P831)</f>
        <v>0</v>
      </c>
      <c r="Q821" s="188"/>
      <c r="R821" s="189">
        <f>SUM(R822:R831)</f>
        <v>0</v>
      </c>
      <c r="S821" s="188"/>
      <c r="T821" s="190">
        <f>SUM(T822:T831)</f>
        <v>0</v>
      </c>
      <c r="AR821" s="191" t="s">
        <v>139</v>
      </c>
      <c r="AT821" s="192" t="s">
        <v>74</v>
      </c>
      <c r="AU821" s="192" t="s">
        <v>75</v>
      </c>
      <c r="AY821" s="191" t="s">
        <v>132</v>
      </c>
      <c r="BK821" s="193">
        <f>SUM(BK822:BK831)</f>
        <v>0</v>
      </c>
    </row>
    <row r="822" spans="1:65" s="2" customFormat="1" ht="21.75" customHeight="1">
      <c r="A822" s="34"/>
      <c r="B822" s="35"/>
      <c r="C822" s="244" t="s">
        <v>663</v>
      </c>
      <c r="D822" s="244" t="s">
        <v>441</v>
      </c>
      <c r="E822" s="245" t="s">
        <v>664</v>
      </c>
      <c r="F822" s="246" t="s">
        <v>665</v>
      </c>
      <c r="G822" s="247" t="s">
        <v>149</v>
      </c>
      <c r="H822" s="248">
        <v>2</v>
      </c>
      <c r="I822" s="249"/>
      <c r="J822" s="250">
        <f>ROUND(I822*H822,2)</f>
        <v>0</v>
      </c>
      <c r="K822" s="246" t="s">
        <v>137</v>
      </c>
      <c r="L822" s="39"/>
      <c r="M822" s="251" t="s">
        <v>1</v>
      </c>
      <c r="N822" s="252" t="s">
        <v>40</v>
      </c>
      <c r="O822" s="71"/>
      <c r="P822" s="204">
        <f>O822*H822</f>
        <v>0</v>
      </c>
      <c r="Q822" s="204">
        <v>0</v>
      </c>
      <c r="R822" s="204">
        <f>Q822*H822</f>
        <v>0</v>
      </c>
      <c r="S822" s="204">
        <v>0</v>
      </c>
      <c r="T822" s="205">
        <f>S822*H822</f>
        <v>0</v>
      </c>
      <c r="U822" s="34"/>
      <c r="V822" s="34"/>
      <c r="W822" s="34"/>
      <c r="X822" s="34"/>
      <c r="Y822" s="34"/>
      <c r="Z822" s="34"/>
      <c r="AA822" s="34"/>
      <c r="AB822" s="34"/>
      <c r="AC822" s="34"/>
      <c r="AD822" s="34"/>
      <c r="AE822" s="34"/>
      <c r="AR822" s="206" t="s">
        <v>666</v>
      </c>
      <c r="AT822" s="206" t="s">
        <v>441</v>
      </c>
      <c r="AU822" s="206" t="s">
        <v>83</v>
      </c>
      <c r="AY822" s="17" t="s">
        <v>132</v>
      </c>
      <c r="BE822" s="207">
        <f>IF(N822="základní",J822,0)</f>
        <v>0</v>
      </c>
      <c r="BF822" s="207">
        <f>IF(N822="snížená",J822,0)</f>
        <v>0</v>
      </c>
      <c r="BG822" s="207">
        <f>IF(N822="zákl. přenesená",J822,0)</f>
        <v>0</v>
      </c>
      <c r="BH822" s="207">
        <f>IF(N822="sníž. přenesená",J822,0)</f>
        <v>0</v>
      </c>
      <c r="BI822" s="207">
        <f>IF(N822="nulová",J822,0)</f>
        <v>0</v>
      </c>
      <c r="BJ822" s="17" t="s">
        <v>83</v>
      </c>
      <c r="BK822" s="207">
        <f>ROUND(I822*H822,2)</f>
        <v>0</v>
      </c>
      <c r="BL822" s="17" t="s">
        <v>666</v>
      </c>
      <c r="BM822" s="206" t="s">
        <v>667</v>
      </c>
    </row>
    <row r="823" spans="1:65" s="2" customFormat="1" ht="39">
      <c r="A823" s="34"/>
      <c r="B823" s="35"/>
      <c r="C823" s="36"/>
      <c r="D823" s="208" t="s">
        <v>141</v>
      </c>
      <c r="E823" s="36"/>
      <c r="F823" s="209" t="s">
        <v>668</v>
      </c>
      <c r="G823" s="36"/>
      <c r="H823" s="36"/>
      <c r="I823" s="115"/>
      <c r="J823" s="36"/>
      <c r="K823" s="36"/>
      <c r="L823" s="39"/>
      <c r="M823" s="210"/>
      <c r="N823" s="211"/>
      <c r="O823" s="71"/>
      <c r="P823" s="71"/>
      <c r="Q823" s="71"/>
      <c r="R823" s="71"/>
      <c r="S823" s="71"/>
      <c r="T823" s="72"/>
      <c r="U823" s="34"/>
      <c r="V823" s="34"/>
      <c r="W823" s="34"/>
      <c r="X823" s="34"/>
      <c r="Y823" s="34"/>
      <c r="Z823" s="34"/>
      <c r="AA823" s="34"/>
      <c r="AB823" s="34"/>
      <c r="AC823" s="34"/>
      <c r="AD823" s="34"/>
      <c r="AE823" s="34"/>
      <c r="AT823" s="17" t="s">
        <v>141</v>
      </c>
      <c r="AU823" s="17" t="s">
        <v>83</v>
      </c>
    </row>
    <row r="824" spans="1:65" s="12" customFormat="1" ht="11.25">
      <c r="B824" s="212"/>
      <c r="C824" s="213"/>
      <c r="D824" s="208" t="s">
        <v>142</v>
      </c>
      <c r="E824" s="214" t="s">
        <v>1</v>
      </c>
      <c r="F824" s="215" t="s">
        <v>143</v>
      </c>
      <c r="G824" s="213"/>
      <c r="H824" s="214" t="s">
        <v>1</v>
      </c>
      <c r="I824" s="216"/>
      <c r="J824" s="213"/>
      <c r="K824" s="213"/>
      <c r="L824" s="217"/>
      <c r="M824" s="218"/>
      <c r="N824" s="219"/>
      <c r="O824" s="219"/>
      <c r="P824" s="219"/>
      <c r="Q824" s="219"/>
      <c r="R824" s="219"/>
      <c r="S824" s="219"/>
      <c r="T824" s="220"/>
      <c r="AT824" s="221" t="s">
        <v>142</v>
      </c>
      <c r="AU824" s="221" t="s">
        <v>83</v>
      </c>
      <c r="AV824" s="12" t="s">
        <v>83</v>
      </c>
      <c r="AW824" s="12" t="s">
        <v>31</v>
      </c>
      <c r="AX824" s="12" t="s">
        <v>75</v>
      </c>
      <c r="AY824" s="221" t="s">
        <v>132</v>
      </c>
    </row>
    <row r="825" spans="1:65" s="13" customFormat="1" ht="11.25">
      <c r="B825" s="222"/>
      <c r="C825" s="223"/>
      <c r="D825" s="208" t="s">
        <v>142</v>
      </c>
      <c r="E825" s="224" t="s">
        <v>1</v>
      </c>
      <c r="F825" s="225" t="s">
        <v>85</v>
      </c>
      <c r="G825" s="223"/>
      <c r="H825" s="226">
        <v>2</v>
      </c>
      <c r="I825" s="227"/>
      <c r="J825" s="223"/>
      <c r="K825" s="223"/>
      <c r="L825" s="228"/>
      <c r="M825" s="229"/>
      <c r="N825" s="230"/>
      <c r="O825" s="230"/>
      <c r="P825" s="230"/>
      <c r="Q825" s="230"/>
      <c r="R825" s="230"/>
      <c r="S825" s="230"/>
      <c r="T825" s="231"/>
      <c r="AT825" s="232" t="s">
        <v>142</v>
      </c>
      <c r="AU825" s="232" t="s">
        <v>83</v>
      </c>
      <c r="AV825" s="13" t="s">
        <v>85</v>
      </c>
      <c r="AW825" s="13" t="s">
        <v>31</v>
      </c>
      <c r="AX825" s="13" t="s">
        <v>75</v>
      </c>
      <c r="AY825" s="232" t="s">
        <v>132</v>
      </c>
    </row>
    <row r="826" spans="1:65" s="14" customFormat="1" ht="11.25">
      <c r="B826" s="233"/>
      <c r="C826" s="234"/>
      <c r="D826" s="208" t="s">
        <v>142</v>
      </c>
      <c r="E826" s="235" t="s">
        <v>1</v>
      </c>
      <c r="F826" s="236" t="s">
        <v>145</v>
      </c>
      <c r="G826" s="234"/>
      <c r="H826" s="237">
        <v>2</v>
      </c>
      <c r="I826" s="238"/>
      <c r="J826" s="234"/>
      <c r="K826" s="234"/>
      <c r="L826" s="239"/>
      <c r="M826" s="240"/>
      <c r="N826" s="241"/>
      <c r="O826" s="241"/>
      <c r="P826" s="241"/>
      <c r="Q826" s="241"/>
      <c r="R826" s="241"/>
      <c r="S826" s="241"/>
      <c r="T826" s="242"/>
      <c r="AT826" s="243" t="s">
        <v>142</v>
      </c>
      <c r="AU826" s="243" t="s">
        <v>83</v>
      </c>
      <c r="AV826" s="14" t="s">
        <v>139</v>
      </c>
      <c r="AW826" s="14" t="s">
        <v>31</v>
      </c>
      <c r="AX826" s="14" t="s">
        <v>83</v>
      </c>
      <c r="AY826" s="243" t="s">
        <v>132</v>
      </c>
    </row>
    <row r="827" spans="1:65" s="2" customFormat="1" ht="21.75" customHeight="1">
      <c r="A827" s="34"/>
      <c r="B827" s="35"/>
      <c r="C827" s="244" t="s">
        <v>669</v>
      </c>
      <c r="D827" s="244" t="s">
        <v>441</v>
      </c>
      <c r="E827" s="245" t="s">
        <v>670</v>
      </c>
      <c r="F827" s="246" t="s">
        <v>671</v>
      </c>
      <c r="G827" s="247" t="s">
        <v>149</v>
      </c>
      <c r="H827" s="248">
        <v>2</v>
      </c>
      <c r="I827" s="249"/>
      <c r="J827" s="250">
        <f>ROUND(I827*H827,2)</f>
        <v>0</v>
      </c>
      <c r="K827" s="246" t="s">
        <v>137</v>
      </c>
      <c r="L827" s="39"/>
      <c r="M827" s="251" t="s">
        <v>1</v>
      </c>
      <c r="N827" s="252" t="s">
        <v>40</v>
      </c>
      <c r="O827" s="71"/>
      <c r="P827" s="204">
        <f>O827*H827</f>
        <v>0</v>
      </c>
      <c r="Q827" s="204">
        <v>0</v>
      </c>
      <c r="R827" s="204">
        <f>Q827*H827</f>
        <v>0</v>
      </c>
      <c r="S827" s="204">
        <v>0</v>
      </c>
      <c r="T827" s="205">
        <f>S827*H827</f>
        <v>0</v>
      </c>
      <c r="U827" s="34"/>
      <c r="V827" s="34"/>
      <c r="W827" s="34"/>
      <c r="X827" s="34"/>
      <c r="Y827" s="34"/>
      <c r="Z827" s="34"/>
      <c r="AA827" s="34"/>
      <c r="AB827" s="34"/>
      <c r="AC827" s="34"/>
      <c r="AD827" s="34"/>
      <c r="AE827" s="34"/>
      <c r="AR827" s="206" t="s">
        <v>666</v>
      </c>
      <c r="AT827" s="206" t="s">
        <v>441</v>
      </c>
      <c r="AU827" s="206" t="s">
        <v>83</v>
      </c>
      <c r="AY827" s="17" t="s">
        <v>132</v>
      </c>
      <c r="BE827" s="207">
        <f>IF(N827="základní",J827,0)</f>
        <v>0</v>
      </c>
      <c r="BF827" s="207">
        <f>IF(N827="snížená",J827,0)</f>
        <v>0</v>
      </c>
      <c r="BG827" s="207">
        <f>IF(N827="zákl. přenesená",J827,0)</f>
        <v>0</v>
      </c>
      <c r="BH827" s="207">
        <f>IF(N827="sníž. přenesená",J827,0)</f>
        <v>0</v>
      </c>
      <c r="BI827" s="207">
        <f>IF(N827="nulová",J827,0)</f>
        <v>0</v>
      </c>
      <c r="BJ827" s="17" t="s">
        <v>83</v>
      </c>
      <c r="BK827" s="207">
        <f>ROUND(I827*H827,2)</f>
        <v>0</v>
      </c>
      <c r="BL827" s="17" t="s">
        <v>666</v>
      </c>
      <c r="BM827" s="206" t="s">
        <v>672</v>
      </c>
    </row>
    <row r="828" spans="1:65" s="2" customFormat="1" ht="19.5">
      <c r="A828" s="34"/>
      <c r="B828" s="35"/>
      <c r="C828" s="36"/>
      <c r="D828" s="208" t="s">
        <v>141</v>
      </c>
      <c r="E828" s="36"/>
      <c r="F828" s="209" t="s">
        <v>671</v>
      </c>
      <c r="G828" s="36"/>
      <c r="H828" s="36"/>
      <c r="I828" s="115"/>
      <c r="J828" s="36"/>
      <c r="K828" s="36"/>
      <c r="L828" s="39"/>
      <c r="M828" s="210"/>
      <c r="N828" s="211"/>
      <c r="O828" s="71"/>
      <c r="P828" s="71"/>
      <c r="Q828" s="71"/>
      <c r="R828" s="71"/>
      <c r="S828" s="71"/>
      <c r="T828" s="72"/>
      <c r="U828" s="34"/>
      <c r="V828" s="34"/>
      <c r="W828" s="34"/>
      <c r="X828" s="34"/>
      <c r="Y828" s="34"/>
      <c r="Z828" s="34"/>
      <c r="AA828" s="34"/>
      <c r="AB828" s="34"/>
      <c r="AC828" s="34"/>
      <c r="AD828" s="34"/>
      <c r="AE828" s="34"/>
      <c r="AT828" s="17" t="s">
        <v>141</v>
      </c>
      <c r="AU828" s="17" t="s">
        <v>83</v>
      </c>
    </row>
    <row r="829" spans="1:65" s="12" customFormat="1" ht="11.25">
      <c r="B829" s="212"/>
      <c r="C829" s="213"/>
      <c r="D829" s="208" t="s">
        <v>142</v>
      </c>
      <c r="E829" s="214" t="s">
        <v>1</v>
      </c>
      <c r="F829" s="215" t="s">
        <v>143</v>
      </c>
      <c r="G829" s="213"/>
      <c r="H829" s="214" t="s">
        <v>1</v>
      </c>
      <c r="I829" s="216"/>
      <c r="J829" s="213"/>
      <c r="K829" s="213"/>
      <c r="L829" s="217"/>
      <c r="M829" s="218"/>
      <c r="N829" s="219"/>
      <c r="O829" s="219"/>
      <c r="P829" s="219"/>
      <c r="Q829" s="219"/>
      <c r="R829" s="219"/>
      <c r="S829" s="219"/>
      <c r="T829" s="220"/>
      <c r="AT829" s="221" t="s">
        <v>142</v>
      </c>
      <c r="AU829" s="221" t="s">
        <v>83</v>
      </c>
      <c r="AV829" s="12" t="s">
        <v>83</v>
      </c>
      <c r="AW829" s="12" t="s">
        <v>31</v>
      </c>
      <c r="AX829" s="12" t="s">
        <v>75</v>
      </c>
      <c r="AY829" s="221" t="s">
        <v>132</v>
      </c>
    </row>
    <row r="830" spans="1:65" s="13" customFormat="1" ht="11.25">
      <c r="B830" s="222"/>
      <c r="C830" s="223"/>
      <c r="D830" s="208" t="s">
        <v>142</v>
      </c>
      <c r="E830" s="224" t="s">
        <v>1</v>
      </c>
      <c r="F830" s="225" t="s">
        <v>85</v>
      </c>
      <c r="G830" s="223"/>
      <c r="H830" s="226">
        <v>2</v>
      </c>
      <c r="I830" s="227"/>
      <c r="J830" s="223"/>
      <c r="K830" s="223"/>
      <c r="L830" s="228"/>
      <c r="M830" s="229"/>
      <c r="N830" s="230"/>
      <c r="O830" s="230"/>
      <c r="P830" s="230"/>
      <c r="Q830" s="230"/>
      <c r="R830" s="230"/>
      <c r="S830" s="230"/>
      <c r="T830" s="231"/>
      <c r="AT830" s="232" t="s">
        <v>142</v>
      </c>
      <c r="AU830" s="232" t="s">
        <v>83</v>
      </c>
      <c r="AV830" s="13" t="s">
        <v>85</v>
      </c>
      <c r="AW830" s="13" t="s">
        <v>31</v>
      </c>
      <c r="AX830" s="13" t="s">
        <v>75</v>
      </c>
      <c r="AY830" s="232" t="s">
        <v>132</v>
      </c>
    </row>
    <row r="831" spans="1:65" s="14" customFormat="1" ht="11.25">
      <c r="B831" s="233"/>
      <c r="C831" s="234"/>
      <c r="D831" s="208" t="s">
        <v>142</v>
      </c>
      <c r="E831" s="235" t="s">
        <v>1</v>
      </c>
      <c r="F831" s="236" t="s">
        <v>145</v>
      </c>
      <c r="G831" s="234"/>
      <c r="H831" s="237">
        <v>2</v>
      </c>
      <c r="I831" s="238"/>
      <c r="J831" s="234"/>
      <c r="K831" s="234"/>
      <c r="L831" s="239"/>
      <c r="M831" s="240"/>
      <c r="N831" s="241"/>
      <c r="O831" s="241"/>
      <c r="P831" s="241"/>
      <c r="Q831" s="241"/>
      <c r="R831" s="241"/>
      <c r="S831" s="241"/>
      <c r="T831" s="242"/>
      <c r="AT831" s="243" t="s">
        <v>142</v>
      </c>
      <c r="AU831" s="243" t="s">
        <v>83</v>
      </c>
      <c r="AV831" s="14" t="s">
        <v>139</v>
      </c>
      <c r="AW831" s="14" t="s">
        <v>31</v>
      </c>
      <c r="AX831" s="14" t="s">
        <v>83</v>
      </c>
      <c r="AY831" s="243" t="s">
        <v>132</v>
      </c>
    </row>
    <row r="832" spans="1:65" s="11" customFormat="1" ht="25.9" customHeight="1">
      <c r="B832" s="180"/>
      <c r="C832" s="181"/>
      <c r="D832" s="182" t="s">
        <v>74</v>
      </c>
      <c r="E832" s="183" t="s">
        <v>102</v>
      </c>
      <c r="F832" s="183" t="s">
        <v>673</v>
      </c>
      <c r="G832" s="181"/>
      <c r="H832" s="181"/>
      <c r="I832" s="184"/>
      <c r="J832" s="185">
        <f>BK832</f>
        <v>0</v>
      </c>
      <c r="K832" s="181"/>
      <c r="L832" s="186"/>
      <c r="M832" s="187"/>
      <c r="N832" s="188"/>
      <c r="O832" s="188"/>
      <c r="P832" s="189">
        <f>SUM(P833:P880)</f>
        <v>0</v>
      </c>
      <c r="Q832" s="188"/>
      <c r="R832" s="189">
        <f>SUM(R833:R880)</f>
        <v>0</v>
      </c>
      <c r="S832" s="188"/>
      <c r="T832" s="190">
        <f>SUM(T833:T880)</f>
        <v>0</v>
      </c>
      <c r="AR832" s="191" t="s">
        <v>171</v>
      </c>
      <c r="AT832" s="192" t="s">
        <v>74</v>
      </c>
      <c r="AU832" s="192" t="s">
        <v>75</v>
      </c>
      <c r="AY832" s="191" t="s">
        <v>132</v>
      </c>
      <c r="BK832" s="193">
        <f>SUM(BK833:BK880)</f>
        <v>0</v>
      </c>
    </row>
    <row r="833" spans="1:65" s="2" customFormat="1" ht="44.25" customHeight="1">
      <c r="A833" s="34"/>
      <c r="B833" s="35"/>
      <c r="C833" s="244" t="s">
        <v>674</v>
      </c>
      <c r="D833" s="244" t="s">
        <v>441</v>
      </c>
      <c r="E833" s="245" t="s">
        <v>675</v>
      </c>
      <c r="F833" s="246" t="s">
        <v>676</v>
      </c>
      <c r="G833" s="247" t="s">
        <v>427</v>
      </c>
      <c r="H833" s="248">
        <v>0.24199999999999999</v>
      </c>
      <c r="I833" s="249"/>
      <c r="J833" s="250">
        <f>ROUND(I833*H833,2)</f>
        <v>0</v>
      </c>
      <c r="K833" s="246" t="s">
        <v>137</v>
      </c>
      <c r="L833" s="39"/>
      <c r="M833" s="251" t="s">
        <v>1</v>
      </c>
      <c r="N833" s="252" t="s">
        <v>40</v>
      </c>
      <c r="O833" s="71"/>
      <c r="P833" s="204">
        <f>O833*H833</f>
        <v>0</v>
      </c>
      <c r="Q833" s="204">
        <v>0</v>
      </c>
      <c r="R833" s="204">
        <f>Q833*H833</f>
        <v>0</v>
      </c>
      <c r="S833" s="204">
        <v>0</v>
      </c>
      <c r="T833" s="205">
        <f>S833*H833</f>
        <v>0</v>
      </c>
      <c r="U833" s="34"/>
      <c r="V833" s="34"/>
      <c r="W833" s="34"/>
      <c r="X833" s="34"/>
      <c r="Y833" s="34"/>
      <c r="Z833" s="34"/>
      <c r="AA833" s="34"/>
      <c r="AB833" s="34"/>
      <c r="AC833" s="34"/>
      <c r="AD833" s="34"/>
      <c r="AE833" s="34"/>
      <c r="AR833" s="206" t="s">
        <v>666</v>
      </c>
      <c r="AT833" s="206" t="s">
        <v>441</v>
      </c>
      <c r="AU833" s="206" t="s">
        <v>83</v>
      </c>
      <c r="AY833" s="17" t="s">
        <v>132</v>
      </c>
      <c r="BE833" s="207">
        <f>IF(N833="základní",J833,0)</f>
        <v>0</v>
      </c>
      <c r="BF833" s="207">
        <f>IF(N833="snížená",J833,0)</f>
        <v>0</v>
      </c>
      <c r="BG833" s="207">
        <f>IF(N833="zákl. přenesená",J833,0)</f>
        <v>0</v>
      </c>
      <c r="BH833" s="207">
        <f>IF(N833="sníž. přenesená",J833,0)</f>
        <v>0</v>
      </c>
      <c r="BI833" s="207">
        <f>IF(N833="nulová",J833,0)</f>
        <v>0</v>
      </c>
      <c r="BJ833" s="17" t="s">
        <v>83</v>
      </c>
      <c r="BK833" s="207">
        <f>ROUND(I833*H833,2)</f>
        <v>0</v>
      </c>
      <c r="BL833" s="17" t="s">
        <v>666</v>
      </c>
      <c r="BM833" s="206" t="s">
        <v>677</v>
      </c>
    </row>
    <row r="834" spans="1:65" s="2" customFormat="1" ht="136.5">
      <c r="A834" s="34"/>
      <c r="B834" s="35"/>
      <c r="C834" s="36"/>
      <c r="D834" s="208" t="s">
        <v>141</v>
      </c>
      <c r="E834" s="36"/>
      <c r="F834" s="209" t="s">
        <v>678</v>
      </c>
      <c r="G834" s="36"/>
      <c r="H834" s="36"/>
      <c r="I834" s="115"/>
      <c r="J834" s="36"/>
      <c r="K834" s="36"/>
      <c r="L834" s="39"/>
      <c r="M834" s="210"/>
      <c r="N834" s="211"/>
      <c r="O834" s="71"/>
      <c r="P834" s="71"/>
      <c r="Q834" s="71"/>
      <c r="R834" s="71"/>
      <c r="S834" s="71"/>
      <c r="T834" s="72"/>
      <c r="U834" s="34"/>
      <c r="V834" s="34"/>
      <c r="W834" s="34"/>
      <c r="X834" s="34"/>
      <c r="Y834" s="34"/>
      <c r="Z834" s="34"/>
      <c r="AA834" s="34"/>
      <c r="AB834" s="34"/>
      <c r="AC834" s="34"/>
      <c r="AD834" s="34"/>
      <c r="AE834" s="34"/>
      <c r="AT834" s="17" t="s">
        <v>141</v>
      </c>
      <c r="AU834" s="17" t="s">
        <v>83</v>
      </c>
    </row>
    <row r="835" spans="1:65" s="12" customFormat="1" ht="11.25">
      <c r="B835" s="212"/>
      <c r="C835" s="213"/>
      <c r="D835" s="208" t="s">
        <v>142</v>
      </c>
      <c r="E835" s="214" t="s">
        <v>1</v>
      </c>
      <c r="F835" s="215" t="s">
        <v>679</v>
      </c>
      <c r="G835" s="213"/>
      <c r="H835" s="214" t="s">
        <v>1</v>
      </c>
      <c r="I835" s="216"/>
      <c r="J835" s="213"/>
      <c r="K835" s="213"/>
      <c r="L835" s="217"/>
      <c r="M835" s="218"/>
      <c r="N835" s="219"/>
      <c r="O835" s="219"/>
      <c r="P835" s="219"/>
      <c r="Q835" s="219"/>
      <c r="R835" s="219"/>
      <c r="S835" s="219"/>
      <c r="T835" s="220"/>
      <c r="AT835" s="221" t="s">
        <v>142</v>
      </c>
      <c r="AU835" s="221" t="s">
        <v>83</v>
      </c>
      <c r="AV835" s="12" t="s">
        <v>83</v>
      </c>
      <c r="AW835" s="12" t="s">
        <v>31</v>
      </c>
      <c r="AX835" s="12" t="s">
        <v>75</v>
      </c>
      <c r="AY835" s="221" t="s">
        <v>132</v>
      </c>
    </row>
    <row r="836" spans="1:65" s="13" customFormat="1" ht="11.25">
      <c r="B836" s="222"/>
      <c r="C836" s="223"/>
      <c r="D836" s="208" t="s">
        <v>142</v>
      </c>
      <c r="E836" s="224" t="s">
        <v>1</v>
      </c>
      <c r="F836" s="225" t="s">
        <v>680</v>
      </c>
      <c r="G836" s="223"/>
      <c r="H836" s="226">
        <v>0.24199999999999999</v>
      </c>
      <c r="I836" s="227"/>
      <c r="J836" s="223"/>
      <c r="K836" s="223"/>
      <c r="L836" s="228"/>
      <c r="M836" s="229"/>
      <c r="N836" s="230"/>
      <c r="O836" s="230"/>
      <c r="P836" s="230"/>
      <c r="Q836" s="230"/>
      <c r="R836" s="230"/>
      <c r="S836" s="230"/>
      <c r="T836" s="231"/>
      <c r="AT836" s="232" t="s">
        <v>142</v>
      </c>
      <c r="AU836" s="232" t="s">
        <v>83</v>
      </c>
      <c r="AV836" s="13" t="s">
        <v>85</v>
      </c>
      <c r="AW836" s="13" t="s">
        <v>31</v>
      </c>
      <c r="AX836" s="13" t="s">
        <v>75</v>
      </c>
      <c r="AY836" s="232" t="s">
        <v>132</v>
      </c>
    </row>
    <row r="837" spans="1:65" s="14" customFormat="1" ht="11.25">
      <c r="B837" s="233"/>
      <c r="C837" s="234"/>
      <c r="D837" s="208" t="s">
        <v>142</v>
      </c>
      <c r="E837" s="235" t="s">
        <v>1</v>
      </c>
      <c r="F837" s="236" t="s">
        <v>145</v>
      </c>
      <c r="G837" s="234"/>
      <c r="H837" s="237">
        <v>0.24199999999999999</v>
      </c>
      <c r="I837" s="238"/>
      <c r="J837" s="234"/>
      <c r="K837" s="234"/>
      <c r="L837" s="239"/>
      <c r="M837" s="240"/>
      <c r="N837" s="241"/>
      <c r="O837" s="241"/>
      <c r="P837" s="241"/>
      <c r="Q837" s="241"/>
      <c r="R837" s="241"/>
      <c r="S837" s="241"/>
      <c r="T837" s="242"/>
      <c r="AT837" s="243" t="s">
        <v>142</v>
      </c>
      <c r="AU837" s="243" t="s">
        <v>83</v>
      </c>
      <c r="AV837" s="14" t="s">
        <v>139</v>
      </c>
      <c r="AW837" s="14" t="s">
        <v>31</v>
      </c>
      <c r="AX837" s="14" t="s">
        <v>83</v>
      </c>
      <c r="AY837" s="243" t="s">
        <v>132</v>
      </c>
    </row>
    <row r="838" spans="1:65" s="2" customFormat="1" ht="44.25" customHeight="1">
      <c r="A838" s="34"/>
      <c r="B838" s="35"/>
      <c r="C838" s="244" t="s">
        <v>681</v>
      </c>
      <c r="D838" s="244" t="s">
        <v>441</v>
      </c>
      <c r="E838" s="245" t="s">
        <v>682</v>
      </c>
      <c r="F838" s="246" t="s">
        <v>683</v>
      </c>
      <c r="G838" s="247" t="s">
        <v>427</v>
      </c>
      <c r="H838" s="248">
        <v>1544.6</v>
      </c>
      <c r="I838" s="249"/>
      <c r="J838" s="250">
        <f>ROUND(I838*H838,2)</f>
        <v>0</v>
      </c>
      <c r="K838" s="246" t="s">
        <v>137</v>
      </c>
      <c r="L838" s="39"/>
      <c r="M838" s="251" t="s">
        <v>1</v>
      </c>
      <c r="N838" s="252" t="s">
        <v>40</v>
      </c>
      <c r="O838" s="71"/>
      <c r="P838" s="204">
        <f>O838*H838</f>
        <v>0</v>
      </c>
      <c r="Q838" s="204">
        <v>0</v>
      </c>
      <c r="R838" s="204">
        <f>Q838*H838</f>
        <v>0</v>
      </c>
      <c r="S838" s="204">
        <v>0</v>
      </c>
      <c r="T838" s="205">
        <f>S838*H838</f>
        <v>0</v>
      </c>
      <c r="U838" s="34"/>
      <c r="V838" s="34"/>
      <c r="W838" s="34"/>
      <c r="X838" s="34"/>
      <c r="Y838" s="34"/>
      <c r="Z838" s="34"/>
      <c r="AA838" s="34"/>
      <c r="AB838" s="34"/>
      <c r="AC838" s="34"/>
      <c r="AD838" s="34"/>
      <c r="AE838" s="34"/>
      <c r="AR838" s="206" t="s">
        <v>666</v>
      </c>
      <c r="AT838" s="206" t="s">
        <v>441</v>
      </c>
      <c r="AU838" s="206" t="s">
        <v>83</v>
      </c>
      <c r="AY838" s="17" t="s">
        <v>132</v>
      </c>
      <c r="BE838" s="207">
        <f>IF(N838="základní",J838,0)</f>
        <v>0</v>
      </c>
      <c r="BF838" s="207">
        <f>IF(N838="snížená",J838,0)</f>
        <v>0</v>
      </c>
      <c r="BG838" s="207">
        <f>IF(N838="zákl. přenesená",J838,0)</f>
        <v>0</v>
      </c>
      <c r="BH838" s="207">
        <f>IF(N838="sníž. přenesená",J838,0)</f>
        <v>0</v>
      </c>
      <c r="BI838" s="207">
        <f>IF(N838="nulová",J838,0)</f>
        <v>0</v>
      </c>
      <c r="BJ838" s="17" t="s">
        <v>83</v>
      </c>
      <c r="BK838" s="207">
        <f>ROUND(I838*H838,2)</f>
        <v>0</v>
      </c>
      <c r="BL838" s="17" t="s">
        <v>666</v>
      </c>
      <c r="BM838" s="206" t="s">
        <v>684</v>
      </c>
    </row>
    <row r="839" spans="1:65" s="2" customFormat="1" ht="136.5">
      <c r="A839" s="34"/>
      <c r="B839" s="35"/>
      <c r="C839" s="36"/>
      <c r="D839" s="208" t="s">
        <v>141</v>
      </c>
      <c r="E839" s="36"/>
      <c r="F839" s="209" t="s">
        <v>685</v>
      </c>
      <c r="G839" s="36"/>
      <c r="H839" s="36"/>
      <c r="I839" s="115"/>
      <c r="J839" s="36"/>
      <c r="K839" s="36"/>
      <c r="L839" s="39"/>
      <c r="M839" s="210"/>
      <c r="N839" s="211"/>
      <c r="O839" s="71"/>
      <c r="P839" s="71"/>
      <c r="Q839" s="71"/>
      <c r="R839" s="71"/>
      <c r="S839" s="71"/>
      <c r="T839" s="72"/>
      <c r="U839" s="34"/>
      <c r="V839" s="34"/>
      <c r="W839" s="34"/>
      <c r="X839" s="34"/>
      <c r="Y839" s="34"/>
      <c r="Z839" s="34"/>
      <c r="AA839" s="34"/>
      <c r="AB839" s="34"/>
      <c r="AC839" s="34"/>
      <c r="AD839" s="34"/>
      <c r="AE839" s="34"/>
      <c r="AT839" s="17" t="s">
        <v>141</v>
      </c>
      <c r="AU839" s="17" t="s">
        <v>83</v>
      </c>
    </row>
    <row r="840" spans="1:65" s="12" customFormat="1" ht="11.25">
      <c r="B840" s="212"/>
      <c r="C840" s="213"/>
      <c r="D840" s="208" t="s">
        <v>142</v>
      </c>
      <c r="E840" s="214" t="s">
        <v>1</v>
      </c>
      <c r="F840" s="215" t="s">
        <v>686</v>
      </c>
      <c r="G840" s="213"/>
      <c r="H840" s="214" t="s">
        <v>1</v>
      </c>
      <c r="I840" s="216"/>
      <c r="J840" s="213"/>
      <c r="K840" s="213"/>
      <c r="L840" s="217"/>
      <c r="M840" s="218"/>
      <c r="N840" s="219"/>
      <c r="O840" s="219"/>
      <c r="P840" s="219"/>
      <c r="Q840" s="219"/>
      <c r="R840" s="219"/>
      <c r="S840" s="219"/>
      <c r="T840" s="220"/>
      <c r="AT840" s="221" t="s">
        <v>142</v>
      </c>
      <c r="AU840" s="221" t="s">
        <v>83</v>
      </c>
      <c r="AV840" s="12" t="s">
        <v>83</v>
      </c>
      <c r="AW840" s="12" t="s">
        <v>31</v>
      </c>
      <c r="AX840" s="12" t="s">
        <v>75</v>
      </c>
      <c r="AY840" s="221" t="s">
        <v>132</v>
      </c>
    </row>
    <row r="841" spans="1:65" s="13" customFormat="1" ht="11.25">
      <c r="B841" s="222"/>
      <c r="C841" s="223"/>
      <c r="D841" s="208" t="s">
        <v>142</v>
      </c>
      <c r="E841" s="224" t="s">
        <v>1</v>
      </c>
      <c r="F841" s="225" t="s">
        <v>687</v>
      </c>
      <c r="G841" s="223"/>
      <c r="H841" s="226">
        <v>1544.4</v>
      </c>
      <c r="I841" s="227"/>
      <c r="J841" s="223"/>
      <c r="K841" s="223"/>
      <c r="L841" s="228"/>
      <c r="M841" s="229"/>
      <c r="N841" s="230"/>
      <c r="O841" s="230"/>
      <c r="P841" s="230"/>
      <c r="Q841" s="230"/>
      <c r="R841" s="230"/>
      <c r="S841" s="230"/>
      <c r="T841" s="231"/>
      <c r="AT841" s="232" t="s">
        <v>142</v>
      </c>
      <c r="AU841" s="232" t="s">
        <v>83</v>
      </c>
      <c r="AV841" s="13" t="s">
        <v>85</v>
      </c>
      <c r="AW841" s="13" t="s">
        <v>31</v>
      </c>
      <c r="AX841" s="13" t="s">
        <v>75</v>
      </c>
      <c r="AY841" s="232" t="s">
        <v>132</v>
      </c>
    </row>
    <row r="842" spans="1:65" s="12" customFormat="1" ht="11.25">
      <c r="B842" s="212"/>
      <c r="C842" s="213"/>
      <c r="D842" s="208" t="s">
        <v>142</v>
      </c>
      <c r="E842" s="214" t="s">
        <v>1</v>
      </c>
      <c r="F842" s="215" t="s">
        <v>688</v>
      </c>
      <c r="G842" s="213"/>
      <c r="H842" s="214" t="s">
        <v>1</v>
      </c>
      <c r="I842" s="216"/>
      <c r="J842" s="213"/>
      <c r="K842" s="213"/>
      <c r="L842" s="217"/>
      <c r="M842" s="218"/>
      <c r="N842" s="219"/>
      <c r="O842" s="219"/>
      <c r="P842" s="219"/>
      <c r="Q842" s="219"/>
      <c r="R842" s="219"/>
      <c r="S842" s="219"/>
      <c r="T842" s="220"/>
      <c r="AT842" s="221" t="s">
        <v>142</v>
      </c>
      <c r="AU842" s="221" t="s">
        <v>83</v>
      </c>
      <c r="AV842" s="12" t="s">
        <v>83</v>
      </c>
      <c r="AW842" s="12" t="s">
        <v>31</v>
      </c>
      <c r="AX842" s="12" t="s">
        <v>75</v>
      </c>
      <c r="AY842" s="221" t="s">
        <v>132</v>
      </c>
    </row>
    <row r="843" spans="1:65" s="13" customFormat="1" ht="11.25">
      <c r="B843" s="222"/>
      <c r="C843" s="223"/>
      <c r="D843" s="208" t="s">
        <v>142</v>
      </c>
      <c r="E843" s="224" t="s">
        <v>1</v>
      </c>
      <c r="F843" s="225" t="s">
        <v>689</v>
      </c>
      <c r="G843" s="223"/>
      <c r="H843" s="226">
        <v>0.2</v>
      </c>
      <c r="I843" s="227"/>
      <c r="J843" s="223"/>
      <c r="K843" s="223"/>
      <c r="L843" s="228"/>
      <c r="M843" s="229"/>
      <c r="N843" s="230"/>
      <c r="O843" s="230"/>
      <c r="P843" s="230"/>
      <c r="Q843" s="230"/>
      <c r="R843" s="230"/>
      <c r="S843" s="230"/>
      <c r="T843" s="231"/>
      <c r="AT843" s="232" t="s">
        <v>142</v>
      </c>
      <c r="AU843" s="232" t="s">
        <v>83</v>
      </c>
      <c r="AV843" s="13" t="s">
        <v>85</v>
      </c>
      <c r="AW843" s="13" t="s">
        <v>31</v>
      </c>
      <c r="AX843" s="13" t="s">
        <v>75</v>
      </c>
      <c r="AY843" s="232" t="s">
        <v>132</v>
      </c>
    </row>
    <row r="844" spans="1:65" s="14" customFormat="1" ht="11.25">
      <c r="B844" s="233"/>
      <c r="C844" s="234"/>
      <c r="D844" s="208" t="s">
        <v>142</v>
      </c>
      <c r="E844" s="235" t="s">
        <v>1</v>
      </c>
      <c r="F844" s="236" t="s">
        <v>145</v>
      </c>
      <c r="G844" s="234"/>
      <c r="H844" s="237">
        <v>1544.6000000000001</v>
      </c>
      <c r="I844" s="238"/>
      <c r="J844" s="234"/>
      <c r="K844" s="234"/>
      <c r="L844" s="239"/>
      <c r="M844" s="240"/>
      <c r="N844" s="241"/>
      <c r="O844" s="241"/>
      <c r="P844" s="241"/>
      <c r="Q844" s="241"/>
      <c r="R844" s="241"/>
      <c r="S844" s="241"/>
      <c r="T844" s="242"/>
      <c r="AT844" s="243" t="s">
        <v>142</v>
      </c>
      <c r="AU844" s="243" t="s">
        <v>83</v>
      </c>
      <c r="AV844" s="14" t="s">
        <v>139</v>
      </c>
      <c r="AW844" s="14" t="s">
        <v>31</v>
      </c>
      <c r="AX844" s="14" t="s">
        <v>83</v>
      </c>
      <c r="AY844" s="243" t="s">
        <v>132</v>
      </c>
    </row>
    <row r="845" spans="1:65" s="2" customFormat="1" ht="55.5" customHeight="1">
      <c r="A845" s="34"/>
      <c r="B845" s="35"/>
      <c r="C845" s="244" t="s">
        <v>690</v>
      </c>
      <c r="D845" s="244" t="s">
        <v>441</v>
      </c>
      <c r="E845" s="245" t="s">
        <v>691</v>
      </c>
      <c r="F845" s="246" t="s">
        <v>692</v>
      </c>
      <c r="G845" s="247" t="s">
        <v>427</v>
      </c>
      <c r="H845" s="248">
        <v>0.47099999999999997</v>
      </c>
      <c r="I845" s="249"/>
      <c r="J845" s="250">
        <f>ROUND(I845*H845,2)</f>
        <v>0</v>
      </c>
      <c r="K845" s="246" t="s">
        <v>137</v>
      </c>
      <c r="L845" s="39"/>
      <c r="M845" s="251" t="s">
        <v>1</v>
      </c>
      <c r="N845" s="252" t="s">
        <v>40</v>
      </c>
      <c r="O845" s="71"/>
      <c r="P845" s="204">
        <f>O845*H845</f>
        <v>0</v>
      </c>
      <c r="Q845" s="204">
        <v>0</v>
      </c>
      <c r="R845" s="204">
        <f>Q845*H845</f>
        <v>0</v>
      </c>
      <c r="S845" s="204">
        <v>0</v>
      </c>
      <c r="T845" s="205">
        <f>S845*H845</f>
        <v>0</v>
      </c>
      <c r="U845" s="34"/>
      <c r="V845" s="34"/>
      <c r="W845" s="34"/>
      <c r="X845" s="34"/>
      <c r="Y845" s="34"/>
      <c r="Z845" s="34"/>
      <c r="AA845" s="34"/>
      <c r="AB845" s="34"/>
      <c r="AC845" s="34"/>
      <c r="AD845" s="34"/>
      <c r="AE845" s="34"/>
      <c r="AR845" s="206" t="s">
        <v>666</v>
      </c>
      <c r="AT845" s="206" t="s">
        <v>441</v>
      </c>
      <c r="AU845" s="206" t="s">
        <v>83</v>
      </c>
      <c r="AY845" s="17" t="s">
        <v>132</v>
      </c>
      <c r="BE845" s="207">
        <f>IF(N845="základní",J845,0)</f>
        <v>0</v>
      </c>
      <c r="BF845" s="207">
        <f>IF(N845="snížená",J845,0)</f>
        <v>0</v>
      </c>
      <c r="BG845" s="207">
        <f>IF(N845="zákl. přenesená",J845,0)</f>
        <v>0</v>
      </c>
      <c r="BH845" s="207">
        <f>IF(N845="sníž. přenesená",J845,0)</f>
        <v>0</v>
      </c>
      <c r="BI845" s="207">
        <f>IF(N845="nulová",J845,0)</f>
        <v>0</v>
      </c>
      <c r="BJ845" s="17" t="s">
        <v>83</v>
      </c>
      <c r="BK845" s="207">
        <f>ROUND(I845*H845,2)</f>
        <v>0</v>
      </c>
      <c r="BL845" s="17" t="s">
        <v>666</v>
      </c>
      <c r="BM845" s="206" t="s">
        <v>693</v>
      </c>
    </row>
    <row r="846" spans="1:65" s="2" customFormat="1" ht="136.5">
      <c r="A846" s="34"/>
      <c r="B846" s="35"/>
      <c r="C846" s="36"/>
      <c r="D846" s="208" t="s">
        <v>141</v>
      </c>
      <c r="E846" s="36"/>
      <c r="F846" s="209" t="s">
        <v>694</v>
      </c>
      <c r="G846" s="36"/>
      <c r="H846" s="36"/>
      <c r="I846" s="115"/>
      <c r="J846" s="36"/>
      <c r="K846" s="36"/>
      <c r="L846" s="39"/>
      <c r="M846" s="210"/>
      <c r="N846" s="211"/>
      <c r="O846" s="71"/>
      <c r="P846" s="71"/>
      <c r="Q846" s="71"/>
      <c r="R846" s="71"/>
      <c r="S846" s="71"/>
      <c r="T846" s="72"/>
      <c r="U846" s="34"/>
      <c r="V846" s="34"/>
      <c r="W846" s="34"/>
      <c r="X846" s="34"/>
      <c r="Y846" s="34"/>
      <c r="Z846" s="34"/>
      <c r="AA846" s="34"/>
      <c r="AB846" s="34"/>
      <c r="AC846" s="34"/>
      <c r="AD846" s="34"/>
      <c r="AE846" s="34"/>
      <c r="AT846" s="17" t="s">
        <v>141</v>
      </c>
      <c r="AU846" s="17" t="s">
        <v>83</v>
      </c>
    </row>
    <row r="847" spans="1:65" s="12" customFormat="1" ht="11.25">
      <c r="B847" s="212"/>
      <c r="C847" s="213"/>
      <c r="D847" s="208" t="s">
        <v>142</v>
      </c>
      <c r="E847" s="214" t="s">
        <v>1</v>
      </c>
      <c r="F847" s="215" t="s">
        <v>695</v>
      </c>
      <c r="G847" s="213"/>
      <c r="H847" s="214" t="s">
        <v>1</v>
      </c>
      <c r="I847" s="216"/>
      <c r="J847" s="213"/>
      <c r="K847" s="213"/>
      <c r="L847" s="217"/>
      <c r="M847" s="218"/>
      <c r="N847" s="219"/>
      <c r="O847" s="219"/>
      <c r="P847" s="219"/>
      <c r="Q847" s="219"/>
      <c r="R847" s="219"/>
      <c r="S847" s="219"/>
      <c r="T847" s="220"/>
      <c r="AT847" s="221" t="s">
        <v>142</v>
      </c>
      <c r="AU847" s="221" t="s">
        <v>83</v>
      </c>
      <c r="AV847" s="12" t="s">
        <v>83</v>
      </c>
      <c r="AW847" s="12" t="s">
        <v>31</v>
      </c>
      <c r="AX847" s="12" t="s">
        <v>75</v>
      </c>
      <c r="AY847" s="221" t="s">
        <v>132</v>
      </c>
    </row>
    <row r="848" spans="1:65" s="13" customFormat="1" ht="11.25">
      <c r="B848" s="222"/>
      <c r="C848" s="223"/>
      <c r="D848" s="208" t="s">
        <v>142</v>
      </c>
      <c r="E848" s="224" t="s">
        <v>1</v>
      </c>
      <c r="F848" s="225" t="s">
        <v>696</v>
      </c>
      <c r="G848" s="223"/>
      <c r="H848" s="226">
        <v>0.47099999999999997</v>
      </c>
      <c r="I848" s="227"/>
      <c r="J848" s="223"/>
      <c r="K848" s="223"/>
      <c r="L848" s="228"/>
      <c r="M848" s="229"/>
      <c r="N848" s="230"/>
      <c r="O848" s="230"/>
      <c r="P848" s="230"/>
      <c r="Q848" s="230"/>
      <c r="R848" s="230"/>
      <c r="S848" s="230"/>
      <c r="T848" s="231"/>
      <c r="AT848" s="232" t="s">
        <v>142</v>
      </c>
      <c r="AU848" s="232" t="s">
        <v>83</v>
      </c>
      <c r="AV848" s="13" t="s">
        <v>85</v>
      </c>
      <c r="AW848" s="13" t="s">
        <v>31</v>
      </c>
      <c r="AX848" s="13" t="s">
        <v>75</v>
      </c>
      <c r="AY848" s="232" t="s">
        <v>132</v>
      </c>
    </row>
    <row r="849" spans="1:65" s="14" customFormat="1" ht="11.25">
      <c r="B849" s="233"/>
      <c r="C849" s="234"/>
      <c r="D849" s="208" t="s">
        <v>142</v>
      </c>
      <c r="E849" s="235" t="s">
        <v>1</v>
      </c>
      <c r="F849" s="236" t="s">
        <v>145</v>
      </c>
      <c r="G849" s="234"/>
      <c r="H849" s="237">
        <v>0.47099999999999997</v>
      </c>
      <c r="I849" s="238"/>
      <c r="J849" s="234"/>
      <c r="K849" s="234"/>
      <c r="L849" s="239"/>
      <c r="M849" s="240"/>
      <c r="N849" s="241"/>
      <c r="O849" s="241"/>
      <c r="P849" s="241"/>
      <c r="Q849" s="241"/>
      <c r="R849" s="241"/>
      <c r="S849" s="241"/>
      <c r="T849" s="242"/>
      <c r="AT849" s="243" t="s">
        <v>142</v>
      </c>
      <c r="AU849" s="243" t="s">
        <v>83</v>
      </c>
      <c r="AV849" s="14" t="s">
        <v>139</v>
      </c>
      <c r="AW849" s="14" t="s">
        <v>31</v>
      </c>
      <c r="AX849" s="14" t="s">
        <v>83</v>
      </c>
      <c r="AY849" s="243" t="s">
        <v>132</v>
      </c>
    </row>
    <row r="850" spans="1:65" s="2" customFormat="1" ht="55.5" customHeight="1">
      <c r="A850" s="34"/>
      <c r="B850" s="35"/>
      <c r="C850" s="244" t="s">
        <v>697</v>
      </c>
      <c r="D850" s="244" t="s">
        <v>441</v>
      </c>
      <c r="E850" s="245" t="s">
        <v>698</v>
      </c>
      <c r="F850" s="246" t="s">
        <v>699</v>
      </c>
      <c r="G850" s="247" t="s">
        <v>427</v>
      </c>
      <c r="H850" s="248">
        <v>40.593000000000004</v>
      </c>
      <c r="I850" s="249"/>
      <c r="J850" s="250">
        <f>ROUND(I850*H850,2)</f>
        <v>0</v>
      </c>
      <c r="K850" s="246" t="s">
        <v>137</v>
      </c>
      <c r="L850" s="39"/>
      <c r="M850" s="251" t="s">
        <v>1</v>
      </c>
      <c r="N850" s="252" t="s">
        <v>40</v>
      </c>
      <c r="O850" s="71"/>
      <c r="P850" s="204">
        <f>O850*H850</f>
        <v>0</v>
      </c>
      <c r="Q850" s="204">
        <v>0</v>
      </c>
      <c r="R850" s="204">
        <f>Q850*H850</f>
        <v>0</v>
      </c>
      <c r="S850" s="204">
        <v>0</v>
      </c>
      <c r="T850" s="205">
        <f>S850*H850</f>
        <v>0</v>
      </c>
      <c r="U850" s="34"/>
      <c r="V850" s="34"/>
      <c r="W850" s="34"/>
      <c r="X850" s="34"/>
      <c r="Y850" s="34"/>
      <c r="Z850" s="34"/>
      <c r="AA850" s="34"/>
      <c r="AB850" s="34"/>
      <c r="AC850" s="34"/>
      <c r="AD850" s="34"/>
      <c r="AE850" s="34"/>
      <c r="AR850" s="206" t="s">
        <v>666</v>
      </c>
      <c r="AT850" s="206" t="s">
        <v>441</v>
      </c>
      <c r="AU850" s="206" t="s">
        <v>83</v>
      </c>
      <c r="AY850" s="17" t="s">
        <v>132</v>
      </c>
      <c r="BE850" s="207">
        <f>IF(N850="základní",J850,0)</f>
        <v>0</v>
      </c>
      <c r="BF850" s="207">
        <f>IF(N850="snížená",J850,0)</f>
        <v>0</v>
      </c>
      <c r="BG850" s="207">
        <f>IF(N850="zákl. přenesená",J850,0)</f>
        <v>0</v>
      </c>
      <c r="BH850" s="207">
        <f>IF(N850="sníž. přenesená",J850,0)</f>
        <v>0</v>
      </c>
      <c r="BI850" s="207">
        <f>IF(N850="nulová",J850,0)</f>
        <v>0</v>
      </c>
      <c r="BJ850" s="17" t="s">
        <v>83</v>
      </c>
      <c r="BK850" s="207">
        <f>ROUND(I850*H850,2)</f>
        <v>0</v>
      </c>
      <c r="BL850" s="17" t="s">
        <v>666</v>
      </c>
      <c r="BM850" s="206" t="s">
        <v>700</v>
      </c>
    </row>
    <row r="851" spans="1:65" s="2" customFormat="1" ht="136.5">
      <c r="A851" s="34"/>
      <c r="B851" s="35"/>
      <c r="C851" s="36"/>
      <c r="D851" s="208" t="s">
        <v>141</v>
      </c>
      <c r="E851" s="36"/>
      <c r="F851" s="209" t="s">
        <v>701</v>
      </c>
      <c r="G851" s="36"/>
      <c r="H851" s="36"/>
      <c r="I851" s="115"/>
      <c r="J851" s="36"/>
      <c r="K851" s="36"/>
      <c r="L851" s="39"/>
      <c r="M851" s="210"/>
      <c r="N851" s="211"/>
      <c r="O851" s="71"/>
      <c r="P851" s="71"/>
      <c r="Q851" s="71"/>
      <c r="R851" s="71"/>
      <c r="S851" s="71"/>
      <c r="T851" s="72"/>
      <c r="U851" s="34"/>
      <c r="V851" s="34"/>
      <c r="W851" s="34"/>
      <c r="X851" s="34"/>
      <c r="Y851" s="34"/>
      <c r="Z851" s="34"/>
      <c r="AA851" s="34"/>
      <c r="AB851" s="34"/>
      <c r="AC851" s="34"/>
      <c r="AD851" s="34"/>
      <c r="AE851" s="34"/>
      <c r="AT851" s="17" t="s">
        <v>141</v>
      </c>
      <c r="AU851" s="17" t="s">
        <v>83</v>
      </c>
    </row>
    <row r="852" spans="1:65" s="12" customFormat="1" ht="11.25">
      <c r="B852" s="212"/>
      <c r="C852" s="213"/>
      <c r="D852" s="208" t="s">
        <v>142</v>
      </c>
      <c r="E852" s="214" t="s">
        <v>1</v>
      </c>
      <c r="F852" s="215" t="s">
        <v>702</v>
      </c>
      <c r="G852" s="213"/>
      <c r="H852" s="214" t="s">
        <v>1</v>
      </c>
      <c r="I852" s="216"/>
      <c r="J852" s="213"/>
      <c r="K852" s="213"/>
      <c r="L852" s="217"/>
      <c r="M852" s="218"/>
      <c r="N852" s="219"/>
      <c r="O852" s="219"/>
      <c r="P852" s="219"/>
      <c r="Q852" s="219"/>
      <c r="R852" s="219"/>
      <c r="S852" s="219"/>
      <c r="T852" s="220"/>
      <c r="AT852" s="221" t="s">
        <v>142</v>
      </c>
      <c r="AU852" s="221" t="s">
        <v>83</v>
      </c>
      <c r="AV852" s="12" t="s">
        <v>83</v>
      </c>
      <c r="AW852" s="12" t="s">
        <v>31</v>
      </c>
      <c r="AX852" s="12" t="s">
        <v>75</v>
      </c>
      <c r="AY852" s="221" t="s">
        <v>132</v>
      </c>
    </row>
    <row r="853" spans="1:65" s="13" customFormat="1" ht="11.25">
      <c r="B853" s="222"/>
      <c r="C853" s="223"/>
      <c r="D853" s="208" t="s">
        <v>142</v>
      </c>
      <c r="E853" s="224" t="s">
        <v>1</v>
      </c>
      <c r="F853" s="225" t="s">
        <v>703</v>
      </c>
      <c r="G853" s="223"/>
      <c r="H853" s="226">
        <v>40.593000000000004</v>
      </c>
      <c r="I853" s="227"/>
      <c r="J853" s="223"/>
      <c r="K853" s="223"/>
      <c r="L853" s="228"/>
      <c r="M853" s="229"/>
      <c r="N853" s="230"/>
      <c r="O853" s="230"/>
      <c r="P853" s="230"/>
      <c r="Q853" s="230"/>
      <c r="R853" s="230"/>
      <c r="S853" s="230"/>
      <c r="T853" s="231"/>
      <c r="AT853" s="232" t="s">
        <v>142</v>
      </c>
      <c r="AU853" s="232" t="s">
        <v>83</v>
      </c>
      <c r="AV853" s="13" t="s">
        <v>85</v>
      </c>
      <c r="AW853" s="13" t="s">
        <v>31</v>
      </c>
      <c r="AX853" s="13" t="s">
        <v>75</v>
      </c>
      <c r="AY853" s="232" t="s">
        <v>132</v>
      </c>
    </row>
    <row r="854" spans="1:65" s="14" customFormat="1" ht="11.25">
      <c r="B854" s="233"/>
      <c r="C854" s="234"/>
      <c r="D854" s="208" t="s">
        <v>142</v>
      </c>
      <c r="E854" s="235" t="s">
        <v>1</v>
      </c>
      <c r="F854" s="236" t="s">
        <v>145</v>
      </c>
      <c r="G854" s="234"/>
      <c r="H854" s="237">
        <v>40.593000000000004</v>
      </c>
      <c r="I854" s="238"/>
      <c r="J854" s="234"/>
      <c r="K854" s="234"/>
      <c r="L854" s="239"/>
      <c r="M854" s="240"/>
      <c r="N854" s="241"/>
      <c r="O854" s="241"/>
      <c r="P854" s="241"/>
      <c r="Q854" s="241"/>
      <c r="R854" s="241"/>
      <c r="S854" s="241"/>
      <c r="T854" s="242"/>
      <c r="AT854" s="243" t="s">
        <v>142</v>
      </c>
      <c r="AU854" s="243" t="s">
        <v>83</v>
      </c>
      <c r="AV854" s="14" t="s">
        <v>139</v>
      </c>
      <c r="AW854" s="14" t="s">
        <v>31</v>
      </c>
      <c r="AX854" s="14" t="s">
        <v>83</v>
      </c>
      <c r="AY854" s="243" t="s">
        <v>132</v>
      </c>
    </row>
    <row r="855" spans="1:65" s="2" customFormat="1" ht="55.5" customHeight="1">
      <c r="A855" s="34"/>
      <c r="B855" s="35"/>
      <c r="C855" s="244" t="s">
        <v>704</v>
      </c>
      <c r="D855" s="244" t="s">
        <v>441</v>
      </c>
      <c r="E855" s="245" t="s">
        <v>705</v>
      </c>
      <c r="F855" s="246" t="s">
        <v>706</v>
      </c>
      <c r="G855" s="247" t="s">
        <v>427</v>
      </c>
      <c r="H855" s="248">
        <v>80.33</v>
      </c>
      <c r="I855" s="249"/>
      <c r="J855" s="250">
        <f>ROUND(I855*H855,2)</f>
        <v>0</v>
      </c>
      <c r="K855" s="246" t="s">
        <v>137</v>
      </c>
      <c r="L855" s="39"/>
      <c r="M855" s="251" t="s">
        <v>1</v>
      </c>
      <c r="N855" s="252" t="s">
        <v>40</v>
      </c>
      <c r="O855" s="71"/>
      <c r="P855" s="204">
        <f>O855*H855</f>
        <v>0</v>
      </c>
      <c r="Q855" s="204">
        <v>0</v>
      </c>
      <c r="R855" s="204">
        <f>Q855*H855</f>
        <v>0</v>
      </c>
      <c r="S855" s="204">
        <v>0</v>
      </c>
      <c r="T855" s="205">
        <f>S855*H855</f>
        <v>0</v>
      </c>
      <c r="U855" s="34"/>
      <c r="V855" s="34"/>
      <c r="W855" s="34"/>
      <c r="X855" s="34"/>
      <c r="Y855" s="34"/>
      <c r="Z855" s="34"/>
      <c r="AA855" s="34"/>
      <c r="AB855" s="34"/>
      <c r="AC855" s="34"/>
      <c r="AD855" s="34"/>
      <c r="AE855" s="34"/>
      <c r="AR855" s="206" t="s">
        <v>666</v>
      </c>
      <c r="AT855" s="206" t="s">
        <v>441</v>
      </c>
      <c r="AU855" s="206" t="s">
        <v>83</v>
      </c>
      <c r="AY855" s="17" t="s">
        <v>132</v>
      </c>
      <c r="BE855" s="207">
        <f>IF(N855="základní",J855,0)</f>
        <v>0</v>
      </c>
      <c r="BF855" s="207">
        <f>IF(N855="snížená",J855,0)</f>
        <v>0</v>
      </c>
      <c r="BG855" s="207">
        <f>IF(N855="zákl. přenesená",J855,0)</f>
        <v>0</v>
      </c>
      <c r="BH855" s="207">
        <f>IF(N855="sníž. přenesená",J855,0)</f>
        <v>0</v>
      </c>
      <c r="BI855" s="207">
        <f>IF(N855="nulová",J855,0)</f>
        <v>0</v>
      </c>
      <c r="BJ855" s="17" t="s">
        <v>83</v>
      </c>
      <c r="BK855" s="207">
        <f>ROUND(I855*H855,2)</f>
        <v>0</v>
      </c>
      <c r="BL855" s="17" t="s">
        <v>666</v>
      </c>
      <c r="BM855" s="206" t="s">
        <v>707</v>
      </c>
    </row>
    <row r="856" spans="1:65" s="2" customFormat="1" ht="136.5">
      <c r="A856" s="34"/>
      <c r="B856" s="35"/>
      <c r="C856" s="36"/>
      <c r="D856" s="208" t="s">
        <v>141</v>
      </c>
      <c r="E856" s="36"/>
      <c r="F856" s="209" t="s">
        <v>708</v>
      </c>
      <c r="G856" s="36"/>
      <c r="H856" s="36"/>
      <c r="I856" s="115"/>
      <c r="J856" s="36"/>
      <c r="K856" s="36"/>
      <c r="L856" s="39"/>
      <c r="M856" s="210"/>
      <c r="N856" s="211"/>
      <c r="O856" s="71"/>
      <c r="P856" s="71"/>
      <c r="Q856" s="71"/>
      <c r="R856" s="71"/>
      <c r="S856" s="71"/>
      <c r="T856" s="72"/>
      <c r="U856" s="34"/>
      <c r="V856" s="34"/>
      <c r="W856" s="34"/>
      <c r="X856" s="34"/>
      <c r="Y856" s="34"/>
      <c r="Z856" s="34"/>
      <c r="AA856" s="34"/>
      <c r="AB856" s="34"/>
      <c r="AC856" s="34"/>
      <c r="AD856" s="34"/>
      <c r="AE856" s="34"/>
      <c r="AT856" s="17" t="s">
        <v>141</v>
      </c>
      <c r="AU856" s="17" t="s">
        <v>83</v>
      </c>
    </row>
    <row r="857" spans="1:65" s="12" customFormat="1" ht="11.25">
      <c r="B857" s="212"/>
      <c r="C857" s="213"/>
      <c r="D857" s="208" t="s">
        <v>142</v>
      </c>
      <c r="E857" s="214" t="s">
        <v>1</v>
      </c>
      <c r="F857" s="215" t="s">
        <v>709</v>
      </c>
      <c r="G857" s="213"/>
      <c r="H857" s="214" t="s">
        <v>1</v>
      </c>
      <c r="I857" s="216"/>
      <c r="J857" s="213"/>
      <c r="K857" s="213"/>
      <c r="L857" s="217"/>
      <c r="M857" s="218"/>
      <c r="N857" s="219"/>
      <c r="O857" s="219"/>
      <c r="P857" s="219"/>
      <c r="Q857" s="219"/>
      <c r="R857" s="219"/>
      <c r="S857" s="219"/>
      <c r="T857" s="220"/>
      <c r="AT857" s="221" t="s">
        <v>142</v>
      </c>
      <c r="AU857" s="221" t="s">
        <v>83</v>
      </c>
      <c r="AV857" s="12" t="s">
        <v>83</v>
      </c>
      <c r="AW857" s="12" t="s">
        <v>31</v>
      </c>
      <c r="AX857" s="12" t="s">
        <v>75</v>
      </c>
      <c r="AY857" s="221" t="s">
        <v>132</v>
      </c>
    </row>
    <row r="858" spans="1:65" s="13" customFormat="1" ht="11.25">
      <c r="B858" s="222"/>
      <c r="C858" s="223"/>
      <c r="D858" s="208" t="s">
        <v>142</v>
      </c>
      <c r="E858" s="224" t="s">
        <v>1</v>
      </c>
      <c r="F858" s="225" t="s">
        <v>710</v>
      </c>
      <c r="G858" s="223"/>
      <c r="H858" s="226">
        <v>80.33</v>
      </c>
      <c r="I858" s="227"/>
      <c r="J858" s="223"/>
      <c r="K858" s="223"/>
      <c r="L858" s="228"/>
      <c r="M858" s="229"/>
      <c r="N858" s="230"/>
      <c r="O858" s="230"/>
      <c r="P858" s="230"/>
      <c r="Q858" s="230"/>
      <c r="R858" s="230"/>
      <c r="S858" s="230"/>
      <c r="T858" s="231"/>
      <c r="AT858" s="232" t="s">
        <v>142</v>
      </c>
      <c r="AU858" s="232" t="s">
        <v>83</v>
      </c>
      <c r="AV858" s="13" t="s">
        <v>85</v>
      </c>
      <c r="AW858" s="13" t="s">
        <v>31</v>
      </c>
      <c r="AX858" s="13" t="s">
        <v>75</v>
      </c>
      <c r="AY858" s="232" t="s">
        <v>132</v>
      </c>
    </row>
    <row r="859" spans="1:65" s="14" customFormat="1" ht="11.25">
      <c r="B859" s="233"/>
      <c r="C859" s="234"/>
      <c r="D859" s="208" t="s">
        <v>142</v>
      </c>
      <c r="E859" s="235" t="s">
        <v>1</v>
      </c>
      <c r="F859" s="236" t="s">
        <v>145</v>
      </c>
      <c r="G859" s="234"/>
      <c r="H859" s="237">
        <v>80.33</v>
      </c>
      <c r="I859" s="238"/>
      <c r="J859" s="234"/>
      <c r="K859" s="234"/>
      <c r="L859" s="239"/>
      <c r="M859" s="240"/>
      <c r="N859" s="241"/>
      <c r="O859" s="241"/>
      <c r="P859" s="241"/>
      <c r="Q859" s="241"/>
      <c r="R859" s="241"/>
      <c r="S859" s="241"/>
      <c r="T859" s="242"/>
      <c r="AT859" s="243" t="s">
        <v>142</v>
      </c>
      <c r="AU859" s="243" t="s">
        <v>83</v>
      </c>
      <c r="AV859" s="14" t="s">
        <v>139</v>
      </c>
      <c r="AW859" s="14" t="s">
        <v>31</v>
      </c>
      <c r="AX859" s="14" t="s">
        <v>83</v>
      </c>
      <c r="AY859" s="243" t="s">
        <v>132</v>
      </c>
    </row>
    <row r="860" spans="1:65" s="2" customFormat="1" ht="55.5" customHeight="1">
      <c r="A860" s="34"/>
      <c r="B860" s="35"/>
      <c r="C860" s="244" t="s">
        <v>711</v>
      </c>
      <c r="D860" s="244" t="s">
        <v>441</v>
      </c>
      <c r="E860" s="245" t="s">
        <v>712</v>
      </c>
      <c r="F860" s="246" t="s">
        <v>713</v>
      </c>
      <c r="G860" s="247" t="s">
        <v>427</v>
      </c>
      <c r="H860" s="248">
        <v>11.4</v>
      </c>
      <c r="I860" s="249"/>
      <c r="J860" s="250">
        <f>ROUND(I860*H860,2)</f>
        <v>0</v>
      </c>
      <c r="K860" s="246" t="s">
        <v>137</v>
      </c>
      <c r="L860" s="39"/>
      <c r="M860" s="251" t="s">
        <v>1</v>
      </c>
      <c r="N860" s="252" t="s">
        <v>40</v>
      </c>
      <c r="O860" s="71"/>
      <c r="P860" s="204">
        <f>O860*H860</f>
        <v>0</v>
      </c>
      <c r="Q860" s="204">
        <v>0</v>
      </c>
      <c r="R860" s="204">
        <f>Q860*H860</f>
        <v>0</v>
      </c>
      <c r="S860" s="204">
        <v>0</v>
      </c>
      <c r="T860" s="205">
        <f>S860*H860</f>
        <v>0</v>
      </c>
      <c r="U860" s="34"/>
      <c r="V860" s="34"/>
      <c r="W860" s="34"/>
      <c r="X860" s="34"/>
      <c r="Y860" s="34"/>
      <c r="Z860" s="34"/>
      <c r="AA860" s="34"/>
      <c r="AB860" s="34"/>
      <c r="AC860" s="34"/>
      <c r="AD860" s="34"/>
      <c r="AE860" s="34"/>
      <c r="AR860" s="206" t="s">
        <v>666</v>
      </c>
      <c r="AT860" s="206" t="s">
        <v>441</v>
      </c>
      <c r="AU860" s="206" t="s">
        <v>83</v>
      </c>
      <c r="AY860" s="17" t="s">
        <v>132</v>
      </c>
      <c r="BE860" s="207">
        <f>IF(N860="základní",J860,0)</f>
        <v>0</v>
      </c>
      <c r="BF860" s="207">
        <f>IF(N860="snížená",J860,0)</f>
        <v>0</v>
      </c>
      <c r="BG860" s="207">
        <f>IF(N860="zákl. přenesená",J860,0)</f>
        <v>0</v>
      </c>
      <c r="BH860" s="207">
        <f>IF(N860="sníž. přenesená",J860,0)</f>
        <v>0</v>
      </c>
      <c r="BI860" s="207">
        <f>IF(N860="nulová",J860,0)</f>
        <v>0</v>
      </c>
      <c r="BJ860" s="17" t="s">
        <v>83</v>
      </c>
      <c r="BK860" s="207">
        <f>ROUND(I860*H860,2)</f>
        <v>0</v>
      </c>
      <c r="BL860" s="17" t="s">
        <v>666</v>
      </c>
      <c r="BM860" s="206" t="s">
        <v>714</v>
      </c>
    </row>
    <row r="861" spans="1:65" s="2" customFormat="1" ht="136.5">
      <c r="A861" s="34"/>
      <c r="B861" s="35"/>
      <c r="C861" s="36"/>
      <c r="D861" s="208" t="s">
        <v>141</v>
      </c>
      <c r="E861" s="36"/>
      <c r="F861" s="209" t="s">
        <v>715</v>
      </c>
      <c r="G861" s="36"/>
      <c r="H861" s="36"/>
      <c r="I861" s="115"/>
      <c r="J861" s="36"/>
      <c r="K861" s="36"/>
      <c r="L861" s="39"/>
      <c r="M861" s="210"/>
      <c r="N861" s="211"/>
      <c r="O861" s="71"/>
      <c r="P861" s="71"/>
      <c r="Q861" s="71"/>
      <c r="R861" s="71"/>
      <c r="S861" s="71"/>
      <c r="T861" s="72"/>
      <c r="U861" s="34"/>
      <c r="V861" s="34"/>
      <c r="W861" s="34"/>
      <c r="X861" s="34"/>
      <c r="Y861" s="34"/>
      <c r="Z861" s="34"/>
      <c r="AA861" s="34"/>
      <c r="AB861" s="34"/>
      <c r="AC861" s="34"/>
      <c r="AD861" s="34"/>
      <c r="AE861" s="34"/>
      <c r="AT861" s="17" t="s">
        <v>141</v>
      </c>
      <c r="AU861" s="17" t="s">
        <v>83</v>
      </c>
    </row>
    <row r="862" spans="1:65" s="12" customFormat="1" ht="11.25">
      <c r="B862" s="212"/>
      <c r="C862" s="213"/>
      <c r="D862" s="208" t="s">
        <v>142</v>
      </c>
      <c r="E862" s="214" t="s">
        <v>1</v>
      </c>
      <c r="F862" s="215" t="s">
        <v>716</v>
      </c>
      <c r="G862" s="213"/>
      <c r="H862" s="214" t="s">
        <v>1</v>
      </c>
      <c r="I862" s="216"/>
      <c r="J862" s="213"/>
      <c r="K862" s="213"/>
      <c r="L862" s="217"/>
      <c r="M862" s="218"/>
      <c r="N862" s="219"/>
      <c r="O862" s="219"/>
      <c r="P862" s="219"/>
      <c r="Q862" s="219"/>
      <c r="R862" s="219"/>
      <c r="S862" s="219"/>
      <c r="T862" s="220"/>
      <c r="AT862" s="221" t="s">
        <v>142</v>
      </c>
      <c r="AU862" s="221" t="s">
        <v>83</v>
      </c>
      <c r="AV862" s="12" t="s">
        <v>83</v>
      </c>
      <c r="AW862" s="12" t="s">
        <v>31</v>
      </c>
      <c r="AX862" s="12" t="s">
        <v>75</v>
      </c>
      <c r="AY862" s="221" t="s">
        <v>132</v>
      </c>
    </row>
    <row r="863" spans="1:65" s="13" customFormat="1" ht="11.25">
      <c r="B863" s="222"/>
      <c r="C863" s="223"/>
      <c r="D863" s="208" t="s">
        <v>142</v>
      </c>
      <c r="E863" s="224" t="s">
        <v>1</v>
      </c>
      <c r="F863" s="225" t="s">
        <v>717</v>
      </c>
      <c r="G863" s="223"/>
      <c r="H863" s="226">
        <v>11.4</v>
      </c>
      <c r="I863" s="227"/>
      <c r="J863" s="223"/>
      <c r="K863" s="223"/>
      <c r="L863" s="228"/>
      <c r="M863" s="229"/>
      <c r="N863" s="230"/>
      <c r="O863" s="230"/>
      <c r="P863" s="230"/>
      <c r="Q863" s="230"/>
      <c r="R863" s="230"/>
      <c r="S863" s="230"/>
      <c r="T863" s="231"/>
      <c r="AT863" s="232" t="s">
        <v>142</v>
      </c>
      <c r="AU863" s="232" t="s">
        <v>83</v>
      </c>
      <c r="AV863" s="13" t="s">
        <v>85</v>
      </c>
      <c r="AW863" s="13" t="s">
        <v>31</v>
      </c>
      <c r="AX863" s="13" t="s">
        <v>75</v>
      </c>
      <c r="AY863" s="232" t="s">
        <v>132</v>
      </c>
    </row>
    <row r="864" spans="1:65" s="14" customFormat="1" ht="11.25">
      <c r="B864" s="233"/>
      <c r="C864" s="234"/>
      <c r="D864" s="208" t="s">
        <v>142</v>
      </c>
      <c r="E864" s="235" t="s">
        <v>1</v>
      </c>
      <c r="F864" s="236" t="s">
        <v>145</v>
      </c>
      <c r="G864" s="234"/>
      <c r="H864" s="237">
        <v>11.4</v>
      </c>
      <c r="I864" s="238"/>
      <c r="J864" s="234"/>
      <c r="K864" s="234"/>
      <c r="L864" s="239"/>
      <c r="M864" s="240"/>
      <c r="N864" s="241"/>
      <c r="O864" s="241"/>
      <c r="P864" s="241"/>
      <c r="Q864" s="241"/>
      <c r="R864" s="241"/>
      <c r="S864" s="241"/>
      <c r="T864" s="242"/>
      <c r="AT864" s="243" t="s">
        <v>142</v>
      </c>
      <c r="AU864" s="243" t="s">
        <v>83</v>
      </c>
      <c r="AV864" s="14" t="s">
        <v>139</v>
      </c>
      <c r="AW864" s="14" t="s">
        <v>31</v>
      </c>
      <c r="AX864" s="14" t="s">
        <v>83</v>
      </c>
      <c r="AY864" s="243" t="s">
        <v>132</v>
      </c>
    </row>
    <row r="865" spans="1:65" s="2" customFormat="1" ht="21.75" customHeight="1">
      <c r="A865" s="34"/>
      <c r="B865" s="35"/>
      <c r="C865" s="244" t="s">
        <v>718</v>
      </c>
      <c r="D865" s="244" t="s">
        <v>441</v>
      </c>
      <c r="E865" s="245" t="s">
        <v>719</v>
      </c>
      <c r="F865" s="246" t="s">
        <v>720</v>
      </c>
      <c r="G865" s="247" t="s">
        <v>427</v>
      </c>
      <c r="H865" s="248">
        <v>91.73</v>
      </c>
      <c r="I865" s="249"/>
      <c r="J865" s="250">
        <f>ROUND(I865*H865,2)</f>
        <v>0</v>
      </c>
      <c r="K865" s="246" t="s">
        <v>137</v>
      </c>
      <c r="L865" s="39"/>
      <c r="M865" s="251" t="s">
        <v>1</v>
      </c>
      <c r="N865" s="252" t="s">
        <v>40</v>
      </c>
      <c r="O865" s="71"/>
      <c r="P865" s="204">
        <f>O865*H865</f>
        <v>0</v>
      </c>
      <c r="Q865" s="204">
        <v>0</v>
      </c>
      <c r="R865" s="204">
        <f>Q865*H865</f>
        <v>0</v>
      </c>
      <c r="S865" s="204">
        <v>0</v>
      </c>
      <c r="T865" s="205">
        <f>S865*H865</f>
        <v>0</v>
      </c>
      <c r="U865" s="34"/>
      <c r="V865" s="34"/>
      <c r="W865" s="34"/>
      <c r="X865" s="34"/>
      <c r="Y865" s="34"/>
      <c r="Z865" s="34"/>
      <c r="AA865" s="34"/>
      <c r="AB865" s="34"/>
      <c r="AC865" s="34"/>
      <c r="AD865" s="34"/>
      <c r="AE865" s="34"/>
      <c r="AR865" s="206" t="s">
        <v>666</v>
      </c>
      <c r="AT865" s="206" t="s">
        <v>441</v>
      </c>
      <c r="AU865" s="206" t="s">
        <v>83</v>
      </c>
      <c r="AY865" s="17" t="s">
        <v>132</v>
      </c>
      <c r="BE865" s="207">
        <f>IF(N865="základní",J865,0)</f>
        <v>0</v>
      </c>
      <c r="BF865" s="207">
        <f>IF(N865="snížená",J865,0)</f>
        <v>0</v>
      </c>
      <c r="BG865" s="207">
        <f>IF(N865="zákl. přenesená",J865,0)</f>
        <v>0</v>
      </c>
      <c r="BH865" s="207">
        <f>IF(N865="sníž. přenesená",J865,0)</f>
        <v>0</v>
      </c>
      <c r="BI865" s="207">
        <f>IF(N865="nulová",J865,0)</f>
        <v>0</v>
      </c>
      <c r="BJ865" s="17" t="s">
        <v>83</v>
      </c>
      <c r="BK865" s="207">
        <f>ROUND(I865*H865,2)</f>
        <v>0</v>
      </c>
      <c r="BL865" s="17" t="s">
        <v>666</v>
      </c>
      <c r="BM865" s="206" t="s">
        <v>721</v>
      </c>
    </row>
    <row r="866" spans="1:65" s="2" customFormat="1" ht="48.75">
      <c r="A866" s="34"/>
      <c r="B866" s="35"/>
      <c r="C866" s="36"/>
      <c r="D866" s="208" t="s">
        <v>141</v>
      </c>
      <c r="E866" s="36"/>
      <c r="F866" s="209" t="s">
        <v>722</v>
      </c>
      <c r="G866" s="36"/>
      <c r="H866" s="36"/>
      <c r="I866" s="115"/>
      <c r="J866" s="36"/>
      <c r="K866" s="36"/>
      <c r="L866" s="39"/>
      <c r="M866" s="210"/>
      <c r="N866" s="211"/>
      <c r="O866" s="71"/>
      <c r="P866" s="71"/>
      <c r="Q866" s="71"/>
      <c r="R866" s="71"/>
      <c r="S866" s="71"/>
      <c r="T866" s="72"/>
      <c r="U866" s="34"/>
      <c r="V866" s="34"/>
      <c r="W866" s="34"/>
      <c r="X866" s="34"/>
      <c r="Y866" s="34"/>
      <c r="Z866" s="34"/>
      <c r="AA866" s="34"/>
      <c r="AB866" s="34"/>
      <c r="AC866" s="34"/>
      <c r="AD866" s="34"/>
      <c r="AE866" s="34"/>
      <c r="AT866" s="17" t="s">
        <v>141</v>
      </c>
      <c r="AU866" s="17" t="s">
        <v>83</v>
      </c>
    </row>
    <row r="867" spans="1:65" s="12" customFormat="1" ht="11.25">
      <c r="B867" s="212"/>
      <c r="C867" s="213"/>
      <c r="D867" s="208" t="s">
        <v>142</v>
      </c>
      <c r="E867" s="214" t="s">
        <v>1</v>
      </c>
      <c r="F867" s="215" t="s">
        <v>716</v>
      </c>
      <c r="G867" s="213"/>
      <c r="H867" s="214" t="s">
        <v>1</v>
      </c>
      <c r="I867" s="216"/>
      <c r="J867" s="213"/>
      <c r="K867" s="213"/>
      <c r="L867" s="217"/>
      <c r="M867" s="218"/>
      <c r="N867" s="219"/>
      <c r="O867" s="219"/>
      <c r="P867" s="219"/>
      <c r="Q867" s="219"/>
      <c r="R867" s="219"/>
      <c r="S867" s="219"/>
      <c r="T867" s="220"/>
      <c r="AT867" s="221" t="s">
        <v>142</v>
      </c>
      <c r="AU867" s="221" t="s">
        <v>83</v>
      </c>
      <c r="AV867" s="12" t="s">
        <v>83</v>
      </c>
      <c r="AW867" s="12" t="s">
        <v>31</v>
      </c>
      <c r="AX867" s="12" t="s">
        <v>75</v>
      </c>
      <c r="AY867" s="221" t="s">
        <v>132</v>
      </c>
    </row>
    <row r="868" spans="1:65" s="13" customFormat="1" ht="11.25">
      <c r="B868" s="222"/>
      <c r="C868" s="223"/>
      <c r="D868" s="208" t="s">
        <v>142</v>
      </c>
      <c r="E868" s="224" t="s">
        <v>1</v>
      </c>
      <c r="F868" s="225" t="s">
        <v>717</v>
      </c>
      <c r="G868" s="223"/>
      <c r="H868" s="226">
        <v>11.4</v>
      </c>
      <c r="I868" s="227"/>
      <c r="J868" s="223"/>
      <c r="K868" s="223"/>
      <c r="L868" s="228"/>
      <c r="M868" s="229"/>
      <c r="N868" s="230"/>
      <c r="O868" s="230"/>
      <c r="P868" s="230"/>
      <c r="Q868" s="230"/>
      <c r="R868" s="230"/>
      <c r="S868" s="230"/>
      <c r="T868" s="231"/>
      <c r="AT868" s="232" t="s">
        <v>142</v>
      </c>
      <c r="AU868" s="232" t="s">
        <v>83</v>
      </c>
      <c r="AV868" s="13" t="s">
        <v>85</v>
      </c>
      <c r="AW868" s="13" t="s">
        <v>31</v>
      </c>
      <c r="AX868" s="13" t="s">
        <v>75</v>
      </c>
      <c r="AY868" s="232" t="s">
        <v>132</v>
      </c>
    </row>
    <row r="869" spans="1:65" s="12" customFormat="1" ht="11.25">
      <c r="B869" s="212"/>
      <c r="C869" s="213"/>
      <c r="D869" s="208" t="s">
        <v>142</v>
      </c>
      <c r="E869" s="214" t="s">
        <v>1</v>
      </c>
      <c r="F869" s="215" t="s">
        <v>709</v>
      </c>
      <c r="G869" s="213"/>
      <c r="H869" s="214" t="s">
        <v>1</v>
      </c>
      <c r="I869" s="216"/>
      <c r="J869" s="213"/>
      <c r="K869" s="213"/>
      <c r="L869" s="217"/>
      <c r="M869" s="218"/>
      <c r="N869" s="219"/>
      <c r="O869" s="219"/>
      <c r="P869" s="219"/>
      <c r="Q869" s="219"/>
      <c r="R869" s="219"/>
      <c r="S869" s="219"/>
      <c r="T869" s="220"/>
      <c r="AT869" s="221" t="s">
        <v>142</v>
      </c>
      <c r="AU869" s="221" t="s">
        <v>83</v>
      </c>
      <c r="AV869" s="12" t="s">
        <v>83</v>
      </c>
      <c r="AW869" s="12" t="s">
        <v>31</v>
      </c>
      <c r="AX869" s="12" t="s">
        <v>75</v>
      </c>
      <c r="AY869" s="221" t="s">
        <v>132</v>
      </c>
    </row>
    <row r="870" spans="1:65" s="13" customFormat="1" ht="11.25">
      <c r="B870" s="222"/>
      <c r="C870" s="223"/>
      <c r="D870" s="208" t="s">
        <v>142</v>
      </c>
      <c r="E870" s="224" t="s">
        <v>1</v>
      </c>
      <c r="F870" s="225" t="s">
        <v>710</v>
      </c>
      <c r="G870" s="223"/>
      <c r="H870" s="226">
        <v>80.33</v>
      </c>
      <c r="I870" s="227"/>
      <c r="J870" s="223"/>
      <c r="K870" s="223"/>
      <c r="L870" s="228"/>
      <c r="M870" s="229"/>
      <c r="N870" s="230"/>
      <c r="O870" s="230"/>
      <c r="P870" s="230"/>
      <c r="Q870" s="230"/>
      <c r="R870" s="230"/>
      <c r="S870" s="230"/>
      <c r="T870" s="231"/>
      <c r="AT870" s="232" t="s">
        <v>142</v>
      </c>
      <c r="AU870" s="232" t="s">
        <v>83</v>
      </c>
      <c r="AV870" s="13" t="s">
        <v>85</v>
      </c>
      <c r="AW870" s="13" t="s">
        <v>31</v>
      </c>
      <c r="AX870" s="13" t="s">
        <v>75</v>
      </c>
      <c r="AY870" s="232" t="s">
        <v>132</v>
      </c>
    </row>
    <row r="871" spans="1:65" s="14" customFormat="1" ht="11.25">
      <c r="B871" s="233"/>
      <c r="C871" s="234"/>
      <c r="D871" s="208" t="s">
        <v>142</v>
      </c>
      <c r="E871" s="235" t="s">
        <v>1</v>
      </c>
      <c r="F871" s="236" t="s">
        <v>145</v>
      </c>
      <c r="G871" s="234"/>
      <c r="H871" s="237">
        <v>91.73</v>
      </c>
      <c r="I871" s="238"/>
      <c r="J871" s="234"/>
      <c r="K871" s="234"/>
      <c r="L871" s="239"/>
      <c r="M871" s="240"/>
      <c r="N871" s="241"/>
      <c r="O871" s="241"/>
      <c r="P871" s="241"/>
      <c r="Q871" s="241"/>
      <c r="R871" s="241"/>
      <c r="S871" s="241"/>
      <c r="T871" s="242"/>
      <c r="AT871" s="243" t="s">
        <v>142</v>
      </c>
      <c r="AU871" s="243" t="s">
        <v>83</v>
      </c>
      <c r="AV871" s="14" t="s">
        <v>139</v>
      </c>
      <c r="AW871" s="14" t="s">
        <v>31</v>
      </c>
      <c r="AX871" s="14" t="s">
        <v>83</v>
      </c>
      <c r="AY871" s="243" t="s">
        <v>132</v>
      </c>
    </row>
    <row r="872" spans="1:65" s="2" customFormat="1" ht="21.75" customHeight="1">
      <c r="A872" s="34"/>
      <c r="B872" s="35"/>
      <c r="C872" s="244" t="s">
        <v>723</v>
      </c>
      <c r="D872" s="244" t="s">
        <v>441</v>
      </c>
      <c r="E872" s="245" t="s">
        <v>724</v>
      </c>
      <c r="F872" s="246" t="s">
        <v>725</v>
      </c>
      <c r="G872" s="247" t="s">
        <v>427</v>
      </c>
      <c r="H872" s="248">
        <v>40.593000000000004</v>
      </c>
      <c r="I872" s="249"/>
      <c r="J872" s="250">
        <f>ROUND(I872*H872,2)</f>
        <v>0</v>
      </c>
      <c r="K872" s="246" t="s">
        <v>137</v>
      </c>
      <c r="L872" s="39"/>
      <c r="M872" s="251" t="s">
        <v>1</v>
      </c>
      <c r="N872" s="252" t="s">
        <v>40</v>
      </c>
      <c r="O872" s="71"/>
      <c r="P872" s="204">
        <f>O872*H872</f>
        <v>0</v>
      </c>
      <c r="Q872" s="204">
        <v>0</v>
      </c>
      <c r="R872" s="204">
        <f>Q872*H872</f>
        <v>0</v>
      </c>
      <c r="S872" s="204">
        <v>0</v>
      </c>
      <c r="T872" s="205">
        <f>S872*H872</f>
        <v>0</v>
      </c>
      <c r="U872" s="34"/>
      <c r="V872" s="34"/>
      <c r="W872" s="34"/>
      <c r="X872" s="34"/>
      <c r="Y872" s="34"/>
      <c r="Z872" s="34"/>
      <c r="AA872" s="34"/>
      <c r="AB872" s="34"/>
      <c r="AC872" s="34"/>
      <c r="AD872" s="34"/>
      <c r="AE872" s="34"/>
      <c r="AR872" s="206" t="s">
        <v>666</v>
      </c>
      <c r="AT872" s="206" t="s">
        <v>441</v>
      </c>
      <c r="AU872" s="206" t="s">
        <v>83</v>
      </c>
      <c r="AY872" s="17" t="s">
        <v>132</v>
      </c>
      <c r="BE872" s="207">
        <f>IF(N872="základní",J872,0)</f>
        <v>0</v>
      </c>
      <c r="BF872" s="207">
        <f>IF(N872="snížená",J872,0)</f>
        <v>0</v>
      </c>
      <c r="BG872" s="207">
        <f>IF(N872="zákl. přenesená",J872,0)</f>
        <v>0</v>
      </c>
      <c r="BH872" s="207">
        <f>IF(N872="sníž. přenesená",J872,0)</f>
        <v>0</v>
      </c>
      <c r="BI872" s="207">
        <f>IF(N872="nulová",J872,0)</f>
        <v>0</v>
      </c>
      <c r="BJ872" s="17" t="s">
        <v>83</v>
      </c>
      <c r="BK872" s="207">
        <f>ROUND(I872*H872,2)</f>
        <v>0</v>
      </c>
      <c r="BL872" s="17" t="s">
        <v>666</v>
      </c>
      <c r="BM872" s="206" t="s">
        <v>726</v>
      </c>
    </row>
    <row r="873" spans="1:65" s="2" customFormat="1" ht="58.5">
      <c r="A873" s="34"/>
      <c r="B873" s="35"/>
      <c r="C873" s="36"/>
      <c r="D873" s="208" t="s">
        <v>141</v>
      </c>
      <c r="E873" s="36"/>
      <c r="F873" s="209" t="s">
        <v>727</v>
      </c>
      <c r="G873" s="36"/>
      <c r="H873" s="36"/>
      <c r="I873" s="115"/>
      <c r="J873" s="36"/>
      <c r="K873" s="36"/>
      <c r="L873" s="39"/>
      <c r="M873" s="210"/>
      <c r="N873" s="211"/>
      <c r="O873" s="71"/>
      <c r="P873" s="71"/>
      <c r="Q873" s="71"/>
      <c r="R873" s="71"/>
      <c r="S873" s="71"/>
      <c r="T873" s="72"/>
      <c r="U873" s="34"/>
      <c r="V873" s="34"/>
      <c r="W873" s="34"/>
      <c r="X873" s="34"/>
      <c r="Y873" s="34"/>
      <c r="Z873" s="34"/>
      <c r="AA873" s="34"/>
      <c r="AB873" s="34"/>
      <c r="AC873" s="34"/>
      <c r="AD873" s="34"/>
      <c r="AE873" s="34"/>
      <c r="AT873" s="17" t="s">
        <v>141</v>
      </c>
      <c r="AU873" s="17" t="s">
        <v>83</v>
      </c>
    </row>
    <row r="874" spans="1:65" s="13" customFormat="1" ht="11.25">
      <c r="B874" s="222"/>
      <c r="C874" s="223"/>
      <c r="D874" s="208" t="s">
        <v>142</v>
      </c>
      <c r="E874" s="224" t="s">
        <v>1</v>
      </c>
      <c r="F874" s="225" t="s">
        <v>728</v>
      </c>
      <c r="G874" s="223"/>
      <c r="H874" s="226">
        <v>7.516</v>
      </c>
      <c r="I874" s="227"/>
      <c r="J874" s="223"/>
      <c r="K874" s="223"/>
      <c r="L874" s="228"/>
      <c r="M874" s="229"/>
      <c r="N874" s="230"/>
      <c r="O874" s="230"/>
      <c r="P874" s="230"/>
      <c r="Q874" s="230"/>
      <c r="R874" s="230"/>
      <c r="S874" s="230"/>
      <c r="T874" s="231"/>
      <c r="AT874" s="232" t="s">
        <v>142</v>
      </c>
      <c r="AU874" s="232" t="s">
        <v>83</v>
      </c>
      <c r="AV874" s="13" t="s">
        <v>85</v>
      </c>
      <c r="AW874" s="13" t="s">
        <v>31</v>
      </c>
      <c r="AX874" s="13" t="s">
        <v>75</v>
      </c>
      <c r="AY874" s="232" t="s">
        <v>132</v>
      </c>
    </row>
    <row r="875" spans="1:65" s="13" customFormat="1" ht="11.25">
      <c r="B875" s="222"/>
      <c r="C875" s="223"/>
      <c r="D875" s="208" t="s">
        <v>142</v>
      </c>
      <c r="E875" s="224" t="s">
        <v>1</v>
      </c>
      <c r="F875" s="225" t="s">
        <v>729</v>
      </c>
      <c r="G875" s="223"/>
      <c r="H875" s="226">
        <v>33.076999999999998</v>
      </c>
      <c r="I875" s="227"/>
      <c r="J875" s="223"/>
      <c r="K875" s="223"/>
      <c r="L875" s="228"/>
      <c r="M875" s="229"/>
      <c r="N875" s="230"/>
      <c r="O875" s="230"/>
      <c r="P875" s="230"/>
      <c r="Q875" s="230"/>
      <c r="R875" s="230"/>
      <c r="S875" s="230"/>
      <c r="T875" s="231"/>
      <c r="AT875" s="232" t="s">
        <v>142</v>
      </c>
      <c r="AU875" s="232" t="s">
        <v>83</v>
      </c>
      <c r="AV875" s="13" t="s">
        <v>85</v>
      </c>
      <c r="AW875" s="13" t="s">
        <v>31</v>
      </c>
      <c r="AX875" s="13" t="s">
        <v>75</v>
      </c>
      <c r="AY875" s="232" t="s">
        <v>132</v>
      </c>
    </row>
    <row r="876" spans="1:65" s="14" customFormat="1" ht="11.25">
      <c r="B876" s="233"/>
      <c r="C876" s="234"/>
      <c r="D876" s="208" t="s">
        <v>142</v>
      </c>
      <c r="E876" s="235" t="s">
        <v>1</v>
      </c>
      <c r="F876" s="236" t="s">
        <v>145</v>
      </c>
      <c r="G876" s="234"/>
      <c r="H876" s="237">
        <v>40.592999999999996</v>
      </c>
      <c r="I876" s="238"/>
      <c r="J876" s="234"/>
      <c r="K876" s="234"/>
      <c r="L876" s="239"/>
      <c r="M876" s="240"/>
      <c r="N876" s="241"/>
      <c r="O876" s="241"/>
      <c r="P876" s="241"/>
      <c r="Q876" s="241"/>
      <c r="R876" s="241"/>
      <c r="S876" s="241"/>
      <c r="T876" s="242"/>
      <c r="AT876" s="243" t="s">
        <v>142</v>
      </c>
      <c r="AU876" s="243" t="s">
        <v>83</v>
      </c>
      <c r="AV876" s="14" t="s">
        <v>139</v>
      </c>
      <c r="AW876" s="14" t="s">
        <v>31</v>
      </c>
      <c r="AX876" s="14" t="s">
        <v>83</v>
      </c>
      <c r="AY876" s="243" t="s">
        <v>132</v>
      </c>
    </row>
    <row r="877" spans="1:65" s="2" customFormat="1" ht="21.75" customHeight="1">
      <c r="A877" s="34"/>
      <c r="B877" s="35"/>
      <c r="C877" s="244" t="s">
        <v>730</v>
      </c>
      <c r="D877" s="244" t="s">
        <v>441</v>
      </c>
      <c r="E877" s="245" t="s">
        <v>731</v>
      </c>
      <c r="F877" s="246" t="s">
        <v>732</v>
      </c>
      <c r="G877" s="247" t="s">
        <v>427</v>
      </c>
      <c r="H877" s="248">
        <v>0.2</v>
      </c>
      <c r="I877" s="249"/>
      <c r="J877" s="250">
        <f>ROUND(I877*H877,2)</f>
        <v>0</v>
      </c>
      <c r="K877" s="246" t="s">
        <v>137</v>
      </c>
      <c r="L877" s="39"/>
      <c r="M877" s="251" t="s">
        <v>1</v>
      </c>
      <c r="N877" s="252" t="s">
        <v>40</v>
      </c>
      <c r="O877" s="71"/>
      <c r="P877" s="204">
        <f>O877*H877</f>
        <v>0</v>
      </c>
      <c r="Q877" s="204">
        <v>0</v>
      </c>
      <c r="R877" s="204">
        <f>Q877*H877</f>
        <v>0</v>
      </c>
      <c r="S877" s="204">
        <v>0</v>
      </c>
      <c r="T877" s="205">
        <f>S877*H877</f>
        <v>0</v>
      </c>
      <c r="U877" s="34"/>
      <c r="V877" s="34"/>
      <c r="W877" s="34"/>
      <c r="X877" s="34"/>
      <c r="Y877" s="34"/>
      <c r="Z877" s="34"/>
      <c r="AA877" s="34"/>
      <c r="AB877" s="34"/>
      <c r="AC877" s="34"/>
      <c r="AD877" s="34"/>
      <c r="AE877" s="34"/>
      <c r="AR877" s="206" t="s">
        <v>139</v>
      </c>
      <c r="AT877" s="206" t="s">
        <v>441</v>
      </c>
      <c r="AU877" s="206" t="s">
        <v>83</v>
      </c>
      <c r="AY877" s="17" t="s">
        <v>132</v>
      </c>
      <c r="BE877" s="207">
        <f>IF(N877="základní",J877,0)</f>
        <v>0</v>
      </c>
      <c r="BF877" s="207">
        <f>IF(N877="snížená",J877,0)</f>
        <v>0</v>
      </c>
      <c r="BG877" s="207">
        <f>IF(N877="zákl. přenesená",J877,0)</f>
        <v>0</v>
      </c>
      <c r="BH877" s="207">
        <f>IF(N877="sníž. přenesená",J877,0)</f>
        <v>0</v>
      </c>
      <c r="BI877" s="207">
        <f>IF(N877="nulová",J877,0)</f>
        <v>0</v>
      </c>
      <c r="BJ877" s="17" t="s">
        <v>83</v>
      </c>
      <c r="BK877" s="207">
        <f>ROUND(I877*H877,2)</f>
        <v>0</v>
      </c>
      <c r="BL877" s="17" t="s">
        <v>139</v>
      </c>
      <c r="BM877" s="206" t="s">
        <v>733</v>
      </c>
    </row>
    <row r="878" spans="1:65" s="2" customFormat="1" ht="48.75">
      <c r="A878" s="34"/>
      <c r="B878" s="35"/>
      <c r="C878" s="36"/>
      <c r="D878" s="208" t="s">
        <v>141</v>
      </c>
      <c r="E878" s="36"/>
      <c r="F878" s="209" t="s">
        <v>734</v>
      </c>
      <c r="G878" s="36"/>
      <c r="H878" s="36"/>
      <c r="I878" s="115"/>
      <c r="J878" s="36"/>
      <c r="K878" s="36"/>
      <c r="L878" s="39"/>
      <c r="M878" s="210"/>
      <c r="N878" s="211"/>
      <c r="O878" s="71"/>
      <c r="P878" s="71"/>
      <c r="Q878" s="71"/>
      <c r="R878" s="71"/>
      <c r="S878" s="71"/>
      <c r="T878" s="72"/>
      <c r="U878" s="34"/>
      <c r="V878" s="34"/>
      <c r="W878" s="34"/>
      <c r="X878" s="34"/>
      <c r="Y878" s="34"/>
      <c r="Z878" s="34"/>
      <c r="AA878" s="34"/>
      <c r="AB878" s="34"/>
      <c r="AC878" s="34"/>
      <c r="AD878" s="34"/>
      <c r="AE878" s="34"/>
      <c r="AT878" s="17" t="s">
        <v>141</v>
      </c>
      <c r="AU878" s="17" t="s">
        <v>83</v>
      </c>
    </row>
    <row r="879" spans="1:65" s="13" customFormat="1" ht="11.25">
      <c r="B879" s="222"/>
      <c r="C879" s="223"/>
      <c r="D879" s="208" t="s">
        <v>142</v>
      </c>
      <c r="E879" s="224" t="s">
        <v>1</v>
      </c>
      <c r="F879" s="225" t="s">
        <v>689</v>
      </c>
      <c r="G879" s="223"/>
      <c r="H879" s="226">
        <v>0.2</v>
      </c>
      <c r="I879" s="227"/>
      <c r="J879" s="223"/>
      <c r="K879" s="223"/>
      <c r="L879" s="228"/>
      <c r="M879" s="229"/>
      <c r="N879" s="230"/>
      <c r="O879" s="230"/>
      <c r="P879" s="230"/>
      <c r="Q879" s="230"/>
      <c r="R879" s="230"/>
      <c r="S879" s="230"/>
      <c r="T879" s="231"/>
      <c r="AT879" s="232" t="s">
        <v>142</v>
      </c>
      <c r="AU879" s="232" t="s">
        <v>83</v>
      </c>
      <c r="AV879" s="13" t="s">
        <v>85</v>
      </c>
      <c r="AW879" s="13" t="s">
        <v>31</v>
      </c>
      <c r="AX879" s="13" t="s">
        <v>75</v>
      </c>
      <c r="AY879" s="232" t="s">
        <v>132</v>
      </c>
    </row>
    <row r="880" spans="1:65" s="14" customFormat="1" ht="11.25">
      <c r="B880" s="233"/>
      <c r="C880" s="234"/>
      <c r="D880" s="208" t="s">
        <v>142</v>
      </c>
      <c r="E880" s="235" t="s">
        <v>1</v>
      </c>
      <c r="F880" s="236" t="s">
        <v>145</v>
      </c>
      <c r="G880" s="234"/>
      <c r="H880" s="237">
        <v>0.2</v>
      </c>
      <c r="I880" s="238"/>
      <c r="J880" s="234"/>
      <c r="K880" s="234"/>
      <c r="L880" s="239"/>
      <c r="M880" s="253"/>
      <c r="N880" s="254"/>
      <c r="O880" s="254"/>
      <c r="P880" s="254"/>
      <c r="Q880" s="254"/>
      <c r="R880" s="254"/>
      <c r="S880" s="254"/>
      <c r="T880" s="255"/>
      <c r="AT880" s="243" t="s">
        <v>142</v>
      </c>
      <c r="AU880" s="243" t="s">
        <v>83</v>
      </c>
      <c r="AV880" s="14" t="s">
        <v>139</v>
      </c>
      <c r="AW880" s="14" t="s">
        <v>31</v>
      </c>
      <c r="AX880" s="14" t="s">
        <v>83</v>
      </c>
      <c r="AY880" s="243" t="s">
        <v>132</v>
      </c>
    </row>
    <row r="881" spans="1:31" s="2" customFormat="1" ht="6.95" customHeight="1">
      <c r="A881" s="34"/>
      <c r="B881" s="54"/>
      <c r="C881" s="55"/>
      <c r="D881" s="55"/>
      <c r="E881" s="55"/>
      <c r="F881" s="55"/>
      <c r="G881" s="55"/>
      <c r="H881" s="55"/>
      <c r="I881" s="152"/>
      <c r="J881" s="55"/>
      <c r="K881" s="55"/>
      <c r="L881" s="39"/>
      <c r="M881" s="34"/>
      <c r="O881" s="34"/>
      <c r="P881" s="34"/>
      <c r="Q881" s="34"/>
      <c r="R881" s="34"/>
      <c r="S881" s="34"/>
      <c r="T881" s="34"/>
      <c r="U881" s="34"/>
      <c r="V881" s="34"/>
      <c r="W881" s="34"/>
      <c r="X881" s="34"/>
      <c r="Y881" s="34"/>
      <c r="Z881" s="34"/>
      <c r="AA881" s="34"/>
      <c r="AB881" s="34"/>
      <c r="AC881" s="34"/>
      <c r="AD881" s="34"/>
      <c r="AE881" s="34"/>
    </row>
  </sheetData>
  <sheetProtection algorithmName="SHA-512" hashValue="SVHeBetOfw4QvKgw/GddFpk7TbSa2nb/zaGHxF37tav6hMCWlJ1bg8YSRwt1SGjMKz3HVBxNI8Alrl1n5Ozh2w==" saltValue="r/u7UpILRHQsOB2q48nRbCI7sxyBvoLxHGo+EROpY0GSnqkSonZxZntVnJxPBPhT/hZb5vQjommjqseAojRSLw==" spinCount="100000" sheet="1" objects="1" scenarios="1" formatColumns="0" formatRows="0" autoFilter="0"/>
  <autoFilter ref="C120:K88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6"/>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88</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735</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ROUND((SUM(BE120:BE295)),  2)</f>
        <v>0</v>
      </c>
      <c r="G33" s="34"/>
      <c r="H33" s="34"/>
      <c r="I33" s="131">
        <v>0.21</v>
      </c>
      <c r="J33" s="130">
        <f>ROUND(((SUM(BE120:BE295))*I33),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ROUND((SUM(BF120:BF295)),  2)</f>
        <v>0</v>
      </c>
      <c r="G34" s="34"/>
      <c r="H34" s="34"/>
      <c r="I34" s="131">
        <v>0.15</v>
      </c>
      <c r="J34" s="130">
        <f>ROUND(((SUM(BF120:BF295))*I34),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ROUND((SUM(BG120:BG295)),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ROUND((SUM(BH120:BH295)),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ROUND((SUM(BI120:BI295)),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O2 - Bahno v km 14,879 - 15,254</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J120</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112</v>
      </c>
      <c r="E97" s="164"/>
      <c r="F97" s="164"/>
      <c r="G97" s="164"/>
      <c r="H97" s="164"/>
      <c r="I97" s="165"/>
      <c r="J97" s="166">
        <f>J121</f>
        <v>0</v>
      </c>
      <c r="K97" s="162"/>
      <c r="L97" s="167"/>
    </row>
    <row r="98" spans="1:31" s="9" customFormat="1" ht="24.95" hidden="1" customHeight="1">
      <c r="B98" s="161"/>
      <c r="C98" s="162"/>
      <c r="D98" s="163" t="s">
        <v>113</v>
      </c>
      <c r="E98" s="164"/>
      <c r="F98" s="164"/>
      <c r="G98" s="164"/>
      <c r="H98" s="164"/>
      <c r="I98" s="165"/>
      <c r="J98" s="166">
        <f>J153</f>
        <v>0</v>
      </c>
      <c r="K98" s="162"/>
      <c r="L98" s="167"/>
    </row>
    <row r="99" spans="1:31" s="9" customFormat="1" ht="24.95" hidden="1" customHeight="1">
      <c r="B99" s="161"/>
      <c r="C99" s="162"/>
      <c r="D99" s="163" t="s">
        <v>114</v>
      </c>
      <c r="E99" s="164"/>
      <c r="F99" s="164"/>
      <c r="G99" s="164"/>
      <c r="H99" s="164"/>
      <c r="I99" s="165"/>
      <c r="J99" s="166">
        <f>J168</f>
        <v>0</v>
      </c>
      <c r="K99" s="162"/>
      <c r="L99" s="167"/>
    </row>
    <row r="100" spans="1:31" s="9" customFormat="1" ht="24.95" hidden="1" customHeight="1">
      <c r="B100" s="161"/>
      <c r="C100" s="162"/>
      <c r="D100" s="163" t="s">
        <v>116</v>
      </c>
      <c r="E100" s="164"/>
      <c r="F100" s="164"/>
      <c r="G100" s="164"/>
      <c r="H100" s="164"/>
      <c r="I100" s="165"/>
      <c r="J100" s="166">
        <f>J270</f>
        <v>0</v>
      </c>
      <c r="K100" s="162"/>
      <c r="L100" s="167"/>
    </row>
    <row r="101" spans="1:31" s="2" customFormat="1" ht="21.75" hidden="1" customHeight="1">
      <c r="A101" s="34"/>
      <c r="B101" s="35"/>
      <c r="C101" s="36"/>
      <c r="D101" s="36"/>
      <c r="E101" s="36"/>
      <c r="F101" s="36"/>
      <c r="G101" s="36"/>
      <c r="H101" s="36"/>
      <c r="I101" s="115"/>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152"/>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155"/>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115"/>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14" t="str">
        <f>E7</f>
        <v>Oprava trati v úseku Malešov - Zruč n. Sázavou</v>
      </c>
      <c r="F110" s="315"/>
      <c r="G110" s="315"/>
      <c r="H110" s="315"/>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105</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66" t="str">
        <f>E9</f>
        <v>O2 - Bahno v km 14,879 - 15,254</v>
      </c>
      <c r="F112" s="316"/>
      <c r="G112" s="316"/>
      <c r="H112" s="316"/>
      <c r="I112" s="115"/>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117" t="s">
        <v>22</v>
      </c>
      <c r="J114" s="66" t="str">
        <f>IF(J12="","",J12)</f>
        <v>13. 1. 2020</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Toláš Josef</v>
      </c>
      <c r="G116" s="36"/>
      <c r="H116" s="36"/>
      <c r="I116" s="117"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117"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115"/>
      <c r="J118" s="36"/>
      <c r="K118" s="36"/>
      <c r="L118" s="51"/>
      <c r="S118" s="34"/>
      <c r="T118" s="34"/>
      <c r="U118" s="34"/>
      <c r="V118" s="34"/>
      <c r="W118" s="34"/>
      <c r="X118" s="34"/>
      <c r="Y118" s="34"/>
      <c r="Z118" s="34"/>
      <c r="AA118" s="34"/>
      <c r="AB118" s="34"/>
      <c r="AC118" s="34"/>
      <c r="AD118" s="34"/>
      <c r="AE118" s="34"/>
    </row>
    <row r="119" spans="1:65" s="10" customFormat="1" ht="29.25" customHeight="1">
      <c r="A119" s="168"/>
      <c r="B119" s="169"/>
      <c r="C119" s="170" t="s">
        <v>118</v>
      </c>
      <c r="D119" s="171" t="s">
        <v>60</v>
      </c>
      <c r="E119" s="171" t="s">
        <v>56</v>
      </c>
      <c r="F119" s="171" t="s">
        <v>57</v>
      </c>
      <c r="G119" s="171" t="s">
        <v>119</v>
      </c>
      <c r="H119" s="171" t="s">
        <v>120</v>
      </c>
      <c r="I119" s="172" t="s">
        <v>121</v>
      </c>
      <c r="J119" s="171" t="s">
        <v>109</v>
      </c>
      <c r="K119" s="173" t="s">
        <v>122</v>
      </c>
      <c r="L119" s="174"/>
      <c r="M119" s="75" t="s">
        <v>1</v>
      </c>
      <c r="N119" s="76" t="s">
        <v>39</v>
      </c>
      <c r="O119" s="76" t="s">
        <v>123</v>
      </c>
      <c r="P119" s="76" t="s">
        <v>124</v>
      </c>
      <c r="Q119" s="76" t="s">
        <v>125</v>
      </c>
      <c r="R119" s="76" t="s">
        <v>126</v>
      </c>
      <c r="S119" s="76" t="s">
        <v>127</v>
      </c>
      <c r="T119" s="77" t="s">
        <v>128</v>
      </c>
      <c r="U119" s="168"/>
      <c r="V119" s="168"/>
      <c r="W119" s="168"/>
      <c r="X119" s="168"/>
      <c r="Y119" s="168"/>
      <c r="Z119" s="168"/>
      <c r="AA119" s="168"/>
      <c r="AB119" s="168"/>
      <c r="AC119" s="168"/>
      <c r="AD119" s="168"/>
      <c r="AE119" s="168"/>
    </row>
    <row r="120" spans="1:65" s="2" customFormat="1" ht="22.9" customHeight="1">
      <c r="A120" s="34"/>
      <c r="B120" s="35"/>
      <c r="C120" s="82" t="s">
        <v>129</v>
      </c>
      <c r="D120" s="36"/>
      <c r="E120" s="36"/>
      <c r="F120" s="36"/>
      <c r="G120" s="36"/>
      <c r="H120" s="36"/>
      <c r="I120" s="115"/>
      <c r="J120" s="175">
        <f>BK120</f>
        <v>0</v>
      </c>
      <c r="K120" s="36"/>
      <c r="L120" s="39"/>
      <c r="M120" s="78"/>
      <c r="N120" s="176"/>
      <c r="O120" s="79"/>
      <c r="P120" s="177">
        <f>P121+P153+P168+P270</f>
        <v>0</v>
      </c>
      <c r="Q120" s="79"/>
      <c r="R120" s="177">
        <f>R121+R153+R168+R270</f>
        <v>938.39911000000006</v>
      </c>
      <c r="S120" s="79"/>
      <c r="T120" s="178">
        <f>T121+T153+T168+T270</f>
        <v>0</v>
      </c>
      <c r="U120" s="34"/>
      <c r="V120" s="34"/>
      <c r="W120" s="34"/>
      <c r="X120" s="34"/>
      <c r="Y120" s="34"/>
      <c r="Z120" s="34"/>
      <c r="AA120" s="34"/>
      <c r="AB120" s="34"/>
      <c r="AC120" s="34"/>
      <c r="AD120" s="34"/>
      <c r="AE120" s="34"/>
      <c r="AT120" s="17" t="s">
        <v>74</v>
      </c>
      <c r="AU120" s="17" t="s">
        <v>111</v>
      </c>
      <c r="BK120" s="179">
        <f>BK121+BK153+BK168+BK270</f>
        <v>0</v>
      </c>
    </row>
    <row r="121" spans="1:65" s="11" customFormat="1" ht="25.9" customHeight="1">
      <c r="B121" s="180"/>
      <c r="C121" s="181"/>
      <c r="D121" s="182" t="s">
        <v>74</v>
      </c>
      <c r="E121" s="183" t="s">
        <v>130</v>
      </c>
      <c r="F121" s="183" t="s">
        <v>131</v>
      </c>
      <c r="G121" s="181"/>
      <c r="H121" s="181"/>
      <c r="I121" s="184"/>
      <c r="J121" s="185">
        <f>BK121</f>
        <v>0</v>
      </c>
      <c r="K121" s="181"/>
      <c r="L121" s="186"/>
      <c r="M121" s="187"/>
      <c r="N121" s="188"/>
      <c r="O121" s="188"/>
      <c r="P121" s="189">
        <f>SUM(P122:P152)</f>
        <v>0</v>
      </c>
      <c r="Q121" s="188"/>
      <c r="R121" s="189">
        <f>SUM(R122:R152)</f>
        <v>195.03111000000001</v>
      </c>
      <c r="S121" s="188"/>
      <c r="T121" s="190">
        <f>SUM(T122:T152)</f>
        <v>0</v>
      </c>
      <c r="AR121" s="191" t="s">
        <v>83</v>
      </c>
      <c r="AT121" s="192" t="s">
        <v>74</v>
      </c>
      <c r="AU121" s="192" t="s">
        <v>75</v>
      </c>
      <c r="AY121" s="191" t="s">
        <v>132</v>
      </c>
      <c r="BK121" s="193">
        <f>SUM(BK122:BK152)</f>
        <v>0</v>
      </c>
    </row>
    <row r="122" spans="1:65" s="2" customFormat="1" ht="21.75" customHeight="1">
      <c r="A122" s="34"/>
      <c r="B122" s="35"/>
      <c r="C122" s="194" t="s">
        <v>83</v>
      </c>
      <c r="D122" s="194" t="s">
        <v>133</v>
      </c>
      <c r="E122" s="195" t="s">
        <v>162</v>
      </c>
      <c r="F122" s="196" t="s">
        <v>163</v>
      </c>
      <c r="G122" s="197" t="s">
        <v>149</v>
      </c>
      <c r="H122" s="198">
        <v>10</v>
      </c>
      <c r="I122" s="199"/>
      <c r="J122" s="200">
        <f>ROUND(I122*H122,2)</f>
        <v>0</v>
      </c>
      <c r="K122" s="196" t="s">
        <v>137</v>
      </c>
      <c r="L122" s="201"/>
      <c r="M122" s="202" t="s">
        <v>1</v>
      </c>
      <c r="N122" s="203" t="s">
        <v>40</v>
      </c>
      <c r="O122" s="71"/>
      <c r="P122" s="204">
        <f>O122*H122</f>
        <v>0</v>
      </c>
      <c r="Q122" s="204">
        <v>3.70425</v>
      </c>
      <c r="R122" s="204">
        <f>Q122*H122</f>
        <v>37.042500000000004</v>
      </c>
      <c r="S122" s="204">
        <v>0</v>
      </c>
      <c r="T122" s="205">
        <f>S122*H122</f>
        <v>0</v>
      </c>
      <c r="U122" s="34"/>
      <c r="V122" s="34"/>
      <c r="W122" s="34"/>
      <c r="X122" s="34"/>
      <c r="Y122" s="34"/>
      <c r="Z122" s="34"/>
      <c r="AA122" s="34"/>
      <c r="AB122" s="34"/>
      <c r="AC122" s="34"/>
      <c r="AD122" s="34"/>
      <c r="AE122" s="34"/>
      <c r="AR122" s="206" t="s">
        <v>155</v>
      </c>
      <c r="AT122" s="206" t="s">
        <v>133</v>
      </c>
      <c r="AU122" s="206" t="s">
        <v>83</v>
      </c>
      <c r="AY122" s="17" t="s">
        <v>132</v>
      </c>
      <c r="BE122" s="207">
        <f>IF(N122="základní",J122,0)</f>
        <v>0</v>
      </c>
      <c r="BF122" s="207">
        <f>IF(N122="snížená",J122,0)</f>
        <v>0</v>
      </c>
      <c r="BG122" s="207">
        <f>IF(N122="zákl. přenesená",J122,0)</f>
        <v>0</v>
      </c>
      <c r="BH122" s="207">
        <f>IF(N122="sníž. přenesená",J122,0)</f>
        <v>0</v>
      </c>
      <c r="BI122" s="207">
        <f>IF(N122="nulová",J122,0)</f>
        <v>0</v>
      </c>
      <c r="BJ122" s="17" t="s">
        <v>83</v>
      </c>
      <c r="BK122" s="207">
        <f>ROUND(I122*H122,2)</f>
        <v>0</v>
      </c>
      <c r="BL122" s="17" t="s">
        <v>155</v>
      </c>
      <c r="BM122" s="206" t="s">
        <v>736</v>
      </c>
    </row>
    <row r="123" spans="1:65" s="2" customFormat="1" ht="11.25">
      <c r="A123" s="34"/>
      <c r="B123" s="35"/>
      <c r="C123" s="36"/>
      <c r="D123" s="208" t="s">
        <v>141</v>
      </c>
      <c r="E123" s="36"/>
      <c r="F123" s="209" t="s">
        <v>163</v>
      </c>
      <c r="G123" s="36"/>
      <c r="H123" s="36"/>
      <c r="I123" s="115"/>
      <c r="J123" s="36"/>
      <c r="K123" s="36"/>
      <c r="L123" s="39"/>
      <c r="M123" s="210"/>
      <c r="N123" s="211"/>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3" customFormat="1" ht="11.25">
      <c r="B124" s="222"/>
      <c r="C124" s="223"/>
      <c r="D124" s="208" t="s">
        <v>142</v>
      </c>
      <c r="E124" s="224" t="s">
        <v>1</v>
      </c>
      <c r="F124" s="225" t="s">
        <v>737</v>
      </c>
      <c r="G124" s="223"/>
      <c r="H124" s="226">
        <v>10</v>
      </c>
      <c r="I124" s="227"/>
      <c r="J124" s="223"/>
      <c r="K124" s="223"/>
      <c r="L124" s="228"/>
      <c r="M124" s="229"/>
      <c r="N124" s="230"/>
      <c r="O124" s="230"/>
      <c r="P124" s="230"/>
      <c r="Q124" s="230"/>
      <c r="R124" s="230"/>
      <c r="S124" s="230"/>
      <c r="T124" s="231"/>
      <c r="AT124" s="232" t="s">
        <v>142</v>
      </c>
      <c r="AU124" s="232" t="s">
        <v>83</v>
      </c>
      <c r="AV124" s="13" t="s">
        <v>85</v>
      </c>
      <c r="AW124" s="13" t="s">
        <v>31</v>
      </c>
      <c r="AX124" s="13" t="s">
        <v>75</v>
      </c>
      <c r="AY124" s="232" t="s">
        <v>132</v>
      </c>
    </row>
    <row r="125" spans="1:65" s="14" customFormat="1" ht="11.25">
      <c r="B125" s="233"/>
      <c r="C125" s="234"/>
      <c r="D125" s="208" t="s">
        <v>142</v>
      </c>
      <c r="E125" s="235" t="s">
        <v>1</v>
      </c>
      <c r="F125" s="236" t="s">
        <v>145</v>
      </c>
      <c r="G125" s="234"/>
      <c r="H125" s="237">
        <v>10</v>
      </c>
      <c r="I125" s="238"/>
      <c r="J125" s="234"/>
      <c r="K125" s="234"/>
      <c r="L125" s="239"/>
      <c r="M125" s="240"/>
      <c r="N125" s="241"/>
      <c r="O125" s="241"/>
      <c r="P125" s="241"/>
      <c r="Q125" s="241"/>
      <c r="R125" s="241"/>
      <c r="S125" s="241"/>
      <c r="T125" s="242"/>
      <c r="AT125" s="243" t="s">
        <v>142</v>
      </c>
      <c r="AU125" s="243" t="s">
        <v>83</v>
      </c>
      <c r="AV125" s="14" t="s">
        <v>139</v>
      </c>
      <c r="AW125" s="14" t="s">
        <v>31</v>
      </c>
      <c r="AX125" s="14" t="s">
        <v>83</v>
      </c>
      <c r="AY125" s="243" t="s">
        <v>132</v>
      </c>
    </row>
    <row r="126" spans="1:65" s="12" customFormat="1" ht="11.25">
      <c r="B126" s="212"/>
      <c r="C126" s="213"/>
      <c r="D126" s="208" t="s">
        <v>142</v>
      </c>
      <c r="E126" s="214" t="s">
        <v>1</v>
      </c>
      <c r="F126" s="215" t="s">
        <v>146</v>
      </c>
      <c r="G126" s="213"/>
      <c r="H126" s="214" t="s">
        <v>1</v>
      </c>
      <c r="I126" s="216"/>
      <c r="J126" s="213"/>
      <c r="K126" s="213"/>
      <c r="L126" s="217"/>
      <c r="M126" s="218"/>
      <c r="N126" s="219"/>
      <c r="O126" s="219"/>
      <c r="P126" s="219"/>
      <c r="Q126" s="219"/>
      <c r="R126" s="219"/>
      <c r="S126" s="219"/>
      <c r="T126" s="220"/>
      <c r="AT126" s="221" t="s">
        <v>142</v>
      </c>
      <c r="AU126" s="221" t="s">
        <v>83</v>
      </c>
      <c r="AV126" s="12" t="s">
        <v>83</v>
      </c>
      <c r="AW126" s="12" t="s">
        <v>31</v>
      </c>
      <c r="AX126" s="12" t="s">
        <v>75</v>
      </c>
      <c r="AY126" s="221" t="s">
        <v>132</v>
      </c>
    </row>
    <row r="127" spans="1:65" s="2" customFormat="1" ht="21.75" customHeight="1">
      <c r="A127" s="34"/>
      <c r="B127" s="35"/>
      <c r="C127" s="194" t="s">
        <v>85</v>
      </c>
      <c r="D127" s="194" t="s">
        <v>133</v>
      </c>
      <c r="E127" s="195" t="s">
        <v>172</v>
      </c>
      <c r="F127" s="196" t="s">
        <v>173</v>
      </c>
      <c r="G127" s="197" t="s">
        <v>149</v>
      </c>
      <c r="H127" s="198">
        <v>389</v>
      </c>
      <c r="I127" s="199"/>
      <c r="J127" s="200">
        <f>ROUND(I127*H127,2)</f>
        <v>0</v>
      </c>
      <c r="K127" s="196" t="s">
        <v>137</v>
      </c>
      <c r="L127" s="201"/>
      <c r="M127" s="202" t="s">
        <v>1</v>
      </c>
      <c r="N127" s="203" t="s">
        <v>40</v>
      </c>
      <c r="O127" s="71"/>
      <c r="P127" s="204">
        <f>O127*H127</f>
        <v>0</v>
      </c>
      <c r="Q127" s="204">
        <v>0.27500000000000002</v>
      </c>
      <c r="R127" s="204">
        <f>Q127*H127</f>
        <v>106.97500000000001</v>
      </c>
      <c r="S127" s="204">
        <v>0</v>
      </c>
      <c r="T127" s="205">
        <f>S127*H127</f>
        <v>0</v>
      </c>
      <c r="U127" s="34"/>
      <c r="V127" s="34"/>
      <c r="W127" s="34"/>
      <c r="X127" s="34"/>
      <c r="Y127" s="34"/>
      <c r="Z127" s="34"/>
      <c r="AA127" s="34"/>
      <c r="AB127" s="34"/>
      <c r="AC127" s="34"/>
      <c r="AD127" s="34"/>
      <c r="AE127" s="34"/>
      <c r="AR127" s="206" t="s">
        <v>155</v>
      </c>
      <c r="AT127" s="206" t="s">
        <v>133</v>
      </c>
      <c r="AU127" s="206" t="s">
        <v>83</v>
      </c>
      <c r="AY127" s="17" t="s">
        <v>132</v>
      </c>
      <c r="BE127" s="207">
        <f>IF(N127="základní",J127,0)</f>
        <v>0</v>
      </c>
      <c r="BF127" s="207">
        <f>IF(N127="snížená",J127,0)</f>
        <v>0</v>
      </c>
      <c r="BG127" s="207">
        <f>IF(N127="zákl. přenesená",J127,0)</f>
        <v>0</v>
      </c>
      <c r="BH127" s="207">
        <f>IF(N127="sníž. přenesená",J127,0)</f>
        <v>0</v>
      </c>
      <c r="BI127" s="207">
        <f>IF(N127="nulová",J127,0)</f>
        <v>0</v>
      </c>
      <c r="BJ127" s="17" t="s">
        <v>83</v>
      </c>
      <c r="BK127" s="207">
        <f>ROUND(I127*H127,2)</f>
        <v>0</v>
      </c>
      <c r="BL127" s="17" t="s">
        <v>155</v>
      </c>
      <c r="BM127" s="206" t="s">
        <v>738</v>
      </c>
    </row>
    <row r="128" spans="1:65" s="2" customFormat="1" ht="11.25">
      <c r="A128" s="34"/>
      <c r="B128" s="35"/>
      <c r="C128" s="36"/>
      <c r="D128" s="208" t="s">
        <v>141</v>
      </c>
      <c r="E128" s="36"/>
      <c r="F128" s="209" t="s">
        <v>173</v>
      </c>
      <c r="G128" s="36"/>
      <c r="H128" s="36"/>
      <c r="I128" s="115"/>
      <c r="J128" s="36"/>
      <c r="K128" s="36"/>
      <c r="L128" s="39"/>
      <c r="M128" s="210"/>
      <c r="N128" s="211"/>
      <c r="O128" s="71"/>
      <c r="P128" s="71"/>
      <c r="Q128" s="71"/>
      <c r="R128" s="71"/>
      <c r="S128" s="71"/>
      <c r="T128" s="72"/>
      <c r="U128" s="34"/>
      <c r="V128" s="34"/>
      <c r="W128" s="34"/>
      <c r="X128" s="34"/>
      <c r="Y128" s="34"/>
      <c r="Z128" s="34"/>
      <c r="AA128" s="34"/>
      <c r="AB128" s="34"/>
      <c r="AC128" s="34"/>
      <c r="AD128" s="34"/>
      <c r="AE128" s="34"/>
      <c r="AT128" s="17" t="s">
        <v>141</v>
      </c>
      <c r="AU128" s="17" t="s">
        <v>83</v>
      </c>
    </row>
    <row r="129" spans="1:65" s="13" customFormat="1" ht="11.25">
      <c r="B129" s="222"/>
      <c r="C129" s="223"/>
      <c r="D129" s="208" t="s">
        <v>142</v>
      </c>
      <c r="E129" s="224" t="s">
        <v>1</v>
      </c>
      <c r="F129" s="225" t="s">
        <v>739</v>
      </c>
      <c r="G129" s="223"/>
      <c r="H129" s="226">
        <v>570</v>
      </c>
      <c r="I129" s="227"/>
      <c r="J129" s="223"/>
      <c r="K129" s="223"/>
      <c r="L129" s="228"/>
      <c r="M129" s="229"/>
      <c r="N129" s="230"/>
      <c r="O129" s="230"/>
      <c r="P129" s="230"/>
      <c r="Q129" s="230"/>
      <c r="R129" s="230"/>
      <c r="S129" s="230"/>
      <c r="T129" s="231"/>
      <c r="AT129" s="232" t="s">
        <v>142</v>
      </c>
      <c r="AU129" s="232" t="s">
        <v>83</v>
      </c>
      <c r="AV129" s="13" t="s">
        <v>85</v>
      </c>
      <c r="AW129" s="13" t="s">
        <v>31</v>
      </c>
      <c r="AX129" s="13" t="s">
        <v>75</v>
      </c>
      <c r="AY129" s="232" t="s">
        <v>132</v>
      </c>
    </row>
    <row r="130" spans="1:65" s="12" customFormat="1" ht="11.25">
      <c r="B130" s="212"/>
      <c r="C130" s="213"/>
      <c r="D130" s="208" t="s">
        <v>142</v>
      </c>
      <c r="E130" s="214" t="s">
        <v>1</v>
      </c>
      <c r="F130" s="215" t="s">
        <v>740</v>
      </c>
      <c r="G130" s="213"/>
      <c r="H130" s="214" t="s">
        <v>1</v>
      </c>
      <c r="I130" s="216"/>
      <c r="J130" s="213"/>
      <c r="K130" s="213"/>
      <c r="L130" s="217"/>
      <c r="M130" s="218"/>
      <c r="N130" s="219"/>
      <c r="O130" s="219"/>
      <c r="P130" s="219"/>
      <c r="Q130" s="219"/>
      <c r="R130" s="219"/>
      <c r="S130" s="219"/>
      <c r="T130" s="220"/>
      <c r="AT130" s="221" t="s">
        <v>142</v>
      </c>
      <c r="AU130" s="221" t="s">
        <v>83</v>
      </c>
      <c r="AV130" s="12" t="s">
        <v>83</v>
      </c>
      <c r="AW130" s="12" t="s">
        <v>31</v>
      </c>
      <c r="AX130" s="12" t="s">
        <v>75</v>
      </c>
      <c r="AY130" s="221" t="s">
        <v>132</v>
      </c>
    </row>
    <row r="131" spans="1:65" s="13" customFormat="1" ht="11.25">
      <c r="B131" s="222"/>
      <c r="C131" s="223"/>
      <c r="D131" s="208" t="s">
        <v>142</v>
      </c>
      <c r="E131" s="224" t="s">
        <v>1</v>
      </c>
      <c r="F131" s="225" t="s">
        <v>741</v>
      </c>
      <c r="G131" s="223"/>
      <c r="H131" s="226">
        <v>-181</v>
      </c>
      <c r="I131" s="227"/>
      <c r="J131" s="223"/>
      <c r="K131" s="223"/>
      <c r="L131" s="228"/>
      <c r="M131" s="229"/>
      <c r="N131" s="230"/>
      <c r="O131" s="230"/>
      <c r="P131" s="230"/>
      <c r="Q131" s="230"/>
      <c r="R131" s="230"/>
      <c r="S131" s="230"/>
      <c r="T131" s="231"/>
      <c r="AT131" s="232" t="s">
        <v>142</v>
      </c>
      <c r="AU131" s="232" t="s">
        <v>83</v>
      </c>
      <c r="AV131" s="13" t="s">
        <v>85</v>
      </c>
      <c r="AW131" s="13" t="s">
        <v>31</v>
      </c>
      <c r="AX131" s="13" t="s">
        <v>75</v>
      </c>
      <c r="AY131" s="232" t="s">
        <v>132</v>
      </c>
    </row>
    <row r="132" spans="1:65" s="14" customFormat="1" ht="11.25">
      <c r="B132" s="233"/>
      <c r="C132" s="234"/>
      <c r="D132" s="208" t="s">
        <v>142</v>
      </c>
      <c r="E132" s="235" t="s">
        <v>1</v>
      </c>
      <c r="F132" s="236" t="s">
        <v>145</v>
      </c>
      <c r="G132" s="234"/>
      <c r="H132" s="237">
        <v>389</v>
      </c>
      <c r="I132" s="238"/>
      <c r="J132" s="234"/>
      <c r="K132" s="234"/>
      <c r="L132" s="239"/>
      <c r="M132" s="240"/>
      <c r="N132" s="241"/>
      <c r="O132" s="241"/>
      <c r="P132" s="241"/>
      <c r="Q132" s="241"/>
      <c r="R132" s="241"/>
      <c r="S132" s="241"/>
      <c r="T132" s="242"/>
      <c r="AT132" s="243" t="s">
        <v>142</v>
      </c>
      <c r="AU132" s="243" t="s">
        <v>83</v>
      </c>
      <c r="AV132" s="14" t="s">
        <v>139</v>
      </c>
      <c r="AW132" s="14" t="s">
        <v>31</v>
      </c>
      <c r="AX132" s="14" t="s">
        <v>83</v>
      </c>
      <c r="AY132" s="243" t="s">
        <v>132</v>
      </c>
    </row>
    <row r="133" spans="1:65" s="12" customFormat="1" ht="11.25">
      <c r="B133" s="212"/>
      <c r="C133" s="213"/>
      <c r="D133" s="208" t="s">
        <v>142</v>
      </c>
      <c r="E133" s="214" t="s">
        <v>1</v>
      </c>
      <c r="F133" s="215" t="s">
        <v>146</v>
      </c>
      <c r="G133" s="213"/>
      <c r="H133" s="214" t="s">
        <v>1</v>
      </c>
      <c r="I133" s="216"/>
      <c r="J133" s="213"/>
      <c r="K133" s="213"/>
      <c r="L133" s="217"/>
      <c r="M133" s="218"/>
      <c r="N133" s="219"/>
      <c r="O133" s="219"/>
      <c r="P133" s="219"/>
      <c r="Q133" s="219"/>
      <c r="R133" s="219"/>
      <c r="S133" s="219"/>
      <c r="T133" s="220"/>
      <c r="AT133" s="221" t="s">
        <v>142</v>
      </c>
      <c r="AU133" s="221" t="s">
        <v>83</v>
      </c>
      <c r="AV133" s="12" t="s">
        <v>83</v>
      </c>
      <c r="AW133" s="12" t="s">
        <v>31</v>
      </c>
      <c r="AX133" s="12" t="s">
        <v>75</v>
      </c>
      <c r="AY133" s="221" t="s">
        <v>132</v>
      </c>
    </row>
    <row r="134" spans="1:65" s="2" customFormat="1" ht="21.75" customHeight="1">
      <c r="A134" s="34"/>
      <c r="B134" s="35"/>
      <c r="C134" s="194" t="s">
        <v>152</v>
      </c>
      <c r="D134" s="194" t="s">
        <v>133</v>
      </c>
      <c r="E134" s="195" t="s">
        <v>742</v>
      </c>
      <c r="F134" s="196" t="s">
        <v>743</v>
      </c>
      <c r="G134" s="197" t="s">
        <v>149</v>
      </c>
      <c r="H134" s="198">
        <v>181</v>
      </c>
      <c r="I134" s="199"/>
      <c r="J134" s="200">
        <f>ROUND(I134*H134,2)</f>
        <v>0</v>
      </c>
      <c r="K134" s="196" t="s">
        <v>1</v>
      </c>
      <c r="L134" s="201"/>
      <c r="M134" s="202" t="s">
        <v>1</v>
      </c>
      <c r="N134" s="203" t="s">
        <v>40</v>
      </c>
      <c r="O134" s="71"/>
      <c r="P134" s="204">
        <f>O134*H134</f>
        <v>0</v>
      </c>
      <c r="Q134" s="204">
        <v>0.27500000000000002</v>
      </c>
      <c r="R134" s="204">
        <f>Q134*H134</f>
        <v>49.775000000000006</v>
      </c>
      <c r="S134" s="204">
        <v>0</v>
      </c>
      <c r="T134" s="205">
        <f>S134*H134</f>
        <v>0</v>
      </c>
      <c r="U134" s="34"/>
      <c r="V134" s="34"/>
      <c r="W134" s="34"/>
      <c r="X134" s="34"/>
      <c r="Y134" s="34"/>
      <c r="Z134" s="34"/>
      <c r="AA134" s="34"/>
      <c r="AB134" s="34"/>
      <c r="AC134" s="34"/>
      <c r="AD134" s="34"/>
      <c r="AE134" s="34"/>
      <c r="AR134" s="206" t="s">
        <v>138</v>
      </c>
      <c r="AT134" s="206" t="s">
        <v>133</v>
      </c>
      <c r="AU134" s="206" t="s">
        <v>83</v>
      </c>
      <c r="AY134" s="17" t="s">
        <v>132</v>
      </c>
      <c r="BE134" s="207">
        <f>IF(N134="základní",J134,0)</f>
        <v>0</v>
      </c>
      <c r="BF134" s="207">
        <f>IF(N134="snížená",J134,0)</f>
        <v>0</v>
      </c>
      <c r="BG134" s="207">
        <f>IF(N134="zákl. přenesená",J134,0)</f>
        <v>0</v>
      </c>
      <c r="BH134" s="207">
        <f>IF(N134="sníž. přenesená",J134,0)</f>
        <v>0</v>
      </c>
      <c r="BI134" s="207">
        <f>IF(N134="nulová",J134,0)</f>
        <v>0</v>
      </c>
      <c r="BJ134" s="17" t="s">
        <v>83</v>
      </c>
      <c r="BK134" s="207">
        <f>ROUND(I134*H134,2)</f>
        <v>0</v>
      </c>
      <c r="BL134" s="17" t="s">
        <v>139</v>
      </c>
      <c r="BM134" s="206" t="s">
        <v>744</v>
      </c>
    </row>
    <row r="135" spans="1:65" s="2" customFormat="1" ht="19.5">
      <c r="A135" s="34"/>
      <c r="B135" s="35"/>
      <c r="C135" s="36"/>
      <c r="D135" s="208" t="s">
        <v>141</v>
      </c>
      <c r="E135" s="36"/>
      <c r="F135" s="209" t="s">
        <v>743</v>
      </c>
      <c r="G135" s="36"/>
      <c r="H135" s="36"/>
      <c r="I135" s="115"/>
      <c r="J135" s="36"/>
      <c r="K135" s="36"/>
      <c r="L135" s="39"/>
      <c r="M135" s="210"/>
      <c r="N135" s="211"/>
      <c r="O135" s="71"/>
      <c r="P135" s="71"/>
      <c r="Q135" s="71"/>
      <c r="R135" s="71"/>
      <c r="S135" s="71"/>
      <c r="T135" s="72"/>
      <c r="U135" s="34"/>
      <c r="V135" s="34"/>
      <c r="W135" s="34"/>
      <c r="X135" s="34"/>
      <c r="Y135" s="34"/>
      <c r="Z135" s="34"/>
      <c r="AA135" s="34"/>
      <c r="AB135" s="34"/>
      <c r="AC135" s="34"/>
      <c r="AD135" s="34"/>
      <c r="AE135" s="34"/>
      <c r="AT135" s="17" t="s">
        <v>141</v>
      </c>
      <c r="AU135" s="17" t="s">
        <v>83</v>
      </c>
    </row>
    <row r="136" spans="1:65" s="12" customFormat="1" ht="11.25">
      <c r="B136" s="212"/>
      <c r="C136" s="213"/>
      <c r="D136" s="208" t="s">
        <v>142</v>
      </c>
      <c r="E136" s="214" t="s">
        <v>1</v>
      </c>
      <c r="F136" s="215" t="s">
        <v>745</v>
      </c>
      <c r="G136" s="213"/>
      <c r="H136" s="214" t="s">
        <v>1</v>
      </c>
      <c r="I136" s="216"/>
      <c r="J136" s="213"/>
      <c r="K136" s="213"/>
      <c r="L136" s="217"/>
      <c r="M136" s="218"/>
      <c r="N136" s="219"/>
      <c r="O136" s="219"/>
      <c r="P136" s="219"/>
      <c r="Q136" s="219"/>
      <c r="R136" s="219"/>
      <c r="S136" s="219"/>
      <c r="T136" s="220"/>
      <c r="AT136" s="221" t="s">
        <v>142</v>
      </c>
      <c r="AU136" s="221" t="s">
        <v>83</v>
      </c>
      <c r="AV136" s="12" t="s">
        <v>83</v>
      </c>
      <c r="AW136" s="12" t="s">
        <v>31</v>
      </c>
      <c r="AX136" s="12" t="s">
        <v>75</v>
      </c>
      <c r="AY136" s="221" t="s">
        <v>132</v>
      </c>
    </row>
    <row r="137" spans="1:65" s="12" customFormat="1" ht="11.25">
      <c r="B137" s="212"/>
      <c r="C137" s="213"/>
      <c r="D137" s="208" t="s">
        <v>142</v>
      </c>
      <c r="E137" s="214" t="s">
        <v>1</v>
      </c>
      <c r="F137" s="215" t="s">
        <v>746</v>
      </c>
      <c r="G137" s="213"/>
      <c r="H137" s="214" t="s">
        <v>1</v>
      </c>
      <c r="I137" s="216"/>
      <c r="J137" s="213"/>
      <c r="K137" s="213"/>
      <c r="L137" s="217"/>
      <c r="M137" s="218"/>
      <c r="N137" s="219"/>
      <c r="O137" s="219"/>
      <c r="P137" s="219"/>
      <c r="Q137" s="219"/>
      <c r="R137" s="219"/>
      <c r="S137" s="219"/>
      <c r="T137" s="220"/>
      <c r="AT137" s="221" t="s">
        <v>142</v>
      </c>
      <c r="AU137" s="221" t="s">
        <v>83</v>
      </c>
      <c r="AV137" s="12" t="s">
        <v>83</v>
      </c>
      <c r="AW137" s="12" t="s">
        <v>31</v>
      </c>
      <c r="AX137" s="12" t="s">
        <v>75</v>
      </c>
      <c r="AY137" s="221" t="s">
        <v>132</v>
      </c>
    </row>
    <row r="138" spans="1:65" s="13" customFormat="1" ht="11.25">
      <c r="B138" s="222"/>
      <c r="C138" s="223"/>
      <c r="D138" s="208" t="s">
        <v>142</v>
      </c>
      <c r="E138" s="224" t="s">
        <v>1</v>
      </c>
      <c r="F138" s="225" t="s">
        <v>747</v>
      </c>
      <c r="G138" s="223"/>
      <c r="H138" s="226">
        <v>10</v>
      </c>
      <c r="I138" s="227"/>
      <c r="J138" s="223"/>
      <c r="K138" s="223"/>
      <c r="L138" s="228"/>
      <c r="M138" s="229"/>
      <c r="N138" s="230"/>
      <c r="O138" s="230"/>
      <c r="P138" s="230"/>
      <c r="Q138" s="230"/>
      <c r="R138" s="230"/>
      <c r="S138" s="230"/>
      <c r="T138" s="231"/>
      <c r="AT138" s="232" t="s">
        <v>142</v>
      </c>
      <c r="AU138" s="232" t="s">
        <v>83</v>
      </c>
      <c r="AV138" s="13" t="s">
        <v>85</v>
      </c>
      <c r="AW138" s="13" t="s">
        <v>31</v>
      </c>
      <c r="AX138" s="13" t="s">
        <v>75</v>
      </c>
      <c r="AY138" s="232" t="s">
        <v>132</v>
      </c>
    </row>
    <row r="139" spans="1:65" s="12" customFormat="1" ht="11.25">
      <c r="B139" s="212"/>
      <c r="C139" s="213"/>
      <c r="D139" s="208" t="s">
        <v>142</v>
      </c>
      <c r="E139" s="214" t="s">
        <v>1</v>
      </c>
      <c r="F139" s="215" t="s">
        <v>748</v>
      </c>
      <c r="G139" s="213"/>
      <c r="H139" s="214" t="s">
        <v>1</v>
      </c>
      <c r="I139" s="216"/>
      <c r="J139" s="213"/>
      <c r="K139" s="213"/>
      <c r="L139" s="217"/>
      <c r="M139" s="218"/>
      <c r="N139" s="219"/>
      <c r="O139" s="219"/>
      <c r="P139" s="219"/>
      <c r="Q139" s="219"/>
      <c r="R139" s="219"/>
      <c r="S139" s="219"/>
      <c r="T139" s="220"/>
      <c r="AT139" s="221" t="s">
        <v>142</v>
      </c>
      <c r="AU139" s="221" t="s">
        <v>83</v>
      </c>
      <c r="AV139" s="12" t="s">
        <v>83</v>
      </c>
      <c r="AW139" s="12" t="s">
        <v>31</v>
      </c>
      <c r="AX139" s="12" t="s">
        <v>75</v>
      </c>
      <c r="AY139" s="221" t="s">
        <v>132</v>
      </c>
    </row>
    <row r="140" spans="1:65" s="13" customFormat="1" ht="11.25">
      <c r="B140" s="222"/>
      <c r="C140" s="223"/>
      <c r="D140" s="208" t="s">
        <v>142</v>
      </c>
      <c r="E140" s="224" t="s">
        <v>1</v>
      </c>
      <c r="F140" s="225" t="s">
        <v>747</v>
      </c>
      <c r="G140" s="223"/>
      <c r="H140" s="226">
        <v>10</v>
      </c>
      <c r="I140" s="227"/>
      <c r="J140" s="223"/>
      <c r="K140" s="223"/>
      <c r="L140" s="228"/>
      <c r="M140" s="229"/>
      <c r="N140" s="230"/>
      <c r="O140" s="230"/>
      <c r="P140" s="230"/>
      <c r="Q140" s="230"/>
      <c r="R140" s="230"/>
      <c r="S140" s="230"/>
      <c r="T140" s="231"/>
      <c r="AT140" s="232" t="s">
        <v>142</v>
      </c>
      <c r="AU140" s="232" t="s">
        <v>83</v>
      </c>
      <c r="AV140" s="13" t="s">
        <v>85</v>
      </c>
      <c r="AW140" s="13" t="s">
        <v>31</v>
      </c>
      <c r="AX140" s="13" t="s">
        <v>75</v>
      </c>
      <c r="AY140" s="232" t="s">
        <v>132</v>
      </c>
    </row>
    <row r="141" spans="1:65" s="12" customFormat="1" ht="11.25">
      <c r="B141" s="212"/>
      <c r="C141" s="213"/>
      <c r="D141" s="208" t="s">
        <v>142</v>
      </c>
      <c r="E141" s="214" t="s">
        <v>1</v>
      </c>
      <c r="F141" s="215" t="s">
        <v>749</v>
      </c>
      <c r="G141" s="213"/>
      <c r="H141" s="214" t="s">
        <v>1</v>
      </c>
      <c r="I141" s="216"/>
      <c r="J141" s="213"/>
      <c r="K141" s="213"/>
      <c r="L141" s="217"/>
      <c r="M141" s="218"/>
      <c r="N141" s="219"/>
      <c r="O141" s="219"/>
      <c r="P141" s="219"/>
      <c r="Q141" s="219"/>
      <c r="R141" s="219"/>
      <c r="S141" s="219"/>
      <c r="T141" s="220"/>
      <c r="AT141" s="221" t="s">
        <v>142</v>
      </c>
      <c r="AU141" s="221" t="s">
        <v>83</v>
      </c>
      <c r="AV141" s="12" t="s">
        <v>83</v>
      </c>
      <c r="AW141" s="12" t="s">
        <v>31</v>
      </c>
      <c r="AX141" s="12" t="s">
        <v>75</v>
      </c>
      <c r="AY141" s="221" t="s">
        <v>132</v>
      </c>
    </row>
    <row r="142" spans="1:65" s="13" customFormat="1" ht="11.25">
      <c r="B142" s="222"/>
      <c r="C142" s="223"/>
      <c r="D142" s="208" t="s">
        <v>142</v>
      </c>
      <c r="E142" s="224" t="s">
        <v>1</v>
      </c>
      <c r="F142" s="225" t="s">
        <v>750</v>
      </c>
      <c r="G142" s="223"/>
      <c r="H142" s="226">
        <v>161</v>
      </c>
      <c r="I142" s="227"/>
      <c r="J142" s="223"/>
      <c r="K142" s="223"/>
      <c r="L142" s="228"/>
      <c r="M142" s="229"/>
      <c r="N142" s="230"/>
      <c r="O142" s="230"/>
      <c r="P142" s="230"/>
      <c r="Q142" s="230"/>
      <c r="R142" s="230"/>
      <c r="S142" s="230"/>
      <c r="T142" s="231"/>
      <c r="AT142" s="232" t="s">
        <v>142</v>
      </c>
      <c r="AU142" s="232" t="s">
        <v>83</v>
      </c>
      <c r="AV142" s="13" t="s">
        <v>85</v>
      </c>
      <c r="AW142" s="13" t="s">
        <v>31</v>
      </c>
      <c r="AX142" s="13" t="s">
        <v>75</v>
      </c>
      <c r="AY142" s="232" t="s">
        <v>132</v>
      </c>
    </row>
    <row r="143" spans="1:65" s="14" customFormat="1" ht="11.25">
      <c r="B143" s="233"/>
      <c r="C143" s="234"/>
      <c r="D143" s="208" t="s">
        <v>142</v>
      </c>
      <c r="E143" s="235" t="s">
        <v>1</v>
      </c>
      <c r="F143" s="236" t="s">
        <v>145</v>
      </c>
      <c r="G143" s="234"/>
      <c r="H143" s="237">
        <v>181</v>
      </c>
      <c r="I143" s="238"/>
      <c r="J143" s="234"/>
      <c r="K143" s="234"/>
      <c r="L143" s="239"/>
      <c r="M143" s="240"/>
      <c r="N143" s="241"/>
      <c r="O143" s="241"/>
      <c r="P143" s="241"/>
      <c r="Q143" s="241"/>
      <c r="R143" s="241"/>
      <c r="S143" s="241"/>
      <c r="T143" s="242"/>
      <c r="AT143" s="243" t="s">
        <v>142</v>
      </c>
      <c r="AU143" s="243" t="s">
        <v>83</v>
      </c>
      <c r="AV143" s="14" t="s">
        <v>139</v>
      </c>
      <c r="AW143" s="14" t="s">
        <v>31</v>
      </c>
      <c r="AX143" s="14" t="s">
        <v>83</v>
      </c>
      <c r="AY143" s="243" t="s">
        <v>132</v>
      </c>
    </row>
    <row r="144" spans="1:65" s="12" customFormat="1" ht="11.25">
      <c r="B144" s="212"/>
      <c r="C144" s="213"/>
      <c r="D144" s="208" t="s">
        <v>142</v>
      </c>
      <c r="E144" s="214" t="s">
        <v>1</v>
      </c>
      <c r="F144" s="215" t="s">
        <v>146</v>
      </c>
      <c r="G144" s="213"/>
      <c r="H144" s="214" t="s">
        <v>1</v>
      </c>
      <c r="I144" s="216"/>
      <c r="J144" s="213"/>
      <c r="K144" s="213"/>
      <c r="L144" s="217"/>
      <c r="M144" s="218"/>
      <c r="N144" s="219"/>
      <c r="O144" s="219"/>
      <c r="P144" s="219"/>
      <c r="Q144" s="219"/>
      <c r="R144" s="219"/>
      <c r="S144" s="219"/>
      <c r="T144" s="220"/>
      <c r="AT144" s="221" t="s">
        <v>142</v>
      </c>
      <c r="AU144" s="221" t="s">
        <v>83</v>
      </c>
      <c r="AV144" s="12" t="s">
        <v>83</v>
      </c>
      <c r="AW144" s="12" t="s">
        <v>31</v>
      </c>
      <c r="AX144" s="12" t="s">
        <v>75</v>
      </c>
      <c r="AY144" s="221" t="s">
        <v>132</v>
      </c>
    </row>
    <row r="145" spans="1:65" s="2" customFormat="1" ht="21.75" customHeight="1">
      <c r="A145" s="34"/>
      <c r="B145" s="35"/>
      <c r="C145" s="194" t="s">
        <v>139</v>
      </c>
      <c r="D145" s="194" t="s">
        <v>133</v>
      </c>
      <c r="E145" s="195" t="s">
        <v>751</v>
      </c>
      <c r="F145" s="196" t="s">
        <v>752</v>
      </c>
      <c r="G145" s="197" t="s">
        <v>149</v>
      </c>
      <c r="H145" s="198">
        <v>123</v>
      </c>
      <c r="I145" s="199"/>
      <c r="J145" s="200">
        <f>ROUND(I145*H145,2)</f>
        <v>0</v>
      </c>
      <c r="K145" s="196" t="s">
        <v>137</v>
      </c>
      <c r="L145" s="201"/>
      <c r="M145" s="202" t="s">
        <v>1</v>
      </c>
      <c r="N145" s="203" t="s">
        <v>40</v>
      </c>
      <c r="O145" s="71"/>
      <c r="P145" s="204">
        <f>O145*H145</f>
        <v>0</v>
      </c>
      <c r="Q145" s="204">
        <v>1.0070000000000001E-2</v>
      </c>
      <c r="R145" s="204">
        <f>Q145*H145</f>
        <v>1.2386100000000002</v>
      </c>
      <c r="S145" s="204">
        <v>0</v>
      </c>
      <c r="T145" s="205">
        <f>S145*H145</f>
        <v>0</v>
      </c>
      <c r="U145" s="34"/>
      <c r="V145" s="34"/>
      <c r="W145" s="34"/>
      <c r="X145" s="34"/>
      <c r="Y145" s="34"/>
      <c r="Z145" s="34"/>
      <c r="AA145" s="34"/>
      <c r="AB145" s="34"/>
      <c r="AC145" s="34"/>
      <c r="AD145" s="34"/>
      <c r="AE145" s="34"/>
      <c r="AR145" s="206" t="s">
        <v>138</v>
      </c>
      <c r="AT145" s="206" t="s">
        <v>133</v>
      </c>
      <c r="AU145" s="206" t="s">
        <v>83</v>
      </c>
      <c r="AY145" s="17" t="s">
        <v>132</v>
      </c>
      <c r="BE145" s="207">
        <f>IF(N145="základní",J145,0)</f>
        <v>0</v>
      </c>
      <c r="BF145" s="207">
        <f>IF(N145="snížená",J145,0)</f>
        <v>0</v>
      </c>
      <c r="BG145" s="207">
        <f>IF(N145="zákl. přenesená",J145,0)</f>
        <v>0</v>
      </c>
      <c r="BH145" s="207">
        <f>IF(N145="sníž. přenesená",J145,0)</f>
        <v>0</v>
      </c>
      <c r="BI145" s="207">
        <f>IF(N145="nulová",J145,0)</f>
        <v>0</v>
      </c>
      <c r="BJ145" s="17" t="s">
        <v>83</v>
      </c>
      <c r="BK145" s="207">
        <f>ROUND(I145*H145,2)</f>
        <v>0</v>
      </c>
      <c r="BL145" s="17" t="s">
        <v>139</v>
      </c>
      <c r="BM145" s="206" t="s">
        <v>753</v>
      </c>
    </row>
    <row r="146" spans="1:65" s="2" customFormat="1" ht="11.25">
      <c r="A146" s="34"/>
      <c r="B146" s="35"/>
      <c r="C146" s="36"/>
      <c r="D146" s="208" t="s">
        <v>141</v>
      </c>
      <c r="E146" s="36"/>
      <c r="F146" s="209" t="s">
        <v>752</v>
      </c>
      <c r="G146" s="36"/>
      <c r="H146" s="36"/>
      <c r="I146" s="115"/>
      <c r="J146" s="36"/>
      <c r="K146" s="36"/>
      <c r="L146" s="39"/>
      <c r="M146" s="210"/>
      <c r="N146" s="211"/>
      <c r="O146" s="71"/>
      <c r="P146" s="71"/>
      <c r="Q146" s="71"/>
      <c r="R146" s="71"/>
      <c r="S146" s="71"/>
      <c r="T146" s="72"/>
      <c r="U146" s="34"/>
      <c r="V146" s="34"/>
      <c r="W146" s="34"/>
      <c r="X146" s="34"/>
      <c r="Y146" s="34"/>
      <c r="Z146" s="34"/>
      <c r="AA146" s="34"/>
      <c r="AB146" s="34"/>
      <c r="AC146" s="34"/>
      <c r="AD146" s="34"/>
      <c r="AE146" s="34"/>
      <c r="AT146" s="17" t="s">
        <v>141</v>
      </c>
      <c r="AU146" s="17" t="s">
        <v>83</v>
      </c>
    </row>
    <row r="147" spans="1:65" s="12" customFormat="1" ht="11.25">
      <c r="B147" s="212"/>
      <c r="C147" s="213"/>
      <c r="D147" s="208" t="s">
        <v>142</v>
      </c>
      <c r="E147" s="214" t="s">
        <v>1</v>
      </c>
      <c r="F147" s="215" t="s">
        <v>754</v>
      </c>
      <c r="G147" s="213"/>
      <c r="H147" s="214" t="s">
        <v>1</v>
      </c>
      <c r="I147" s="216"/>
      <c r="J147" s="213"/>
      <c r="K147" s="213"/>
      <c r="L147" s="217"/>
      <c r="M147" s="218"/>
      <c r="N147" s="219"/>
      <c r="O147" s="219"/>
      <c r="P147" s="219"/>
      <c r="Q147" s="219"/>
      <c r="R147" s="219"/>
      <c r="S147" s="219"/>
      <c r="T147" s="220"/>
      <c r="AT147" s="221" t="s">
        <v>142</v>
      </c>
      <c r="AU147" s="221" t="s">
        <v>83</v>
      </c>
      <c r="AV147" s="12" t="s">
        <v>83</v>
      </c>
      <c r="AW147" s="12" t="s">
        <v>31</v>
      </c>
      <c r="AX147" s="12" t="s">
        <v>75</v>
      </c>
      <c r="AY147" s="221" t="s">
        <v>132</v>
      </c>
    </row>
    <row r="148" spans="1:65" s="13" customFormat="1" ht="11.25">
      <c r="B148" s="222"/>
      <c r="C148" s="223"/>
      <c r="D148" s="208" t="s">
        <v>142</v>
      </c>
      <c r="E148" s="224" t="s">
        <v>1</v>
      </c>
      <c r="F148" s="225" t="s">
        <v>606</v>
      </c>
      <c r="G148" s="223"/>
      <c r="H148" s="226">
        <v>89</v>
      </c>
      <c r="I148" s="227"/>
      <c r="J148" s="223"/>
      <c r="K148" s="223"/>
      <c r="L148" s="228"/>
      <c r="M148" s="229"/>
      <c r="N148" s="230"/>
      <c r="O148" s="230"/>
      <c r="P148" s="230"/>
      <c r="Q148" s="230"/>
      <c r="R148" s="230"/>
      <c r="S148" s="230"/>
      <c r="T148" s="231"/>
      <c r="AT148" s="232" t="s">
        <v>142</v>
      </c>
      <c r="AU148" s="232" t="s">
        <v>83</v>
      </c>
      <c r="AV148" s="13" t="s">
        <v>85</v>
      </c>
      <c r="AW148" s="13" t="s">
        <v>31</v>
      </c>
      <c r="AX148" s="13" t="s">
        <v>75</v>
      </c>
      <c r="AY148" s="232" t="s">
        <v>132</v>
      </c>
    </row>
    <row r="149" spans="1:65" s="12" customFormat="1" ht="11.25">
      <c r="B149" s="212"/>
      <c r="C149" s="213"/>
      <c r="D149" s="208" t="s">
        <v>142</v>
      </c>
      <c r="E149" s="214" t="s">
        <v>1</v>
      </c>
      <c r="F149" s="215" t="s">
        <v>755</v>
      </c>
      <c r="G149" s="213"/>
      <c r="H149" s="214" t="s">
        <v>1</v>
      </c>
      <c r="I149" s="216"/>
      <c r="J149" s="213"/>
      <c r="K149" s="213"/>
      <c r="L149" s="217"/>
      <c r="M149" s="218"/>
      <c r="N149" s="219"/>
      <c r="O149" s="219"/>
      <c r="P149" s="219"/>
      <c r="Q149" s="219"/>
      <c r="R149" s="219"/>
      <c r="S149" s="219"/>
      <c r="T149" s="220"/>
      <c r="AT149" s="221" t="s">
        <v>142</v>
      </c>
      <c r="AU149" s="221" t="s">
        <v>83</v>
      </c>
      <c r="AV149" s="12" t="s">
        <v>83</v>
      </c>
      <c r="AW149" s="12" t="s">
        <v>31</v>
      </c>
      <c r="AX149" s="12" t="s">
        <v>75</v>
      </c>
      <c r="AY149" s="221" t="s">
        <v>132</v>
      </c>
    </row>
    <row r="150" spans="1:65" s="13" customFormat="1" ht="11.25">
      <c r="B150" s="222"/>
      <c r="C150" s="223"/>
      <c r="D150" s="208" t="s">
        <v>142</v>
      </c>
      <c r="E150" s="224" t="s">
        <v>1</v>
      </c>
      <c r="F150" s="225" t="s">
        <v>314</v>
      </c>
      <c r="G150" s="223"/>
      <c r="H150" s="226">
        <v>34</v>
      </c>
      <c r="I150" s="227"/>
      <c r="J150" s="223"/>
      <c r="K150" s="223"/>
      <c r="L150" s="228"/>
      <c r="M150" s="229"/>
      <c r="N150" s="230"/>
      <c r="O150" s="230"/>
      <c r="P150" s="230"/>
      <c r="Q150" s="230"/>
      <c r="R150" s="230"/>
      <c r="S150" s="230"/>
      <c r="T150" s="231"/>
      <c r="AT150" s="232" t="s">
        <v>142</v>
      </c>
      <c r="AU150" s="232" t="s">
        <v>83</v>
      </c>
      <c r="AV150" s="13" t="s">
        <v>85</v>
      </c>
      <c r="AW150" s="13" t="s">
        <v>31</v>
      </c>
      <c r="AX150" s="13" t="s">
        <v>75</v>
      </c>
      <c r="AY150" s="232" t="s">
        <v>132</v>
      </c>
    </row>
    <row r="151" spans="1:65" s="14" customFormat="1" ht="11.25">
      <c r="B151" s="233"/>
      <c r="C151" s="234"/>
      <c r="D151" s="208" t="s">
        <v>142</v>
      </c>
      <c r="E151" s="235" t="s">
        <v>1</v>
      </c>
      <c r="F151" s="236" t="s">
        <v>145</v>
      </c>
      <c r="G151" s="234"/>
      <c r="H151" s="237">
        <v>123</v>
      </c>
      <c r="I151" s="238"/>
      <c r="J151" s="234"/>
      <c r="K151" s="234"/>
      <c r="L151" s="239"/>
      <c r="M151" s="240"/>
      <c r="N151" s="241"/>
      <c r="O151" s="241"/>
      <c r="P151" s="241"/>
      <c r="Q151" s="241"/>
      <c r="R151" s="241"/>
      <c r="S151" s="241"/>
      <c r="T151" s="242"/>
      <c r="AT151" s="243" t="s">
        <v>142</v>
      </c>
      <c r="AU151" s="243" t="s">
        <v>83</v>
      </c>
      <c r="AV151" s="14" t="s">
        <v>139</v>
      </c>
      <c r="AW151" s="14" t="s">
        <v>31</v>
      </c>
      <c r="AX151" s="14" t="s">
        <v>83</v>
      </c>
      <c r="AY151" s="243" t="s">
        <v>132</v>
      </c>
    </row>
    <row r="152" spans="1:65" s="12" customFormat="1" ht="11.25">
      <c r="B152" s="212"/>
      <c r="C152" s="213"/>
      <c r="D152" s="208" t="s">
        <v>142</v>
      </c>
      <c r="E152" s="214" t="s">
        <v>1</v>
      </c>
      <c r="F152" s="215" t="s">
        <v>146</v>
      </c>
      <c r="G152" s="213"/>
      <c r="H152" s="214" t="s">
        <v>1</v>
      </c>
      <c r="I152" s="216"/>
      <c r="J152" s="213"/>
      <c r="K152" s="213"/>
      <c r="L152" s="217"/>
      <c r="M152" s="218"/>
      <c r="N152" s="219"/>
      <c r="O152" s="219"/>
      <c r="P152" s="219"/>
      <c r="Q152" s="219"/>
      <c r="R152" s="219"/>
      <c r="S152" s="219"/>
      <c r="T152" s="220"/>
      <c r="AT152" s="221" t="s">
        <v>142</v>
      </c>
      <c r="AU152" s="221" t="s">
        <v>83</v>
      </c>
      <c r="AV152" s="12" t="s">
        <v>83</v>
      </c>
      <c r="AW152" s="12" t="s">
        <v>31</v>
      </c>
      <c r="AX152" s="12" t="s">
        <v>75</v>
      </c>
      <c r="AY152" s="221" t="s">
        <v>132</v>
      </c>
    </row>
    <row r="153" spans="1:65" s="11" customFormat="1" ht="25.9" customHeight="1">
      <c r="B153" s="180"/>
      <c r="C153" s="181"/>
      <c r="D153" s="182" t="s">
        <v>74</v>
      </c>
      <c r="E153" s="183" t="s">
        <v>133</v>
      </c>
      <c r="F153" s="183" t="s">
        <v>352</v>
      </c>
      <c r="G153" s="181"/>
      <c r="H153" s="181"/>
      <c r="I153" s="184"/>
      <c r="J153" s="185">
        <f>BK153</f>
        <v>0</v>
      </c>
      <c r="K153" s="181"/>
      <c r="L153" s="186"/>
      <c r="M153" s="187"/>
      <c r="N153" s="188"/>
      <c r="O153" s="188"/>
      <c r="P153" s="189">
        <f>SUM(P154:P167)</f>
        <v>0</v>
      </c>
      <c r="Q153" s="188"/>
      <c r="R153" s="189">
        <f>SUM(R154:R167)</f>
        <v>743.36800000000005</v>
      </c>
      <c r="S153" s="188"/>
      <c r="T153" s="190">
        <f>SUM(T154:T167)</f>
        <v>0</v>
      </c>
      <c r="AR153" s="191" t="s">
        <v>152</v>
      </c>
      <c r="AT153" s="192" t="s">
        <v>74</v>
      </c>
      <c r="AU153" s="192" t="s">
        <v>75</v>
      </c>
      <c r="AY153" s="191" t="s">
        <v>132</v>
      </c>
      <c r="BK153" s="193">
        <f>SUM(BK154:BK167)</f>
        <v>0</v>
      </c>
    </row>
    <row r="154" spans="1:65" s="2" customFormat="1" ht="21.75" customHeight="1">
      <c r="A154" s="34"/>
      <c r="B154" s="35"/>
      <c r="C154" s="194" t="s">
        <v>171</v>
      </c>
      <c r="D154" s="194" t="s">
        <v>133</v>
      </c>
      <c r="E154" s="195" t="s">
        <v>425</v>
      </c>
      <c r="F154" s="196" t="s">
        <v>426</v>
      </c>
      <c r="G154" s="197" t="s">
        <v>427</v>
      </c>
      <c r="H154" s="198">
        <v>742.5</v>
      </c>
      <c r="I154" s="199"/>
      <c r="J154" s="200">
        <f>ROUND(I154*H154,2)</f>
        <v>0</v>
      </c>
      <c r="K154" s="196" t="s">
        <v>137</v>
      </c>
      <c r="L154" s="201"/>
      <c r="M154" s="202" t="s">
        <v>1</v>
      </c>
      <c r="N154" s="203" t="s">
        <v>40</v>
      </c>
      <c r="O154" s="71"/>
      <c r="P154" s="204">
        <f>O154*H154</f>
        <v>0</v>
      </c>
      <c r="Q154" s="204">
        <v>1</v>
      </c>
      <c r="R154" s="204">
        <f>Q154*H154</f>
        <v>742.5</v>
      </c>
      <c r="S154" s="204">
        <v>0</v>
      </c>
      <c r="T154" s="205">
        <f>S154*H154</f>
        <v>0</v>
      </c>
      <c r="U154" s="34"/>
      <c r="V154" s="34"/>
      <c r="W154" s="34"/>
      <c r="X154" s="34"/>
      <c r="Y154" s="34"/>
      <c r="Z154" s="34"/>
      <c r="AA154" s="34"/>
      <c r="AB154" s="34"/>
      <c r="AC154" s="34"/>
      <c r="AD154" s="34"/>
      <c r="AE154" s="34"/>
      <c r="AR154" s="206" t="s">
        <v>138</v>
      </c>
      <c r="AT154" s="206" t="s">
        <v>133</v>
      </c>
      <c r="AU154" s="206" t="s">
        <v>83</v>
      </c>
      <c r="AY154" s="17" t="s">
        <v>132</v>
      </c>
      <c r="BE154" s="207">
        <f>IF(N154="základní",J154,0)</f>
        <v>0</v>
      </c>
      <c r="BF154" s="207">
        <f>IF(N154="snížená",J154,0)</f>
        <v>0</v>
      </c>
      <c r="BG154" s="207">
        <f>IF(N154="zákl. přenesená",J154,0)</f>
        <v>0</v>
      </c>
      <c r="BH154" s="207">
        <f>IF(N154="sníž. přenesená",J154,0)</f>
        <v>0</v>
      </c>
      <c r="BI154" s="207">
        <f>IF(N154="nulová",J154,0)</f>
        <v>0</v>
      </c>
      <c r="BJ154" s="17" t="s">
        <v>83</v>
      </c>
      <c r="BK154" s="207">
        <f>ROUND(I154*H154,2)</f>
        <v>0</v>
      </c>
      <c r="BL154" s="17" t="s">
        <v>139</v>
      </c>
      <c r="BM154" s="206" t="s">
        <v>756</v>
      </c>
    </row>
    <row r="155" spans="1:65" s="2" customFormat="1" ht="11.25">
      <c r="A155" s="34"/>
      <c r="B155" s="35"/>
      <c r="C155" s="36"/>
      <c r="D155" s="208" t="s">
        <v>141</v>
      </c>
      <c r="E155" s="36"/>
      <c r="F155" s="209" t="s">
        <v>426</v>
      </c>
      <c r="G155" s="36"/>
      <c r="H155" s="36"/>
      <c r="I155" s="115"/>
      <c r="J155" s="36"/>
      <c r="K155" s="36"/>
      <c r="L155" s="39"/>
      <c r="M155" s="210"/>
      <c r="N155" s="211"/>
      <c r="O155" s="71"/>
      <c r="P155" s="71"/>
      <c r="Q155" s="71"/>
      <c r="R155" s="71"/>
      <c r="S155" s="71"/>
      <c r="T155" s="72"/>
      <c r="U155" s="34"/>
      <c r="V155" s="34"/>
      <c r="W155" s="34"/>
      <c r="X155" s="34"/>
      <c r="Y155" s="34"/>
      <c r="Z155" s="34"/>
      <c r="AA155" s="34"/>
      <c r="AB155" s="34"/>
      <c r="AC155" s="34"/>
      <c r="AD155" s="34"/>
      <c r="AE155" s="34"/>
      <c r="AT155" s="17" t="s">
        <v>141</v>
      </c>
      <c r="AU155" s="17" t="s">
        <v>83</v>
      </c>
    </row>
    <row r="156" spans="1:65" s="13" customFormat="1" ht="11.25">
      <c r="B156" s="222"/>
      <c r="C156" s="223"/>
      <c r="D156" s="208" t="s">
        <v>142</v>
      </c>
      <c r="E156" s="224" t="s">
        <v>1</v>
      </c>
      <c r="F156" s="225" t="s">
        <v>757</v>
      </c>
      <c r="G156" s="223"/>
      <c r="H156" s="226">
        <v>742.5</v>
      </c>
      <c r="I156" s="227"/>
      <c r="J156" s="223"/>
      <c r="K156" s="223"/>
      <c r="L156" s="228"/>
      <c r="M156" s="229"/>
      <c r="N156" s="230"/>
      <c r="O156" s="230"/>
      <c r="P156" s="230"/>
      <c r="Q156" s="230"/>
      <c r="R156" s="230"/>
      <c r="S156" s="230"/>
      <c r="T156" s="231"/>
      <c r="AT156" s="232" t="s">
        <v>142</v>
      </c>
      <c r="AU156" s="232" t="s">
        <v>83</v>
      </c>
      <c r="AV156" s="13" t="s">
        <v>85</v>
      </c>
      <c r="AW156" s="13" t="s">
        <v>31</v>
      </c>
      <c r="AX156" s="13" t="s">
        <v>75</v>
      </c>
      <c r="AY156" s="232" t="s">
        <v>132</v>
      </c>
    </row>
    <row r="157" spans="1:65" s="14" customFormat="1" ht="11.25">
      <c r="B157" s="233"/>
      <c r="C157" s="234"/>
      <c r="D157" s="208" t="s">
        <v>142</v>
      </c>
      <c r="E157" s="235" t="s">
        <v>1</v>
      </c>
      <c r="F157" s="236" t="s">
        <v>145</v>
      </c>
      <c r="G157" s="234"/>
      <c r="H157" s="237">
        <v>742.5</v>
      </c>
      <c r="I157" s="238"/>
      <c r="J157" s="234"/>
      <c r="K157" s="234"/>
      <c r="L157" s="239"/>
      <c r="M157" s="240"/>
      <c r="N157" s="241"/>
      <c r="O157" s="241"/>
      <c r="P157" s="241"/>
      <c r="Q157" s="241"/>
      <c r="R157" s="241"/>
      <c r="S157" s="241"/>
      <c r="T157" s="242"/>
      <c r="AT157" s="243" t="s">
        <v>142</v>
      </c>
      <c r="AU157" s="243" t="s">
        <v>83</v>
      </c>
      <c r="AV157" s="14" t="s">
        <v>139</v>
      </c>
      <c r="AW157" s="14" t="s">
        <v>31</v>
      </c>
      <c r="AX157" s="14" t="s">
        <v>83</v>
      </c>
      <c r="AY157" s="243" t="s">
        <v>132</v>
      </c>
    </row>
    <row r="158" spans="1:65" s="2" customFormat="1" ht="21.75" customHeight="1">
      <c r="A158" s="34"/>
      <c r="B158" s="35"/>
      <c r="C158" s="194" t="s">
        <v>176</v>
      </c>
      <c r="D158" s="194" t="s">
        <v>133</v>
      </c>
      <c r="E158" s="195" t="s">
        <v>758</v>
      </c>
      <c r="F158" s="196" t="s">
        <v>759</v>
      </c>
      <c r="G158" s="197" t="s">
        <v>149</v>
      </c>
      <c r="H158" s="198">
        <v>1</v>
      </c>
      <c r="I158" s="199"/>
      <c r="J158" s="200">
        <f>ROUND(I158*H158,2)</f>
        <v>0</v>
      </c>
      <c r="K158" s="196" t="s">
        <v>137</v>
      </c>
      <c r="L158" s="201"/>
      <c r="M158" s="202" t="s">
        <v>1</v>
      </c>
      <c r="N158" s="203" t="s">
        <v>40</v>
      </c>
      <c r="O158" s="71"/>
      <c r="P158" s="204">
        <f>O158*H158</f>
        <v>0</v>
      </c>
      <c r="Q158" s="204">
        <v>0.39700000000000002</v>
      </c>
      <c r="R158" s="204">
        <f>Q158*H158</f>
        <v>0.39700000000000002</v>
      </c>
      <c r="S158" s="204">
        <v>0</v>
      </c>
      <c r="T158" s="205">
        <f>S158*H158</f>
        <v>0</v>
      </c>
      <c r="U158" s="34"/>
      <c r="V158" s="34"/>
      <c r="W158" s="34"/>
      <c r="X158" s="34"/>
      <c r="Y158" s="34"/>
      <c r="Z158" s="34"/>
      <c r="AA158" s="34"/>
      <c r="AB158" s="34"/>
      <c r="AC158" s="34"/>
      <c r="AD158" s="34"/>
      <c r="AE158" s="34"/>
      <c r="AR158" s="206" t="s">
        <v>138</v>
      </c>
      <c r="AT158" s="206" t="s">
        <v>133</v>
      </c>
      <c r="AU158" s="206" t="s">
        <v>83</v>
      </c>
      <c r="AY158" s="17" t="s">
        <v>132</v>
      </c>
      <c r="BE158" s="207">
        <f>IF(N158="základní",J158,0)</f>
        <v>0</v>
      </c>
      <c r="BF158" s="207">
        <f>IF(N158="snížená",J158,0)</f>
        <v>0</v>
      </c>
      <c r="BG158" s="207">
        <f>IF(N158="zákl. přenesená",J158,0)</f>
        <v>0</v>
      </c>
      <c r="BH158" s="207">
        <f>IF(N158="sníž. přenesená",J158,0)</f>
        <v>0</v>
      </c>
      <c r="BI158" s="207">
        <f>IF(N158="nulová",J158,0)</f>
        <v>0</v>
      </c>
      <c r="BJ158" s="17" t="s">
        <v>83</v>
      </c>
      <c r="BK158" s="207">
        <f>ROUND(I158*H158,2)</f>
        <v>0</v>
      </c>
      <c r="BL158" s="17" t="s">
        <v>139</v>
      </c>
      <c r="BM158" s="206" t="s">
        <v>760</v>
      </c>
    </row>
    <row r="159" spans="1:65" s="2" customFormat="1" ht="11.25">
      <c r="A159" s="34"/>
      <c r="B159" s="35"/>
      <c r="C159" s="36"/>
      <c r="D159" s="208" t="s">
        <v>141</v>
      </c>
      <c r="E159" s="36"/>
      <c r="F159" s="209" t="s">
        <v>759</v>
      </c>
      <c r="G159" s="36"/>
      <c r="H159" s="36"/>
      <c r="I159" s="115"/>
      <c r="J159" s="36"/>
      <c r="K159" s="36"/>
      <c r="L159" s="39"/>
      <c r="M159" s="210"/>
      <c r="N159" s="211"/>
      <c r="O159" s="71"/>
      <c r="P159" s="71"/>
      <c r="Q159" s="71"/>
      <c r="R159" s="71"/>
      <c r="S159" s="71"/>
      <c r="T159" s="72"/>
      <c r="U159" s="34"/>
      <c r="V159" s="34"/>
      <c r="W159" s="34"/>
      <c r="X159" s="34"/>
      <c r="Y159" s="34"/>
      <c r="Z159" s="34"/>
      <c r="AA159" s="34"/>
      <c r="AB159" s="34"/>
      <c r="AC159" s="34"/>
      <c r="AD159" s="34"/>
      <c r="AE159" s="34"/>
      <c r="AT159" s="17" t="s">
        <v>141</v>
      </c>
      <c r="AU159" s="17" t="s">
        <v>83</v>
      </c>
    </row>
    <row r="160" spans="1:65" s="12" customFormat="1" ht="11.25">
      <c r="B160" s="212"/>
      <c r="C160" s="213"/>
      <c r="D160" s="208" t="s">
        <v>142</v>
      </c>
      <c r="E160" s="214" t="s">
        <v>1</v>
      </c>
      <c r="F160" s="215" t="s">
        <v>761</v>
      </c>
      <c r="G160" s="213"/>
      <c r="H160" s="214" t="s">
        <v>1</v>
      </c>
      <c r="I160" s="216"/>
      <c r="J160" s="213"/>
      <c r="K160" s="213"/>
      <c r="L160" s="217"/>
      <c r="M160" s="218"/>
      <c r="N160" s="219"/>
      <c r="O160" s="219"/>
      <c r="P160" s="219"/>
      <c r="Q160" s="219"/>
      <c r="R160" s="219"/>
      <c r="S160" s="219"/>
      <c r="T160" s="220"/>
      <c r="AT160" s="221" t="s">
        <v>142</v>
      </c>
      <c r="AU160" s="221" t="s">
        <v>83</v>
      </c>
      <c r="AV160" s="12" t="s">
        <v>83</v>
      </c>
      <c r="AW160" s="12" t="s">
        <v>31</v>
      </c>
      <c r="AX160" s="12" t="s">
        <v>75</v>
      </c>
      <c r="AY160" s="221" t="s">
        <v>132</v>
      </c>
    </row>
    <row r="161" spans="1:65" s="13" customFormat="1" ht="11.25">
      <c r="B161" s="222"/>
      <c r="C161" s="223"/>
      <c r="D161" s="208" t="s">
        <v>142</v>
      </c>
      <c r="E161" s="224" t="s">
        <v>1</v>
      </c>
      <c r="F161" s="225" t="s">
        <v>83</v>
      </c>
      <c r="G161" s="223"/>
      <c r="H161" s="226">
        <v>1</v>
      </c>
      <c r="I161" s="227"/>
      <c r="J161" s="223"/>
      <c r="K161" s="223"/>
      <c r="L161" s="228"/>
      <c r="M161" s="229"/>
      <c r="N161" s="230"/>
      <c r="O161" s="230"/>
      <c r="P161" s="230"/>
      <c r="Q161" s="230"/>
      <c r="R161" s="230"/>
      <c r="S161" s="230"/>
      <c r="T161" s="231"/>
      <c r="AT161" s="232" t="s">
        <v>142</v>
      </c>
      <c r="AU161" s="232" t="s">
        <v>83</v>
      </c>
      <c r="AV161" s="13" t="s">
        <v>85</v>
      </c>
      <c r="AW161" s="13" t="s">
        <v>31</v>
      </c>
      <c r="AX161" s="13" t="s">
        <v>75</v>
      </c>
      <c r="AY161" s="232" t="s">
        <v>132</v>
      </c>
    </row>
    <row r="162" spans="1:65" s="14" customFormat="1" ht="11.25">
      <c r="B162" s="233"/>
      <c r="C162" s="234"/>
      <c r="D162" s="208" t="s">
        <v>142</v>
      </c>
      <c r="E162" s="235" t="s">
        <v>1</v>
      </c>
      <c r="F162" s="236" t="s">
        <v>145</v>
      </c>
      <c r="G162" s="234"/>
      <c r="H162" s="237">
        <v>1</v>
      </c>
      <c r="I162" s="238"/>
      <c r="J162" s="234"/>
      <c r="K162" s="234"/>
      <c r="L162" s="239"/>
      <c r="M162" s="240"/>
      <c r="N162" s="241"/>
      <c r="O162" s="241"/>
      <c r="P162" s="241"/>
      <c r="Q162" s="241"/>
      <c r="R162" s="241"/>
      <c r="S162" s="241"/>
      <c r="T162" s="242"/>
      <c r="AT162" s="243" t="s">
        <v>142</v>
      </c>
      <c r="AU162" s="243" t="s">
        <v>83</v>
      </c>
      <c r="AV162" s="14" t="s">
        <v>139</v>
      </c>
      <c r="AW162" s="14" t="s">
        <v>31</v>
      </c>
      <c r="AX162" s="14" t="s">
        <v>83</v>
      </c>
      <c r="AY162" s="243" t="s">
        <v>132</v>
      </c>
    </row>
    <row r="163" spans="1:65" s="2" customFormat="1" ht="21.75" customHeight="1">
      <c r="A163" s="34"/>
      <c r="B163" s="35"/>
      <c r="C163" s="194" t="s">
        <v>185</v>
      </c>
      <c r="D163" s="194" t="s">
        <v>133</v>
      </c>
      <c r="E163" s="195" t="s">
        <v>434</v>
      </c>
      <c r="F163" s="196" t="s">
        <v>435</v>
      </c>
      <c r="G163" s="197" t="s">
        <v>149</v>
      </c>
      <c r="H163" s="198">
        <v>3</v>
      </c>
      <c r="I163" s="199"/>
      <c r="J163" s="200">
        <f>ROUND(I163*H163,2)</f>
        <v>0</v>
      </c>
      <c r="K163" s="196" t="s">
        <v>137</v>
      </c>
      <c r="L163" s="201"/>
      <c r="M163" s="202" t="s">
        <v>1</v>
      </c>
      <c r="N163" s="203" t="s">
        <v>40</v>
      </c>
      <c r="O163" s="71"/>
      <c r="P163" s="204">
        <f>O163*H163</f>
        <v>0</v>
      </c>
      <c r="Q163" s="204">
        <v>0.157</v>
      </c>
      <c r="R163" s="204">
        <f>Q163*H163</f>
        <v>0.47099999999999997</v>
      </c>
      <c r="S163" s="204">
        <v>0</v>
      </c>
      <c r="T163" s="205">
        <f>S163*H163</f>
        <v>0</v>
      </c>
      <c r="U163" s="34"/>
      <c r="V163" s="34"/>
      <c r="W163" s="34"/>
      <c r="X163" s="34"/>
      <c r="Y163" s="34"/>
      <c r="Z163" s="34"/>
      <c r="AA163" s="34"/>
      <c r="AB163" s="34"/>
      <c r="AC163" s="34"/>
      <c r="AD163" s="34"/>
      <c r="AE163" s="34"/>
      <c r="AR163" s="206" t="s">
        <v>138</v>
      </c>
      <c r="AT163" s="206" t="s">
        <v>133</v>
      </c>
      <c r="AU163" s="206" t="s">
        <v>83</v>
      </c>
      <c r="AY163" s="17" t="s">
        <v>132</v>
      </c>
      <c r="BE163" s="207">
        <f>IF(N163="základní",J163,0)</f>
        <v>0</v>
      </c>
      <c r="BF163" s="207">
        <f>IF(N163="snížená",J163,0)</f>
        <v>0</v>
      </c>
      <c r="BG163" s="207">
        <f>IF(N163="zákl. přenesená",J163,0)</f>
        <v>0</v>
      </c>
      <c r="BH163" s="207">
        <f>IF(N163="sníž. přenesená",J163,0)</f>
        <v>0</v>
      </c>
      <c r="BI163" s="207">
        <f>IF(N163="nulová",J163,0)</f>
        <v>0</v>
      </c>
      <c r="BJ163" s="17" t="s">
        <v>83</v>
      </c>
      <c r="BK163" s="207">
        <f>ROUND(I163*H163,2)</f>
        <v>0</v>
      </c>
      <c r="BL163" s="17" t="s">
        <v>139</v>
      </c>
      <c r="BM163" s="206" t="s">
        <v>762</v>
      </c>
    </row>
    <row r="164" spans="1:65" s="2" customFormat="1" ht="11.25">
      <c r="A164" s="34"/>
      <c r="B164" s="35"/>
      <c r="C164" s="36"/>
      <c r="D164" s="208" t="s">
        <v>141</v>
      </c>
      <c r="E164" s="36"/>
      <c r="F164" s="209" t="s">
        <v>435</v>
      </c>
      <c r="G164" s="36"/>
      <c r="H164" s="36"/>
      <c r="I164" s="115"/>
      <c r="J164" s="36"/>
      <c r="K164" s="36"/>
      <c r="L164" s="39"/>
      <c r="M164" s="210"/>
      <c r="N164" s="211"/>
      <c r="O164" s="71"/>
      <c r="P164" s="71"/>
      <c r="Q164" s="71"/>
      <c r="R164" s="71"/>
      <c r="S164" s="71"/>
      <c r="T164" s="72"/>
      <c r="U164" s="34"/>
      <c r="V164" s="34"/>
      <c r="W164" s="34"/>
      <c r="X164" s="34"/>
      <c r="Y164" s="34"/>
      <c r="Z164" s="34"/>
      <c r="AA164" s="34"/>
      <c r="AB164" s="34"/>
      <c r="AC164" s="34"/>
      <c r="AD164" s="34"/>
      <c r="AE164" s="34"/>
      <c r="AT164" s="17" t="s">
        <v>141</v>
      </c>
      <c r="AU164" s="17" t="s">
        <v>83</v>
      </c>
    </row>
    <row r="165" spans="1:65" s="12" customFormat="1" ht="11.25">
      <c r="B165" s="212"/>
      <c r="C165" s="213"/>
      <c r="D165" s="208" t="s">
        <v>142</v>
      </c>
      <c r="E165" s="214" t="s">
        <v>1</v>
      </c>
      <c r="F165" s="215" t="s">
        <v>763</v>
      </c>
      <c r="G165" s="213"/>
      <c r="H165" s="214" t="s">
        <v>1</v>
      </c>
      <c r="I165" s="216"/>
      <c r="J165" s="213"/>
      <c r="K165" s="213"/>
      <c r="L165" s="217"/>
      <c r="M165" s="218"/>
      <c r="N165" s="219"/>
      <c r="O165" s="219"/>
      <c r="P165" s="219"/>
      <c r="Q165" s="219"/>
      <c r="R165" s="219"/>
      <c r="S165" s="219"/>
      <c r="T165" s="220"/>
      <c r="AT165" s="221" t="s">
        <v>142</v>
      </c>
      <c r="AU165" s="221" t="s">
        <v>83</v>
      </c>
      <c r="AV165" s="12" t="s">
        <v>83</v>
      </c>
      <c r="AW165" s="12" t="s">
        <v>31</v>
      </c>
      <c r="AX165" s="12" t="s">
        <v>75</v>
      </c>
      <c r="AY165" s="221" t="s">
        <v>132</v>
      </c>
    </row>
    <row r="166" spans="1:65" s="13" customFormat="1" ht="11.25">
      <c r="B166" s="222"/>
      <c r="C166" s="223"/>
      <c r="D166" s="208" t="s">
        <v>142</v>
      </c>
      <c r="E166" s="224" t="s">
        <v>1</v>
      </c>
      <c r="F166" s="225" t="s">
        <v>152</v>
      </c>
      <c r="G166" s="223"/>
      <c r="H166" s="226">
        <v>3</v>
      </c>
      <c r="I166" s="227"/>
      <c r="J166" s="223"/>
      <c r="K166" s="223"/>
      <c r="L166" s="228"/>
      <c r="M166" s="229"/>
      <c r="N166" s="230"/>
      <c r="O166" s="230"/>
      <c r="P166" s="230"/>
      <c r="Q166" s="230"/>
      <c r="R166" s="230"/>
      <c r="S166" s="230"/>
      <c r="T166" s="231"/>
      <c r="AT166" s="232" t="s">
        <v>142</v>
      </c>
      <c r="AU166" s="232" t="s">
        <v>83</v>
      </c>
      <c r="AV166" s="13" t="s">
        <v>85</v>
      </c>
      <c r="AW166" s="13" t="s">
        <v>31</v>
      </c>
      <c r="AX166" s="13" t="s">
        <v>75</v>
      </c>
      <c r="AY166" s="232" t="s">
        <v>132</v>
      </c>
    </row>
    <row r="167" spans="1:65" s="14" customFormat="1" ht="11.25">
      <c r="B167" s="233"/>
      <c r="C167" s="234"/>
      <c r="D167" s="208" t="s">
        <v>142</v>
      </c>
      <c r="E167" s="235" t="s">
        <v>1</v>
      </c>
      <c r="F167" s="236" t="s">
        <v>145</v>
      </c>
      <c r="G167" s="234"/>
      <c r="H167" s="237">
        <v>3</v>
      </c>
      <c r="I167" s="238"/>
      <c r="J167" s="234"/>
      <c r="K167" s="234"/>
      <c r="L167" s="239"/>
      <c r="M167" s="240"/>
      <c r="N167" s="241"/>
      <c r="O167" s="241"/>
      <c r="P167" s="241"/>
      <c r="Q167" s="241"/>
      <c r="R167" s="241"/>
      <c r="S167" s="241"/>
      <c r="T167" s="242"/>
      <c r="AT167" s="243" t="s">
        <v>142</v>
      </c>
      <c r="AU167" s="243" t="s">
        <v>83</v>
      </c>
      <c r="AV167" s="14" t="s">
        <v>139</v>
      </c>
      <c r="AW167" s="14" t="s">
        <v>31</v>
      </c>
      <c r="AX167" s="14" t="s">
        <v>83</v>
      </c>
      <c r="AY167" s="243" t="s">
        <v>132</v>
      </c>
    </row>
    <row r="168" spans="1:65" s="11" customFormat="1" ht="25.9" customHeight="1">
      <c r="B168" s="180"/>
      <c r="C168" s="181"/>
      <c r="D168" s="182" t="s">
        <v>74</v>
      </c>
      <c r="E168" s="183" t="s">
        <v>438</v>
      </c>
      <c r="F168" s="183" t="s">
        <v>439</v>
      </c>
      <c r="G168" s="181"/>
      <c r="H168" s="181"/>
      <c r="I168" s="184"/>
      <c r="J168" s="185">
        <f>BK168</f>
        <v>0</v>
      </c>
      <c r="K168" s="181"/>
      <c r="L168" s="186"/>
      <c r="M168" s="187"/>
      <c r="N168" s="188"/>
      <c r="O168" s="188"/>
      <c r="P168" s="189">
        <f>SUM(P169:P269)</f>
        <v>0</v>
      </c>
      <c r="Q168" s="188"/>
      <c r="R168" s="189">
        <f>SUM(R169:R269)</f>
        <v>0</v>
      </c>
      <c r="S168" s="188"/>
      <c r="T168" s="190">
        <f>SUM(T169:T269)</f>
        <v>0</v>
      </c>
      <c r="AR168" s="191" t="s">
        <v>83</v>
      </c>
      <c r="AT168" s="192" t="s">
        <v>74</v>
      </c>
      <c r="AU168" s="192" t="s">
        <v>75</v>
      </c>
      <c r="AY168" s="191" t="s">
        <v>132</v>
      </c>
      <c r="BK168" s="193">
        <f>SUM(BK169:BK269)</f>
        <v>0</v>
      </c>
    </row>
    <row r="169" spans="1:65" s="2" customFormat="1" ht="21.75" customHeight="1">
      <c r="A169" s="34"/>
      <c r="B169" s="35"/>
      <c r="C169" s="244" t="s">
        <v>138</v>
      </c>
      <c r="D169" s="244" t="s">
        <v>441</v>
      </c>
      <c r="E169" s="245" t="s">
        <v>442</v>
      </c>
      <c r="F169" s="246" t="s">
        <v>443</v>
      </c>
      <c r="G169" s="247" t="s">
        <v>371</v>
      </c>
      <c r="H169" s="248">
        <v>748.5</v>
      </c>
      <c r="I169" s="249"/>
      <c r="J169" s="250">
        <f>ROUND(I169*H169,2)</f>
        <v>0</v>
      </c>
      <c r="K169" s="246" t="s">
        <v>137</v>
      </c>
      <c r="L169" s="39"/>
      <c r="M169" s="251" t="s">
        <v>1</v>
      </c>
      <c r="N169" s="252" t="s">
        <v>40</v>
      </c>
      <c r="O169" s="71"/>
      <c r="P169" s="204">
        <f>O169*H169</f>
        <v>0</v>
      </c>
      <c r="Q169" s="204">
        <v>0</v>
      </c>
      <c r="R169" s="204">
        <f>Q169*H169</f>
        <v>0</v>
      </c>
      <c r="S169" s="204">
        <v>0</v>
      </c>
      <c r="T169" s="205">
        <f>S169*H169</f>
        <v>0</v>
      </c>
      <c r="U169" s="34"/>
      <c r="V169" s="34"/>
      <c r="W169" s="34"/>
      <c r="X169" s="34"/>
      <c r="Y169" s="34"/>
      <c r="Z169" s="34"/>
      <c r="AA169" s="34"/>
      <c r="AB169" s="34"/>
      <c r="AC169" s="34"/>
      <c r="AD169" s="34"/>
      <c r="AE169" s="34"/>
      <c r="AR169" s="206" t="s">
        <v>139</v>
      </c>
      <c r="AT169" s="206" t="s">
        <v>441</v>
      </c>
      <c r="AU169" s="206" t="s">
        <v>83</v>
      </c>
      <c r="AY169" s="17" t="s">
        <v>132</v>
      </c>
      <c r="BE169" s="207">
        <f>IF(N169="základní",J169,0)</f>
        <v>0</v>
      </c>
      <c r="BF169" s="207">
        <f>IF(N169="snížená",J169,0)</f>
        <v>0</v>
      </c>
      <c r="BG169" s="207">
        <f>IF(N169="zákl. přenesená",J169,0)</f>
        <v>0</v>
      </c>
      <c r="BH169" s="207">
        <f>IF(N169="sníž. přenesená",J169,0)</f>
        <v>0</v>
      </c>
      <c r="BI169" s="207">
        <f>IF(N169="nulová",J169,0)</f>
        <v>0</v>
      </c>
      <c r="BJ169" s="17" t="s">
        <v>83</v>
      </c>
      <c r="BK169" s="207">
        <f>ROUND(I169*H169,2)</f>
        <v>0</v>
      </c>
      <c r="BL169" s="17" t="s">
        <v>139</v>
      </c>
      <c r="BM169" s="206" t="s">
        <v>764</v>
      </c>
    </row>
    <row r="170" spans="1:65" s="2" customFormat="1" ht="39">
      <c r="A170" s="34"/>
      <c r="B170" s="35"/>
      <c r="C170" s="36"/>
      <c r="D170" s="208" t="s">
        <v>141</v>
      </c>
      <c r="E170" s="36"/>
      <c r="F170" s="209" t="s">
        <v>445</v>
      </c>
      <c r="G170" s="36"/>
      <c r="H170" s="36"/>
      <c r="I170" s="115"/>
      <c r="J170" s="36"/>
      <c r="K170" s="36"/>
      <c r="L170" s="39"/>
      <c r="M170" s="210"/>
      <c r="N170" s="211"/>
      <c r="O170" s="71"/>
      <c r="P170" s="71"/>
      <c r="Q170" s="71"/>
      <c r="R170" s="71"/>
      <c r="S170" s="71"/>
      <c r="T170" s="72"/>
      <c r="U170" s="34"/>
      <c r="V170" s="34"/>
      <c r="W170" s="34"/>
      <c r="X170" s="34"/>
      <c r="Y170" s="34"/>
      <c r="Z170" s="34"/>
      <c r="AA170" s="34"/>
      <c r="AB170" s="34"/>
      <c r="AC170" s="34"/>
      <c r="AD170" s="34"/>
      <c r="AE170" s="34"/>
      <c r="AT170" s="17" t="s">
        <v>141</v>
      </c>
      <c r="AU170" s="17" t="s">
        <v>83</v>
      </c>
    </row>
    <row r="171" spans="1:65" s="12" customFormat="1" ht="11.25">
      <c r="B171" s="212"/>
      <c r="C171" s="213"/>
      <c r="D171" s="208" t="s">
        <v>142</v>
      </c>
      <c r="E171" s="214" t="s">
        <v>1</v>
      </c>
      <c r="F171" s="215" t="s">
        <v>765</v>
      </c>
      <c r="G171" s="213"/>
      <c r="H171" s="214" t="s">
        <v>1</v>
      </c>
      <c r="I171" s="216"/>
      <c r="J171" s="213"/>
      <c r="K171" s="213"/>
      <c r="L171" s="217"/>
      <c r="M171" s="218"/>
      <c r="N171" s="219"/>
      <c r="O171" s="219"/>
      <c r="P171" s="219"/>
      <c r="Q171" s="219"/>
      <c r="R171" s="219"/>
      <c r="S171" s="219"/>
      <c r="T171" s="220"/>
      <c r="AT171" s="221" t="s">
        <v>142</v>
      </c>
      <c r="AU171" s="221" t="s">
        <v>83</v>
      </c>
      <c r="AV171" s="12" t="s">
        <v>83</v>
      </c>
      <c r="AW171" s="12" t="s">
        <v>31</v>
      </c>
      <c r="AX171" s="12" t="s">
        <v>75</v>
      </c>
      <c r="AY171" s="221" t="s">
        <v>132</v>
      </c>
    </row>
    <row r="172" spans="1:65" s="12" customFormat="1" ht="11.25">
      <c r="B172" s="212"/>
      <c r="C172" s="213"/>
      <c r="D172" s="208" t="s">
        <v>142</v>
      </c>
      <c r="E172" s="214" t="s">
        <v>1</v>
      </c>
      <c r="F172" s="215" t="s">
        <v>766</v>
      </c>
      <c r="G172" s="213"/>
      <c r="H172" s="214" t="s">
        <v>1</v>
      </c>
      <c r="I172" s="216"/>
      <c r="J172" s="213"/>
      <c r="K172" s="213"/>
      <c r="L172" s="217"/>
      <c r="M172" s="218"/>
      <c r="N172" s="219"/>
      <c r="O172" s="219"/>
      <c r="P172" s="219"/>
      <c r="Q172" s="219"/>
      <c r="R172" s="219"/>
      <c r="S172" s="219"/>
      <c r="T172" s="220"/>
      <c r="AT172" s="221" t="s">
        <v>142</v>
      </c>
      <c r="AU172" s="221" t="s">
        <v>83</v>
      </c>
      <c r="AV172" s="12" t="s">
        <v>83</v>
      </c>
      <c r="AW172" s="12" t="s">
        <v>31</v>
      </c>
      <c r="AX172" s="12" t="s">
        <v>75</v>
      </c>
      <c r="AY172" s="221" t="s">
        <v>132</v>
      </c>
    </row>
    <row r="173" spans="1:65" s="13" customFormat="1" ht="11.25">
      <c r="B173" s="222"/>
      <c r="C173" s="223"/>
      <c r="D173" s="208" t="s">
        <v>142</v>
      </c>
      <c r="E173" s="224" t="s">
        <v>1</v>
      </c>
      <c r="F173" s="225" t="s">
        <v>767</v>
      </c>
      <c r="G173" s="223"/>
      <c r="H173" s="226">
        <v>186</v>
      </c>
      <c r="I173" s="227"/>
      <c r="J173" s="223"/>
      <c r="K173" s="223"/>
      <c r="L173" s="228"/>
      <c r="M173" s="229"/>
      <c r="N173" s="230"/>
      <c r="O173" s="230"/>
      <c r="P173" s="230"/>
      <c r="Q173" s="230"/>
      <c r="R173" s="230"/>
      <c r="S173" s="230"/>
      <c r="T173" s="231"/>
      <c r="AT173" s="232" t="s">
        <v>142</v>
      </c>
      <c r="AU173" s="232" t="s">
        <v>83</v>
      </c>
      <c r="AV173" s="13" t="s">
        <v>85</v>
      </c>
      <c r="AW173" s="13" t="s">
        <v>31</v>
      </c>
      <c r="AX173" s="13" t="s">
        <v>75</v>
      </c>
      <c r="AY173" s="232" t="s">
        <v>132</v>
      </c>
    </row>
    <row r="174" spans="1:65" s="12" customFormat="1" ht="11.25">
      <c r="B174" s="212"/>
      <c r="C174" s="213"/>
      <c r="D174" s="208" t="s">
        <v>142</v>
      </c>
      <c r="E174" s="214" t="s">
        <v>1</v>
      </c>
      <c r="F174" s="215" t="s">
        <v>768</v>
      </c>
      <c r="G174" s="213"/>
      <c r="H174" s="214" t="s">
        <v>1</v>
      </c>
      <c r="I174" s="216"/>
      <c r="J174" s="213"/>
      <c r="K174" s="213"/>
      <c r="L174" s="217"/>
      <c r="M174" s="218"/>
      <c r="N174" s="219"/>
      <c r="O174" s="219"/>
      <c r="P174" s="219"/>
      <c r="Q174" s="219"/>
      <c r="R174" s="219"/>
      <c r="S174" s="219"/>
      <c r="T174" s="220"/>
      <c r="AT174" s="221" t="s">
        <v>142</v>
      </c>
      <c r="AU174" s="221" t="s">
        <v>83</v>
      </c>
      <c r="AV174" s="12" t="s">
        <v>83</v>
      </c>
      <c r="AW174" s="12" t="s">
        <v>31</v>
      </c>
      <c r="AX174" s="12" t="s">
        <v>75</v>
      </c>
      <c r="AY174" s="221" t="s">
        <v>132</v>
      </c>
    </row>
    <row r="175" spans="1:65" s="13" customFormat="1" ht="11.25">
      <c r="B175" s="222"/>
      <c r="C175" s="223"/>
      <c r="D175" s="208" t="s">
        <v>142</v>
      </c>
      <c r="E175" s="224" t="s">
        <v>1</v>
      </c>
      <c r="F175" s="225" t="s">
        <v>769</v>
      </c>
      <c r="G175" s="223"/>
      <c r="H175" s="226">
        <v>562.5</v>
      </c>
      <c r="I175" s="227"/>
      <c r="J175" s="223"/>
      <c r="K175" s="223"/>
      <c r="L175" s="228"/>
      <c r="M175" s="229"/>
      <c r="N175" s="230"/>
      <c r="O175" s="230"/>
      <c r="P175" s="230"/>
      <c r="Q175" s="230"/>
      <c r="R175" s="230"/>
      <c r="S175" s="230"/>
      <c r="T175" s="231"/>
      <c r="AT175" s="232" t="s">
        <v>142</v>
      </c>
      <c r="AU175" s="232" t="s">
        <v>83</v>
      </c>
      <c r="AV175" s="13" t="s">
        <v>85</v>
      </c>
      <c r="AW175" s="13" t="s">
        <v>31</v>
      </c>
      <c r="AX175" s="13" t="s">
        <v>75</v>
      </c>
      <c r="AY175" s="232" t="s">
        <v>132</v>
      </c>
    </row>
    <row r="176" spans="1:65" s="14" customFormat="1" ht="11.25">
      <c r="B176" s="233"/>
      <c r="C176" s="234"/>
      <c r="D176" s="208" t="s">
        <v>142</v>
      </c>
      <c r="E176" s="235" t="s">
        <v>1</v>
      </c>
      <c r="F176" s="236" t="s">
        <v>145</v>
      </c>
      <c r="G176" s="234"/>
      <c r="H176" s="237">
        <v>748.5</v>
      </c>
      <c r="I176" s="238"/>
      <c r="J176" s="234"/>
      <c r="K176" s="234"/>
      <c r="L176" s="239"/>
      <c r="M176" s="240"/>
      <c r="N176" s="241"/>
      <c r="O176" s="241"/>
      <c r="P176" s="241"/>
      <c r="Q176" s="241"/>
      <c r="R176" s="241"/>
      <c r="S176" s="241"/>
      <c r="T176" s="242"/>
      <c r="AT176" s="243" t="s">
        <v>142</v>
      </c>
      <c r="AU176" s="243" t="s">
        <v>83</v>
      </c>
      <c r="AV176" s="14" t="s">
        <v>139</v>
      </c>
      <c r="AW176" s="14" t="s">
        <v>31</v>
      </c>
      <c r="AX176" s="14" t="s">
        <v>83</v>
      </c>
      <c r="AY176" s="243" t="s">
        <v>132</v>
      </c>
    </row>
    <row r="177" spans="1:65" s="2" customFormat="1" ht="21.75" customHeight="1">
      <c r="A177" s="34"/>
      <c r="B177" s="35"/>
      <c r="C177" s="244" t="s">
        <v>197</v>
      </c>
      <c r="D177" s="244" t="s">
        <v>441</v>
      </c>
      <c r="E177" s="245" t="s">
        <v>770</v>
      </c>
      <c r="F177" s="246" t="s">
        <v>771</v>
      </c>
      <c r="G177" s="247" t="s">
        <v>492</v>
      </c>
      <c r="H177" s="248">
        <v>75.3</v>
      </c>
      <c r="I177" s="249"/>
      <c r="J177" s="250">
        <f>ROUND(I177*H177,2)</f>
        <v>0</v>
      </c>
      <c r="K177" s="246" t="s">
        <v>137</v>
      </c>
      <c r="L177" s="39"/>
      <c r="M177" s="251" t="s">
        <v>1</v>
      </c>
      <c r="N177" s="252" t="s">
        <v>40</v>
      </c>
      <c r="O177" s="71"/>
      <c r="P177" s="204">
        <f>O177*H177</f>
        <v>0</v>
      </c>
      <c r="Q177" s="204">
        <v>0</v>
      </c>
      <c r="R177" s="204">
        <f>Q177*H177</f>
        <v>0</v>
      </c>
      <c r="S177" s="204">
        <v>0</v>
      </c>
      <c r="T177" s="205">
        <f>S177*H177</f>
        <v>0</v>
      </c>
      <c r="U177" s="34"/>
      <c r="V177" s="34"/>
      <c r="W177" s="34"/>
      <c r="X177" s="34"/>
      <c r="Y177" s="34"/>
      <c r="Z177" s="34"/>
      <c r="AA177" s="34"/>
      <c r="AB177" s="34"/>
      <c r="AC177" s="34"/>
      <c r="AD177" s="34"/>
      <c r="AE177" s="34"/>
      <c r="AR177" s="206" t="s">
        <v>139</v>
      </c>
      <c r="AT177" s="206" t="s">
        <v>441</v>
      </c>
      <c r="AU177" s="206" t="s">
        <v>83</v>
      </c>
      <c r="AY177" s="17" t="s">
        <v>132</v>
      </c>
      <c r="BE177" s="207">
        <f>IF(N177="základní",J177,0)</f>
        <v>0</v>
      </c>
      <c r="BF177" s="207">
        <f>IF(N177="snížená",J177,0)</f>
        <v>0</v>
      </c>
      <c r="BG177" s="207">
        <f>IF(N177="zákl. přenesená",J177,0)</f>
        <v>0</v>
      </c>
      <c r="BH177" s="207">
        <f>IF(N177="sníž. přenesená",J177,0)</f>
        <v>0</v>
      </c>
      <c r="BI177" s="207">
        <f>IF(N177="nulová",J177,0)</f>
        <v>0</v>
      </c>
      <c r="BJ177" s="17" t="s">
        <v>83</v>
      </c>
      <c r="BK177" s="207">
        <f>ROUND(I177*H177,2)</f>
        <v>0</v>
      </c>
      <c r="BL177" s="17" t="s">
        <v>139</v>
      </c>
      <c r="BM177" s="206" t="s">
        <v>772</v>
      </c>
    </row>
    <row r="178" spans="1:65" s="2" customFormat="1" ht="48.75">
      <c r="A178" s="34"/>
      <c r="B178" s="35"/>
      <c r="C178" s="36"/>
      <c r="D178" s="208" t="s">
        <v>141</v>
      </c>
      <c r="E178" s="36"/>
      <c r="F178" s="209" t="s">
        <v>773</v>
      </c>
      <c r="G178" s="36"/>
      <c r="H178" s="36"/>
      <c r="I178" s="115"/>
      <c r="J178" s="36"/>
      <c r="K178" s="36"/>
      <c r="L178" s="39"/>
      <c r="M178" s="210"/>
      <c r="N178" s="211"/>
      <c r="O178" s="71"/>
      <c r="P178" s="71"/>
      <c r="Q178" s="71"/>
      <c r="R178" s="71"/>
      <c r="S178" s="71"/>
      <c r="T178" s="72"/>
      <c r="U178" s="34"/>
      <c r="V178" s="34"/>
      <c r="W178" s="34"/>
      <c r="X178" s="34"/>
      <c r="Y178" s="34"/>
      <c r="Z178" s="34"/>
      <c r="AA178" s="34"/>
      <c r="AB178" s="34"/>
      <c r="AC178" s="34"/>
      <c r="AD178" s="34"/>
      <c r="AE178" s="34"/>
      <c r="AT178" s="17" t="s">
        <v>141</v>
      </c>
      <c r="AU178" s="17" t="s">
        <v>83</v>
      </c>
    </row>
    <row r="179" spans="1:65" s="12" customFormat="1" ht="11.25">
      <c r="B179" s="212"/>
      <c r="C179" s="213"/>
      <c r="D179" s="208" t="s">
        <v>142</v>
      </c>
      <c r="E179" s="214" t="s">
        <v>1</v>
      </c>
      <c r="F179" s="215" t="s">
        <v>766</v>
      </c>
      <c r="G179" s="213"/>
      <c r="H179" s="214" t="s">
        <v>1</v>
      </c>
      <c r="I179" s="216"/>
      <c r="J179" s="213"/>
      <c r="K179" s="213"/>
      <c r="L179" s="217"/>
      <c r="M179" s="218"/>
      <c r="N179" s="219"/>
      <c r="O179" s="219"/>
      <c r="P179" s="219"/>
      <c r="Q179" s="219"/>
      <c r="R179" s="219"/>
      <c r="S179" s="219"/>
      <c r="T179" s="220"/>
      <c r="AT179" s="221" t="s">
        <v>142</v>
      </c>
      <c r="AU179" s="221" t="s">
        <v>83</v>
      </c>
      <c r="AV179" s="12" t="s">
        <v>83</v>
      </c>
      <c r="AW179" s="12" t="s">
        <v>31</v>
      </c>
      <c r="AX179" s="12" t="s">
        <v>75</v>
      </c>
      <c r="AY179" s="221" t="s">
        <v>132</v>
      </c>
    </row>
    <row r="180" spans="1:65" s="13" customFormat="1" ht="11.25">
      <c r="B180" s="222"/>
      <c r="C180" s="223"/>
      <c r="D180" s="208" t="s">
        <v>142</v>
      </c>
      <c r="E180" s="224" t="s">
        <v>1</v>
      </c>
      <c r="F180" s="225" t="s">
        <v>774</v>
      </c>
      <c r="G180" s="223"/>
      <c r="H180" s="226">
        <v>75.3</v>
      </c>
      <c r="I180" s="227"/>
      <c r="J180" s="223"/>
      <c r="K180" s="223"/>
      <c r="L180" s="228"/>
      <c r="M180" s="229"/>
      <c r="N180" s="230"/>
      <c r="O180" s="230"/>
      <c r="P180" s="230"/>
      <c r="Q180" s="230"/>
      <c r="R180" s="230"/>
      <c r="S180" s="230"/>
      <c r="T180" s="231"/>
      <c r="AT180" s="232" t="s">
        <v>142</v>
      </c>
      <c r="AU180" s="232" t="s">
        <v>83</v>
      </c>
      <c r="AV180" s="13" t="s">
        <v>85</v>
      </c>
      <c r="AW180" s="13" t="s">
        <v>31</v>
      </c>
      <c r="AX180" s="13" t="s">
        <v>75</v>
      </c>
      <c r="AY180" s="232" t="s">
        <v>132</v>
      </c>
    </row>
    <row r="181" spans="1:65" s="14" customFormat="1" ht="11.25">
      <c r="B181" s="233"/>
      <c r="C181" s="234"/>
      <c r="D181" s="208" t="s">
        <v>142</v>
      </c>
      <c r="E181" s="235" t="s">
        <v>1</v>
      </c>
      <c r="F181" s="236" t="s">
        <v>145</v>
      </c>
      <c r="G181" s="234"/>
      <c r="H181" s="237">
        <v>75.3</v>
      </c>
      <c r="I181" s="238"/>
      <c r="J181" s="234"/>
      <c r="K181" s="234"/>
      <c r="L181" s="239"/>
      <c r="M181" s="240"/>
      <c r="N181" s="241"/>
      <c r="O181" s="241"/>
      <c r="P181" s="241"/>
      <c r="Q181" s="241"/>
      <c r="R181" s="241"/>
      <c r="S181" s="241"/>
      <c r="T181" s="242"/>
      <c r="AT181" s="243" t="s">
        <v>142</v>
      </c>
      <c r="AU181" s="243" t="s">
        <v>83</v>
      </c>
      <c r="AV181" s="14" t="s">
        <v>139</v>
      </c>
      <c r="AW181" s="14" t="s">
        <v>31</v>
      </c>
      <c r="AX181" s="14" t="s">
        <v>83</v>
      </c>
      <c r="AY181" s="243" t="s">
        <v>132</v>
      </c>
    </row>
    <row r="182" spans="1:65" s="2" customFormat="1" ht="21.75" customHeight="1">
      <c r="A182" s="34"/>
      <c r="B182" s="35"/>
      <c r="C182" s="244" t="s">
        <v>201</v>
      </c>
      <c r="D182" s="244" t="s">
        <v>441</v>
      </c>
      <c r="E182" s="245" t="s">
        <v>449</v>
      </c>
      <c r="F182" s="246" t="s">
        <v>450</v>
      </c>
      <c r="G182" s="247" t="s">
        <v>371</v>
      </c>
      <c r="H182" s="248">
        <v>748.5</v>
      </c>
      <c r="I182" s="249"/>
      <c r="J182" s="250">
        <f>ROUND(I182*H182,2)</f>
        <v>0</v>
      </c>
      <c r="K182" s="246" t="s">
        <v>137</v>
      </c>
      <c r="L182" s="39"/>
      <c r="M182" s="251" t="s">
        <v>1</v>
      </c>
      <c r="N182" s="252" t="s">
        <v>40</v>
      </c>
      <c r="O182" s="71"/>
      <c r="P182" s="204">
        <f>O182*H182</f>
        <v>0</v>
      </c>
      <c r="Q182" s="204">
        <v>0</v>
      </c>
      <c r="R182" s="204">
        <f>Q182*H182</f>
        <v>0</v>
      </c>
      <c r="S182" s="204">
        <v>0</v>
      </c>
      <c r="T182" s="205">
        <f>S182*H182</f>
        <v>0</v>
      </c>
      <c r="U182" s="34"/>
      <c r="V182" s="34"/>
      <c r="W182" s="34"/>
      <c r="X182" s="34"/>
      <c r="Y182" s="34"/>
      <c r="Z182" s="34"/>
      <c r="AA182" s="34"/>
      <c r="AB182" s="34"/>
      <c r="AC182" s="34"/>
      <c r="AD182" s="34"/>
      <c r="AE182" s="34"/>
      <c r="AR182" s="206" t="s">
        <v>139</v>
      </c>
      <c r="AT182" s="206" t="s">
        <v>441</v>
      </c>
      <c r="AU182" s="206" t="s">
        <v>83</v>
      </c>
      <c r="AY182" s="17" t="s">
        <v>132</v>
      </c>
      <c r="BE182" s="207">
        <f>IF(N182="základní",J182,0)</f>
        <v>0</v>
      </c>
      <c r="BF182" s="207">
        <f>IF(N182="snížená",J182,0)</f>
        <v>0</v>
      </c>
      <c r="BG182" s="207">
        <f>IF(N182="zákl. přenesená",J182,0)</f>
        <v>0</v>
      </c>
      <c r="BH182" s="207">
        <f>IF(N182="sníž. přenesená",J182,0)</f>
        <v>0</v>
      </c>
      <c r="BI182" s="207">
        <f>IF(N182="nulová",J182,0)</f>
        <v>0</v>
      </c>
      <c r="BJ182" s="17" t="s">
        <v>83</v>
      </c>
      <c r="BK182" s="207">
        <f>ROUND(I182*H182,2)</f>
        <v>0</v>
      </c>
      <c r="BL182" s="17" t="s">
        <v>139</v>
      </c>
      <c r="BM182" s="206" t="s">
        <v>775</v>
      </c>
    </row>
    <row r="183" spans="1:65" s="2" customFormat="1" ht="39">
      <c r="A183" s="34"/>
      <c r="B183" s="35"/>
      <c r="C183" s="36"/>
      <c r="D183" s="208" t="s">
        <v>141</v>
      </c>
      <c r="E183" s="36"/>
      <c r="F183" s="209" t="s">
        <v>452</v>
      </c>
      <c r="G183" s="36"/>
      <c r="H183" s="36"/>
      <c r="I183" s="115"/>
      <c r="J183" s="36"/>
      <c r="K183" s="36"/>
      <c r="L183" s="39"/>
      <c r="M183" s="210"/>
      <c r="N183" s="211"/>
      <c r="O183" s="71"/>
      <c r="P183" s="71"/>
      <c r="Q183" s="71"/>
      <c r="R183" s="71"/>
      <c r="S183" s="71"/>
      <c r="T183" s="72"/>
      <c r="U183" s="34"/>
      <c r="V183" s="34"/>
      <c r="W183" s="34"/>
      <c r="X183" s="34"/>
      <c r="Y183" s="34"/>
      <c r="Z183" s="34"/>
      <c r="AA183" s="34"/>
      <c r="AB183" s="34"/>
      <c r="AC183" s="34"/>
      <c r="AD183" s="34"/>
      <c r="AE183" s="34"/>
      <c r="AT183" s="17" t="s">
        <v>141</v>
      </c>
      <c r="AU183" s="17" t="s">
        <v>83</v>
      </c>
    </row>
    <row r="184" spans="1:65" s="12" customFormat="1" ht="11.25">
      <c r="B184" s="212"/>
      <c r="C184" s="213"/>
      <c r="D184" s="208" t="s">
        <v>142</v>
      </c>
      <c r="E184" s="214" t="s">
        <v>1</v>
      </c>
      <c r="F184" s="215" t="s">
        <v>776</v>
      </c>
      <c r="G184" s="213"/>
      <c r="H184" s="214" t="s">
        <v>1</v>
      </c>
      <c r="I184" s="216"/>
      <c r="J184" s="213"/>
      <c r="K184" s="213"/>
      <c r="L184" s="217"/>
      <c r="M184" s="218"/>
      <c r="N184" s="219"/>
      <c r="O184" s="219"/>
      <c r="P184" s="219"/>
      <c r="Q184" s="219"/>
      <c r="R184" s="219"/>
      <c r="S184" s="219"/>
      <c r="T184" s="220"/>
      <c r="AT184" s="221" t="s">
        <v>142</v>
      </c>
      <c r="AU184" s="221" t="s">
        <v>83</v>
      </c>
      <c r="AV184" s="12" t="s">
        <v>83</v>
      </c>
      <c r="AW184" s="12" t="s">
        <v>31</v>
      </c>
      <c r="AX184" s="12" t="s">
        <v>75</v>
      </c>
      <c r="AY184" s="221" t="s">
        <v>132</v>
      </c>
    </row>
    <row r="185" spans="1:65" s="13" customFormat="1" ht="11.25">
      <c r="B185" s="222"/>
      <c r="C185" s="223"/>
      <c r="D185" s="208" t="s">
        <v>142</v>
      </c>
      <c r="E185" s="224" t="s">
        <v>1</v>
      </c>
      <c r="F185" s="225" t="s">
        <v>777</v>
      </c>
      <c r="G185" s="223"/>
      <c r="H185" s="226">
        <v>748.5</v>
      </c>
      <c r="I185" s="227"/>
      <c r="J185" s="223"/>
      <c r="K185" s="223"/>
      <c r="L185" s="228"/>
      <c r="M185" s="229"/>
      <c r="N185" s="230"/>
      <c r="O185" s="230"/>
      <c r="P185" s="230"/>
      <c r="Q185" s="230"/>
      <c r="R185" s="230"/>
      <c r="S185" s="230"/>
      <c r="T185" s="231"/>
      <c r="AT185" s="232" t="s">
        <v>142</v>
      </c>
      <c r="AU185" s="232" t="s">
        <v>83</v>
      </c>
      <c r="AV185" s="13" t="s">
        <v>85</v>
      </c>
      <c r="AW185" s="13" t="s">
        <v>31</v>
      </c>
      <c r="AX185" s="13" t="s">
        <v>75</v>
      </c>
      <c r="AY185" s="232" t="s">
        <v>132</v>
      </c>
    </row>
    <row r="186" spans="1:65" s="14" customFormat="1" ht="11.25">
      <c r="B186" s="233"/>
      <c r="C186" s="234"/>
      <c r="D186" s="208" t="s">
        <v>142</v>
      </c>
      <c r="E186" s="235" t="s">
        <v>1</v>
      </c>
      <c r="F186" s="236" t="s">
        <v>145</v>
      </c>
      <c r="G186" s="234"/>
      <c r="H186" s="237">
        <v>748.5</v>
      </c>
      <c r="I186" s="238"/>
      <c r="J186" s="234"/>
      <c r="K186" s="234"/>
      <c r="L186" s="239"/>
      <c r="M186" s="240"/>
      <c r="N186" s="241"/>
      <c r="O186" s="241"/>
      <c r="P186" s="241"/>
      <c r="Q186" s="241"/>
      <c r="R186" s="241"/>
      <c r="S186" s="241"/>
      <c r="T186" s="242"/>
      <c r="AT186" s="243" t="s">
        <v>142</v>
      </c>
      <c r="AU186" s="243" t="s">
        <v>83</v>
      </c>
      <c r="AV186" s="14" t="s">
        <v>139</v>
      </c>
      <c r="AW186" s="14" t="s">
        <v>31</v>
      </c>
      <c r="AX186" s="14" t="s">
        <v>83</v>
      </c>
      <c r="AY186" s="243" t="s">
        <v>132</v>
      </c>
    </row>
    <row r="187" spans="1:65" s="2" customFormat="1" ht="21.75" customHeight="1">
      <c r="A187" s="34"/>
      <c r="B187" s="35"/>
      <c r="C187" s="244" t="s">
        <v>205</v>
      </c>
      <c r="D187" s="244" t="s">
        <v>441</v>
      </c>
      <c r="E187" s="245" t="s">
        <v>778</v>
      </c>
      <c r="F187" s="246" t="s">
        <v>779</v>
      </c>
      <c r="G187" s="247" t="s">
        <v>458</v>
      </c>
      <c r="H187" s="248">
        <v>0.375</v>
      </c>
      <c r="I187" s="249"/>
      <c r="J187" s="250">
        <f>ROUND(I187*H187,2)</f>
        <v>0</v>
      </c>
      <c r="K187" s="246" t="s">
        <v>137</v>
      </c>
      <c r="L187" s="39"/>
      <c r="M187" s="251" t="s">
        <v>1</v>
      </c>
      <c r="N187" s="252" t="s">
        <v>40</v>
      </c>
      <c r="O187" s="71"/>
      <c r="P187" s="204">
        <f>O187*H187</f>
        <v>0</v>
      </c>
      <c r="Q187" s="204">
        <v>0</v>
      </c>
      <c r="R187" s="204">
        <f>Q187*H187</f>
        <v>0</v>
      </c>
      <c r="S187" s="204">
        <v>0</v>
      </c>
      <c r="T187" s="205">
        <f>S187*H187</f>
        <v>0</v>
      </c>
      <c r="U187" s="34"/>
      <c r="V187" s="34"/>
      <c r="W187" s="34"/>
      <c r="X187" s="34"/>
      <c r="Y187" s="34"/>
      <c r="Z187" s="34"/>
      <c r="AA187" s="34"/>
      <c r="AB187" s="34"/>
      <c r="AC187" s="34"/>
      <c r="AD187" s="34"/>
      <c r="AE187" s="34"/>
      <c r="AR187" s="206" t="s">
        <v>139</v>
      </c>
      <c r="AT187" s="206" t="s">
        <v>441</v>
      </c>
      <c r="AU187" s="206" t="s">
        <v>83</v>
      </c>
      <c r="AY187" s="17" t="s">
        <v>132</v>
      </c>
      <c r="BE187" s="207">
        <f>IF(N187="základní",J187,0)</f>
        <v>0</v>
      </c>
      <c r="BF187" s="207">
        <f>IF(N187="snížená",J187,0)</f>
        <v>0</v>
      </c>
      <c r="BG187" s="207">
        <f>IF(N187="zákl. přenesená",J187,0)</f>
        <v>0</v>
      </c>
      <c r="BH187" s="207">
        <f>IF(N187="sníž. přenesená",J187,0)</f>
        <v>0</v>
      </c>
      <c r="BI187" s="207">
        <f>IF(N187="nulová",J187,0)</f>
        <v>0</v>
      </c>
      <c r="BJ187" s="17" t="s">
        <v>83</v>
      </c>
      <c r="BK187" s="207">
        <f>ROUND(I187*H187,2)</f>
        <v>0</v>
      </c>
      <c r="BL187" s="17" t="s">
        <v>139</v>
      </c>
      <c r="BM187" s="206" t="s">
        <v>780</v>
      </c>
    </row>
    <row r="188" spans="1:65" s="2" customFormat="1" ht="97.5">
      <c r="A188" s="34"/>
      <c r="B188" s="35"/>
      <c r="C188" s="36"/>
      <c r="D188" s="208" t="s">
        <v>141</v>
      </c>
      <c r="E188" s="36"/>
      <c r="F188" s="209" t="s">
        <v>781</v>
      </c>
      <c r="G188" s="36"/>
      <c r="H188" s="36"/>
      <c r="I188" s="115"/>
      <c r="J188" s="36"/>
      <c r="K188" s="36"/>
      <c r="L188" s="39"/>
      <c r="M188" s="210"/>
      <c r="N188" s="211"/>
      <c r="O188" s="71"/>
      <c r="P188" s="71"/>
      <c r="Q188" s="71"/>
      <c r="R188" s="71"/>
      <c r="S188" s="71"/>
      <c r="T188" s="72"/>
      <c r="U188" s="34"/>
      <c r="V188" s="34"/>
      <c r="W188" s="34"/>
      <c r="X188" s="34"/>
      <c r="Y188" s="34"/>
      <c r="Z188" s="34"/>
      <c r="AA188" s="34"/>
      <c r="AB188" s="34"/>
      <c r="AC188" s="34"/>
      <c r="AD188" s="34"/>
      <c r="AE188" s="34"/>
      <c r="AT188" s="17" t="s">
        <v>141</v>
      </c>
      <c r="AU188" s="17" t="s">
        <v>83</v>
      </c>
    </row>
    <row r="189" spans="1:65" s="13" customFormat="1" ht="11.25">
      <c r="B189" s="222"/>
      <c r="C189" s="223"/>
      <c r="D189" s="208" t="s">
        <v>142</v>
      </c>
      <c r="E189" s="224" t="s">
        <v>1</v>
      </c>
      <c r="F189" s="225" t="s">
        <v>782</v>
      </c>
      <c r="G189" s="223"/>
      <c r="H189" s="226">
        <v>0.375</v>
      </c>
      <c r="I189" s="227"/>
      <c r="J189" s="223"/>
      <c r="K189" s="223"/>
      <c r="L189" s="228"/>
      <c r="M189" s="229"/>
      <c r="N189" s="230"/>
      <c r="O189" s="230"/>
      <c r="P189" s="230"/>
      <c r="Q189" s="230"/>
      <c r="R189" s="230"/>
      <c r="S189" s="230"/>
      <c r="T189" s="231"/>
      <c r="AT189" s="232" t="s">
        <v>142</v>
      </c>
      <c r="AU189" s="232" t="s">
        <v>83</v>
      </c>
      <c r="AV189" s="13" t="s">
        <v>85</v>
      </c>
      <c r="AW189" s="13" t="s">
        <v>31</v>
      </c>
      <c r="AX189" s="13" t="s">
        <v>75</v>
      </c>
      <c r="AY189" s="232" t="s">
        <v>132</v>
      </c>
    </row>
    <row r="190" spans="1:65" s="14" customFormat="1" ht="11.25">
      <c r="B190" s="233"/>
      <c r="C190" s="234"/>
      <c r="D190" s="208" t="s">
        <v>142</v>
      </c>
      <c r="E190" s="235" t="s">
        <v>1</v>
      </c>
      <c r="F190" s="236" t="s">
        <v>145</v>
      </c>
      <c r="G190" s="234"/>
      <c r="H190" s="237">
        <v>0.375</v>
      </c>
      <c r="I190" s="238"/>
      <c r="J190" s="234"/>
      <c r="K190" s="234"/>
      <c r="L190" s="239"/>
      <c r="M190" s="240"/>
      <c r="N190" s="241"/>
      <c r="O190" s="241"/>
      <c r="P190" s="241"/>
      <c r="Q190" s="241"/>
      <c r="R190" s="241"/>
      <c r="S190" s="241"/>
      <c r="T190" s="242"/>
      <c r="AT190" s="243" t="s">
        <v>142</v>
      </c>
      <c r="AU190" s="243" t="s">
        <v>83</v>
      </c>
      <c r="AV190" s="14" t="s">
        <v>139</v>
      </c>
      <c r="AW190" s="14" t="s">
        <v>31</v>
      </c>
      <c r="AX190" s="14" t="s">
        <v>83</v>
      </c>
      <c r="AY190" s="243" t="s">
        <v>132</v>
      </c>
    </row>
    <row r="191" spans="1:65" s="2" customFormat="1" ht="21.75" customHeight="1">
      <c r="A191" s="34"/>
      <c r="B191" s="35"/>
      <c r="C191" s="244" t="s">
        <v>209</v>
      </c>
      <c r="D191" s="244" t="s">
        <v>441</v>
      </c>
      <c r="E191" s="245" t="s">
        <v>471</v>
      </c>
      <c r="F191" s="246" t="s">
        <v>472</v>
      </c>
      <c r="G191" s="247" t="s">
        <v>458</v>
      </c>
      <c r="H191" s="248">
        <v>0.32900000000000001</v>
      </c>
      <c r="I191" s="249"/>
      <c r="J191" s="250">
        <f>ROUND(I191*H191,2)</f>
        <v>0</v>
      </c>
      <c r="K191" s="246" t="s">
        <v>137</v>
      </c>
      <c r="L191" s="39"/>
      <c r="M191" s="251" t="s">
        <v>1</v>
      </c>
      <c r="N191" s="252" t="s">
        <v>40</v>
      </c>
      <c r="O191" s="71"/>
      <c r="P191" s="204">
        <f>O191*H191</f>
        <v>0</v>
      </c>
      <c r="Q191" s="204">
        <v>0</v>
      </c>
      <c r="R191" s="204">
        <f>Q191*H191</f>
        <v>0</v>
      </c>
      <c r="S191" s="204">
        <v>0</v>
      </c>
      <c r="T191" s="205">
        <f>S191*H191</f>
        <v>0</v>
      </c>
      <c r="U191" s="34"/>
      <c r="V191" s="34"/>
      <c r="W191" s="34"/>
      <c r="X191" s="34"/>
      <c r="Y191" s="34"/>
      <c r="Z191" s="34"/>
      <c r="AA191" s="34"/>
      <c r="AB191" s="34"/>
      <c r="AC191" s="34"/>
      <c r="AD191" s="34"/>
      <c r="AE191" s="34"/>
      <c r="AR191" s="206" t="s">
        <v>139</v>
      </c>
      <c r="AT191" s="206" t="s">
        <v>441</v>
      </c>
      <c r="AU191" s="206" t="s">
        <v>83</v>
      </c>
      <c r="AY191" s="17" t="s">
        <v>132</v>
      </c>
      <c r="BE191" s="207">
        <f>IF(N191="základní",J191,0)</f>
        <v>0</v>
      </c>
      <c r="BF191" s="207">
        <f>IF(N191="snížená",J191,0)</f>
        <v>0</v>
      </c>
      <c r="BG191" s="207">
        <f>IF(N191="zákl. přenesená",J191,0)</f>
        <v>0</v>
      </c>
      <c r="BH191" s="207">
        <f>IF(N191="sníž. přenesená",J191,0)</f>
        <v>0</v>
      </c>
      <c r="BI191" s="207">
        <f>IF(N191="nulová",J191,0)</f>
        <v>0</v>
      </c>
      <c r="BJ191" s="17" t="s">
        <v>83</v>
      </c>
      <c r="BK191" s="207">
        <f>ROUND(I191*H191,2)</f>
        <v>0</v>
      </c>
      <c r="BL191" s="17" t="s">
        <v>139</v>
      </c>
      <c r="BM191" s="206" t="s">
        <v>783</v>
      </c>
    </row>
    <row r="192" spans="1:65" s="2" customFormat="1" ht="58.5">
      <c r="A192" s="34"/>
      <c r="B192" s="35"/>
      <c r="C192" s="36"/>
      <c r="D192" s="208" t="s">
        <v>141</v>
      </c>
      <c r="E192" s="36"/>
      <c r="F192" s="209" t="s">
        <v>474</v>
      </c>
      <c r="G192" s="36"/>
      <c r="H192" s="36"/>
      <c r="I192" s="115"/>
      <c r="J192" s="36"/>
      <c r="K192" s="36"/>
      <c r="L192" s="39"/>
      <c r="M192" s="210"/>
      <c r="N192" s="211"/>
      <c r="O192" s="71"/>
      <c r="P192" s="71"/>
      <c r="Q192" s="71"/>
      <c r="R192" s="71"/>
      <c r="S192" s="71"/>
      <c r="T192" s="72"/>
      <c r="U192" s="34"/>
      <c r="V192" s="34"/>
      <c r="W192" s="34"/>
      <c r="X192" s="34"/>
      <c r="Y192" s="34"/>
      <c r="Z192" s="34"/>
      <c r="AA192" s="34"/>
      <c r="AB192" s="34"/>
      <c r="AC192" s="34"/>
      <c r="AD192" s="34"/>
      <c r="AE192" s="34"/>
      <c r="AT192" s="17" t="s">
        <v>141</v>
      </c>
      <c r="AU192" s="17" t="s">
        <v>83</v>
      </c>
    </row>
    <row r="193" spans="1:65" s="13" customFormat="1" ht="11.25">
      <c r="B193" s="222"/>
      <c r="C193" s="223"/>
      <c r="D193" s="208" t="s">
        <v>142</v>
      </c>
      <c r="E193" s="224" t="s">
        <v>1</v>
      </c>
      <c r="F193" s="225" t="s">
        <v>784</v>
      </c>
      <c r="G193" s="223"/>
      <c r="H193" s="226">
        <v>0.32900000000000001</v>
      </c>
      <c r="I193" s="227"/>
      <c r="J193" s="223"/>
      <c r="K193" s="223"/>
      <c r="L193" s="228"/>
      <c r="M193" s="229"/>
      <c r="N193" s="230"/>
      <c r="O193" s="230"/>
      <c r="P193" s="230"/>
      <c r="Q193" s="230"/>
      <c r="R193" s="230"/>
      <c r="S193" s="230"/>
      <c r="T193" s="231"/>
      <c r="AT193" s="232" t="s">
        <v>142</v>
      </c>
      <c r="AU193" s="232" t="s">
        <v>83</v>
      </c>
      <c r="AV193" s="13" t="s">
        <v>85</v>
      </c>
      <c r="AW193" s="13" t="s">
        <v>31</v>
      </c>
      <c r="AX193" s="13" t="s">
        <v>75</v>
      </c>
      <c r="AY193" s="232" t="s">
        <v>132</v>
      </c>
    </row>
    <row r="194" spans="1:65" s="14" customFormat="1" ht="11.25">
      <c r="B194" s="233"/>
      <c r="C194" s="234"/>
      <c r="D194" s="208" t="s">
        <v>142</v>
      </c>
      <c r="E194" s="235" t="s">
        <v>1</v>
      </c>
      <c r="F194" s="236" t="s">
        <v>145</v>
      </c>
      <c r="G194" s="234"/>
      <c r="H194" s="237">
        <v>0.32900000000000001</v>
      </c>
      <c r="I194" s="238"/>
      <c r="J194" s="234"/>
      <c r="K194" s="234"/>
      <c r="L194" s="239"/>
      <c r="M194" s="240"/>
      <c r="N194" s="241"/>
      <c r="O194" s="241"/>
      <c r="P194" s="241"/>
      <c r="Q194" s="241"/>
      <c r="R194" s="241"/>
      <c r="S194" s="241"/>
      <c r="T194" s="242"/>
      <c r="AT194" s="243" t="s">
        <v>142</v>
      </c>
      <c r="AU194" s="243" t="s">
        <v>83</v>
      </c>
      <c r="AV194" s="14" t="s">
        <v>139</v>
      </c>
      <c r="AW194" s="14" t="s">
        <v>31</v>
      </c>
      <c r="AX194" s="14" t="s">
        <v>83</v>
      </c>
      <c r="AY194" s="243" t="s">
        <v>132</v>
      </c>
    </row>
    <row r="195" spans="1:65" s="2" customFormat="1" ht="21.75" customHeight="1">
      <c r="A195" s="34"/>
      <c r="B195" s="35"/>
      <c r="C195" s="244" t="s">
        <v>213</v>
      </c>
      <c r="D195" s="244" t="s">
        <v>441</v>
      </c>
      <c r="E195" s="245" t="s">
        <v>785</v>
      </c>
      <c r="F195" s="246" t="s">
        <v>786</v>
      </c>
      <c r="G195" s="247" t="s">
        <v>458</v>
      </c>
      <c r="H195" s="248">
        <v>4.5999999999999999E-2</v>
      </c>
      <c r="I195" s="249"/>
      <c r="J195" s="250">
        <f>ROUND(I195*H195,2)</f>
        <v>0</v>
      </c>
      <c r="K195" s="246" t="s">
        <v>137</v>
      </c>
      <c r="L195" s="39"/>
      <c r="M195" s="251" t="s">
        <v>1</v>
      </c>
      <c r="N195" s="252" t="s">
        <v>40</v>
      </c>
      <c r="O195" s="71"/>
      <c r="P195" s="204">
        <f>O195*H195</f>
        <v>0</v>
      </c>
      <c r="Q195" s="204">
        <v>0</v>
      </c>
      <c r="R195" s="204">
        <f>Q195*H195</f>
        <v>0</v>
      </c>
      <c r="S195" s="204">
        <v>0</v>
      </c>
      <c r="T195" s="205">
        <f>S195*H195</f>
        <v>0</v>
      </c>
      <c r="U195" s="34"/>
      <c r="V195" s="34"/>
      <c r="W195" s="34"/>
      <c r="X195" s="34"/>
      <c r="Y195" s="34"/>
      <c r="Z195" s="34"/>
      <c r="AA195" s="34"/>
      <c r="AB195" s="34"/>
      <c r="AC195" s="34"/>
      <c r="AD195" s="34"/>
      <c r="AE195" s="34"/>
      <c r="AR195" s="206" t="s">
        <v>139</v>
      </c>
      <c r="AT195" s="206" t="s">
        <v>441</v>
      </c>
      <c r="AU195" s="206" t="s">
        <v>83</v>
      </c>
      <c r="AY195" s="17" t="s">
        <v>132</v>
      </c>
      <c r="BE195" s="207">
        <f>IF(N195="základní",J195,0)</f>
        <v>0</v>
      </c>
      <c r="BF195" s="207">
        <f>IF(N195="snížená",J195,0)</f>
        <v>0</v>
      </c>
      <c r="BG195" s="207">
        <f>IF(N195="zákl. přenesená",J195,0)</f>
        <v>0</v>
      </c>
      <c r="BH195" s="207">
        <f>IF(N195="sníž. přenesená",J195,0)</f>
        <v>0</v>
      </c>
      <c r="BI195" s="207">
        <f>IF(N195="nulová",J195,0)</f>
        <v>0</v>
      </c>
      <c r="BJ195" s="17" t="s">
        <v>83</v>
      </c>
      <c r="BK195" s="207">
        <f>ROUND(I195*H195,2)</f>
        <v>0</v>
      </c>
      <c r="BL195" s="17" t="s">
        <v>139</v>
      </c>
      <c r="BM195" s="206" t="s">
        <v>787</v>
      </c>
    </row>
    <row r="196" spans="1:65" s="2" customFormat="1" ht="58.5">
      <c r="A196" s="34"/>
      <c r="B196" s="35"/>
      <c r="C196" s="36"/>
      <c r="D196" s="208" t="s">
        <v>141</v>
      </c>
      <c r="E196" s="36"/>
      <c r="F196" s="209" t="s">
        <v>788</v>
      </c>
      <c r="G196" s="36"/>
      <c r="H196" s="36"/>
      <c r="I196" s="115"/>
      <c r="J196" s="36"/>
      <c r="K196" s="36"/>
      <c r="L196" s="39"/>
      <c r="M196" s="210"/>
      <c r="N196" s="211"/>
      <c r="O196" s="71"/>
      <c r="P196" s="71"/>
      <c r="Q196" s="71"/>
      <c r="R196" s="71"/>
      <c r="S196" s="71"/>
      <c r="T196" s="72"/>
      <c r="U196" s="34"/>
      <c r="V196" s="34"/>
      <c r="W196" s="34"/>
      <c r="X196" s="34"/>
      <c r="Y196" s="34"/>
      <c r="Z196" s="34"/>
      <c r="AA196" s="34"/>
      <c r="AB196" s="34"/>
      <c r="AC196" s="34"/>
      <c r="AD196" s="34"/>
      <c r="AE196" s="34"/>
      <c r="AT196" s="17" t="s">
        <v>141</v>
      </c>
      <c r="AU196" s="17" t="s">
        <v>83</v>
      </c>
    </row>
    <row r="197" spans="1:65" s="13" customFormat="1" ht="11.25">
      <c r="B197" s="222"/>
      <c r="C197" s="223"/>
      <c r="D197" s="208" t="s">
        <v>142</v>
      </c>
      <c r="E197" s="224" t="s">
        <v>1</v>
      </c>
      <c r="F197" s="225" t="s">
        <v>789</v>
      </c>
      <c r="G197" s="223"/>
      <c r="H197" s="226">
        <v>4.5999999999999999E-2</v>
      </c>
      <c r="I197" s="227"/>
      <c r="J197" s="223"/>
      <c r="K197" s="223"/>
      <c r="L197" s="228"/>
      <c r="M197" s="229"/>
      <c r="N197" s="230"/>
      <c r="O197" s="230"/>
      <c r="P197" s="230"/>
      <c r="Q197" s="230"/>
      <c r="R197" s="230"/>
      <c r="S197" s="230"/>
      <c r="T197" s="231"/>
      <c r="AT197" s="232" t="s">
        <v>142</v>
      </c>
      <c r="AU197" s="232" t="s">
        <v>83</v>
      </c>
      <c r="AV197" s="13" t="s">
        <v>85</v>
      </c>
      <c r="AW197" s="13" t="s">
        <v>31</v>
      </c>
      <c r="AX197" s="13" t="s">
        <v>75</v>
      </c>
      <c r="AY197" s="232" t="s">
        <v>132</v>
      </c>
    </row>
    <row r="198" spans="1:65" s="14" customFormat="1" ht="11.25">
      <c r="B198" s="233"/>
      <c r="C198" s="234"/>
      <c r="D198" s="208" t="s">
        <v>142</v>
      </c>
      <c r="E198" s="235" t="s">
        <v>1</v>
      </c>
      <c r="F198" s="236" t="s">
        <v>145</v>
      </c>
      <c r="G198" s="234"/>
      <c r="H198" s="237">
        <v>4.5999999999999999E-2</v>
      </c>
      <c r="I198" s="238"/>
      <c r="J198" s="234"/>
      <c r="K198" s="234"/>
      <c r="L198" s="239"/>
      <c r="M198" s="240"/>
      <c r="N198" s="241"/>
      <c r="O198" s="241"/>
      <c r="P198" s="241"/>
      <c r="Q198" s="241"/>
      <c r="R198" s="241"/>
      <c r="S198" s="241"/>
      <c r="T198" s="242"/>
      <c r="AT198" s="243" t="s">
        <v>142</v>
      </c>
      <c r="AU198" s="243" t="s">
        <v>83</v>
      </c>
      <c r="AV198" s="14" t="s">
        <v>139</v>
      </c>
      <c r="AW198" s="14" t="s">
        <v>31</v>
      </c>
      <c r="AX198" s="14" t="s">
        <v>83</v>
      </c>
      <c r="AY198" s="243" t="s">
        <v>132</v>
      </c>
    </row>
    <row r="199" spans="1:65" s="2" customFormat="1" ht="21.75" customHeight="1">
      <c r="A199" s="34"/>
      <c r="B199" s="35"/>
      <c r="C199" s="244" t="s">
        <v>217</v>
      </c>
      <c r="D199" s="244" t="s">
        <v>441</v>
      </c>
      <c r="E199" s="245" t="s">
        <v>485</v>
      </c>
      <c r="F199" s="246" t="s">
        <v>486</v>
      </c>
      <c r="G199" s="247" t="s">
        <v>458</v>
      </c>
      <c r="H199" s="248">
        <v>0.375</v>
      </c>
      <c r="I199" s="249"/>
      <c r="J199" s="250">
        <f>ROUND(I199*H199,2)</f>
        <v>0</v>
      </c>
      <c r="K199" s="246" t="s">
        <v>137</v>
      </c>
      <c r="L199" s="39"/>
      <c r="M199" s="251" t="s">
        <v>1</v>
      </c>
      <c r="N199" s="252" t="s">
        <v>40</v>
      </c>
      <c r="O199" s="71"/>
      <c r="P199" s="204">
        <f>O199*H199</f>
        <v>0</v>
      </c>
      <c r="Q199" s="204">
        <v>0</v>
      </c>
      <c r="R199" s="204">
        <f>Q199*H199</f>
        <v>0</v>
      </c>
      <c r="S199" s="204">
        <v>0</v>
      </c>
      <c r="T199" s="205">
        <f>S199*H199</f>
        <v>0</v>
      </c>
      <c r="U199" s="34"/>
      <c r="V199" s="34"/>
      <c r="W199" s="34"/>
      <c r="X199" s="34"/>
      <c r="Y199" s="34"/>
      <c r="Z199" s="34"/>
      <c r="AA199" s="34"/>
      <c r="AB199" s="34"/>
      <c r="AC199" s="34"/>
      <c r="AD199" s="34"/>
      <c r="AE199" s="34"/>
      <c r="AR199" s="206" t="s">
        <v>139</v>
      </c>
      <c r="AT199" s="206" t="s">
        <v>441</v>
      </c>
      <c r="AU199" s="206" t="s">
        <v>83</v>
      </c>
      <c r="AY199" s="17" t="s">
        <v>132</v>
      </c>
      <c r="BE199" s="207">
        <f>IF(N199="základní",J199,0)</f>
        <v>0</v>
      </c>
      <c r="BF199" s="207">
        <f>IF(N199="snížená",J199,0)</f>
        <v>0</v>
      </c>
      <c r="BG199" s="207">
        <f>IF(N199="zákl. přenesená",J199,0)</f>
        <v>0</v>
      </c>
      <c r="BH199" s="207">
        <f>IF(N199="sníž. přenesená",J199,0)</f>
        <v>0</v>
      </c>
      <c r="BI199" s="207">
        <f>IF(N199="nulová",J199,0)</f>
        <v>0</v>
      </c>
      <c r="BJ199" s="17" t="s">
        <v>83</v>
      </c>
      <c r="BK199" s="207">
        <f>ROUND(I199*H199,2)</f>
        <v>0</v>
      </c>
      <c r="BL199" s="17" t="s">
        <v>139</v>
      </c>
      <c r="BM199" s="206" t="s">
        <v>790</v>
      </c>
    </row>
    <row r="200" spans="1:65" s="2" customFormat="1" ht="48.75">
      <c r="A200" s="34"/>
      <c r="B200" s="35"/>
      <c r="C200" s="36"/>
      <c r="D200" s="208" t="s">
        <v>141</v>
      </c>
      <c r="E200" s="36"/>
      <c r="F200" s="209" t="s">
        <v>488</v>
      </c>
      <c r="G200" s="36"/>
      <c r="H200" s="36"/>
      <c r="I200" s="115"/>
      <c r="J200" s="36"/>
      <c r="K200" s="36"/>
      <c r="L200" s="39"/>
      <c r="M200" s="210"/>
      <c r="N200" s="211"/>
      <c r="O200" s="71"/>
      <c r="P200" s="71"/>
      <c r="Q200" s="71"/>
      <c r="R200" s="71"/>
      <c r="S200" s="71"/>
      <c r="T200" s="72"/>
      <c r="U200" s="34"/>
      <c r="V200" s="34"/>
      <c r="W200" s="34"/>
      <c r="X200" s="34"/>
      <c r="Y200" s="34"/>
      <c r="Z200" s="34"/>
      <c r="AA200" s="34"/>
      <c r="AB200" s="34"/>
      <c r="AC200" s="34"/>
      <c r="AD200" s="34"/>
      <c r="AE200" s="34"/>
      <c r="AT200" s="17" t="s">
        <v>141</v>
      </c>
      <c r="AU200" s="17" t="s">
        <v>83</v>
      </c>
    </row>
    <row r="201" spans="1:65" s="13" customFormat="1" ht="11.25">
      <c r="B201" s="222"/>
      <c r="C201" s="223"/>
      <c r="D201" s="208" t="s">
        <v>142</v>
      </c>
      <c r="E201" s="224" t="s">
        <v>1</v>
      </c>
      <c r="F201" s="225" t="s">
        <v>782</v>
      </c>
      <c r="G201" s="223"/>
      <c r="H201" s="226">
        <v>0.375</v>
      </c>
      <c r="I201" s="227"/>
      <c r="J201" s="223"/>
      <c r="K201" s="223"/>
      <c r="L201" s="228"/>
      <c r="M201" s="229"/>
      <c r="N201" s="230"/>
      <c r="O201" s="230"/>
      <c r="P201" s="230"/>
      <c r="Q201" s="230"/>
      <c r="R201" s="230"/>
      <c r="S201" s="230"/>
      <c r="T201" s="231"/>
      <c r="AT201" s="232" t="s">
        <v>142</v>
      </c>
      <c r="AU201" s="232" t="s">
        <v>83</v>
      </c>
      <c r="AV201" s="13" t="s">
        <v>85</v>
      </c>
      <c r="AW201" s="13" t="s">
        <v>31</v>
      </c>
      <c r="AX201" s="13" t="s">
        <v>75</v>
      </c>
      <c r="AY201" s="232" t="s">
        <v>132</v>
      </c>
    </row>
    <row r="202" spans="1:65" s="14" customFormat="1" ht="11.25">
      <c r="B202" s="233"/>
      <c r="C202" s="234"/>
      <c r="D202" s="208" t="s">
        <v>142</v>
      </c>
      <c r="E202" s="235" t="s">
        <v>1</v>
      </c>
      <c r="F202" s="236" t="s">
        <v>145</v>
      </c>
      <c r="G202" s="234"/>
      <c r="H202" s="237">
        <v>0.375</v>
      </c>
      <c r="I202" s="238"/>
      <c r="J202" s="234"/>
      <c r="K202" s="234"/>
      <c r="L202" s="239"/>
      <c r="M202" s="240"/>
      <c r="N202" s="241"/>
      <c r="O202" s="241"/>
      <c r="P202" s="241"/>
      <c r="Q202" s="241"/>
      <c r="R202" s="241"/>
      <c r="S202" s="241"/>
      <c r="T202" s="242"/>
      <c r="AT202" s="243" t="s">
        <v>142</v>
      </c>
      <c r="AU202" s="243" t="s">
        <v>83</v>
      </c>
      <c r="AV202" s="14" t="s">
        <v>139</v>
      </c>
      <c r="AW202" s="14" t="s">
        <v>31</v>
      </c>
      <c r="AX202" s="14" t="s">
        <v>83</v>
      </c>
      <c r="AY202" s="243" t="s">
        <v>132</v>
      </c>
    </row>
    <row r="203" spans="1:65" s="2" customFormat="1" ht="21.75" customHeight="1">
      <c r="A203" s="34"/>
      <c r="B203" s="35"/>
      <c r="C203" s="244" t="s">
        <v>8</v>
      </c>
      <c r="D203" s="244" t="s">
        <v>441</v>
      </c>
      <c r="E203" s="245" t="s">
        <v>791</v>
      </c>
      <c r="F203" s="246" t="s">
        <v>792</v>
      </c>
      <c r="G203" s="247" t="s">
        <v>149</v>
      </c>
      <c r="H203" s="248">
        <v>123</v>
      </c>
      <c r="I203" s="249"/>
      <c r="J203" s="250">
        <f>ROUND(I203*H203,2)</f>
        <v>0</v>
      </c>
      <c r="K203" s="246" t="s">
        <v>137</v>
      </c>
      <c r="L203" s="39"/>
      <c r="M203" s="251" t="s">
        <v>1</v>
      </c>
      <c r="N203" s="252" t="s">
        <v>40</v>
      </c>
      <c r="O203" s="71"/>
      <c r="P203" s="204">
        <f>O203*H203</f>
        <v>0</v>
      </c>
      <c r="Q203" s="204">
        <v>0</v>
      </c>
      <c r="R203" s="204">
        <f>Q203*H203</f>
        <v>0</v>
      </c>
      <c r="S203" s="204">
        <v>0</v>
      </c>
      <c r="T203" s="205">
        <f>S203*H203</f>
        <v>0</v>
      </c>
      <c r="U203" s="34"/>
      <c r="V203" s="34"/>
      <c r="W203" s="34"/>
      <c r="X203" s="34"/>
      <c r="Y203" s="34"/>
      <c r="Z203" s="34"/>
      <c r="AA203" s="34"/>
      <c r="AB203" s="34"/>
      <c r="AC203" s="34"/>
      <c r="AD203" s="34"/>
      <c r="AE203" s="34"/>
      <c r="AR203" s="206" t="s">
        <v>139</v>
      </c>
      <c r="AT203" s="206" t="s">
        <v>441</v>
      </c>
      <c r="AU203" s="206" t="s">
        <v>83</v>
      </c>
      <c r="AY203" s="17" t="s">
        <v>132</v>
      </c>
      <c r="BE203" s="207">
        <f>IF(N203="základní",J203,0)</f>
        <v>0</v>
      </c>
      <c r="BF203" s="207">
        <f>IF(N203="snížená",J203,0)</f>
        <v>0</v>
      </c>
      <c r="BG203" s="207">
        <f>IF(N203="zákl. přenesená",J203,0)</f>
        <v>0</v>
      </c>
      <c r="BH203" s="207">
        <f>IF(N203="sníž. přenesená",J203,0)</f>
        <v>0</v>
      </c>
      <c r="BI203" s="207">
        <f>IF(N203="nulová",J203,0)</f>
        <v>0</v>
      </c>
      <c r="BJ203" s="17" t="s">
        <v>83</v>
      </c>
      <c r="BK203" s="207">
        <f>ROUND(I203*H203,2)</f>
        <v>0</v>
      </c>
      <c r="BL203" s="17" t="s">
        <v>139</v>
      </c>
      <c r="BM203" s="206" t="s">
        <v>793</v>
      </c>
    </row>
    <row r="204" spans="1:65" s="2" customFormat="1" ht="39">
      <c r="A204" s="34"/>
      <c r="B204" s="35"/>
      <c r="C204" s="36"/>
      <c r="D204" s="208" t="s">
        <v>141</v>
      </c>
      <c r="E204" s="36"/>
      <c r="F204" s="209" t="s">
        <v>794</v>
      </c>
      <c r="G204" s="36"/>
      <c r="H204" s="36"/>
      <c r="I204" s="115"/>
      <c r="J204" s="36"/>
      <c r="K204" s="36"/>
      <c r="L204" s="39"/>
      <c r="M204" s="210"/>
      <c r="N204" s="211"/>
      <c r="O204" s="71"/>
      <c r="P204" s="71"/>
      <c r="Q204" s="71"/>
      <c r="R204" s="71"/>
      <c r="S204" s="71"/>
      <c r="T204" s="72"/>
      <c r="U204" s="34"/>
      <c r="V204" s="34"/>
      <c r="W204" s="34"/>
      <c r="X204" s="34"/>
      <c r="Y204" s="34"/>
      <c r="Z204" s="34"/>
      <c r="AA204" s="34"/>
      <c r="AB204" s="34"/>
      <c r="AC204" s="34"/>
      <c r="AD204" s="34"/>
      <c r="AE204" s="34"/>
      <c r="AT204" s="17" t="s">
        <v>141</v>
      </c>
      <c r="AU204" s="17" t="s">
        <v>83</v>
      </c>
    </row>
    <row r="205" spans="1:65" s="12" customFormat="1" ht="11.25">
      <c r="B205" s="212"/>
      <c r="C205" s="213"/>
      <c r="D205" s="208" t="s">
        <v>142</v>
      </c>
      <c r="E205" s="214" t="s">
        <v>1</v>
      </c>
      <c r="F205" s="215" t="s">
        <v>754</v>
      </c>
      <c r="G205" s="213"/>
      <c r="H205" s="214" t="s">
        <v>1</v>
      </c>
      <c r="I205" s="216"/>
      <c r="J205" s="213"/>
      <c r="K205" s="213"/>
      <c r="L205" s="217"/>
      <c r="M205" s="218"/>
      <c r="N205" s="219"/>
      <c r="O205" s="219"/>
      <c r="P205" s="219"/>
      <c r="Q205" s="219"/>
      <c r="R205" s="219"/>
      <c r="S205" s="219"/>
      <c r="T205" s="220"/>
      <c r="AT205" s="221" t="s">
        <v>142</v>
      </c>
      <c r="AU205" s="221" t="s">
        <v>83</v>
      </c>
      <c r="AV205" s="12" t="s">
        <v>83</v>
      </c>
      <c r="AW205" s="12" t="s">
        <v>31</v>
      </c>
      <c r="AX205" s="12" t="s">
        <v>75</v>
      </c>
      <c r="AY205" s="221" t="s">
        <v>132</v>
      </c>
    </row>
    <row r="206" spans="1:65" s="13" customFormat="1" ht="11.25">
      <c r="B206" s="222"/>
      <c r="C206" s="223"/>
      <c r="D206" s="208" t="s">
        <v>142</v>
      </c>
      <c r="E206" s="224" t="s">
        <v>1</v>
      </c>
      <c r="F206" s="225" t="s">
        <v>606</v>
      </c>
      <c r="G206" s="223"/>
      <c r="H206" s="226">
        <v>89</v>
      </c>
      <c r="I206" s="227"/>
      <c r="J206" s="223"/>
      <c r="K206" s="223"/>
      <c r="L206" s="228"/>
      <c r="M206" s="229"/>
      <c r="N206" s="230"/>
      <c r="O206" s="230"/>
      <c r="P206" s="230"/>
      <c r="Q206" s="230"/>
      <c r="R206" s="230"/>
      <c r="S206" s="230"/>
      <c r="T206" s="231"/>
      <c r="AT206" s="232" t="s">
        <v>142</v>
      </c>
      <c r="AU206" s="232" t="s">
        <v>83</v>
      </c>
      <c r="AV206" s="13" t="s">
        <v>85</v>
      </c>
      <c r="AW206" s="13" t="s">
        <v>31</v>
      </c>
      <c r="AX206" s="13" t="s">
        <v>75</v>
      </c>
      <c r="AY206" s="232" t="s">
        <v>132</v>
      </c>
    </row>
    <row r="207" spans="1:65" s="12" customFormat="1" ht="11.25">
      <c r="B207" s="212"/>
      <c r="C207" s="213"/>
      <c r="D207" s="208" t="s">
        <v>142</v>
      </c>
      <c r="E207" s="214" t="s">
        <v>1</v>
      </c>
      <c r="F207" s="215" t="s">
        <v>755</v>
      </c>
      <c r="G207" s="213"/>
      <c r="H207" s="214" t="s">
        <v>1</v>
      </c>
      <c r="I207" s="216"/>
      <c r="J207" s="213"/>
      <c r="K207" s="213"/>
      <c r="L207" s="217"/>
      <c r="M207" s="218"/>
      <c r="N207" s="219"/>
      <c r="O207" s="219"/>
      <c r="P207" s="219"/>
      <c r="Q207" s="219"/>
      <c r="R207" s="219"/>
      <c r="S207" s="219"/>
      <c r="T207" s="220"/>
      <c r="AT207" s="221" t="s">
        <v>142</v>
      </c>
      <c r="AU207" s="221" t="s">
        <v>83</v>
      </c>
      <c r="AV207" s="12" t="s">
        <v>83</v>
      </c>
      <c r="AW207" s="12" t="s">
        <v>31</v>
      </c>
      <c r="AX207" s="12" t="s">
        <v>75</v>
      </c>
      <c r="AY207" s="221" t="s">
        <v>132</v>
      </c>
    </row>
    <row r="208" spans="1:65" s="13" customFormat="1" ht="11.25">
      <c r="B208" s="222"/>
      <c r="C208" s="223"/>
      <c r="D208" s="208" t="s">
        <v>142</v>
      </c>
      <c r="E208" s="224" t="s">
        <v>1</v>
      </c>
      <c r="F208" s="225" t="s">
        <v>314</v>
      </c>
      <c r="G208" s="223"/>
      <c r="H208" s="226">
        <v>34</v>
      </c>
      <c r="I208" s="227"/>
      <c r="J208" s="223"/>
      <c r="K208" s="223"/>
      <c r="L208" s="228"/>
      <c r="M208" s="229"/>
      <c r="N208" s="230"/>
      <c r="O208" s="230"/>
      <c r="P208" s="230"/>
      <c r="Q208" s="230"/>
      <c r="R208" s="230"/>
      <c r="S208" s="230"/>
      <c r="T208" s="231"/>
      <c r="AT208" s="232" t="s">
        <v>142</v>
      </c>
      <c r="AU208" s="232" t="s">
        <v>83</v>
      </c>
      <c r="AV208" s="13" t="s">
        <v>85</v>
      </c>
      <c r="AW208" s="13" t="s">
        <v>31</v>
      </c>
      <c r="AX208" s="13" t="s">
        <v>75</v>
      </c>
      <c r="AY208" s="232" t="s">
        <v>132</v>
      </c>
    </row>
    <row r="209" spans="1:65" s="14" customFormat="1" ht="11.25">
      <c r="B209" s="233"/>
      <c r="C209" s="234"/>
      <c r="D209" s="208" t="s">
        <v>142</v>
      </c>
      <c r="E209" s="235" t="s">
        <v>1</v>
      </c>
      <c r="F209" s="236" t="s">
        <v>145</v>
      </c>
      <c r="G209" s="234"/>
      <c r="H209" s="237">
        <v>123</v>
      </c>
      <c r="I209" s="238"/>
      <c r="J209" s="234"/>
      <c r="K209" s="234"/>
      <c r="L209" s="239"/>
      <c r="M209" s="240"/>
      <c r="N209" s="241"/>
      <c r="O209" s="241"/>
      <c r="P209" s="241"/>
      <c r="Q209" s="241"/>
      <c r="R209" s="241"/>
      <c r="S209" s="241"/>
      <c r="T209" s="242"/>
      <c r="AT209" s="243" t="s">
        <v>142</v>
      </c>
      <c r="AU209" s="243" t="s">
        <v>83</v>
      </c>
      <c r="AV209" s="14" t="s">
        <v>139</v>
      </c>
      <c r="AW209" s="14" t="s">
        <v>31</v>
      </c>
      <c r="AX209" s="14" t="s">
        <v>83</v>
      </c>
      <c r="AY209" s="243" t="s">
        <v>132</v>
      </c>
    </row>
    <row r="210" spans="1:65" s="2" customFormat="1" ht="21.75" customHeight="1">
      <c r="A210" s="34"/>
      <c r="B210" s="35"/>
      <c r="C210" s="244" t="s">
        <v>224</v>
      </c>
      <c r="D210" s="244" t="s">
        <v>441</v>
      </c>
      <c r="E210" s="245" t="s">
        <v>490</v>
      </c>
      <c r="F210" s="246" t="s">
        <v>491</v>
      </c>
      <c r="G210" s="247" t="s">
        <v>492</v>
      </c>
      <c r="H210" s="248">
        <v>412.5</v>
      </c>
      <c r="I210" s="249"/>
      <c r="J210" s="250">
        <f>ROUND(I210*H210,2)</f>
        <v>0</v>
      </c>
      <c r="K210" s="246" t="s">
        <v>137</v>
      </c>
      <c r="L210" s="39"/>
      <c r="M210" s="251" t="s">
        <v>1</v>
      </c>
      <c r="N210" s="252" t="s">
        <v>40</v>
      </c>
      <c r="O210" s="71"/>
      <c r="P210" s="204">
        <f>O210*H210</f>
        <v>0</v>
      </c>
      <c r="Q210" s="204">
        <v>0</v>
      </c>
      <c r="R210" s="204">
        <f>Q210*H210</f>
        <v>0</v>
      </c>
      <c r="S210" s="204">
        <v>0</v>
      </c>
      <c r="T210" s="205">
        <f>S210*H210</f>
        <v>0</v>
      </c>
      <c r="U210" s="34"/>
      <c r="V210" s="34"/>
      <c r="W210" s="34"/>
      <c r="X210" s="34"/>
      <c r="Y210" s="34"/>
      <c r="Z210" s="34"/>
      <c r="AA210" s="34"/>
      <c r="AB210" s="34"/>
      <c r="AC210" s="34"/>
      <c r="AD210" s="34"/>
      <c r="AE210" s="34"/>
      <c r="AR210" s="206" t="s">
        <v>139</v>
      </c>
      <c r="AT210" s="206" t="s">
        <v>441</v>
      </c>
      <c r="AU210" s="206" t="s">
        <v>83</v>
      </c>
      <c r="AY210" s="17" t="s">
        <v>132</v>
      </c>
      <c r="BE210" s="207">
        <f>IF(N210="základní",J210,0)</f>
        <v>0</v>
      </c>
      <c r="BF210" s="207">
        <f>IF(N210="snížená",J210,0)</f>
        <v>0</v>
      </c>
      <c r="BG210" s="207">
        <f>IF(N210="zákl. přenesená",J210,0)</f>
        <v>0</v>
      </c>
      <c r="BH210" s="207">
        <f>IF(N210="sníž. přenesená",J210,0)</f>
        <v>0</v>
      </c>
      <c r="BI210" s="207">
        <f>IF(N210="nulová",J210,0)</f>
        <v>0</v>
      </c>
      <c r="BJ210" s="17" t="s">
        <v>83</v>
      </c>
      <c r="BK210" s="207">
        <f>ROUND(I210*H210,2)</f>
        <v>0</v>
      </c>
      <c r="BL210" s="17" t="s">
        <v>139</v>
      </c>
      <c r="BM210" s="206" t="s">
        <v>795</v>
      </c>
    </row>
    <row r="211" spans="1:65" s="2" customFormat="1" ht="48.75">
      <c r="A211" s="34"/>
      <c r="B211" s="35"/>
      <c r="C211" s="36"/>
      <c r="D211" s="208" t="s">
        <v>141</v>
      </c>
      <c r="E211" s="36"/>
      <c r="F211" s="209" t="s">
        <v>494</v>
      </c>
      <c r="G211" s="36"/>
      <c r="H211" s="36"/>
      <c r="I211" s="115"/>
      <c r="J211" s="36"/>
      <c r="K211" s="36"/>
      <c r="L211" s="39"/>
      <c r="M211" s="210"/>
      <c r="N211" s="211"/>
      <c r="O211" s="71"/>
      <c r="P211" s="71"/>
      <c r="Q211" s="71"/>
      <c r="R211" s="71"/>
      <c r="S211" s="71"/>
      <c r="T211" s="72"/>
      <c r="U211" s="34"/>
      <c r="V211" s="34"/>
      <c r="W211" s="34"/>
      <c r="X211" s="34"/>
      <c r="Y211" s="34"/>
      <c r="Z211" s="34"/>
      <c r="AA211" s="34"/>
      <c r="AB211" s="34"/>
      <c r="AC211" s="34"/>
      <c r="AD211" s="34"/>
      <c r="AE211" s="34"/>
      <c r="AT211" s="17" t="s">
        <v>141</v>
      </c>
      <c r="AU211" s="17" t="s">
        <v>83</v>
      </c>
    </row>
    <row r="212" spans="1:65" s="13" customFormat="1" ht="11.25">
      <c r="B212" s="222"/>
      <c r="C212" s="223"/>
      <c r="D212" s="208" t="s">
        <v>142</v>
      </c>
      <c r="E212" s="224" t="s">
        <v>1</v>
      </c>
      <c r="F212" s="225" t="s">
        <v>796</v>
      </c>
      <c r="G212" s="223"/>
      <c r="H212" s="226">
        <v>412.5</v>
      </c>
      <c r="I212" s="227"/>
      <c r="J212" s="223"/>
      <c r="K212" s="223"/>
      <c r="L212" s="228"/>
      <c r="M212" s="229"/>
      <c r="N212" s="230"/>
      <c r="O212" s="230"/>
      <c r="P212" s="230"/>
      <c r="Q212" s="230"/>
      <c r="R212" s="230"/>
      <c r="S212" s="230"/>
      <c r="T212" s="231"/>
      <c r="AT212" s="232" t="s">
        <v>142</v>
      </c>
      <c r="AU212" s="232" t="s">
        <v>83</v>
      </c>
      <c r="AV212" s="13" t="s">
        <v>85</v>
      </c>
      <c r="AW212" s="13" t="s">
        <v>31</v>
      </c>
      <c r="AX212" s="13" t="s">
        <v>75</v>
      </c>
      <c r="AY212" s="232" t="s">
        <v>132</v>
      </c>
    </row>
    <row r="213" spans="1:65" s="14" customFormat="1" ht="11.25">
      <c r="B213" s="233"/>
      <c r="C213" s="234"/>
      <c r="D213" s="208" t="s">
        <v>142</v>
      </c>
      <c r="E213" s="235" t="s">
        <v>1</v>
      </c>
      <c r="F213" s="236" t="s">
        <v>145</v>
      </c>
      <c r="G213" s="234"/>
      <c r="H213" s="237">
        <v>412.5</v>
      </c>
      <c r="I213" s="238"/>
      <c r="J213" s="234"/>
      <c r="K213" s="234"/>
      <c r="L213" s="239"/>
      <c r="M213" s="240"/>
      <c r="N213" s="241"/>
      <c r="O213" s="241"/>
      <c r="P213" s="241"/>
      <c r="Q213" s="241"/>
      <c r="R213" s="241"/>
      <c r="S213" s="241"/>
      <c r="T213" s="242"/>
      <c r="AT213" s="243" t="s">
        <v>142</v>
      </c>
      <c r="AU213" s="243" t="s">
        <v>83</v>
      </c>
      <c r="AV213" s="14" t="s">
        <v>139</v>
      </c>
      <c r="AW213" s="14" t="s">
        <v>31</v>
      </c>
      <c r="AX213" s="14" t="s">
        <v>83</v>
      </c>
      <c r="AY213" s="243" t="s">
        <v>132</v>
      </c>
    </row>
    <row r="214" spans="1:65" s="2" customFormat="1" ht="21.75" customHeight="1">
      <c r="A214" s="34"/>
      <c r="B214" s="35"/>
      <c r="C214" s="244" t="s">
        <v>228</v>
      </c>
      <c r="D214" s="244" t="s">
        <v>441</v>
      </c>
      <c r="E214" s="245" t="s">
        <v>510</v>
      </c>
      <c r="F214" s="246" t="s">
        <v>511</v>
      </c>
      <c r="G214" s="247" t="s">
        <v>458</v>
      </c>
      <c r="H214" s="248">
        <v>0.42499999999999999</v>
      </c>
      <c r="I214" s="249"/>
      <c r="J214" s="250">
        <f>ROUND(I214*H214,2)</f>
        <v>0</v>
      </c>
      <c r="K214" s="246" t="s">
        <v>137</v>
      </c>
      <c r="L214" s="39"/>
      <c r="M214" s="251" t="s">
        <v>1</v>
      </c>
      <c r="N214" s="252" t="s">
        <v>40</v>
      </c>
      <c r="O214" s="71"/>
      <c r="P214" s="204">
        <f>O214*H214</f>
        <v>0</v>
      </c>
      <c r="Q214" s="204">
        <v>0</v>
      </c>
      <c r="R214" s="204">
        <f>Q214*H214</f>
        <v>0</v>
      </c>
      <c r="S214" s="204">
        <v>0</v>
      </c>
      <c r="T214" s="205">
        <f>S214*H214</f>
        <v>0</v>
      </c>
      <c r="U214" s="34"/>
      <c r="V214" s="34"/>
      <c r="W214" s="34"/>
      <c r="X214" s="34"/>
      <c r="Y214" s="34"/>
      <c r="Z214" s="34"/>
      <c r="AA214" s="34"/>
      <c r="AB214" s="34"/>
      <c r="AC214" s="34"/>
      <c r="AD214" s="34"/>
      <c r="AE214" s="34"/>
      <c r="AR214" s="206" t="s">
        <v>139</v>
      </c>
      <c r="AT214" s="206" t="s">
        <v>441</v>
      </c>
      <c r="AU214" s="206" t="s">
        <v>83</v>
      </c>
      <c r="AY214" s="17" t="s">
        <v>132</v>
      </c>
      <c r="BE214" s="207">
        <f>IF(N214="základní",J214,0)</f>
        <v>0</v>
      </c>
      <c r="BF214" s="207">
        <f>IF(N214="snížená",J214,0)</f>
        <v>0</v>
      </c>
      <c r="BG214" s="207">
        <f>IF(N214="zákl. přenesená",J214,0)</f>
        <v>0</v>
      </c>
      <c r="BH214" s="207">
        <f>IF(N214="sníž. přenesená",J214,0)</f>
        <v>0</v>
      </c>
      <c r="BI214" s="207">
        <f>IF(N214="nulová",J214,0)</f>
        <v>0</v>
      </c>
      <c r="BJ214" s="17" t="s">
        <v>83</v>
      </c>
      <c r="BK214" s="207">
        <f>ROUND(I214*H214,2)</f>
        <v>0</v>
      </c>
      <c r="BL214" s="17" t="s">
        <v>139</v>
      </c>
      <c r="BM214" s="206" t="s">
        <v>797</v>
      </c>
    </row>
    <row r="215" spans="1:65" s="2" customFormat="1" ht="78">
      <c r="A215" s="34"/>
      <c r="B215" s="35"/>
      <c r="C215" s="36"/>
      <c r="D215" s="208" t="s">
        <v>141</v>
      </c>
      <c r="E215" s="36"/>
      <c r="F215" s="209" t="s">
        <v>513</v>
      </c>
      <c r="G215" s="36"/>
      <c r="H215" s="36"/>
      <c r="I215" s="115"/>
      <c r="J215" s="36"/>
      <c r="K215" s="36"/>
      <c r="L215" s="39"/>
      <c r="M215" s="210"/>
      <c r="N215" s="211"/>
      <c r="O215" s="71"/>
      <c r="P215" s="71"/>
      <c r="Q215" s="71"/>
      <c r="R215" s="71"/>
      <c r="S215" s="71"/>
      <c r="T215" s="72"/>
      <c r="U215" s="34"/>
      <c r="V215" s="34"/>
      <c r="W215" s="34"/>
      <c r="X215" s="34"/>
      <c r="Y215" s="34"/>
      <c r="Z215" s="34"/>
      <c r="AA215" s="34"/>
      <c r="AB215" s="34"/>
      <c r="AC215" s="34"/>
      <c r="AD215" s="34"/>
      <c r="AE215" s="34"/>
      <c r="AT215" s="17" t="s">
        <v>141</v>
      </c>
      <c r="AU215" s="17" t="s">
        <v>83</v>
      </c>
    </row>
    <row r="216" spans="1:65" s="13" customFormat="1" ht="11.25">
      <c r="B216" s="222"/>
      <c r="C216" s="223"/>
      <c r="D216" s="208" t="s">
        <v>142</v>
      </c>
      <c r="E216" s="224" t="s">
        <v>1</v>
      </c>
      <c r="F216" s="225" t="s">
        <v>782</v>
      </c>
      <c r="G216" s="223"/>
      <c r="H216" s="226">
        <v>0.375</v>
      </c>
      <c r="I216" s="227"/>
      <c r="J216" s="223"/>
      <c r="K216" s="223"/>
      <c r="L216" s="228"/>
      <c r="M216" s="229"/>
      <c r="N216" s="230"/>
      <c r="O216" s="230"/>
      <c r="P216" s="230"/>
      <c r="Q216" s="230"/>
      <c r="R216" s="230"/>
      <c r="S216" s="230"/>
      <c r="T216" s="231"/>
      <c r="AT216" s="232" t="s">
        <v>142</v>
      </c>
      <c r="AU216" s="232" t="s">
        <v>83</v>
      </c>
      <c r="AV216" s="13" t="s">
        <v>85</v>
      </c>
      <c r="AW216" s="13" t="s">
        <v>31</v>
      </c>
      <c r="AX216" s="13" t="s">
        <v>75</v>
      </c>
      <c r="AY216" s="232" t="s">
        <v>132</v>
      </c>
    </row>
    <row r="217" spans="1:65" s="13" customFormat="1" ht="11.25">
      <c r="B217" s="222"/>
      <c r="C217" s="223"/>
      <c r="D217" s="208" t="s">
        <v>142</v>
      </c>
      <c r="E217" s="224" t="s">
        <v>1</v>
      </c>
      <c r="F217" s="225" t="s">
        <v>798</v>
      </c>
      <c r="G217" s="223"/>
      <c r="H217" s="226">
        <v>0.05</v>
      </c>
      <c r="I217" s="227"/>
      <c r="J217" s="223"/>
      <c r="K217" s="223"/>
      <c r="L217" s="228"/>
      <c r="M217" s="229"/>
      <c r="N217" s="230"/>
      <c r="O217" s="230"/>
      <c r="P217" s="230"/>
      <c r="Q217" s="230"/>
      <c r="R217" s="230"/>
      <c r="S217" s="230"/>
      <c r="T217" s="231"/>
      <c r="AT217" s="232" t="s">
        <v>142</v>
      </c>
      <c r="AU217" s="232" t="s">
        <v>83</v>
      </c>
      <c r="AV217" s="13" t="s">
        <v>85</v>
      </c>
      <c r="AW217" s="13" t="s">
        <v>31</v>
      </c>
      <c r="AX217" s="13" t="s">
        <v>75</v>
      </c>
      <c r="AY217" s="232" t="s">
        <v>132</v>
      </c>
    </row>
    <row r="218" spans="1:65" s="14" customFormat="1" ht="11.25">
      <c r="B218" s="233"/>
      <c r="C218" s="234"/>
      <c r="D218" s="208" t="s">
        <v>142</v>
      </c>
      <c r="E218" s="235" t="s">
        <v>1</v>
      </c>
      <c r="F218" s="236" t="s">
        <v>145</v>
      </c>
      <c r="G218" s="234"/>
      <c r="H218" s="237">
        <v>0.42499999999999999</v>
      </c>
      <c r="I218" s="238"/>
      <c r="J218" s="234"/>
      <c r="K218" s="234"/>
      <c r="L218" s="239"/>
      <c r="M218" s="240"/>
      <c r="N218" s="241"/>
      <c r="O218" s="241"/>
      <c r="P218" s="241"/>
      <c r="Q218" s="241"/>
      <c r="R218" s="241"/>
      <c r="S218" s="241"/>
      <c r="T218" s="242"/>
      <c r="AT218" s="243" t="s">
        <v>142</v>
      </c>
      <c r="AU218" s="243" t="s">
        <v>83</v>
      </c>
      <c r="AV218" s="14" t="s">
        <v>139</v>
      </c>
      <c r="AW218" s="14" t="s">
        <v>31</v>
      </c>
      <c r="AX218" s="14" t="s">
        <v>83</v>
      </c>
      <c r="AY218" s="243" t="s">
        <v>132</v>
      </c>
    </row>
    <row r="219" spans="1:65" s="2" customFormat="1" ht="21.75" customHeight="1">
      <c r="A219" s="34"/>
      <c r="B219" s="35"/>
      <c r="C219" s="244" t="s">
        <v>232</v>
      </c>
      <c r="D219" s="244" t="s">
        <v>441</v>
      </c>
      <c r="E219" s="245" t="s">
        <v>521</v>
      </c>
      <c r="F219" s="246" t="s">
        <v>522</v>
      </c>
      <c r="G219" s="247" t="s">
        <v>458</v>
      </c>
      <c r="H219" s="248">
        <v>0.42499999999999999</v>
      </c>
      <c r="I219" s="249"/>
      <c r="J219" s="250">
        <f>ROUND(I219*H219,2)</f>
        <v>0</v>
      </c>
      <c r="K219" s="246" t="s">
        <v>137</v>
      </c>
      <c r="L219" s="39"/>
      <c r="M219" s="251" t="s">
        <v>1</v>
      </c>
      <c r="N219" s="252" t="s">
        <v>40</v>
      </c>
      <c r="O219" s="71"/>
      <c r="P219" s="204">
        <f>O219*H219</f>
        <v>0</v>
      </c>
      <c r="Q219" s="204">
        <v>0</v>
      </c>
      <c r="R219" s="204">
        <f>Q219*H219</f>
        <v>0</v>
      </c>
      <c r="S219" s="204">
        <v>0</v>
      </c>
      <c r="T219" s="205">
        <f>S219*H219</f>
        <v>0</v>
      </c>
      <c r="U219" s="34"/>
      <c r="V219" s="34"/>
      <c r="W219" s="34"/>
      <c r="X219" s="34"/>
      <c r="Y219" s="34"/>
      <c r="Z219" s="34"/>
      <c r="AA219" s="34"/>
      <c r="AB219" s="34"/>
      <c r="AC219" s="34"/>
      <c r="AD219" s="34"/>
      <c r="AE219" s="34"/>
      <c r="AR219" s="206" t="s">
        <v>139</v>
      </c>
      <c r="AT219" s="206" t="s">
        <v>441</v>
      </c>
      <c r="AU219" s="206" t="s">
        <v>83</v>
      </c>
      <c r="AY219" s="17" t="s">
        <v>132</v>
      </c>
      <c r="BE219" s="207">
        <f>IF(N219="základní",J219,0)</f>
        <v>0</v>
      </c>
      <c r="BF219" s="207">
        <f>IF(N219="snížená",J219,0)</f>
        <v>0</v>
      </c>
      <c r="BG219" s="207">
        <f>IF(N219="zákl. přenesená",J219,0)</f>
        <v>0</v>
      </c>
      <c r="BH219" s="207">
        <f>IF(N219="sníž. přenesená",J219,0)</f>
        <v>0</v>
      </c>
      <c r="BI219" s="207">
        <f>IF(N219="nulová",J219,0)</f>
        <v>0</v>
      </c>
      <c r="BJ219" s="17" t="s">
        <v>83</v>
      </c>
      <c r="BK219" s="207">
        <f>ROUND(I219*H219,2)</f>
        <v>0</v>
      </c>
      <c r="BL219" s="17" t="s">
        <v>139</v>
      </c>
      <c r="BM219" s="206" t="s">
        <v>799</v>
      </c>
    </row>
    <row r="220" spans="1:65" s="2" customFormat="1" ht="39">
      <c r="A220" s="34"/>
      <c r="B220" s="35"/>
      <c r="C220" s="36"/>
      <c r="D220" s="208" t="s">
        <v>141</v>
      </c>
      <c r="E220" s="36"/>
      <c r="F220" s="209" t="s">
        <v>524</v>
      </c>
      <c r="G220" s="36"/>
      <c r="H220" s="36"/>
      <c r="I220" s="115"/>
      <c r="J220" s="36"/>
      <c r="K220" s="36"/>
      <c r="L220" s="39"/>
      <c r="M220" s="210"/>
      <c r="N220" s="211"/>
      <c r="O220" s="71"/>
      <c r="P220" s="71"/>
      <c r="Q220" s="71"/>
      <c r="R220" s="71"/>
      <c r="S220" s="71"/>
      <c r="T220" s="72"/>
      <c r="U220" s="34"/>
      <c r="V220" s="34"/>
      <c r="W220" s="34"/>
      <c r="X220" s="34"/>
      <c r="Y220" s="34"/>
      <c r="Z220" s="34"/>
      <c r="AA220" s="34"/>
      <c r="AB220" s="34"/>
      <c r="AC220" s="34"/>
      <c r="AD220" s="34"/>
      <c r="AE220" s="34"/>
      <c r="AT220" s="17" t="s">
        <v>141</v>
      </c>
      <c r="AU220" s="17" t="s">
        <v>83</v>
      </c>
    </row>
    <row r="221" spans="1:65" s="13" customFormat="1" ht="11.25">
      <c r="B221" s="222"/>
      <c r="C221" s="223"/>
      <c r="D221" s="208" t="s">
        <v>142</v>
      </c>
      <c r="E221" s="224" t="s">
        <v>1</v>
      </c>
      <c r="F221" s="225" t="s">
        <v>782</v>
      </c>
      <c r="G221" s="223"/>
      <c r="H221" s="226">
        <v>0.375</v>
      </c>
      <c r="I221" s="227"/>
      <c r="J221" s="223"/>
      <c r="K221" s="223"/>
      <c r="L221" s="228"/>
      <c r="M221" s="229"/>
      <c r="N221" s="230"/>
      <c r="O221" s="230"/>
      <c r="P221" s="230"/>
      <c r="Q221" s="230"/>
      <c r="R221" s="230"/>
      <c r="S221" s="230"/>
      <c r="T221" s="231"/>
      <c r="AT221" s="232" t="s">
        <v>142</v>
      </c>
      <c r="AU221" s="232" t="s">
        <v>83</v>
      </c>
      <c r="AV221" s="13" t="s">
        <v>85</v>
      </c>
      <c r="AW221" s="13" t="s">
        <v>31</v>
      </c>
      <c r="AX221" s="13" t="s">
        <v>75</v>
      </c>
      <c r="AY221" s="232" t="s">
        <v>132</v>
      </c>
    </row>
    <row r="222" spans="1:65" s="13" customFormat="1" ht="11.25">
      <c r="B222" s="222"/>
      <c r="C222" s="223"/>
      <c r="D222" s="208" t="s">
        <v>142</v>
      </c>
      <c r="E222" s="224" t="s">
        <v>1</v>
      </c>
      <c r="F222" s="225" t="s">
        <v>798</v>
      </c>
      <c r="G222" s="223"/>
      <c r="H222" s="226">
        <v>0.05</v>
      </c>
      <c r="I222" s="227"/>
      <c r="J222" s="223"/>
      <c r="K222" s="223"/>
      <c r="L222" s="228"/>
      <c r="M222" s="229"/>
      <c r="N222" s="230"/>
      <c r="O222" s="230"/>
      <c r="P222" s="230"/>
      <c r="Q222" s="230"/>
      <c r="R222" s="230"/>
      <c r="S222" s="230"/>
      <c r="T222" s="231"/>
      <c r="AT222" s="232" t="s">
        <v>142</v>
      </c>
      <c r="AU222" s="232" t="s">
        <v>83</v>
      </c>
      <c r="AV222" s="13" t="s">
        <v>85</v>
      </c>
      <c r="AW222" s="13" t="s">
        <v>31</v>
      </c>
      <c r="AX222" s="13" t="s">
        <v>75</v>
      </c>
      <c r="AY222" s="232" t="s">
        <v>132</v>
      </c>
    </row>
    <row r="223" spans="1:65" s="14" customFormat="1" ht="11.25">
      <c r="B223" s="233"/>
      <c r="C223" s="234"/>
      <c r="D223" s="208" t="s">
        <v>142</v>
      </c>
      <c r="E223" s="235" t="s">
        <v>1</v>
      </c>
      <c r="F223" s="236" t="s">
        <v>145</v>
      </c>
      <c r="G223" s="234"/>
      <c r="H223" s="237">
        <v>0.42499999999999999</v>
      </c>
      <c r="I223" s="238"/>
      <c r="J223" s="234"/>
      <c r="K223" s="234"/>
      <c r="L223" s="239"/>
      <c r="M223" s="240"/>
      <c r="N223" s="241"/>
      <c r="O223" s="241"/>
      <c r="P223" s="241"/>
      <c r="Q223" s="241"/>
      <c r="R223" s="241"/>
      <c r="S223" s="241"/>
      <c r="T223" s="242"/>
      <c r="AT223" s="243" t="s">
        <v>142</v>
      </c>
      <c r="AU223" s="243" t="s">
        <v>83</v>
      </c>
      <c r="AV223" s="14" t="s">
        <v>139</v>
      </c>
      <c r="AW223" s="14" t="s">
        <v>31</v>
      </c>
      <c r="AX223" s="14" t="s">
        <v>83</v>
      </c>
      <c r="AY223" s="243" t="s">
        <v>132</v>
      </c>
    </row>
    <row r="224" spans="1:65" s="2" customFormat="1" ht="21.75" customHeight="1">
      <c r="A224" s="34"/>
      <c r="B224" s="35"/>
      <c r="C224" s="244" t="s">
        <v>236</v>
      </c>
      <c r="D224" s="244" t="s">
        <v>441</v>
      </c>
      <c r="E224" s="245" t="s">
        <v>531</v>
      </c>
      <c r="F224" s="246" t="s">
        <v>532</v>
      </c>
      <c r="G224" s="247" t="s">
        <v>458</v>
      </c>
      <c r="H224" s="248">
        <v>0.42499999999999999</v>
      </c>
      <c r="I224" s="249"/>
      <c r="J224" s="250">
        <f>ROUND(I224*H224,2)</f>
        <v>0</v>
      </c>
      <c r="K224" s="246" t="s">
        <v>137</v>
      </c>
      <c r="L224" s="39"/>
      <c r="M224" s="251" t="s">
        <v>1</v>
      </c>
      <c r="N224" s="252" t="s">
        <v>40</v>
      </c>
      <c r="O224" s="71"/>
      <c r="P224" s="204">
        <f>O224*H224</f>
        <v>0</v>
      </c>
      <c r="Q224" s="204">
        <v>0</v>
      </c>
      <c r="R224" s="204">
        <f>Q224*H224</f>
        <v>0</v>
      </c>
      <c r="S224" s="204">
        <v>0</v>
      </c>
      <c r="T224" s="205">
        <f>S224*H224</f>
        <v>0</v>
      </c>
      <c r="U224" s="34"/>
      <c r="V224" s="34"/>
      <c r="W224" s="34"/>
      <c r="X224" s="34"/>
      <c r="Y224" s="34"/>
      <c r="Z224" s="34"/>
      <c r="AA224" s="34"/>
      <c r="AB224" s="34"/>
      <c r="AC224" s="34"/>
      <c r="AD224" s="34"/>
      <c r="AE224" s="34"/>
      <c r="AR224" s="206" t="s">
        <v>139</v>
      </c>
      <c r="AT224" s="206" t="s">
        <v>441</v>
      </c>
      <c r="AU224" s="206" t="s">
        <v>83</v>
      </c>
      <c r="AY224" s="17" t="s">
        <v>132</v>
      </c>
      <c r="BE224" s="207">
        <f>IF(N224="základní",J224,0)</f>
        <v>0</v>
      </c>
      <c r="BF224" s="207">
        <f>IF(N224="snížená",J224,0)</f>
        <v>0</v>
      </c>
      <c r="BG224" s="207">
        <f>IF(N224="zákl. přenesená",J224,0)</f>
        <v>0</v>
      </c>
      <c r="BH224" s="207">
        <f>IF(N224="sníž. přenesená",J224,0)</f>
        <v>0</v>
      </c>
      <c r="BI224" s="207">
        <f>IF(N224="nulová",J224,0)</f>
        <v>0</v>
      </c>
      <c r="BJ224" s="17" t="s">
        <v>83</v>
      </c>
      <c r="BK224" s="207">
        <f>ROUND(I224*H224,2)</f>
        <v>0</v>
      </c>
      <c r="BL224" s="17" t="s">
        <v>139</v>
      </c>
      <c r="BM224" s="206" t="s">
        <v>800</v>
      </c>
    </row>
    <row r="225" spans="1:65" s="2" customFormat="1" ht="39">
      <c r="A225" s="34"/>
      <c r="B225" s="35"/>
      <c r="C225" s="36"/>
      <c r="D225" s="208" t="s">
        <v>141</v>
      </c>
      <c r="E225" s="36"/>
      <c r="F225" s="209" t="s">
        <v>534</v>
      </c>
      <c r="G225" s="36"/>
      <c r="H225" s="36"/>
      <c r="I225" s="115"/>
      <c r="J225" s="36"/>
      <c r="K225" s="36"/>
      <c r="L225" s="39"/>
      <c r="M225" s="210"/>
      <c r="N225" s="211"/>
      <c r="O225" s="71"/>
      <c r="P225" s="71"/>
      <c r="Q225" s="71"/>
      <c r="R225" s="71"/>
      <c r="S225" s="71"/>
      <c r="T225" s="72"/>
      <c r="U225" s="34"/>
      <c r="V225" s="34"/>
      <c r="W225" s="34"/>
      <c r="X225" s="34"/>
      <c r="Y225" s="34"/>
      <c r="Z225" s="34"/>
      <c r="AA225" s="34"/>
      <c r="AB225" s="34"/>
      <c r="AC225" s="34"/>
      <c r="AD225" s="34"/>
      <c r="AE225" s="34"/>
      <c r="AT225" s="17" t="s">
        <v>141</v>
      </c>
      <c r="AU225" s="17" t="s">
        <v>83</v>
      </c>
    </row>
    <row r="226" spans="1:65" s="13" customFormat="1" ht="11.25">
      <c r="B226" s="222"/>
      <c r="C226" s="223"/>
      <c r="D226" s="208" t="s">
        <v>142</v>
      </c>
      <c r="E226" s="224" t="s">
        <v>1</v>
      </c>
      <c r="F226" s="225" t="s">
        <v>782</v>
      </c>
      <c r="G226" s="223"/>
      <c r="H226" s="226">
        <v>0.375</v>
      </c>
      <c r="I226" s="227"/>
      <c r="J226" s="223"/>
      <c r="K226" s="223"/>
      <c r="L226" s="228"/>
      <c r="M226" s="229"/>
      <c r="N226" s="230"/>
      <c r="O226" s="230"/>
      <c r="P226" s="230"/>
      <c r="Q226" s="230"/>
      <c r="R226" s="230"/>
      <c r="S226" s="230"/>
      <c r="T226" s="231"/>
      <c r="AT226" s="232" t="s">
        <v>142</v>
      </c>
      <c r="AU226" s="232" t="s">
        <v>83</v>
      </c>
      <c r="AV226" s="13" t="s">
        <v>85</v>
      </c>
      <c r="AW226" s="13" t="s">
        <v>31</v>
      </c>
      <c r="AX226" s="13" t="s">
        <v>75</v>
      </c>
      <c r="AY226" s="232" t="s">
        <v>132</v>
      </c>
    </row>
    <row r="227" spans="1:65" s="13" customFormat="1" ht="11.25">
      <c r="B227" s="222"/>
      <c r="C227" s="223"/>
      <c r="D227" s="208" t="s">
        <v>142</v>
      </c>
      <c r="E227" s="224" t="s">
        <v>1</v>
      </c>
      <c r="F227" s="225" t="s">
        <v>798</v>
      </c>
      <c r="G227" s="223"/>
      <c r="H227" s="226">
        <v>0.05</v>
      </c>
      <c r="I227" s="227"/>
      <c r="J227" s="223"/>
      <c r="K227" s="223"/>
      <c r="L227" s="228"/>
      <c r="M227" s="229"/>
      <c r="N227" s="230"/>
      <c r="O227" s="230"/>
      <c r="P227" s="230"/>
      <c r="Q227" s="230"/>
      <c r="R227" s="230"/>
      <c r="S227" s="230"/>
      <c r="T227" s="231"/>
      <c r="AT227" s="232" t="s">
        <v>142</v>
      </c>
      <c r="AU227" s="232" t="s">
        <v>83</v>
      </c>
      <c r="AV227" s="13" t="s">
        <v>85</v>
      </c>
      <c r="AW227" s="13" t="s">
        <v>31</v>
      </c>
      <c r="AX227" s="13" t="s">
        <v>75</v>
      </c>
      <c r="AY227" s="232" t="s">
        <v>132</v>
      </c>
    </row>
    <row r="228" spans="1:65" s="14" customFormat="1" ht="11.25">
      <c r="B228" s="233"/>
      <c r="C228" s="234"/>
      <c r="D228" s="208" t="s">
        <v>142</v>
      </c>
      <c r="E228" s="235" t="s">
        <v>1</v>
      </c>
      <c r="F228" s="236" t="s">
        <v>145</v>
      </c>
      <c r="G228" s="234"/>
      <c r="H228" s="237">
        <v>0.42499999999999999</v>
      </c>
      <c r="I228" s="238"/>
      <c r="J228" s="234"/>
      <c r="K228" s="234"/>
      <c r="L228" s="239"/>
      <c r="M228" s="240"/>
      <c r="N228" s="241"/>
      <c r="O228" s="241"/>
      <c r="P228" s="241"/>
      <c r="Q228" s="241"/>
      <c r="R228" s="241"/>
      <c r="S228" s="241"/>
      <c r="T228" s="242"/>
      <c r="AT228" s="243" t="s">
        <v>142</v>
      </c>
      <c r="AU228" s="243" t="s">
        <v>83</v>
      </c>
      <c r="AV228" s="14" t="s">
        <v>139</v>
      </c>
      <c r="AW228" s="14" t="s">
        <v>31</v>
      </c>
      <c r="AX228" s="14" t="s">
        <v>83</v>
      </c>
      <c r="AY228" s="243" t="s">
        <v>132</v>
      </c>
    </row>
    <row r="229" spans="1:65" s="2" customFormat="1" ht="21.75" customHeight="1">
      <c r="A229" s="34"/>
      <c r="B229" s="35"/>
      <c r="C229" s="244" t="s">
        <v>240</v>
      </c>
      <c r="D229" s="244" t="s">
        <v>441</v>
      </c>
      <c r="E229" s="245" t="s">
        <v>541</v>
      </c>
      <c r="F229" s="246" t="s">
        <v>542</v>
      </c>
      <c r="G229" s="247" t="s">
        <v>149</v>
      </c>
      <c r="H229" s="248">
        <v>8</v>
      </c>
      <c r="I229" s="249"/>
      <c r="J229" s="250">
        <f>ROUND(I229*H229,2)</f>
        <v>0</v>
      </c>
      <c r="K229" s="246" t="s">
        <v>137</v>
      </c>
      <c r="L229" s="39"/>
      <c r="M229" s="251" t="s">
        <v>1</v>
      </c>
      <c r="N229" s="252" t="s">
        <v>40</v>
      </c>
      <c r="O229" s="71"/>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139</v>
      </c>
      <c r="AT229" s="206" t="s">
        <v>441</v>
      </c>
      <c r="AU229" s="206" t="s">
        <v>83</v>
      </c>
      <c r="AY229" s="17" t="s">
        <v>132</v>
      </c>
      <c r="BE229" s="207">
        <f>IF(N229="základní",J229,0)</f>
        <v>0</v>
      </c>
      <c r="BF229" s="207">
        <f>IF(N229="snížená",J229,0)</f>
        <v>0</v>
      </c>
      <c r="BG229" s="207">
        <f>IF(N229="zákl. přenesená",J229,0)</f>
        <v>0</v>
      </c>
      <c r="BH229" s="207">
        <f>IF(N229="sníž. přenesená",J229,0)</f>
        <v>0</v>
      </c>
      <c r="BI229" s="207">
        <f>IF(N229="nulová",J229,0)</f>
        <v>0</v>
      </c>
      <c r="BJ229" s="17" t="s">
        <v>83</v>
      </c>
      <c r="BK229" s="207">
        <f>ROUND(I229*H229,2)</f>
        <v>0</v>
      </c>
      <c r="BL229" s="17" t="s">
        <v>139</v>
      </c>
      <c r="BM229" s="206" t="s">
        <v>801</v>
      </c>
    </row>
    <row r="230" spans="1:65" s="2" customFormat="1" ht="29.25">
      <c r="A230" s="34"/>
      <c r="B230" s="35"/>
      <c r="C230" s="36"/>
      <c r="D230" s="208" t="s">
        <v>141</v>
      </c>
      <c r="E230" s="36"/>
      <c r="F230" s="209" t="s">
        <v>544</v>
      </c>
      <c r="G230" s="36"/>
      <c r="H230" s="36"/>
      <c r="I230" s="115"/>
      <c r="J230" s="36"/>
      <c r="K230" s="36"/>
      <c r="L230" s="39"/>
      <c r="M230" s="210"/>
      <c r="N230" s="211"/>
      <c r="O230" s="71"/>
      <c r="P230" s="71"/>
      <c r="Q230" s="71"/>
      <c r="R230" s="71"/>
      <c r="S230" s="71"/>
      <c r="T230" s="72"/>
      <c r="U230" s="34"/>
      <c r="V230" s="34"/>
      <c r="W230" s="34"/>
      <c r="X230" s="34"/>
      <c r="Y230" s="34"/>
      <c r="Z230" s="34"/>
      <c r="AA230" s="34"/>
      <c r="AB230" s="34"/>
      <c r="AC230" s="34"/>
      <c r="AD230" s="34"/>
      <c r="AE230" s="34"/>
      <c r="AT230" s="17" t="s">
        <v>141</v>
      </c>
      <c r="AU230" s="17" t="s">
        <v>83</v>
      </c>
    </row>
    <row r="231" spans="1:65" s="13" customFormat="1" ht="11.25">
      <c r="B231" s="222"/>
      <c r="C231" s="223"/>
      <c r="D231" s="208" t="s">
        <v>142</v>
      </c>
      <c r="E231" s="224" t="s">
        <v>1</v>
      </c>
      <c r="F231" s="225" t="s">
        <v>138</v>
      </c>
      <c r="G231" s="223"/>
      <c r="H231" s="226">
        <v>8</v>
      </c>
      <c r="I231" s="227"/>
      <c r="J231" s="223"/>
      <c r="K231" s="223"/>
      <c r="L231" s="228"/>
      <c r="M231" s="229"/>
      <c r="N231" s="230"/>
      <c r="O231" s="230"/>
      <c r="P231" s="230"/>
      <c r="Q231" s="230"/>
      <c r="R231" s="230"/>
      <c r="S231" s="230"/>
      <c r="T231" s="231"/>
      <c r="AT231" s="232" t="s">
        <v>142</v>
      </c>
      <c r="AU231" s="232" t="s">
        <v>83</v>
      </c>
      <c r="AV231" s="13" t="s">
        <v>85</v>
      </c>
      <c r="AW231" s="13" t="s">
        <v>31</v>
      </c>
      <c r="AX231" s="13" t="s">
        <v>75</v>
      </c>
      <c r="AY231" s="232" t="s">
        <v>132</v>
      </c>
    </row>
    <row r="232" spans="1:65" s="14" customFormat="1" ht="11.25">
      <c r="B232" s="233"/>
      <c r="C232" s="234"/>
      <c r="D232" s="208" t="s">
        <v>142</v>
      </c>
      <c r="E232" s="235" t="s">
        <v>1</v>
      </c>
      <c r="F232" s="236" t="s">
        <v>145</v>
      </c>
      <c r="G232" s="234"/>
      <c r="H232" s="237">
        <v>8</v>
      </c>
      <c r="I232" s="238"/>
      <c r="J232" s="234"/>
      <c r="K232" s="234"/>
      <c r="L232" s="239"/>
      <c r="M232" s="240"/>
      <c r="N232" s="241"/>
      <c r="O232" s="241"/>
      <c r="P232" s="241"/>
      <c r="Q232" s="241"/>
      <c r="R232" s="241"/>
      <c r="S232" s="241"/>
      <c r="T232" s="242"/>
      <c r="AT232" s="243" t="s">
        <v>142</v>
      </c>
      <c r="AU232" s="243" t="s">
        <v>83</v>
      </c>
      <c r="AV232" s="14" t="s">
        <v>139</v>
      </c>
      <c r="AW232" s="14" t="s">
        <v>31</v>
      </c>
      <c r="AX232" s="14" t="s">
        <v>83</v>
      </c>
      <c r="AY232" s="243" t="s">
        <v>132</v>
      </c>
    </row>
    <row r="233" spans="1:65" s="2" customFormat="1" ht="21.75" customHeight="1">
      <c r="A233" s="34"/>
      <c r="B233" s="35"/>
      <c r="C233" s="244" t="s">
        <v>7</v>
      </c>
      <c r="D233" s="244" t="s">
        <v>441</v>
      </c>
      <c r="E233" s="245" t="s">
        <v>546</v>
      </c>
      <c r="F233" s="246" t="s">
        <v>547</v>
      </c>
      <c r="G233" s="247" t="s">
        <v>149</v>
      </c>
      <c r="H233" s="248">
        <v>32</v>
      </c>
      <c r="I233" s="249"/>
      <c r="J233" s="250">
        <f>ROUND(I233*H233,2)</f>
        <v>0</v>
      </c>
      <c r="K233" s="246" t="s">
        <v>137</v>
      </c>
      <c r="L233" s="39"/>
      <c r="M233" s="251" t="s">
        <v>1</v>
      </c>
      <c r="N233" s="252" t="s">
        <v>40</v>
      </c>
      <c r="O233" s="71"/>
      <c r="P233" s="204">
        <f>O233*H233</f>
        <v>0</v>
      </c>
      <c r="Q233" s="204">
        <v>0</v>
      </c>
      <c r="R233" s="204">
        <f>Q233*H233</f>
        <v>0</v>
      </c>
      <c r="S233" s="204">
        <v>0</v>
      </c>
      <c r="T233" s="205">
        <f>S233*H233</f>
        <v>0</v>
      </c>
      <c r="U233" s="34"/>
      <c r="V233" s="34"/>
      <c r="W233" s="34"/>
      <c r="X233" s="34"/>
      <c r="Y233" s="34"/>
      <c r="Z233" s="34"/>
      <c r="AA233" s="34"/>
      <c r="AB233" s="34"/>
      <c r="AC233" s="34"/>
      <c r="AD233" s="34"/>
      <c r="AE233" s="34"/>
      <c r="AR233" s="206" t="s">
        <v>139</v>
      </c>
      <c r="AT233" s="206" t="s">
        <v>441</v>
      </c>
      <c r="AU233" s="206" t="s">
        <v>83</v>
      </c>
      <c r="AY233" s="17" t="s">
        <v>132</v>
      </c>
      <c r="BE233" s="207">
        <f>IF(N233="základní",J233,0)</f>
        <v>0</v>
      </c>
      <c r="BF233" s="207">
        <f>IF(N233="snížená",J233,0)</f>
        <v>0</v>
      </c>
      <c r="BG233" s="207">
        <f>IF(N233="zákl. přenesená",J233,0)</f>
        <v>0</v>
      </c>
      <c r="BH233" s="207">
        <f>IF(N233="sníž. přenesená",J233,0)</f>
        <v>0</v>
      </c>
      <c r="BI233" s="207">
        <f>IF(N233="nulová",J233,0)</f>
        <v>0</v>
      </c>
      <c r="BJ233" s="17" t="s">
        <v>83</v>
      </c>
      <c r="BK233" s="207">
        <f>ROUND(I233*H233,2)</f>
        <v>0</v>
      </c>
      <c r="BL233" s="17" t="s">
        <v>139</v>
      </c>
      <c r="BM233" s="206" t="s">
        <v>802</v>
      </c>
    </row>
    <row r="234" spans="1:65" s="2" customFormat="1" ht="29.25">
      <c r="A234" s="34"/>
      <c r="B234" s="35"/>
      <c r="C234" s="36"/>
      <c r="D234" s="208" t="s">
        <v>141</v>
      </c>
      <c r="E234" s="36"/>
      <c r="F234" s="209" t="s">
        <v>549</v>
      </c>
      <c r="G234" s="36"/>
      <c r="H234" s="36"/>
      <c r="I234" s="115"/>
      <c r="J234" s="36"/>
      <c r="K234" s="36"/>
      <c r="L234" s="39"/>
      <c r="M234" s="210"/>
      <c r="N234" s="211"/>
      <c r="O234" s="71"/>
      <c r="P234" s="71"/>
      <c r="Q234" s="71"/>
      <c r="R234" s="71"/>
      <c r="S234" s="71"/>
      <c r="T234" s="72"/>
      <c r="U234" s="34"/>
      <c r="V234" s="34"/>
      <c r="W234" s="34"/>
      <c r="X234" s="34"/>
      <c r="Y234" s="34"/>
      <c r="Z234" s="34"/>
      <c r="AA234" s="34"/>
      <c r="AB234" s="34"/>
      <c r="AC234" s="34"/>
      <c r="AD234" s="34"/>
      <c r="AE234" s="34"/>
      <c r="AT234" s="17" t="s">
        <v>141</v>
      </c>
      <c r="AU234" s="17" t="s">
        <v>83</v>
      </c>
    </row>
    <row r="235" spans="1:65" s="13" customFormat="1" ht="11.25">
      <c r="B235" s="222"/>
      <c r="C235" s="223"/>
      <c r="D235" s="208" t="s">
        <v>142</v>
      </c>
      <c r="E235" s="224" t="s">
        <v>1</v>
      </c>
      <c r="F235" s="225" t="s">
        <v>803</v>
      </c>
      <c r="G235" s="223"/>
      <c r="H235" s="226">
        <v>31.25</v>
      </c>
      <c r="I235" s="227"/>
      <c r="J235" s="223"/>
      <c r="K235" s="223"/>
      <c r="L235" s="228"/>
      <c r="M235" s="229"/>
      <c r="N235" s="230"/>
      <c r="O235" s="230"/>
      <c r="P235" s="230"/>
      <c r="Q235" s="230"/>
      <c r="R235" s="230"/>
      <c r="S235" s="230"/>
      <c r="T235" s="231"/>
      <c r="AT235" s="232" t="s">
        <v>142</v>
      </c>
      <c r="AU235" s="232" t="s">
        <v>83</v>
      </c>
      <c r="AV235" s="13" t="s">
        <v>85</v>
      </c>
      <c r="AW235" s="13" t="s">
        <v>31</v>
      </c>
      <c r="AX235" s="13" t="s">
        <v>75</v>
      </c>
      <c r="AY235" s="232" t="s">
        <v>132</v>
      </c>
    </row>
    <row r="236" spans="1:65" s="13" customFormat="1" ht="11.25">
      <c r="B236" s="222"/>
      <c r="C236" s="223"/>
      <c r="D236" s="208" t="s">
        <v>142</v>
      </c>
      <c r="E236" s="224" t="s">
        <v>1</v>
      </c>
      <c r="F236" s="225" t="s">
        <v>804</v>
      </c>
      <c r="G236" s="223"/>
      <c r="H236" s="226">
        <v>0.75</v>
      </c>
      <c r="I236" s="227"/>
      <c r="J236" s="223"/>
      <c r="K236" s="223"/>
      <c r="L236" s="228"/>
      <c r="M236" s="229"/>
      <c r="N236" s="230"/>
      <c r="O236" s="230"/>
      <c r="P236" s="230"/>
      <c r="Q236" s="230"/>
      <c r="R236" s="230"/>
      <c r="S236" s="230"/>
      <c r="T236" s="231"/>
      <c r="AT236" s="232" t="s">
        <v>142</v>
      </c>
      <c r="AU236" s="232" t="s">
        <v>83</v>
      </c>
      <c r="AV236" s="13" t="s">
        <v>85</v>
      </c>
      <c r="AW236" s="13" t="s">
        <v>31</v>
      </c>
      <c r="AX236" s="13" t="s">
        <v>75</v>
      </c>
      <c r="AY236" s="232" t="s">
        <v>132</v>
      </c>
    </row>
    <row r="237" spans="1:65" s="14" customFormat="1" ht="11.25">
      <c r="B237" s="233"/>
      <c r="C237" s="234"/>
      <c r="D237" s="208" t="s">
        <v>142</v>
      </c>
      <c r="E237" s="235" t="s">
        <v>1</v>
      </c>
      <c r="F237" s="236" t="s">
        <v>145</v>
      </c>
      <c r="G237" s="234"/>
      <c r="H237" s="237">
        <v>32</v>
      </c>
      <c r="I237" s="238"/>
      <c r="J237" s="234"/>
      <c r="K237" s="234"/>
      <c r="L237" s="239"/>
      <c r="M237" s="240"/>
      <c r="N237" s="241"/>
      <c r="O237" s="241"/>
      <c r="P237" s="241"/>
      <c r="Q237" s="241"/>
      <c r="R237" s="241"/>
      <c r="S237" s="241"/>
      <c r="T237" s="242"/>
      <c r="AT237" s="243" t="s">
        <v>142</v>
      </c>
      <c r="AU237" s="243" t="s">
        <v>83</v>
      </c>
      <c r="AV237" s="14" t="s">
        <v>139</v>
      </c>
      <c r="AW237" s="14" t="s">
        <v>31</v>
      </c>
      <c r="AX237" s="14" t="s">
        <v>83</v>
      </c>
      <c r="AY237" s="243" t="s">
        <v>132</v>
      </c>
    </row>
    <row r="238" spans="1:65" s="2" customFormat="1" ht="21.75" customHeight="1">
      <c r="A238" s="34"/>
      <c r="B238" s="35"/>
      <c r="C238" s="244" t="s">
        <v>247</v>
      </c>
      <c r="D238" s="244" t="s">
        <v>441</v>
      </c>
      <c r="E238" s="245" t="s">
        <v>551</v>
      </c>
      <c r="F238" s="246" t="s">
        <v>552</v>
      </c>
      <c r="G238" s="247" t="s">
        <v>553</v>
      </c>
      <c r="H238" s="248">
        <v>8</v>
      </c>
      <c r="I238" s="249"/>
      <c r="J238" s="250">
        <f>ROUND(I238*H238,2)</f>
        <v>0</v>
      </c>
      <c r="K238" s="246" t="s">
        <v>137</v>
      </c>
      <c r="L238" s="39"/>
      <c r="M238" s="251" t="s">
        <v>1</v>
      </c>
      <c r="N238" s="252" t="s">
        <v>40</v>
      </c>
      <c r="O238" s="71"/>
      <c r="P238" s="204">
        <f>O238*H238</f>
        <v>0</v>
      </c>
      <c r="Q238" s="204">
        <v>0</v>
      </c>
      <c r="R238" s="204">
        <f>Q238*H238</f>
        <v>0</v>
      </c>
      <c r="S238" s="204">
        <v>0</v>
      </c>
      <c r="T238" s="205">
        <f>S238*H238</f>
        <v>0</v>
      </c>
      <c r="U238" s="34"/>
      <c r="V238" s="34"/>
      <c r="W238" s="34"/>
      <c r="X238" s="34"/>
      <c r="Y238" s="34"/>
      <c r="Z238" s="34"/>
      <c r="AA238" s="34"/>
      <c r="AB238" s="34"/>
      <c r="AC238" s="34"/>
      <c r="AD238" s="34"/>
      <c r="AE238" s="34"/>
      <c r="AR238" s="206" t="s">
        <v>139</v>
      </c>
      <c r="AT238" s="206" t="s">
        <v>441</v>
      </c>
      <c r="AU238" s="206" t="s">
        <v>83</v>
      </c>
      <c r="AY238" s="17" t="s">
        <v>132</v>
      </c>
      <c r="BE238" s="207">
        <f>IF(N238="základní",J238,0)</f>
        <v>0</v>
      </c>
      <c r="BF238" s="207">
        <f>IF(N238="snížená",J238,0)</f>
        <v>0</v>
      </c>
      <c r="BG238" s="207">
        <f>IF(N238="zákl. přenesená",J238,0)</f>
        <v>0</v>
      </c>
      <c r="BH238" s="207">
        <f>IF(N238="sníž. přenesená",J238,0)</f>
        <v>0</v>
      </c>
      <c r="BI238" s="207">
        <f>IF(N238="nulová",J238,0)</f>
        <v>0</v>
      </c>
      <c r="BJ238" s="17" t="s">
        <v>83</v>
      </c>
      <c r="BK238" s="207">
        <f>ROUND(I238*H238,2)</f>
        <v>0</v>
      </c>
      <c r="BL238" s="17" t="s">
        <v>139</v>
      </c>
      <c r="BM238" s="206" t="s">
        <v>805</v>
      </c>
    </row>
    <row r="239" spans="1:65" s="2" customFormat="1" ht="87.75">
      <c r="A239" s="34"/>
      <c r="B239" s="35"/>
      <c r="C239" s="36"/>
      <c r="D239" s="208" t="s">
        <v>141</v>
      </c>
      <c r="E239" s="36"/>
      <c r="F239" s="209" t="s">
        <v>555</v>
      </c>
      <c r="G239" s="36"/>
      <c r="H239" s="36"/>
      <c r="I239" s="115"/>
      <c r="J239" s="36"/>
      <c r="K239" s="36"/>
      <c r="L239" s="39"/>
      <c r="M239" s="210"/>
      <c r="N239" s="211"/>
      <c r="O239" s="71"/>
      <c r="P239" s="71"/>
      <c r="Q239" s="71"/>
      <c r="R239" s="71"/>
      <c r="S239" s="71"/>
      <c r="T239" s="72"/>
      <c r="U239" s="34"/>
      <c r="V239" s="34"/>
      <c r="W239" s="34"/>
      <c r="X239" s="34"/>
      <c r="Y239" s="34"/>
      <c r="Z239" s="34"/>
      <c r="AA239" s="34"/>
      <c r="AB239" s="34"/>
      <c r="AC239" s="34"/>
      <c r="AD239" s="34"/>
      <c r="AE239" s="34"/>
      <c r="AT239" s="17" t="s">
        <v>141</v>
      </c>
      <c r="AU239" s="17" t="s">
        <v>83</v>
      </c>
    </row>
    <row r="240" spans="1:65" s="13" customFormat="1" ht="11.25">
      <c r="B240" s="222"/>
      <c r="C240" s="223"/>
      <c r="D240" s="208" t="s">
        <v>142</v>
      </c>
      <c r="E240" s="224" t="s">
        <v>1</v>
      </c>
      <c r="F240" s="225" t="s">
        <v>209</v>
      </c>
      <c r="G240" s="223"/>
      <c r="H240" s="226">
        <v>12</v>
      </c>
      <c r="I240" s="227"/>
      <c r="J240" s="223"/>
      <c r="K240" s="223"/>
      <c r="L240" s="228"/>
      <c r="M240" s="229"/>
      <c r="N240" s="230"/>
      <c r="O240" s="230"/>
      <c r="P240" s="230"/>
      <c r="Q240" s="230"/>
      <c r="R240" s="230"/>
      <c r="S240" s="230"/>
      <c r="T240" s="231"/>
      <c r="AT240" s="232" t="s">
        <v>142</v>
      </c>
      <c r="AU240" s="232" t="s">
        <v>83</v>
      </c>
      <c r="AV240" s="13" t="s">
        <v>85</v>
      </c>
      <c r="AW240" s="13" t="s">
        <v>31</v>
      </c>
      <c r="AX240" s="13" t="s">
        <v>75</v>
      </c>
      <c r="AY240" s="232" t="s">
        <v>132</v>
      </c>
    </row>
    <row r="241" spans="1:65" s="13" customFormat="1" ht="11.25">
      <c r="B241" s="222"/>
      <c r="C241" s="223"/>
      <c r="D241" s="208" t="s">
        <v>142</v>
      </c>
      <c r="E241" s="224" t="s">
        <v>1</v>
      </c>
      <c r="F241" s="225" t="s">
        <v>806</v>
      </c>
      <c r="G241" s="223"/>
      <c r="H241" s="226">
        <v>-4</v>
      </c>
      <c r="I241" s="227"/>
      <c r="J241" s="223"/>
      <c r="K241" s="223"/>
      <c r="L241" s="228"/>
      <c r="M241" s="229"/>
      <c r="N241" s="230"/>
      <c r="O241" s="230"/>
      <c r="P241" s="230"/>
      <c r="Q241" s="230"/>
      <c r="R241" s="230"/>
      <c r="S241" s="230"/>
      <c r="T241" s="231"/>
      <c r="AT241" s="232" t="s">
        <v>142</v>
      </c>
      <c r="AU241" s="232" t="s">
        <v>83</v>
      </c>
      <c r="AV241" s="13" t="s">
        <v>85</v>
      </c>
      <c r="AW241" s="13" t="s">
        <v>31</v>
      </c>
      <c r="AX241" s="13" t="s">
        <v>75</v>
      </c>
      <c r="AY241" s="232" t="s">
        <v>132</v>
      </c>
    </row>
    <row r="242" spans="1:65" s="14" customFormat="1" ht="11.25">
      <c r="B242" s="233"/>
      <c r="C242" s="234"/>
      <c r="D242" s="208" t="s">
        <v>142</v>
      </c>
      <c r="E242" s="235" t="s">
        <v>1</v>
      </c>
      <c r="F242" s="236" t="s">
        <v>145</v>
      </c>
      <c r="G242" s="234"/>
      <c r="H242" s="237">
        <v>8</v>
      </c>
      <c r="I242" s="238"/>
      <c r="J242" s="234"/>
      <c r="K242" s="234"/>
      <c r="L242" s="239"/>
      <c r="M242" s="240"/>
      <c r="N242" s="241"/>
      <c r="O242" s="241"/>
      <c r="P242" s="241"/>
      <c r="Q242" s="241"/>
      <c r="R242" s="241"/>
      <c r="S242" s="241"/>
      <c r="T242" s="242"/>
      <c r="AT242" s="243" t="s">
        <v>142</v>
      </c>
      <c r="AU242" s="243" t="s">
        <v>83</v>
      </c>
      <c r="AV242" s="14" t="s">
        <v>139</v>
      </c>
      <c r="AW242" s="14" t="s">
        <v>31</v>
      </c>
      <c r="AX242" s="14" t="s">
        <v>83</v>
      </c>
      <c r="AY242" s="243" t="s">
        <v>132</v>
      </c>
    </row>
    <row r="243" spans="1:65" s="2" customFormat="1" ht="21.75" customHeight="1">
      <c r="A243" s="34"/>
      <c r="B243" s="35"/>
      <c r="C243" s="244" t="s">
        <v>251</v>
      </c>
      <c r="D243" s="244" t="s">
        <v>441</v>
      </c>
      <c r="E243" s="245" t="s">
        <v>557</v>
      </c>
      <c r="F243" s="246" t="s">
        <v>558</v>
      </c>
      <c r="G243" s="247" t="s">
        <v>553</v>
      </c>
      <c r="H243" s="248">
        <v>4</v>
      </c>
      <c r="I243" s="249"/>
      <c r="J243" s="250">
        <f>ROUND(I243*H243,2)</f>
        <v>0</v>
      </c>
      <c r="K243" s="246" t="s">
        <v>137</v>
      </c>
      <c r="L243" s="39"/>
      <c r="M243" s="251" t="s">
        <v>1</v>
      </c>
      <c r="N243" s="252" t="s">
        <v>40</v>
      </c>
      <c r="O243" s="71"/>
      <c r="P243" s="204">
        <f>O243*H243</f>
        <v>0</v>
      </c>
      <c r="Q243" s="204">
        <v>0</v>
      </c>
      <c r="R243" s="204">
        <f>Q243*H243</f>
        <v>0</v>
      </c>
      <c r="S243" s="204">
        <v>0</v>
      </c>
      <c r="T243" s="205">
        <f>S243*H243</f>
        <v>0</v>
      </c>
      <c r="U243" s="34"/>
      <c r="V243" s="34"/>
      <c r="W243" s="34"/>
      <c r="X243" s="34"/>
      <c r="Y243" s="34"/>
      <c r="Z243" s="34"/>
      <c r="AA243" s="34"/>
      <c r="AB243" s="34"/>
      <c r="AC243" s="34"/>
      <c r="AD243" s="34"/>
      <c r="AE243" s="34"/>
      <c r="AR243" s="206" t="s">
        <v>139</v>
      </c>
      <c r="AT243" s="206" t="s">
        <v>441</v>
      </c>
      <c r="AU243" s="206" t="s">
        <v>83</v>
      </c>
      <c r="AY243" s="17" t="s">
        <v>132</v>
      </c>
      <c r="BE243" s="207">
        <f>IF(N243="základní",J243,0)</f>
        <v>0</v>
      </c>
      <c r="BF243" s="207">
        <f>IF(N243="snížená",J243,0)</f>
        <v>0</v>
      </c>
      <c r="BG243" s="207">
        <f>IF(N243="zákl. přenesená",J243,0)</f>
        <v>0</v>
      </c>
      <c r="BH243" s="207">
        <f>IF(N243="sníž. přenesená",J243,0)</f>
        <v>0</v>
      </c>
      <c r="BI243" s="207">
        <f>IF(N243="nulová",J243,0)</f>
        <v>0</v>
      </c>
      <c r="BJ243" s="17" t="s">
        <v>83</v>
      </c>
      <c r="BK243" s="207">
        <f>ROUND(I243*H243,2)</f>
        <v>0</v>
      </c>
      <c r="BL243" s="17" t="s">
        <v>139</v>
      </c>
      <c r="BM243" s="206" t="s">
        <v>807</v>
      </c>
    </row>
    <row r="244" spans="1:65" s="2" customFormat="1" ht="68.25">
      <c r="A244" s="34"/>
      <c r="B244" s="35"/>
      <c r="C244" s="36"/>
      <c r="D244" s="208" t="s">
        <v>141</v>
      </c>
      <c r="E244" s="36"/>
      <c r="F244" s="209" t="s">
        <v>560</v>
      </c>
      <c r="G244" s="36"/>
      <c r="H244" s="36"/>
      <c r="I244" s="115"/>
      <c r="J244" s="36"/>
      <c r="K244" s="36"/>
      <c r="L244" s="39"/>
      <c r="M244" s="210"/>
      <c r="N244" s="211"/>
      <c r="O244" s="71"/>
      <c r="P244" s="71"/>
      <c r="Q244" s="71"/>
      <c r="R244" s="71"/>
      <c r="S244" s="71"/>
      <c r="T244" s="72"/>
      <c r="U244" s="34"/>
      <c r="V244" s="34"/>
      <c r="W244" s="34"/>
      <c r="X244" s="34"/>
      <c r="Y244" s="34"/>
      <c r="Z244" s="34"/>
      <c r="AA244" s="34"/>
      <c r="AB244" s="34"/>
      <c r="AC244" s="34"/>
      <c r="AD244" s="34"/>
      <c r="AE244" s="34"/>
      <c r="AT244" s="17" t="s">
        <v>141</v>
      </c>
      <c r="AU244" s="17" t="s">
        <v>83</v>
      </c>
    </row>
    <row r="245" spans="1:65" s="13" customFormat="1" ht="11.25">
      <c r="B245" s="222"/>
      <c r="C245" s="223"/>
      <c r="D245" s="208" t="s">
        <v>142</v>
      </c>
      <c r="E245" s="224" t="s">
        <v>1</v>
      </c>
      <c r="F245" s="225" t="s">
        <v>139</v>
      </c>
      <c r="G245" s="223"/>
      <c r="H245" s="226">
        <v>4</v>
      </c>
      <c r="I245" s="227"/>
      <c r="J245" s="223"/>
      <c r="K245" s="223"/>
      <c r="L245" s="228"/>
      <c r="M245" s="229"/>
      <c r="N245" s="230"/>
      <c r="O245" s="230"/>
      <c r="P245" s="230"/>
      <c r="Q245" s="230"/>
      <c r="R245" s="230"/>
      <c r="S245" s="230"/>
      <c r="T245" s="231"/>
      <c r="AT245" s="232" t="s">
        <v>142</v>
      </c>
      <c r="AU245" s="232" t="s">
        <v>83</v>
      </c>
      <c r="AV245" s="13" t="s">
        <v>85</v>
      </c>
      <c r="AW245" s="13" t="s">
        <v>31</v>
      </c>
      <c r="AX245" s="13" t="s">
        <v>75</v>
      </c>
      <c r="AY245" s="232" t="s">
        <v>132</v>
      </c>
    </row>
    <row r="246" spans="1:65" s="14" customFormat="1" ht="11.25">
      <c r="B246" s="233"/>
      <c r="C246" s="234"/>
      <c r="D246" s="208" t="s">
        <v>142</v>
      </c>
      <c r="E246" s="235" t="s">
        <v>1</v>
      </c>
      <c r="F246" s="236" t="s">
        <v>145</v>
      </c>
      <c r="G246" s="234"/>
      <c r="H246" s="237">
        <v>4</v>
      </c>
      <c r="I246" s="238"/>
      <c r="J246" s="234"/>
      <c r="K246" s="234"/>
      <c r="L246" s="239"/>
      <c r="M246" s="240"/>
      <c r="N246" s="241"/>
      <c r="O246" s="241"/>
      <c r="P246" s="241"/>
      <c r="Q246" s="241"/>
      <c r="R246" s="241"/>
      <c r="S246" s="241"/>
      <c r="T246" s="242"/>
      <c r="AT246" s="243" t="s">
        <v>142</v>
      </c>
      <c r="AU246" s="243" t="s">
        <v>83</v>
      </c>
      <c r="AV246" s="14" t="s">
        <v>139</v>
      </c>
      <c r="AW246" s="14" t="s">
        <v>31</v>
      </c>
      <c r="AX246" s="14" t="s">
        <v>83</v>
      </c>
      <c r="AY246" s="243" t="s">
        <v>132</v>
      </c>
    </row>
    <row r="247" spans="1:65" s="2" customFormat="1" ht="21.75" customHeight="1">
      <c r="A247" s="34"/>
      <c r="B247" s="35"/>
      <c r="C247" s="244" t="s">
        <v>256</v>
      </c>
      <c r="D247" s="244" t="s">
        <v>441</v>
      </c>
      <c r="E247" s="245" t="s">
        <v>562</v>
      </c>
      <c r="F247" s="246" t="s">
        <v>563</v>
      </c>
      <c r="G247" s="247" t="s">
        <v>553</v>
      </c>
      <c r="H247" s="248">
        <v>4</v>
      </c>
      <c r="I247" s="249"/>
      <c r="J247" s="250">
        <f>ROUND(I247*H247,2)</f>
        <v>0</v>
      </c>
      <c r="K247" s="246" t="s">
        <v>137</v>
      </c>
      <c r="L247" s="39"/>
      <c r="M247" s="251" t="s">
        <v>1</v>
      </c>
      <c r="N247" s="252" t="s">
        <v>40</v>
      </c>
      <c r="O247" s="71"/>
      <c r="P247" s="204">
        <f>O247*H247</f>
        <v>0</v>
      </c>
      <c r="Q247" s="204">
        <v>0</v>
      </c>
      <c r="R247" s="204">
        <f>Q247*H247</f>
        <v>0</v>
      </c>
      <c r="S247" s="204">
        <v>0</v>
      </c>
      <c r="T247" s="205">
        <f>S247*H247</f>
        <v>0</v>
      </c>
      <c r="U247" s="34"/>
      <c r="V247" s="34"/>
      <c r="W247" s="34"/>
      <c r="X247" s="34"/>
      <c r="Y247" s="34"/>
      <c r="Z247" s="34"/>
      <c r="AA247" s="34"/>
      <c r="AB247" s="34"/>
      <c r="AC247" s="34"/>
      <c r="AD247" s="34"/>
      <c r="AE247" s="34"/>
      <c r="AR247" s="206" t="s">
        <v>139</v>
      </c>
      <c r="AT247" s="206" t="s">
        <v>441</v>
      </c>
      <c r="AU247" s="206" t="s">
        <v>83</v>
      </c>
      <c r="AY247" s="17" t="s">
        <v>132</v>
      </c>
      <c r="BE247" s="207">
        <f>IF(N247="základní",J247,0)</f>
        <v>0</v>
      </c>
      <c r="BF247" s="207">
        <f>IF(N247="snížená",J247,0)</f>
        <v>0</v>
      </c>
      <c r="BG247" s="207">
        <f>IF(N247="zákl. přenesená",J247,0)</f>
        <v>0</v>
      </c>
      <c r="BH247" s="207">
        <f>IF(N247="sníž. přenesená",J247,0)</f>
        <v>0</v>
      </c>
      <c r="BI247" s="207">
        <f>IF(N247="nulová",J247,0)</f>
        <v>0</v>
      </c>
      <c r="BJ247" s="17" t="s">
        <v>83</v>
      </c>
      <c r="BK247" s="207">
        <f>ROUND(I247*H247,2)</f>
        <v>0</v>
      </c>
      <c r="BL247" s="17" t="s">
        <v>139</v>
      </c>
      <c r="BM247" s="206" t="s">
        <v>808</v>
      </c>
    </row>
    <row r="248" spans="1:65" s="2" customFormat="1" ht="58.5">
      <c r="A248" s="34"/>
      <c r="B248" s="35"/>
      <c r="C248" s="36"/>
      <c r="D248" s="208" t="s">
        <v>141</v>
      </c>
      <c r="E248" s="36"/>
      <c r="F248" s="209" t="s">
        <v>565</v>
      </c>
      <c r="G248" s="36"/>
      <c r="H248" s="36"/>
      <c r="I248" s="115"/>
      <c r="J248" s="36"/>
      <c r="K248" s="36"/>
      <c r="L248" s="39"/>
      <c r="M248" s="210"/>
      <c r="N248" s="211"/>
      <c r="O248" s="71"/>
      <c r="P248" s="71"/>
      <c r="Q248" s="71"/>
      <c r="R248" s="71"/>
      <c r="S248" s="71"/>
      <c r="T248" s="72"/>
      <c r="U248" s="34"/>
      <c r="V248" s="34"/>
      <c r="W248" s="34"/>
      <c r="X248" s="34"/>
      <c r="Y248" s="34"/>
      <c r="Z248" s="34"/>
      <c r="AA248" s="34"/>
      <c r="AB248" s="34"/>
      <c r="AC248" s="34"/>
      <c r="AD248" s="34"/>
      <c r="AE248" s="34"/>
      <c r="AT248" s="17" t="s">
        <v>141</v>
      </c>
      <c r="AU248" s="17" t="s">
        <v>83</v>
      </c>
    </row>
    <row r="249" spans="1:65" s="13" customFormat="1" ht="11.25">
      <c r="B249" s="222"/>
      <c r="C249" s="223"/>
      <c r="D249" s="208" t="s">
        <v>142</v>
      </c>
      <c r="E249" s="224" t="s">
        <v>1</v>
      </c>
      <c r="F249" s="225" t="s">
        <v>809</v>
      </c>
      <c r="G249" s="223"/>
      <c r="H249" s="226">
        <v>3</v>
      </c>
      <c r="I249" s="227"/>
      <c r="J249" s="223"/>
      <c r="K249" s="223"/>
      <c r="L249" s="228"/>
      <c r="M249" s="229"/>
      <c r="N249" s="230"/>
      <c r="O249" s="230"/>
      <c r="P249" s="230"/>
      <c r="Q249" s="230"/>
      <c r="R249" s="230"/>
      <c r="S249" s="230"/>
      <c r="T249" s="231"/>
      <c r="AT249" s="232" t="s">
        <v>142</v>
      </c>
      <c r="AU249" s="232" t="s">
        <v>83</v>
      </c>
      <c r="AV249" s="13" t="s">
        <v>85</v>
      </c>
      <c r="AW249" s="13" t="s">
        <v>31</v>
      </c>
      <c r="AX249" s="13" t="s">
        <v>75</v>
      </c>
      <c r="AY249" s="232" t="s">
        <v>132</v>
      </c>
    </row>
    <row r="250" spans="1:65" s="13" customFormat="1" ht="11.25">
      <c r="B250" s="222"/>
      <c r="C250" s="223"/>
      <c r="D250" s="208" t="s">
        <v>142</v>
      </c>
      <c r="E250" s="224" t="s">
        <v>1</v>
      </c>
      <c r="F250" s="225" t="s">
        <v>83</v>
      </c>
      <c r="G250" s="223"/>
      <c r="H250" s="226">
        <v>1</v>
      </c>
      <c r="I250" s="227"/>
      <c r="J250" s="223"/>
      <c r="K250" s="223"/>
      <c r="L250" s="228"/>
      <c r="M250" s="229"/>
      <c r="N250" s="230"/>
      <c r="O250" s="230"/>
      <c r="P250" s="230"/>
      <c r="Q250" s="230"/>
      <c r="R250" s="230"/>
      <c r="S250" s="230"/>
      <c r="T250" s="231"/>
      <c r="AT250" s="232" t="s">
        <v>142</v>
      </c>
      <c r="AU250" s="232" t="s">
        <v>83</v>
      </c>
      <c r="AV250" s="13" t="s">
        <v>85</v>
      </c>
      <c r="AW250" s="13" t="s">
        <v>31</v>
      </c>
      <c r="AX250" s="13" t="s">
        <v>75</v>
      </c>
      <c r="AY250" s="232" t="s">
        <v>132</v>
      </c>
    </row>
    <row r="251" spans="1:65" s="14" customFormat="1" ht="11.25">
      <c r="B251" s="233"/>
      <c r="C251" s="234"/>
      <c r="D251" s="208" t="s">
        <v>142</v>
      </c>
      <c r="E251" s="235" t="s">
        <v>1</v>
      </c>
      <c r="F251" s="236" t="s">
        <v>145</v>
      </c>
      <c r="G251" s="234"/>
      <c r="H251" s="237">
        <v>4</v>
      </c>
      <c r="I251" s="238"/>
      <c r="J251" s="234"/>
      <c r="K251" s="234"/>
      <c r="L251" s="239"/>
      <c r="M251" s="240"/>
      <c r="N251" s="241"/>
      <c r="O251" s="241"/>
      <c r="P251" s="241"/>
      <c r="Q251" s="241"/>
      <c r="R251" s="241"/>
      <c r="S251" s="241"/>
      <c r="T251" s="242"/>
      <c r="AT251" s="243" t="s">
        <v>142</v>
      </c>
      <c r="AU251" s="243" t="s">
        <v>83</v>
      </c>
      <c r="AV251" s="14" t="s">
        <v>139</v>
      </c>
      <c r="AW251" s="14" t="s">
        <v>31</v>
      </c>
      <c r="AX251" s="14" t="s">
        <v>83</v>
      </c>
      <c r="AY251" s="243" t="s">
        <v>132</v>
      </c>
    </row>
    <row r="252" spans="1:65" s="2" customFormat="1" ht="33" customHeight="1">
      <c r="A252" s="34"/>
      <c r="B252" s="35"/>
      <c r="C252" s="244" t="s">
        <v>260</v>
      </c>
      <c r="D252" s="244" t="s">
        <v>441</v>
      </c>
      <c r="E252" s="245" t="s">
        <v>567</v>
      </c>
      <c r="F252" s="246" t="s">
        <v>568</v>
      </c>
      <c r="G252" s="247" t="s">
        <v>136</v>
      </c>
      <c r="H252" s="248">
        <v>750</v>
      </c>
      <c r="I252" s="249"/>
      <c r="J252" s="250">
        <f>ROUND(I252*H252,2)</f>
        <v>0</v>
      </c>
      <c r="K252" s="246" t="s">
        <v>137</v>
      </c>
      <c r="L252" s="39"/>
      <c r="M252" s="251" t="s">
        <v>1</v>
      </c>
      <c r="N252" s="252" t="s">
        <v>40</v>
      </c>
      <c r="O252" s="71"/>
      <c r="P252" s="204">
        <f>O252*H252</f>
        <v>0</v>
      </c>
      <c r="Q252" s="204">
        <v>0</v>
      </c>
      <c r="R252" s="204">
        <f>Q252*H252</f>
        <v>0</v>
      </c>
      <c r="S252" s="204">
        <v>0</v>
      </c>
      <c r="T252" s="205">
        <f>S252*H252</f>
        <v>0</v>
      </c>
      <c r="U252" s="34"/>
      <c r="V252" s="34"/>
      <c r="W252" s="34"/>
      <c r="X252" s="34"/>
      <c r="Y252" s="34"/>
      <c r="Z252" s="34"/>
      <c r="AA252" s="34"/>
      <c r="AB252" s="34"/>
      <c r="AC252" s="34"/>
      <c r="AD252" s="34"/>
      <c r="AE252" s="34"/>
      <c r="AR252" s="206" t="s">
        <v>139</v>
      </c>
      <c r="AT252" s="206" t="s">
        <v>441</v>
      </c>
      <c r="AU252" s="206" t="s">
        <v>83</v>
      </c>
      <c r="AY252" s="17" t="s">
        <v>132</v>
      </c>
      <c r="BE252" s="207">
        <f>IF(N252="základní",J252,0)</f>
        <v>0</v>
      </c>
      <c r="BF252" s="207">
        <f>IF(N252="snížená",J252,0)</f>
        <v>0</v>
      </c>
      <c r="BG252" s="207">
        <f>IF(N252="zákl. přenesená",J252,0)</f>
        <v>0</v>
      </c>
      <c r="BH252" s="207">
        <f>IF(N252="sníž. přenesená",J252,0)</f>
        <v>0</v>
      </c>
      <c r="BI252" s="207">
        <f>IF(N252="nulová",J252,0)</f>
        <v>0</v>
      </c>
      <c r="BJ252" s="17" t="s">
        <v>83</v>
      </c>
      <c r="BK252" s="207">
        <f>ROUND(I252*H252,2)</f>
        <v>0</v>
      </c>
      <c r="BL252" s="17" t="s">
        <v>139</v>
      </c>
      <c r="BM252" s="206" t="s">
        <v>810</v>
      </c>
    </row>
    <row r="253" spans="1:65" s="2" customFormat="1" ht="58.5">
      <c r="A253" s="34"/>
      <c r="B253" s="35"/>
      <c r="C253" s="36"/>
      <c r="D253" s="208" t="s">
        <v>141</v>
      </c>
      <c r="E253" s="36"/>
      <c r="F253" s="209" t="s">
        <v>570</v>
      </c>
      <c r="G253" s="36"/>
      <c r="H253" s="36"/>
      <c r="I253" s="115"/>
      <c r="J253" s="36"/>
      <c r="K253" s="36"/>
      <c r="L253" s="39"/>
      <c r="M253" s="210"/>
      <c r="N253" s="211"/>
      <c r="O253" s="71"/>
      <c r="P253" s="71"/>
      <c r="Q253" s="71"/>
      <c r="R253" s="71"/>
      <c r="S253" s="71"/>
      <c r="T253" s="72"/>
      <c r="U253" s="34"/>
      <c r="V253" s="34"/>
      <c r="W253" s="34"/>
      <c r="X253" s="34"/>
      <c r="Y253" s="34"/>
      <c r="Z253" s="34"/>
      <c r="AA253" s="34"/>
      <c r="AB253" s="34"/>
      <c r="AC253" s="34"/>
      <c r="AD253" s="34"/>
      <c r="AE253" s="34"/>
      <c r="AT253" s="17" t="s">
        <v>141</v>
      </c>
      <c r="AU253" s="17" t="s">
        <v>83</v>
      </c>
    </row>
    <row r="254" spans="1:65" s="13" customFormat="1" ht="11.25">
      <c r="B254" s="222"/>
      <c r="C254" s="223"/>
      <c r="D254" s="208" t="s">
        <v>142</v>
      </c>
      <c r="E254" s="224" t="s">
        <v>1</v>
      </c>
      <c r="F254" s="225" t="s">
        <v>811</v>
      </c>
      <c r="G254" s="223"/>
      <c r="H254" s="226">
        <v>750</v>
      </c>
      <c r="I254" s="227"/>
      <c r="J254" s="223"/>
      <c r="K254" s="223"/>
      <c r="L254" s="228"/>
      <c r="M254" s="229"/>
      <c r="N254" s="230"/>
      <c r="O254" s="230"/>
      <c r="P254" s="230"/>
      <c r="Q254" s="230"/>
      <c r="R254" s="230"/>
      <c r="S254" s="230"/>
      <c r="T254" s="231"/>
      <c r="AT254" s="232" t="s">
        <v>142</v>
      </c>
      <c r="AU254" s="232" t="s">
        <v>83</v>
      </c>
      <c r="AV254" s="13" t="s">
        <v>85</v>
      </c>
      <c r="AW254" s="13" t="s">
        <v>31</v>
      </c>
      <c r="AX254" s="13" t="s">
        <v>75</v>
      </c>
      <c r="AY254" s="232" t="s">
        <v>132</v>
      </c>
    </row>
    <row r="255" spans="1:65" s="14" customFormat="1" ht="11.25">
      <c r="B255" s="233"/>
      <c r="C255" s="234"/>
      <c r="D255" s="208" t="s">
        <v>142</v>
      </c>
      <c r="E255" s="235" t="s">
        <v>1</v>
      </c>
      <c r="F255" s="236" t="s">
        <v>145</v>
      </c>
      <c r="G255" s="234"/>
      <c r="H255" s="237">
        <v>750</v>
      </c>
      <c r="I255" s="238"/>
      <c r="J255" s="234"/>
      <c r="K255" s="234"/>
      <c r="L255" s="239"/>
      <c r="M255" s="240"/>
      <c r="N255" s="241"/>
      <c r="O255" s="241"/>
      <c r="P255" s="241"/>
      <c r="Q255" s="241"/>
      <c r="R255" s="241"/>
      <c r="S255" s="241"/>
      <c r="T255" s="242"/>
      <c r="AT255" s="243" t="s">
        <v>142</v>
      </c>
      <c r="AU255" s="243" t="s">
        <v>83</v>
      </c>
      <c r="AV255" s="14" t="s">
        <v>139</v>
      </c>
      <c r="AW255" s="14" t="s">
        <v>31</v>
      </c>
      <c r="AX255" s="14" t="s">
        <v>83</v>
      </c>
      <c r="AY255" s="243" t="s">
        <v>132</v>
      </c>
    </row>
    <row r="256" spans="1:65" s="2" customFormat="1" ht="33" customHeight="1">
      <c r="A256" s="34"/>
      <c r="B256" s="35"/>
      <c r="C256" s="244" t="s">
        <v>266</v>
      </c>
      <c r="D256" s="244" t="s">
        <v>441</v>
      </c>
      <c r="E256" s="245" t="s">
        <v>571</v>
      </c>
      <c r="F256" s="246" t="s">
        <v>572</v>
      </c>
      <c r="G256" s="247" t="s">
        <v>136</v>
      </c>
      <c r="H256" s="248">
        <v>750</v>
      </c>
      <c r="I256" s="249"/>
      <c r="J256" s="250">
        <f>ROUND(I256*H256,2)</f>
        <v>0</v>
      </c>
      <c r="K256" s="246" t="s">
        <v>137</v>
      </c>
      <c r="L256" s="39"/>
      <c r="M256" s="251" t="s">
        <v>1</v>
      </c>
      <c r="N256" s="252" t="s">
        <v>40</v>
      </c>
      <c r="O256" s="71"/>
      <c r="P256" s="204">
        <f>O256*H256</f>
        <v>0</v>
      </c>
      <c r="Q256" s="204">
        <v>0</v>
      </c>
      <c r="R256" s="204">
        <f>Q256*H256</f>
        <v>0</v>
      </c>
      <c r="S256" s="204">
        <v>0</v>
      </c>
      <c r="T256" s="205">
        <f>S256*H256</f>
        <v>0</v>
      </c>
      <c r="U256" s="34"/>
      <c r="V256" s="34"/>
      <c r="W256" s="34"/>
      <c r="X256" s="34"/>
      <c r="Y256" s="34"/>
      <c r="Z256" s="34"/>
      <c r="AA256" s="34"/>
      <c r="AB256" s="34"/>
      <c r="AC256" s="34"/>
      <c r="AD256" s="34"/>
      <c r="AE256" s="34"/>
      <c r="AR256" s="206" t="s">
        <v>139</v>
      </c>
      <c r="AT256" s="206" t="s">
        <v>441</v>
      </c>
      <c r="AU256" s="206" t="s">
        <v>83</v>
      </c>
      <c r="AY256" s="17" t="s">
        <v>132</v>
      </c>
      <c r="BE256" s="207">
        <f>IF(N256="základní",J256,0)</f>
        <v>0</v>
      </c>
      <c r="BF256" s="207">
        <f>IF(N256="snížená",J256,0)</f>
        <v>0</v>
      </c>
      <c r="BG256" s="207">
        <f>IF(N256="zákl. přenesená",J256,0)</f>
        <v>0</v>
      </c>
      <c r="BH256" s="207">
        <f>IF(N256="sníž. přenesená",J256,0)</f>
        <v>0</v>
      </c>
      <c r="BI256" s="207">
        <f>IF(N256="nulová",J256,0)</f>
        <v>0</v>
      </c>
      <c r="BJ256" s="17" t="s">
        <v>83</v>
      </c>
      <c r="BK256" s="207">
        <f>ROUND(I256*H256,2)</f>
        <v>0</v>
      </c>
      <c r="BL256" s="17" t="s">
        <v>139</v>
      </c>
      <c r="BM256" s="206" t="s">
        <v>812</v>
      </c>
    </row>
    <row r="257" spans="1:65" s="2" customFormat="1" ht="58.5">
      <c r="A257" s="34"/>
      <c r="B257" s="35"/>
      <c r="C257" s="36"/>
      <c r="D257" s="208" t="s">
        <v>141</v>
      </c>
      <c r="E257" s="36"/>
      <c r="F257" s="209" t="s">
        <v>574</v>
      </c>
      <c r="G257" s="36"/>
      <c r="H257" s="36"/>
      <c r="I257" s="115"/>
      <c r="J257" s="36"/>
      <c r="K257" s="36"/>
      <c r="L257" s="39"/>
      <c r="M257" s="210"/>
      <c r="N257" s="211"/>
      <c r="O257" s="71"/>
      <c r="P257" s="71"/>
      <c r="Q257" s="71"/>
      <c r="R257" s="71"/>
      <c r="S257" s="71"/>
      <c r="T257" s="72"/>
      <c r="U257" s="34"/>
      <c r="V257" s="34"/>
      <c r="W257" s="34"/>
      <c r="X257" s="34"/>
      <c r="Y257" s="34"/>
      <c r="Z257" s="34"/>
      <c r="AA257" s="34"/>
      <c r="AB257" s="34"/>
      <c r="AC257" s="34"/>
      <c r="AD257" s="34"/>
      <c r="AE257" s="34"/>
      <c r="AT257" s="17" t="s">
        <v>141</v>
      </c>
      <c r="AU257" s="17" t="s">
        <v>83</v>
      </c>
    </row>
    <row r="258" spans="1:65" s="13" customFormat="1" ht="11.25">
      <c r="B258" s="222"/>
      <c r="C258" s="223"/>
      <c r="D258" s="208" t="s">
        <v>142</v>
      </c>
      <c r="E258" s="224" t="s">
        <v>1</v>
      </c>
      <c r="F258" s="225" t="s">
        <v>811</v>
      </c>
      <c r="G258" s="223"/>
      <c r="H258" s="226">
        <v>750</v>
      </c>
      <c r="I258" s="227"/>
      <c r="J258" s="223"/>
      <c r="K258" s="223"/>
      <c r="L258" s="228"/>
      <c r="M258" s="229"/>
      <c r="N258" s="230"/>
      <c r="O258" s="230"/>
      <c r="P258" s="230"/>
      <c r="Q258" s="230"/>
      <c r="R258" s="230"/>
      <c r="S258" s="230"/>
      <c r="T258" s="231"/>
      <c r="AT258" s="232" t="s">
        <v>142</v>
      </c>
      <c r="AU258" s="232" t="s">
        <v>83</v>
      </c>
      <c r="AV258" s="13" t="s">
        <v>85</v>
      </c>
      <c r="AW258" s="13" t="s">
        <v>31</v>
      </c>
      <c r="AX258" s="13" t="s">
        <v>75</v>
      </c>
      <c r="AY258" s="232" t="s">
        <v>132</v>
      </c>
    </row>
    <row r="259" spans="1:65" s="14" customFormat="1" ht="11.25">
      <c r="B259" s="233"/>
      <c r="C259" s="234"/>
      <c r="D259" s="208" t="s">
        <v>142</v>
      </c>
      <c r="E259" s="235" t="s">
        <v>1</v>
      </c>
      <c r="F259" s="236" t="s">
        <v>145</v>
      </c>
      <c r="G259" s="234"/>
      <c r="H259" s="237">
        <v>750</v>
      </c>
      <c r="I259" s="238"/>
      <c r="J259" s="234"/>
      <c r="K259" s="234"/>
      <c r="L259" s="239"/>
      <c r="M259" s="240"/>
      <c r="N259" s="241"/>
      <c r="O259" s="241"/>
      <c r="P259" s="241"/>
      <c r="Q259" s="241"/>
      <c r="R259" s="241"/>
      <c r="S259" s="241"/>
      <c r="T259" s="242"/>
      <c r="AT259" s="243" t="s">
        <v>142</v>
      </c>
      <c r="AU259" s="243" t="s">
        <v>83</v>
      </c>
      <c r="AV259" s="14" t="s">
        <v>139</v>
      </c>
      <c r="AW259" s="14" t="s">
        <v>31</v>
      </c>
      <c r="AX259" s="14" t="s">
        <v>83</v>
      </c>
      <c r="AY259" s="243" t="s">
        <v>132</v>
      </c>
    </row>
    <row r="260" spans="1:65" s="2" customFormat="1" ht="21.75" customHeight="1">
      <c r="A260" s="34"/>
      <c r="B260" s="35"/>
      <c r="C260" s="244" t="s">
        <v>272</v>
      </c>
      <c r="D260" s="244" t="s">
        <v>441</v>
      </c>
      <c r="E260" s="245" t="s">
        <v>813</v>
      </c>
      <c r="F260" s="246" t="s">
        <v>814</v>
      </c>
      <c r="G260" s="247" t="s">
        <v>149</v>
      </c>
      <c r="H260" s="248">
        <v>1</v>
      </c>
      <c r="I260" s="249"/>
      <c r="J260" s="250">
        <f>ROUND(I260*H260,2)</f>
        <v>0</v>
      </c>
      <c r="K260" s="246" t="s">
        <v>137</v>
      </c>
      <c r="L260" s="39"/>
      <c r="M260" s="251" t="s">
        <v>1</v>
      </c>
      <c r="N260" s="252" t="s">
        <v>40</v>
      </c>
      <c r="O260" s="71"/>
      <c r="P260" s="204">
        <f>O260*H260</f>
        <v>0</v>
      </c>
      <c r="Q260" s="204">
        <v>0</v>
      </c>
      <c r="R260" s="204">
        <f>Q260*H260</f>
        <v>0</v>
      </c>
      <c r="S260" s="204">
        <v>0</v>
      </c>
      <c r="T260" s="205">
        <f>S260*H260</f>
        <v>0</v>
      </c>
      <c r="U260" s="34"/>
      <c r="V260" s="34"/>
      <c r="W260" s="34"/>
      <c r="X260" s="34"/>
      <c r="Y260" s="34"/>
      <c r="Z260" s="34"/>
      <c r="AA260" s="34"/>
      <c r="AB260" s="34"/>
      <c r="AC260" s="34"/>
      <c r="AD260" s="34"/>
      <c r="AE260" s="34"/>
      <c r="AR260" s="206" t="s">
        <v>139</v>
      </c>
      <c r="AT260" s="206" t="s">
        <v>441</v>
      </c>
      <c r="AU260" s="206" t="s">
        <v>83</v>
      </c>
      <c r="AY260" s="17" t="s">
        <v>132</v>
      </c>
      <c r="BE260" s="207">
        <f>IF(N260="základní",J260,0)</f>
        <v>0</v>
      </c>
      <c r="BF260" s="207">
        <f>IF(N260="snížená",J260,0)</f>
        <v>0</v>
      </c>
      <c r="BG260" s="207">
        <f>IF(N260="zákl. přenesená",J260,0)</f>
        <v>0</v>
      </c>
      <c r="BH260" s="207">
        <f>IF(N260="sníž. přenesená",J260,0)</f>
        <v>0</v>
      </c>
      <c r="BI260" s="207">
        <f>IF(N260="nulová",J260,0)</f>
        <v>0</v>
      </c>
      <c r="BJ260" s="17" t="s">
        <v>83</v>
      </c>
      <c r="BK260" s="207">
        <f>ROUND(I260*H260,2)</f>
        <v>0</v>
      </c>
      <c r="BL260" s="17" t="s">
        <v>139</v>
      </c>
      <c r="BM260" s="206" t="s">
        <v>815</v>
      </c>
    </row>
    <row r="261" spans="1:65" s="2" customFormat="1" ht="39">
      <c r="A261" s="34"/>
      <c r="B261" s="35"/>
      <c r="C261" s="36"/>
      <c r="D261" s="208" t="s">
        <v>141</v>
      </c>
      <c r="E261" s="36"/>
      <c r="F261" s="209" t="s">
        <v>816</v>
      </c>
      <c r="G261" s="36"/>
      <c r="H261" s="36"/>
      <c r="I261" s="115"/>
      <c r="J261" s="36"/>
      <c r="K261" s="36"/>
      <c r="L261" s="39"/>
      <c r="M261" s="210"/>
      <c r="N261" s="211"/>
      <c r="O261" s="71"/>
      <c r="P261" s="71"/>
      <c r="Q261" s="71"/>
      <c r="R261" s="71"/>
      <c r="S261" s="71"/>
      <c r="T261" s="72"/>
      <c r="U261" s="34"/>
      <c r="V261" s="34"/>
      <c r="W261" s="34"/>
      <c r="X261" s="34"/>
      <c r="Y261" s="34"/>
      <c r="Z261" s="34"/>
      <c r="AA261" s="34"/>
      <c r="AB261" s="34"/>
      <c r="AC261" s="34"/>
      <c r="AD261" s="34"/>
      <c r="AE261" s="34"/>
      <c r="AT261" s="17" t="s">
        <v>141</v>
      </c>
      <c r="AU261" s="17" t="s">
        <v>83</v>
      </c>
    </row>
    <row r="262" spans="1:65" s="12" customFormat="1" ht="11.25">
      <c r="B262" s="212"/>
      <c r="C262" s="213"/>
      <c r="D262" s="208" t="s">
        <v>142</v>
      </c>
      <c r="E262" s="214" t="s">
        <v>1</v>
      </c>
      <c r="F262" s="215" t="s">
        <v>761</v>
      </c>
      <c r="G262" s="213"/>
      <c r="H262" s="214" t="s">
        <v>1</v>
      </c>
      <c r="I262" s="216"/>
      <c r="J262" s="213"/>
      <c r="K262" s="213"/>
      <c r="L262" s="217"/>
      <c r="M262" s="218"/>
      <c r="N262" s="219"/>
      <c r="O262" s="219"/>
      <c r="P262" s="219"/>
      <c r="Q262" s="219"/>
      <c r="R262" s="219"/>
      <c r="S262" s="219"/>
      <c r="T262" s="220"/>
      <c r="AT262" s="221" t="s">
        <v>142</v>
      </c>
      <c r="AU262" s="221" t="s">
        <v>83</v>
      </c>
      <c r="AV262" s="12" t="s">
        <v>83</v>
      </c>
      <c r="AW262" s="12" t="s">
        <v>31</v>
      </c>
      <c r="AX262" s="12" t="s">
        <v>75</v>
      </c>
      <c r="AY262" s="221" t="s">
        <v>132</v>
      </c>
    </row>
    <row r="263" spans="1:65" s="13" customFormat="1" ht="11.25">
      <c r="B263" s="222"/>
      <c r="C263" s="223"/>
      <c r="D263" s="208" t="s">
        <v>142</v>
      </c>
      <c r="E263" s="224" t="s">
        <v>1</v>
      </c>
      <c r="F263" s="225" t="s">
        <v>83</v>
      </c>
      <c r="G263" s="223"/>
      <c r="H263" s="226">
        <v>1</v>
      </c>
      <c r="I263" s="227"/>
      <c r="J263" s="223"/>
      <c r="K263" s="223"/>
      <c r="L263" s="228"/>
      <c r="M263" s="229"/>
      <c r="N263" s="230"/>
      <c r="O263" s="230"/>
      <c r="P263" s="230"/>
      <c r="Q263" s="230"/>
      <c r="R263" s="230"/>
      <c r="S263" s="230"/>
      <c r="T263" s="231"/>
      <c r="AT263" s="232" t="s">
        <v>142</v>
      </c>
      <c r="AU263" s="232" t="s">
        <v>83</v>
      </c>
      <c r="AV263" s="13" t="s">
        <v>85</v>
      </c>
      <c r="AW263" s="13" t="s">
        <v>31</v>
      </c>
      <c r="AX263" s="13" t="s">
        <v>75</v>
      </c>
      <c r="AY263" s="232" t="s">
        <v>132</v>
      </c>
    </row>
    <row r="264" spans="1:65" s="14" customFormat="1" ht="11.25">
      <c r="B264" s="233"/>
      <c r="C264" s="234"/>
      <c r="D264" s="208" t="s">
        <v>142</v>
      </c>
      <c r="E264" s="235" t="s">
        <v>1</v>
      </c>
      <c r="F264" s="236" t="s">
        <v>145</v>
      </c>
      <c r="G264" s="234"/>
      <c r="H264" s="237">
        <v>1</v>
      </c>
      <c r="I264" s="238"/>
      <c r="J264" s="234"/>
      <c r="K264" s="234"/>
      <c r="L264" s="239"/>
      <c r="M264" s="240"/>
      <c r="N264" s="241"/>
      <c r="O264" s="241"/>
      <c r="P264" s="241"/>
      <c r="Q264" s="241"/>
      <c r="R264" s="241"/>
      <c r="S264" s="241"/>
      <c r="T264" s="242"/>
      <c r="AT264" s="243" t="s">
        <v>142</v>
      </c>
      <c r="AU264" s="243" t="s">
        <v>83</v>
      </c>
      <c r="AV264" s="14" t="s">
        <v>139</v>
      </c>
      <c r="AW264" s="14" t="s">
        <v>31</v>
      </c>
      <c r="AX264" s="14" t="s">
        <v>83</v>
      </c>
      <c r="AY264" s="243" t="s">
        <v>132</v>
      </c>
    </row>
    <row r="265" spans="1:65" s="2" customFormat="1" ht="21.75" customHeight="1">
      <c r="A265" s="34"/>
      <c r="B265" s="35"/>
      <c r="C265" s="244" t="s">
        <v>277</v>
      </c>
      <c r="D265" s="244" t="s">
        <v>441</v>
      </c>
      <c r="E265" s="245" t="s">
        <v>632</v>
      </c>
      <c r="F265" s="246" t="s">
        <v>633</v>
      </c>
      <c r="G265" s="247" t="s">
        <v>149</v>
      </c>
      <c r="H265" s="248">
        <v>3</v>
      </c>
      <c r="I265" s="249"/>
      <c r="J265" s="250">
        <f>ROUND(I265*H265,2)</f>
        <v>0</v>
      </c>
      <c r="K265" s="246" t="s">
        <v>137</v>
      </c>
      <c r="L265" s="39"/>
      <c r="M265" s="251" t="s">
        <v>1</v>
      </c>
      <c r="N265" s="252" t="s">
        <v>40</v>
      </c>
      <c r="O265" s="71"/>
      <c r="P265" s="204">
        <f>O265*H265</f>
        <v>0</v>
      </c>
      <c r="Q265" s="204">
        <v>0</v>
      </c>
      <c r="R265" s="204">
        <f>Q265*H265</f>
        <v>0</v>
      </c>
      <c r="S265" s="204">
        <v>0</v>
      </c>
      <c r="T265" s="205">
        <f>S265*H265</f>
        <v>0</v>
      </c>
      <c r="U265" s="34"/>
      <c r="V265" s="34"/>
      <c r="W265" s="34"/>
      <c r="X265" s="34"/>
      <c r="Y265" s="34"/>
      <c r="Z265" s="34"/>
      <c r="AA265" s="34"/>
      <c r="AB265" s="34"/>
      <c r="AC265" s="34"/>
      <c r="AD265" s="34"/>
      <c r="AE265" s="34"/>
      <c r="AR265" s="206" t="s">
        <v>139</v>
      </c>
      <c r="AT265" s="206" t="s">
        <v>441</v>
      </c>
      <c r="AU265" s="206" t="s">
        <v>83</v>
      </c>
      <c r="AY265" s="17" t="s">
        <v>132</v>
      </c>
      <c r="BE265" s="207">
        <f>IF(N265="základní",J265,0)</f>
        <v>0</v>
      </c>
      <c r="BF265" s="207">
        <f>IF(N265="snížená",J265,0)</f>
        <v>0</v>
      </c>
      <c r="BG265" s="207">
        <f>IF(N265="zákl. přenesená",J265,0)</f>
        <v>0</v>
      </c>
      <c r="BH265" s="207">
        <f>IF(N265="sníž. přenesená",J265,0)</f>
        <v>0</v>
      </c>
      <c r="BI265" s="207">
        <f>IF(N265="nulová",J265,0)</f>
        <v>0</v>
      </c>
      <c r="BJ265" s="17" t="s">
        <v>83</v>
      </c>
      <c r="BK265" s="207">
        <f>ROUND(I265*H265,2)</f>
        <v>0</v>
      </c>
      <c r="BL265" s="17" t="s">
        <v>139</v>
      </c>
      <c r="BM265" s="206" t="s">
        <v>817</v>
      </c>
    </row>
    <row r="266" spans="1:65" s="2" customFormat="1" ht="39">
      <c r="A266" s="34"/>
      <c r="B266" s="35"/>
      <c r="C266" s="36"/>
      <c r="D266" s="208" t="s">
        <v>141</v>
      </c>
      <c r="E266" s="36"/>
      <c r="F266" s="209" t="s">
        <v>635</v>
      </c>
      <c r="G266" s="36"/>
      <c r="H266" s="36"/>
      <c r="I266" s="115"/>
      <c r="J266" s="36"/>
      <c r="K266" s="36"/>
      <c r="L266" s="39"/>
      <c r="M266" s="210"/>
      <c r="N266" s="211"/>
      <c r="O266" s="71"/>
      <c r="P266" s="71"/>
      <c r="Q266" s="71"/>
      <c r="R266" s="71"/>
      <c r="S266" s="71"/>
      <c r="T266" s="72"/>
      <c r="U266" s="34"/>
      <c r="V266" s="34"/>
      <c r="W266" s="34"/>
      <c r="X266" s="34"/>
      <c r="Y266" s="34"/>
      <c r="Z266" s="34"/>
      <c r="AA266" s="34"/>
      <c r="AB266" s="34"/>
      <c r="AC266" s="34"/>
      <c r="AD266" s="34"/>
      <c r="AE266" s="34"/>
      <c r="AT266" s="17" t="s">
        <v>141</v>
      </c>
      <c r="AU266" s="17" t="s">
        <v>83</v>
      </c>
    </row>
    <row r="267" spans="1:65" s="12" customFormat="1" ht="11.25">
      <c r="B267" s="212"/>
      <c r="C267" s="213"/>
      <c r="D267" s="208" t="s">
        <v>142</v>
      </c>
      <c r="E267" s="214" t="s">
        <v>1</v>
      </c>
      <c r="F267" s="215" t="s">
        <v>763</v>
      </c>
      <c r="G267" s="213"/>
      <c r="H267" s="214" t="s">
        <v>1</v>
      </c>
      <c r="I267" s="216"/>
      <c r="J267" s="213"/>
      <c r="K267" s="213"/>
      <c r="L267" s="217"/>
      <c r="M267" s="218"/>
      <c r="N267" s="219"/>
      <c r="O267" s="219"/>
      <c r="P267" s="219"/>
      <c r="Q267" s="219"/>
      <c r="R267" s="219"/>
      <c r="S267" s="219"/>
      <c r="T267" s="220"/>
      <c r="AT267" s="221" t="s">
        <v>142</v>
      </c>
      <c r="AU267" s="221" t="s">
        <v>83</v>
      </c>
      <c r="AV267" s="12" t="s">
        <v>83</v>
      </c>
      <c r="AW267" s="12" t="s">
        <v>31</v>
      </c>
      <c r="AX267" s="12" t="s">
        <v>75</v>
      </c>
      <c r="AY267" s="221" t="s">
        <v>132</v>
      </c>
    </row>
    <row r="268" spans="1:65" s="13" customFormat="1" ht="11.25">
      <c r="B268" s="222"/>
      <c r="C268" s="223"/>
      <c r="D268" s="208" t="s">
        <v>142</v>
      </c>
      <c r="E268" s="224" t="s">
        <v>1</v>
      </c>
      <c r="F268" s="225" t="s">
        <v>152</v>
      </c>
      <c r="G268" s="223"/>
      <c r="H268" s="226">
        <v>3</v>
      </c>
      <c r="I268" s="227"/>
      <c r="J268" s="223"/>
      <c r="K268" s="223"/>
      <c r="L268" s="228"/>
      <c r="M268" s="229"/>
      <c r="N268" s="230"/>
      <c r="O268" s="230"/>
      <c r="P268" s="230"/>
      <c r="Q268" s="230"/>
      <c r="R268" s="230"/>
      <c r="S268" s="230"/>
      <c r="T268" s="231"/>
      <c r="AT268" s="232" t="s">
        <v>142</v>
      </c>
      <c r="AU268" s="232" t="s">
        <v>83</v>
      </c>
      <c r="AV268" s="13" t="s">
        <v>85</v>
      </c>
      <c r="AW268" s="13" t="s">
        <v>31</v>
      </c>
      <c r="AX268" s="13" t="s">
        <v>75</v>
      </c>
      <c r="AY268" s="232" t="s">
        <v>132</v>
      </c>
    </row>
    <row r="269" spans="1:65" s="14" customFormat="1" ht="11.25">
      <c r="B269" s="233"/>
      <c r="C269" s="234"/>
      <c r="D269" s="208" t="s">
        <v>142</v>
      </c>
      <c r="E269" s="235" t="s">
        <v>1</v>
      </c>
      <c r="F269" s="236" t="s">
        <v>145</v>
      </c>
      <c r="G269" s="234"/>
      <c r="H269" s="237">
        <v>3</v>
      </c>
      <c r="I269" s="238"/>
      <c r="J269" s="234"/>
      <c r="K269" s="234"/>
      <c r="L269" s="239"/>
      <c r="M269" s="240"/>
      <c r="N269" s="241"/>
      <c r="O269" s="241"/>
      <c r="P269" s="241"/>
      <c r="Q269" s="241"/>
      <c r="R269" s="241"/>
      <c r="S269" s="241"/>
      <c r="T269" s="242"/>
      <c r="AT269" s="243" t="s">
        <v>142</v>
      </c>
      <c r="AU269" s="243" t="s">
        <v>83</v>
      </c>
      <c r="AV269" s="14" t="s">
        <v>139</v>
      </c>
      <c r="AW269" s="14" t="s">
        <v>31</v>
      </c>
      <c r="AX269" s="14" t="s">
        <v>83</v>
      </c>
      <c r="AY269" s="243" t="s">
        <v>132</v>
      </c>
    </row>
    <row r="270" spans="1:65" s="11" customFormat="1" ht="25.9" customHeight="1">
      <c r="B270" s="180"/>
      <c r="C270" s="181"/>
      <c r="D270" s="182" t="s">
        <v>74</v>
      </c>
      <c r="E270" s="183" t="s">
        <v>102</v>
      </c>
      <c r="F270" s="183" t="s">
        <v>673</v>
      </c>
      <c r="G270" s="181"/>
      <c r="H270" s="181"/>
      <c r="I270" s="184"/>
      <c r="J270" s="185">
        <f>BK270</f>
        <v>0</v>
      </c>
      <c r="K270" s="181"/>
      <c r="L270" s="186"/>
      <c r="M270" s="187"/>
      <c r="N270" s="188"/>
      <c r="O270" s="188"/>
      <c r="P270" s="189">
        <f>SUM(P271:P295)</f>
        <v>0</v>
      </c>
      <c r="Q270" s="188"/>
      <c r="R270" s="189">
        <f>SUM(R271:R295)</f>
        <v>0</v>
      </c>
      <c r="S270" s="188"/>
      <c r="T270" s="190">
        <f>SUM(T271:T295)</f>
        <v>0</v>
      </c>
      <c r="AR270" s="191" t="s">
        <v>171</v>
      </c>
      <c r="AT270" s="192" t="s">
        <v>74</v>
      </c>
      <c r="AU270" s="192" t="s">
        <v>75</v>
      </c>
      <c r="AY270" s="191" t="s">
        <v>132</v>
      </c>
      <c r="BK270" s="193">
        <f>SUM(BK271:BK295)</f>
        <v>0</v>
      </c>
    </row>
    <row r="271" spans="1:65" s="2" customFormat="1" ht="44.25" customHeight="1">
      <c r="A271" s="34"/>
      <c r="B271" s="35"/>
      <c r="C271" s="244" t="s">
        <v>282</v>
      </c>
      <c r="D271" s="244" t="s">
        <v>441</v>
      </c>
      <c r="E271" s="245" t="s">
        <v>682</v>
      </c>
      <c r="F271" s="246" t="s">
        <v>683</v>
      </c>
      <c r="G271" s="247" t="s">
        <v>427</v>
      </c>
      <c r="H271" s="248">
        <v>742.71</v>
      </c>
      <c r="I271" s="249"/>
      <c r="J271" s="250">
        <f>ROUND(I271*H271,2)</f>
        <v>0</v>
      </c>
      <c r="K271" s="246" t="s">
        <v>137</v>
      </c>
      <c r="L271" s="39"/>
      <c r="M271" s="251" t="s">
        <v>1</v>
      </c>
      <c r="N271" s="252" t="s">
        <v>40</v>
      </c>
      <c r="O271" s="71"/>
      <c r="P271" s="204">
        <f>O271*H271</f>
        <v>0</v>
      </c>
      <c r="Q271" s="204">
        <v>0</v>
      </c>
      <c r="R271" s="204">
        <f>Q271*H271</f>
        <v>0</v>
      </c>
      <c r="S271" s="204">
        <v>0</v>
      </c>
      <c r="T271" s="205">
        <f>S271*H271</f>
        <v>0</v>
      </c>
      <c r="U271" s="34"/>
      <c r="V271" s="34"/>
      <c r="W271" s="34"/>
      <c r="X271" s="34"/>
      <c r="Y271" s="34"/>
      <c r="Z271" s="34"/>
      <c r="AA271" s="34"/>
      <c r="AB271" s="34"/>
      <c r="AC271" s="34"/>
      <c r="AD271" s="34"/>
      <c r="AE271" s="34"/>
      <c r="AR271" s="206" t="s">
        <v>666</v>
      </c>
      <c r="AT271" s="206" t="s">
        <v>441</v>
      </c>
      <c r="AU271" s="206" t="s">
        <v>83</v>
      </c>
      <c r="AY271" s="17" t="s">
        <v>132</v>
      </c>
      <c r="BE271" s="207">
        <f>IF(N271="základní",J271,0)</f>
        <v>0</v>
      </c>
      <c r="BF271" s="207">
        <f>IF(N271="snížená",J271,0)</f>
        <v>0</v>
      </c>
      <c r="BG271" s="207">
        <f>IF(N271="zákl. přenesená",J271,0)</f>
        <v>0</v>
      </c>
      <c r="BH271" s="207">
        <f>IF(N271="sníž. přenesená",J271,0)</f>
        <v>0</v>
      </c>
      <c r="BI271" s="207">
        <f>IF(N271="nulová",J271,0)</f>
        <v>0</v>
      </c>
      <c r="BJ271" s="17" t="s">
        <v>83</v>
      </c>
      <c r="BK271" s="207">
        <f>ROUND(I271*H271,2)</f>
        <v>0</v>
      </c>
      <c r="BL271" s="17" t="s">
        <v>666</v>
      </c>
      <c r="BM271" s="206" t="s">
        <v>818</v>
      </c>
    </row>
    <row r="272" spans="1:65" s="2" customFormat="1" ht="136.5">
      <c r="A272" s="34"/>
      <c r="B272" s="35"/>
      <c r="C272" s="36"/>
      <c r="D272" s="208" t="s">
        <v>141</v>
      </c>
      <c r="E272" s="36"/>
      <c r="F272" s="209" t="s">
        <v>685</v>
      </c>
      <c r="G272" s="36"/>
      <c r="H272" s="36"/>
      <c r="I272" s="115"/>
      <c r="J272" s="36"/>
      <c r="K272" s="36"/>
      <c r="L272" s="39"/>
      <c r="M272" s="210"/>
      <c r="N272" s="211"/>
      <c r="O272" s="71"/>
      <c r="P272" s="71"/>
      <c r="Q272" s="71"/>
      <c r="R272" s="71"/>
      <c r="S272" s="71"/>
      <c r="T272" s="72"/>
      <c r="U272" s="34"/>
      <c r="V272" s="34"/>
      <c r="W272" s="34"/>
      <c r="X272" s="34"/>
      <c r="Y272" s="34"/>
      <c r="Z272" s="34"/>
      <c r="AA272" s="34"/>
      <c r="AB272" s="34"/>
      <c r="AC272" s="34"/>
      <c r="AD272" s="34"/>
      <c r="AE272" s="34"/>
      <c r="AT272" s="17" t="s">
        <v>141</v>
      </c>
      <c r="AU272" s="17" t="s">
        <v>83</v>
      </c>
    </row>
    <row r="273" spans="1:65" s="12" customFormat="1" ht="11.25">
      <c r="B273" s="212"/>
      <c r="C273" s="213"/>
      <c r="D273" s="208" t="s">
        <v>142</v>
      </c>
      <c r="E273" s="214" t="s">
        <v>1</v>
      </c>
      <c r="F273" s="215" t="s">
        <v>686</v>
      </c>
      <c r="G273" s="213"/>
      <c r="H273" s="214" t="s">
        <v>1</v>
      </c>
      <c r="I273" s="216"/>
      <c r="J273" s="213"/>
      <c r="K273" s="213"/>
      <c r="L273" s="217"/>
      <c r="M273" s="218"/>
      <c r="N273" s="219"/>
      <c r="O273" s="219"/>
      <c r="P273" s="219"/>
      <c r="Q273" s="219"/>
      <c r="R273" s="219"/>
      <c r="S273" s="219"/>
      <c r="T273" s="220"/>
      <c r="AT273" s="221" t="s">
        <v>142</v>
      </c>
      <c r="AU273" s="221" t="s">
        <v>83</v>
      </c>
      <c r="AV273" s="12" t="s">
        <v>83</v>
      </c>
      <c r="AW273" s="12" t="s">
        <v>31</v>
      </c>
      <c r="AX273" s="12" t="s">
        <v>75</v>
      </c>
      <c r="AY273" s="221" t="s">
        <v>132</v>
      </c>
    </row>
    <row r="274" spans="1:65" s="13" customFormat="1" ht="11.25">
      <c r="B274" s="222"/>
      <c r="C274" s="223"/>
      <c r="D274" s="208" t="s">
        <v>142</v>
      </c>
      <c r="E274" s="224" t="s">
        <v>1</v>
      </c>
      <c r="F274" s="225" t="s">
        <v>819</v>
      </c>
      <c r="G274" s="223"/>
      <c r="H274" s="226">
        <v>742.5</v>
      </c>
      <c r="I274" s="227"/>
      <c r="J274" s="223"/>
      <c r="K274" s="223"/>
      <c r="L274" s="228"/>
      <c r="M274" s="229"/>
      <c r="N274" s="230"/>
      <c r="O274" s="230"/>
      <c r="P274" s="230"/>
      <c r="Q274" s="230"/>
      <c r="R274" s="230"/>
      <c r="S274" s="230"/>
      <c r="T274" s="231"/>
      <c r="AT274" s="232" t="s">
        <v>142</v>
      </c>
      <c r="AU274" s="232" t="s">
        <v>83</v>
      </c>
      <c r="AV274" s="13" t="s">
        <v>85</v>
      </c>
      <c r="AW274" s="13" t="s">
        <v>31</v>
      </c>
      <c r="AX274" s="13" t="s">
        <v>75</v>
      </c>
      <c r="AY274" s="232" t="s">
        <v>132</v>
      </c>
    </row>
    <row r="275" spans="1:65" s="12" customFormat="1" ht="11.25">
      <c r="B275" s="212"/>
      <c r="C275" s="213"/>
      <c r="D275" s="208" t="s">
        <v>142</v>
      </c>
      <c r="E275" s="214" t="s">
        <v>1</v>
      </c>
      <c r="F275" s="215" t="s">
        <v>688</v>
      </c>
      <c r="G275" s="213"/>
      <c r="H275" s="214" t="s">
        <v>1</v>
      </c>
      <c r="I275" s="216"/>
      <c r="J275" s="213"/>
      <c r="K275" s="213"/>
      <c r="L275" s="217"/>
      <c r="M275" s="218"/>
      <c r="N275" s="219"/>
      <c r="O275" s="219"/>
      <c r="P275" s="219"/>
      <c r="Q275" s="219"/>
      <c r="R275" s="219"/>
      <c r="S275" s="219"/>
      <c r="T275" s="220"/>
      <c r="AT275" s="221" t="s">
        <v>142</v>
      </c>
      <c r="AU275" s="221" t="s">
        <v>83</v>
      </c>
      <c r="AV275" s="12" t="s">
        <v>83</v>
      </c>
      <c r="AW275" s="12" t="s">
        <v>31</v>
      </c>
      <c r="AX275" s="12" t="s">
        <v>75</v>
      </c>
      <c r="AY275" s="221" t="s">
        <v>132</v>
      </c>
    </row>
    <row r="276" spans="1:65" s="13" customFormat="1" ht="11.25">
      <c r="B276" s="222"/>
      <c r="C276" s="223"/>
      <c r="D276" s="208" t="s">
        <v>142</v>
      </c>
      <c r="E276" s="224" t="s">
        <v>1</v>
      </c>
      <c r="F276" s="225" t="s">
        <v>820</v>
      </c>
      <c r="G276" s="223"/>
      <c r="H276" s="226">
        <v>0.21</v>
      </c>
      <c r="I276" s="227"/>
      <c r="J276" s="223"/>
      <c r="K276" s="223"/>
      <c r="L276" s="228"/>
      <c r="M276" s="229"/>
      <c r="N276" s="230"/>
      <c r="O276" s="230"/>
      <c r="P276" s="230"/>
      <c r="Q276" s="230"/>
      <c r="R276" s="230"/>
      <c r="S276" s="230"/>
      <c r="T276" s="231"/>
      <c r="AT276" s="232" t="s">
        <v>142</v>
      </c>
      <c r="AU276" s="232" t="s">
        <v>83</v>
      </c>
      <c r="AV276" s="13" t="s">
        <v>85</v>
      </c>
      <c r="AW276" s="13" t="s">
        <v>31</v>
      </c>
      <c r="AX276" s="13" t="s">
        <v>75</v>
      </c>
      <c r="AY276" s="232" t="s">
        <v>132</v>
      </c>
    </row>
    <row r="277" spans="1:65" s="14" customFormat="1" ht="11.25">
      <c r="B277" s="233"/>
      <c r="C277" s="234"/>
      <c r="D277" s="208" t="s">
        <v>142</v>
      </c>
      <c r="E277" s="235" t="s">
        <v>1</v>
      </c>
      <c r="F277" s="236" t="s">
        <v>145</v>
      </c>
      <c r="G277" s="234"/>
      <c r="H277" s="237">
        <v>742.71</v>
      </c>
      <c r="I277" s="238"/>
      <c r="J277" s="234"/>
      <c r="K277" s="234"/>
      <c r="L277" s="239"/>
      <c r="M277" s="240"/>
      <c r="N277" s="241"/>
      <c r="O277" s="241"/>
      <c r="P277" s="241"/>
      <c r="Q277" s="241"/>
      <c r="R277" s="241"/>
      <c r="S277" s="241"/>
      <c r="T277" s="242"/>
      <c r="AT277" s="243" t="s">
        <v>142</v>
      </c>
      <c r="AU277" s="243" t="s">
        <v>83</v>
      </c>
      <c r="AV277" s="14" t="s">
        <v>139</v>
      </c>
      <c r="AW277" s="14" t="s">
        <v>31</v>
      </c>
      <c r="AX277" s="14" t="s">
        <v>83</v>
      </c>
      <c r="AY277" s="243" t="s">
        <v>132</v>
      </c>
    </row>
    <row r="278" spans="1:65" s="2" customFormat="1" ht="55.5" customHeight="1">
      <c r="A278" s="34"/>
      <c r="B278" s="35"/>
      <c r="C278" s="244" t="s">
        <v>287</v>
      </c>
      <c r="D278" s="244" t="s">
        <v>441</v>
      </c>
      <c r="E278" s="245" t="s">
        <v>691</v>
      </c>
      <c r="F278" s="246" t="s">
        <v>692</v>
      </c>
      <c r="G278" s="247" t="s">
        <v>427</v>
      </c>
      <c r="H278" s="248">
        <v>0.86799999999999999</v>
      </c>
      <c r="I278" s="249"/>
      <c r="J278" s="250">
        <f>ROUND(I278*H278,2)</f>
        <v>0</v>
      </c>
      <c r="K278" s="246" t="s">
        <v>137</v>
      </c>
      <c r="L278" s="39"/>
      <c r="M278" s="251" t="s">
        <v>1</v>
      </c>
      <c r="N278" s="252" t="s">
        <v>40</v>
      </c>
      <c r="O278" s="71"/>
      <c r="P278" s="204">
        <f>O278*H278</f>
        <v>0</v>
      </c>
      <c r="Q278" s="204">
        <v>0</v>
      </c>
      <c r="R278" s="204">
        <f>Q278*H278</f>
        <v>0</v>
      </c>
      <c r="S278" s="204">
        <v>0</v>
      </c>
      <c r="T278" s="205">
        <f>S278*H278</f>
        <v>0</v>
      </c>
      <c r="U278" s="34"/>
      <c r="V278" s="34"/>
      <c r="W278" s="34"/>
      <c r="X278" s="34"/>
      <c r="Y278" s="34"/>
      <c r="Z278" s="34"/>
      <c r="AA278" s="34"/>
      <c r="AB278" s="34"/>
      <c r="AC278" s="34"/>
      <c r="AD278" s="34"/>
      <c r="AE278" s="34"/>
      <c r="AR278" s="206" t="s">
        <v>666</v>
      </c>
      <c r="AT278" s="206" t="s">
        <v>441</v>
      </c>
      <c r="AU278" s="206" t="s">
        <v>83</v>
      </c>
      <c r="AY278" s="17" t="s">
        <v>132</v>
      </c>
      <c r="BE278" s="207">
        <f>IF(N278="základní",J278,0)</f>
        <v>0</v>
      </c>
      <c r="BF278" s="207">
        <f>IF(N278="snížená",J278,0)</f>
        <v>0</v>
      </c>
      <c r="BG278" s="207">
        <f>IF(N278="zákl. přenesená",J278,0)</f>
        <v>0</v>
      </c>
      <c r="BH278" s="207">
        <f>IF(N278="sníž. přenesená",J278,0)</f>
        <v>0</v>
      </c>
      <c r="BI278" s="207">
        <f>IF(N278="nulová",J278,0)</f>
        <v>0</v>
      </c>
      <c r="BJ278" s="17" t="s">
        <v>83</v>
      </c>
      <c r="BK278" s="207">
        <f>ROUND(I278*H278,2)</f>
        <v>0</v>
      </c>
      <c r="BL278" s="17" t="s">
        <v>666</v>
      </c>
      <c r="BM278" s="206" t="s">
        <v>821</v>
      </c>
    </row>
    <row r="279" spans="1:65" s="2" customFormat="1" ht="136.5">
      <c r="A279" s="34"/>
      <c r="B279" s="35"/>
      <c r="C279" s="36"/>
      <c r="D279" s="208" t="s">
        <v>141</v>
      </c>
      <c r="E279" s="36"/>
      <c r="F279" s="209" t="s">
        <v>694</v>
      </c>
      <c r="G279" s="36"/>
      <c r="H279" s="36"/>
      <c r="I279" s="115"/>
      <c r="J279" s="36"/>
      <c r="K279" s="36"/>
      <c r="L279" s="39"/>
      <c r="M279" s="210"/>
      <c r="N279" s="211"/>
      <c r="O279" s="71"/>
      <c r="P279" s="71"/>
      <c r="Q279" s="71"/>
      <c r="R279" s="71"/>
      <c r="S279" s="71"/>
      <c r="T279" s="72"/>
      <c r="U279" s="34"/>
      <c r="V279" s="34"/>
      <c r="W279" s="34"/>
      <c r="X279" s="34"/>
      <c r="Y279" s="34"/>
      <c r="Z279" s="34"/>
      <c r="AA279" s="34"/>
      <c r="AB279" s="34"/>
      <c r="AC279" s="34"/>
      <c r="AD279" s="34"/>
      <c r="AE279" s="34"/>
      <c r="AT279" s="17" t="s">
        <v>141</v>
      </c>
      <c r="AU279" s="17" t="s">
        <v>83</v>
      </c>
    </row>
    <row r="280" spans="1:65" s="12" customFormat="1" ht="11.25">
      <c r="B280" s="212"/>
      <c r="C280" s="213"/>
      <c r="D280" s="208" t="s">
        <v>142</v>
      </c>
      <c r="E280" s="214" t="s">
        <v>1</v>
      </c>
      <c r="F280" s="215" t="s">
        <v>695</v>
      </c>
      <c r="G280" s="213"/>
      <c r="H280" s="214" t="s">
        <v>1</v>
      </c>
      <c r="I280" s="216"/>
      <c r="J280" s="213"/>
      <c r="K280" s="213"/>
      <c r="L280" s="217"/>
      <c r="M280" s="218"/>
      <c r="N280" s="219"/>
      <c r="O280" s="219"/>
      <c r="P280" s="219"/>
      <c r="Q280" s="219"/>
      <c r="R280" s="219"/>
      <c r="S280" s="219"/>
      <c r="T280" s="220"/>
      <c r="AT280" s="221" t="s">
        <v>142</v>
      </c>
      <c r="AU280" s="221" t="s">
        <v>83</v>
      </c>
      <c r="AV280" s="12" t="s">
        <v>83</v>
      </c>
      <c r="AW280" s="12" t="s">
        <v>31</v>
      </c>
      <c r="AX280" s="12" t="s">
        <v>75</v>
      </c>
      <c r="AY280" s="221" t="s">
        <v>132</v>
      </c>
    </row>
    <row r="281" spans="1:65" s="13" customFormat="1" ht="11.25">
      <c r="B281" s="222"/>
      <c r="C281" s="223"/>
      <c r="D281" s="208" t="s">
        <v>142</v>
      </c>
      <c r="E281" s="224" t="s">
        <v>1</v>
      </c>
      <c r="F281" s="225" t="s">
        <v>822</v>
      </c>
      <c r="G281" s="223"/>
      <c r="H281" s="226">
        <v>0.86799999999999999</v>
      </c>
      <c r="I281" s="227"/>
      <c r="J281" s="223"/>
      <c r="K281" s="223"/>
      <c r="L281" s="228"/>
      <c r="M281" s="229"/>
      <c r="N281" s="230"/>
      <c r="O281" s="230"/>
      <c r="P281" s="230"/>
      <c r="Q281" s="230"/>
      <c r="R281" s="230"/>
      <c r="S281" s="230"/>
      <c r="T281" s="231"/>
      <c r="AT281" s="232" t="s">
        <v>142</v>
      </c>
      <c r="AU281" s="232" t="s">
        <v>83</v>
      </c>
      <c r="AV281" s="13" t="s">
        <v>85</v>
      </c>
      <c r="AW281" s="13" t="s">
        <v>31</v>
      </c>
      <c r="AX281" s="13" t="s">
        <v>75</v>
      </c>
      <c r="AY281" s="232" t="s">
        <v>132</v>
      </c>
    </row>
    <row r="282" spans="1:65" s="14" customFormat="1" ht="11.25">
      <c r="B282" s="233"/>
      <c r="C282" s="234"/>
      <c r="D282" s="208" t="s">
        <v>142</v>
      </c>
      <c r="E282" s="235" t="s">
        <v>1</v>
      </c>
      <c r="F282" s="236" t="s">
        <v>145</v>
      </c>
      <c r="G282" s="234"/>
      <c r="H282" s="237">
        <v>0.86799999999999999</v>
      </c>
      <c r="I282" s="238"/>
      <c r="J282" s="234"/>
      <c r="K282" s="234"/>
      <c r="L282" s="239"/>
      <c r="M282" s="240"/>
      <c r="N282" s="241"/>
      <c r="O282" s="241"/>
      <c r="P282" s="241"/>
      <c r="Q282" s="241"/>
      <c r="R282" s="241"/>
      <c r="S282" s="241"/>
      <c r="T282" s="242"/>
      <c r="AT282" s="243" t="s">
        <v>142</v>
      </c>
      <c r="AU282" s="243" t="s">
        <v>83</v>
      </c>
      <c r="AV282" s="14" t="s">
        <v>139</v>
      </c>
      <c r="AW282" s="14" t="s">
        <v>31</v>
      </c>
      <c r="AX282" s="14" t="s">
        <v>83</v>
      </c>
      <c r="AY282" s="243" t="s">
        <v>132</v>
      </c>
    </row>
    <row r="283" spans="1:65" s="2" customFormat="1" ht="55.5" customHeight="1">
      <c r="A283" s="34"/>
      <c r="B283" s="35"/>
      <c r="C283" s="244" t="s">
        <v>297</v>
      </c>
      <c r="D283" s="244" t="s">
        <v>441</v>
      </c>
      <c r="E283" s="245" t="s">
        <v>698</v>
      </c>
      <c r="F283" s="246" t="s">
        <v>699</v>
      </c>
      <c r="G283" s="247" t="s">
        <v>427</v>
      </c>
      <c r="H283" s="248">
        <v>48.5</v>
      </c>
      <c r="I283" s="249"/>
      <c r="J283" s="250">
        <f>ROUND(I283*H283,2)</f>
        <v>0</v>
      </c>
      <c r="K283" s="246" t="s">
        <v>137</v>
      </c>
      <c r="L283" s="39"/>
      <c r="M283" s="251" t="s">
        <v>1</v>
      </c>
      <c r="N283" s="252" t="s">
        <v>40</v>
      </c>
      <c r="O283" s="71"/>
      <c r="P283" s="204">
        <f>O283*H283</f>
        <v>0</v>
      </c>
      <c r="Q283" s="204">
        <v>0</v>
      </c>
      <c r="R283" s="204">
        <f>Q283*H283</f>
        <v>0</v>
      </c>
      <c r="S283" s="204">
        <v>0</v>
      </c>
      <c r="T283" s="205">
        <f>S283*H283</f>
        <v>0</v>
      </c>
      <c r="U283" s="34"/>
      <c r="V283" s="34"/>
      <c r="W283" s="34"/>
      <c r="X283" s="34"/>
      <c r="Y283" s="34"/>
      <c r="Z283" s="34"/>
      <c r="AA283" s="34"/>
      <c r="AB283" s="34"/>
      <c r="AC283" s="34"/>
      <c r="AD283" s="34"/>
      <c r="AE283" s="34"/>
      <c r="AR283" s="206" t="s">
        <v>666</v>
      </c>
      <c r="AT283" s="206" t="s">
        <v>441</v>
      </c>
      <c r="AU283" s="206" t="s">
        <v>83</v>
      </c>
      <c r="AY283" s="17" t="s">
        <v>132</v>
      </c>
      <c r="BE283" s="207">
        <f>IF(N283="základní",J283,0)</f>
        <v>0</v>
      </c>
      <c r="BF283" s="207">
        <f>IF(N283="snížená",J283,0)</f>
        <v>0</v>
      </c>
      <c r="BG283" s="207">
        <f>IF(N283="zákl. přenesená",J283,0)</f>
        <v>0</v>
      </c>
      <c r="BH283" s="207">
        <f>IF(N283="sníž. přenesená",J283,0)</f>
        <v>0</v>
      </c>
      <c r="BI283" s="207">
        <f>IF(N283="nulová",J283,0)</f>
        <v>0</v>
      </c>
      <c r="BJ283" s="17" t="s">
        <v>83</v>
      </c>
      <c r="BK283" s="207">
        <f>ROUND(I283*H283,2)</f>
        <v>0</v>
      </c>
      <c r="BL283" s="17" t="s">
        <v>666</v>
      </c>
      <c r="BM283" s="206" t="s">
        <v>823</v>
      </c>
    </row>
    <row r="284" spans="1:65" s="2" customFormat="1" ht="136.5">
      <c r="A284" s="34"/>
      <c r="B284" s="35"/>
      <c r="C284" s="36"/>
      <c r="D284" s="208" t="s">
        <v>141</v>
      </c>
      <c r="E284" s="36"/>
      <c r="F284" s="209" t="s">
        <v>701</v>
      </c>
      <c r="G284" s="36"/>
      <c r="H284" s="36"/>
      <c r="I284" s="115"/>
      <c r="J284" s="36"/>
      <c r="K284" s="36"/>
      <c r="L284" s="39"/>
      <c r="M284" s="210"/>
      <c r="N284" s="211"/>
      <c r="O284" s="71"/>
      <c r="P284" s="71"/>
      <c r="Q284" s="71"/>
      <c r="R284" s="71"/>
      <c r="S284" s="71"/>
      <c r="T284" s="72"/>
      <c r="U284" s="34"/>
      <c r="V284" s="34"/>
      <c r="W284" s="34"/>
      <c r="X284" s="34"/>
      <c r="Y284" s="34"/>
      <c r="Z284" s="34"/>
      <c r="AA284" s="34"/>
      <c r="AB284" s="34"/>
      <c r="AC284" s="34"/>
      <c r="AD284" s="34"/>
      <c r="AE284" s="34"/>
      <c r="AT284" s="17" t="s">
        <v>141</v>
      </c>
      <c r="AU284" s="17" t="s">
        <v>83</v>
      </c>
    </row>
    <row r="285" spans="1:65" s="12" customFormat="1" ht="11.25">
      <c r="B285" s="212"/>
      <c r="C285" s="213"/>
      <c r="D285" s="208" t="s">
        <v>142</v>
      </c>
      <c r="E285" s="214" t="s">
        <v>1</v>
      </c>
      <c r="F285" s="215" t="s">
        <v>702</v>
      </c>
      <c r="G285" s="213"/>
      <c r="H285" s="214" t="s">
        <v>1</v>
      </c>
      <c r="I285" s="216"/>
      <c r="J285" s="213"/>
      <c r="K285" s="213"/>
      <c r="L285" s="217"/>
      <c r="M285" s="218"/>
      <c r="N285" s="219"/>
      <c r="O285" s="219"/>
      <c r="P285" s="219"/>
      <c r="Q285" s="219"/>
      <c r="R285" s="219"/>
      <c r="S285" s="219"/>
      <c r="T285" s="220"/>
      <c r="AT285" s="221" t="s">
        <v>142</v>
      </c>
      <c r="AU285" s="221" t="s">
        <v>83</v>
      </c>
      <c r="AV285" s="12" t="s">
        <v>83</v>
      </c>
      <c r="AW285" s="12" t="s">
        <v>31</v>
      </c>
      <c r="AX285" s="12" t="s">
        <v>75</v>
      </c>
      <c r="AY285" s="221" t="s">
        <v>132</v>
      </c>
    </row>
    <row r="286" spans="1:65" s="13" customFormat="1" ht="11.25">
      <c r="B286" s="222"/>
      <c r="C286" s="223"/>
      <c r="D286" s="208" t="s">
        <v>142</v>
      </c>
      <c r="E286" s="224" t="s">
        <v>1</v>
      </c>
      <c r="F286" s="225" t="s">
        <v>824</v>
      </c>
      <c r="G286" s="223"/>
      <c r="H286" s="226">
        <v>48.5</v>
      </c>
      <c r="I286" s="227"/>
      <c r="J286" s="223"/>
      <c r="K286" s="223"/>
      <c r="L286" s="228"/>
      <c r="M286" s="229"/>
      <c r="N286" s="230"/>
      <c r="O286" s="230"/>
      <c r="P286" s="230"/>
      <c r="Q286" s="230"/>
      <c r="R286" s="230"/>
      <c r="S286" s="230"/>
      <c r="T286" s="231"/>
      <c r="AT286" s="232" t="s">
        <v>142</v>
      </c>
      <c r="AU286" s="232" t="s">
        <v>83</v>
      </c>
      <c r="AV286" s="13" t="s">
        <v>85</v>
      </c>
      <c r="AW286" s="13" t="s">
        <v>31</v>
      </c>
      <c r="AX286" s="13" t="s">
        <v>75</v>
      </c>
      <c r="AY286" s="232" t="s">
        <v>132</v>
      </c>
    </row>
    <row r="287" spans="1:65" s="14" customFormat="1" ht="11.25">
      <c r="B287" s="233"/>
      <c r="C287" s="234"/>
      <c r="D287" s="208" t="s">
        <v>142</v>
      </c>
      <c r="E287" s="235" t="s">
        <v>1</v>
      </c>
      <c r="F287" s="236" t="s">
        <v>145</v>
      </c>
      <c r="G287" s="234"/>
      <c r="H287" s="237">
        <v>48.5</v>
      </c>
      <c r="I287" s="238"/>
      <c r="J287" s="234"/>
      <c r="K287" s="234"/>
      <c r="L287" s="239"/>
      <c r="M287" s="240"/>
      <c r="N287" s="241"/>
      <c r="O287" s="241"/>
      <c r="P287" s="241"/>
      <c r="Q287" s="241"/>
      <c r="R287" s="241"/>
      <c r="S287" s="241"/>
      <c r="T287" s="242"/>
      <c r="AT287" s="243" t="s">
        <v>142</v>
      </c>
      <c r="AU287" s="243" t="s">
        <v>83</v>
      </c>
      <c r="AV287" s="14" t="s">
        <v>139</v>
      </c>
      <c r="AW287" s="14" t="s">
        <v>31</v>
      </c>
      <c r="AX287" s="14" t="s">
        <v>83</v>
      </c>
      <c r="AY287" s="243" t="s">
        <v>132</v>
      </c>
    </row>
    <row r="288" spans="1:65" s="2" customFormat="1" ht="21.75" customHeight="1">
      <c r="A288" s="34"/>
      <c r="B288" s="35"/>
      <c r="C288" s="244" t="s">
        <v>301</v>
      </c>
      <c r="D288" s="244" t="s">
        <v>441</v>
      </c>
      <c r="E288" s="245" t="s">
        <v>724</v>
      </c>
      <c r="F288" s="246" t="s">
        <v>725</v>
      </c>
      <c r="G288" s="247" t="s">
        <v>427</v>
      </c>
      <c r="H288" s="248">
        <v>48.5</v>
      </c>
      <c r="I288" s="249"/>
      <c r="J288" s="250">
        <f>ROUND(I288*H288,2)</f>
        <v>0</v>
      </c>
      <c r="K288" s="246" t="s">
        <v>137</v>
      </c>
      <c r="L288" s="39"/>
      <c r="M288" s="251" t="s">
        <v>1</v>
      </c>
      <c r="N288" s="252" t="s">
        <v>40</v>
      </c>
      <c r="O288" s="71"/>
      <c r="P288" s="204">
        <f>O288*H288</f>
        <v>0</v>
      </c>
      <c r="Q288" s="204">
        <v>0</v>
      </c>
      <c r="R288" s="204">
        <f>Q288*H288</f>
        <v>0</v>
      </c>
      <c r="S288" s="204">
        <v>0</v>
      </c>
      <c r="T288" s="205">
        <f>S288*H288</f>
        <v>0</v>
      </c>
      <c r="U288" s="34"/>
      <c r="V288" s="34"/>
      <c r="W288" s="34"/>
      <c r="X288" s="34"/>
      <c r="Y288" s="34"/>
      <c r="Z288" s="34"/>
      <c r="AA288" s="34"/>
      <c r="AB288" s="34"/>
      <c r="AC288" s="34"/>
      <c r="AD288" s="34"/>
      <c r="AE288" s="34"/>
      <c r="AR288" s="206" t="s">
        <v>666</v>
      </c>
      <c r="AT288" s="206" t="s">
        <v>441</v>
      </c>
      <c r="AU288" s="206" t="s">
        <v>83</v>
      </c>
      <c r="AY288" s="17" t="s">
        <v>132</v>
      </c>
      <c r="BE288" s="207">
        <f>IF(N288="základní",J288,0)</f>
        <v>0</v>
      </c>
      <c r="BF288" s="207">
        <f>IF(N288="snížená",J288,0)</f>
        <v>0</v>
      </c>
      <c r="BG288" s="207">
        <f>IF(N288="zákl. přenesená",J288,0)</f>
        <v>0</v>
      </c>
      <c r="BH288" s="207">
        <f>IF(N288="sníž. přenesená",J288,0)</f>
        <v>0</v>
      </c>
      <c r="BI288" s="207">
        <f>IF(N288="nulová",J288,0)</f>
        <v>0</v>
      </c>
      <c r="BJ288" s="17" t="s">
        <v>83</v>
      </c>
      <c r="BK288" s="207">
        <f>ROUND(I288*H288,2)</f>
        <v>0</v>
      </c>
      <c r="BL288" s="17" t="s">
        <v>666</v>
      </c>
      <c r="BM288" s="206" t="s">
        <v>825</v>
      </c>
    </row>
    <row r="289" spans="1:65" s="2" customFormat="1" ht="58.5">
      <c r="A289" s="34"/>
      <c r="B289" s="35"/>
      <c r="C289" s="36"/>
      <c r="D289" s="208" t="s">
        <v>141</v>
      </c>
      <c r="E289" s="36"/>
      <c r="F289" s="209" t="s">
        <v>727</v>
      </c>
      <c r="G289" s="36"/>
      <c r="H289" s="36"/>
      <c r="I289" s="115"/>
      <c r="J289" s="36"/>
      <c r="K289" s="36"/>
      <c r="L289" s="39"/>
      <c r="M289" s="210"/>
      <c r="N289" s="211"/>
      <c r="O289" s="71"/>
      <c r="P289" s="71"/>
      <c r="Q289" s="71"/>
      <c r="R289" s="71"/>
      <c r="S289" s="71"/>
      <c r="T289" s="72"/>
      <c r="U289" s="34"/>
      <c r="V289" s="34"/>
      <c r="W289" s="34"/>
      <c r="X289" s="34"/>
      <c r="Y289" s="34"/>
      <c r="Z289" s="34"/>
      <c r="AA289" s="34"/>
      <c r="AB289" s="34"/>
      <c r="AC289" s="34"/>
      <c r="AD289" s="34"/>
      <c r="AE289" s="34"/>
      <c r="AT289" s="17" t="s">
        <v>141</v>
      </c>
      <c r="AU289" s="17" t="s">
        <v>83</v>
      </c>
    </row>
    <row r="290" spans="1:65" s="13" customFormat="1" ht="11.25">
      <c r="B290" s="222"/>
      <c r="C290" s="223"/>
      <c r="D290" s="208" t="s">
        <v>142</v>
      </c>
      <c r="E290" s="224" t="s">
        <v>1</v>
      </c>
      <c r="F290" s="225" t="s">
        <v>826</v>
      </c>
      <c r="G290" s="223"/>
      <c r="H290" s="226">
        <v>48.5</v>
      </c>
      <c r="I290" s="227"/>
      <c r="J290" s="223"/>
      <c r="K290" s="223"/>
      <c r="L290" s="228"/>
      <c r="M290" s="229"/>
      <c r="N290" s="230"/>
      <c r="O290" s="230"/>
      <c r="P290" s="230"/>
      <c r="Q290" s="230"/>
      <c r="R290" s="230"/>
      <c r="S290" s="230"/>
      <c r="T290" s="231"/>
      <c r="AT290" s="232" t="s">
        <v>142</v>
      </c>
      <c r="AU290" s="232" t="s">
        <v>83</v>
      </c>
      <c r="AV290" s="13" t="s">
        <v>85</v>
      </c>
      <c r="AW290" s="13" t="s">
        <v>31</v>
      </c>
      <c r="AX290" s="13" t="s">
        <v>75</v>
      </c>
      <c r="AY290" s="232" t="s">
        <v>132</v>
      </c>
    </row>
    <row r="291" spans="1:65" s="14" customFormat="1" ht="11.25">
      <c r="B291" s="233"/>
      <c r="C291" s="234"/>
      <c r="D291" s="208" t="s">
        <v>142</v>
      </c>
      <c r="E291" s="235" t="s">
        <v>1</v>
      </c>
      <c r="F291" s="236" t="s">
        <v>145</v>
      </c>
      <c r="G291" s="234"/>
      <c r="H291" s="237">
        <v>48.5</v>
      </c>
      <c r="I291" s="238"/>
      <c r="J291" s="234"/>
      <c r="K291" s="234"/>
      <c r="L291" s="239"/>
      <c r="M291" s="240"/>
      <c r="N291" s="241"/>
      <c r="O291" s="241"/>
      <c r="P291" s="241"/>
      <c r="Q291" s="241"/>
      <c r="R291" s="241"/>
      <c r="S291" s="241"/>
      <c r="T291" s="242"/>
      <c r="AT291" s="243" t="s">
        <v>142</v>
      </c>
      <c r="AU291" s="243" t="s">
        <v>83</v>
      </c>
      <c r="AV291" s="14" t="s">
        <v>139</v>
      </c>
      <c r="AW291" s="14" t="s">
        <v>31</v>
      </c>
      <c r="AX291" s="14" t="s">
        <v>83</v>
      </c>
      <c r="AY291" s="243" t="s">
        <v>132</v>
      </c>
    </row>
    <row r="292" spans="1:65" s="2" customFormat="1" ht="21.75" customHeight="1">
      <c r="A292" s="34"/>
      <c r="B292" s="35"/>
      <c r="C292" s="244" t="s">
        <v>308</v>
      </c>
      <c r="D292" s="244" t="s">
        <v>441</v>
      </c>
      <c r="E292" s="245" t="s">
        <v>731</v>
      </c>
      <c r="F292" s="246" t="s">
        <v>732</v>
      </c>
      <c r="G292" s="247" t="s">
        <v>427</v>
      </c>
      <c r="H292" s="248">
        <v>0.21</v>
      </c>
      <c r="I292" s="249"/>
      <c r="J292" s="250">
        <f>ROUND(I292*H292,2)</f>
        <v>0</v>
      </c>
      <c r="K292" s="246" t="s">
        <v>137</v>
      </c>
      <c r="L292" s="39"/>
      <c r="M292" s="251" t="s">
        <v>1</v>
      </c>
      <c r="N292" s="252" t="s">
        <v>40</v>
      </c>
      <c r="O292" s="71"/>
      <c r="P292" s="204">
        <f>O292*H292</f>
        <v>0</v>
      </c>
      <c r="Q292" s="204">
        <v>0</v>
      </c>
      <c r="R292" s="204">
        <f>Q292*H292</f>
        <v>0</v>
      </c>
      <c r="S292" s="204">
        <v>0</v>
      </c>
      <c r="T292" s="205">
        <f>S292*H292</f>
        <v>0</v>
      </c>
      <c r="U292" s="34"/>
      <c r="V292" s="34"/>
      <c r="W292" s="34"/>
      <c r="X292" s="34"/>
      <c r="Y292" s="34"/>
      <c r="Z292" s="34"/>
      <c r="AA292" s="34"/>
      <c r="AB292" s="34"/>
      <c r="AC292" s="34"/>
      <c r="AD292" s="34"/>
      <c r="AE292" s="34"/>
      <c r="AR292" s="206" t="s">
        <v>139</v>
      </c>
      <c r="AT292" s="206" t="s">
        <v>441</v>
      </c>
      <c r="AU292" s="206" t="s">
        <v>83</v>
      </c>
      <c r="AY292" s="17" t="s">
        <v>132</v>
      </c>
      <c r="BE292" s="207">
        <f>IF(N292="základní",J292,0)</f>
        <v>0</v>
      </c>
      <c r="BF292" s="207">
        <f>IF(N292="snížená",J292,0)</f>
        <v>0</v>
      </c>
      <c r="BG292" s="207">
        <f>IF(N292="zákl. přenesená",J292,0)</f>
        <v>0</v>
      </c>
      <c r="BH292" s="207">
        <f>IF(N292="sníž. přenesená",J292,0)</f>
        <v>0</v>
      </c>
      <c r="BI292" s="207">
        <f>IF(N292="nulová",J292,0)</f>
        <v>0</v>
      </c>
      <c r="BJ292" s="17" t="s">
        <v>83</v>
      </c>
      <c r="BK292" s="207">
        <f>ROUND(I292*H292,2)</f>
        <v>0</v>
      </c>
      <c r="BL292" s="17" t="s">
        <v>139</v>
      </c>
      <c r="BM292" s="206" t="s">
        <v>827</v>
      </c>
    </row>
    <row r="293" spans="1:65" s="2" customFormat="1" ht="48.75">
      <c r="A293" s="34"/>
      <c r="B293" s="35"/>
      <c r="C293" s="36"/>
      <c r="D293" s="208" t="s">
        <v>141</v>
      </c>
      <c r="E293" s="36"/>
      <c r="F293" s="209" t="s">
        <v>734</v>
      </c>
      <c r="G293" s="36"/>
      <c r="H293" s="36"/>
      <c r="I293" s="115"/>
      <c r="J293" s="36"/>
      <c r="K293" s="36"/>
      <c r="L293" s="39"/>
      <c r="M293" s="210"/>
      <c r="N293" s="211"/>
      <c r="O293" s="71"/>
      <c r="P293" s="71"/>
      <c r="Q293" s="71"/>
      <c r="R293" s="71"/>
      <c r="S293" s="71"/>
      <c r="T293" s="72"/>
      <c r="U293" s="34"/>
      <c r="V293" s="34"/>
      <c r="W293" s="34"/>
      <c r="X293" s="34"/>
      <c r="Y293" s="34"/>
      <c r="Z293" s="34"/>
      <c r="AA293" s="34"/>
      <c r="AB293" s="34"/>
      <c r="AC293" s="34"/>
      <c r="AD293" s="34"/>
      <c r="AE293" s="34"/>
      <c r="AT293" s="17" t="s">
        <v>141</v>
      </c>
      <c r="AU293" s="17" t="s">
        <v>83</v>
      </c>
    </row>
    <row r="294" spans="1:65" s="13" customFormat="1" ht="11.25">
      <c r="B294" s="222"/>
      <c r="C294" s="223"/>
      <c r="D294" s="208" t="s">
        <v>142</v>
      </c>
      <c r="E294" s="224" t="s">
        <v>1</v>
      </c>
      <c r="F294" s="225" t="s">
        <v>820</v>
      </c>
      <c r="G294" s="223"/>
      <c r="H294" s="226">
        <v>0.21</v>
      </c>
      <c r="I294" s="227"/>
      <c r="J294" s="223"/>
      <c r="K294" s="223"/>
      <c r="L294" s="228"/>
      <c r="M294" s="229"/>
      <c r="N294" s="230"/>
      <c r="O294" s="230"/>
      <c r="P294" s="230"/>
      <c r="Q294" s="230"/>
      <c r="R294" s="230"/>
      <c r="S294" s="230"/>
      <c r="T294" s="231"/>
      <c r="AT294" s="232" t="s">
        <v>142</v>
      </c>
      <c r="AU294" s="232" t="s">
        <v>83</v>
      </c>
      <c r="AV294" s="13" t="s">
        <v>85</v>
      </c>
      <c r="AW294" s="13" t="s">
        <v>31</v>
      </c>
      <c r="AX294" s="13" t="s">
        <v>75</v>
      </c>
      <c r="AY294" s="232" t="s">
        <v>132</v>
      </c>
    </row>
    <row r="295" spans="1:65" s="14" customFormat="1" ht="11.25">
      <c r="B295" s="233"/>
      <c r="C295" s="234"/>
      <c r="D295" s="208" t="s">
        <v>142</v>
      </c>
      <c r="E295" s="235" t="s">
        <v>1</v>
      </c>
      <c r="F295" s="236" t="s">
        <v>145</v>
      </c>
      <c r="G295" s="234"/>
      <c r="H295" s="237">
        <v>0.21</v>
      </c>
      <c r="I295" s="238"/>
      <c r="J295" s="234"/>
      <c r="K295" s="234"/>
      <c r="L295" s="239"/>
      <c r="M295" s="253"/>
      <c r="N295" s="254"/>
      <c r="O295" s="254"/>
      <c r="P295" s="254"/>
      <c r="Q295" s="254"/>
      <c r="R295" s="254"/>
      <c r="S295" s="254"/>
      <c r="T295" s="255"/>
      <c r="AT295" s="243" t="s">
        <v>142</v>
      </c>
      <c r="AU295" s="243" t="s">
        <v>83</v>
      </c>
      <c r="AV295" s="14" t="s">
        <v>139</v>
      </c>
      <c r="AW295" s="14" t="s">
        <v>31</v>
      </c>
      <c r="AX295" s="14" t="s">
        <v>83</v>
      </c>
      <c r="AY295" s="243" t="s">
        <v>132</v>
      </c>
    </row>
    <row r="296" spans="1:65" s="2" customFormat="1" ht="6.95" customHeight="1">
      <c r="A296" s="34"/>
      <c r="B296" s="54"/>
      <c r="C296" s="55"/>
      <c r="D296" s="55"/>
      <c r="E296" s="55"/>
      <c r="F296" s="55"/>
      <c r="G296" s="55"/>
      <c r="H296" s="55"/>
      <c r="I296" s="152"/>
      <c r="J296" s="55"/>
      <c r="K296" s="55"/>
      <c r="L296" s="39"/>
      <c r="M296" s="34"/>
      <c r="O296" s="34"/>
      <c r="P296" s="34"/>
      <c r="Q296" s="34"/>
      <c r="R296" s="34"/>
      <c r="S296" s="34"/>
      <c r="T296" s="34"/>
      <c r="U296" s="34"/>
      <c r="V296" s="34"/>
      <c r="W296" s="34"/>
      <c r="X296" s="34"/>
      <c r="Y296" s="34"/>
      <c r="Z296" s="34"/>
      <c r="AA296" s="34"/>
      <c r="AB296" s="34"/>
      <c r="AC296" s="34"/>
      <c r="AD296" s="34"/>
      <c r="AE296" s="34"/>
    </row>
  </sheetData>
  <sheetProtection algorithmName="SHA-512" hashValue="Wd5sQDyWRbfkv9//tVfC9J6WBnK0FaoL8N89H5oBAt0Zh0BTCrWZcNUNFwo37nCY/nrr9WdBz9FgLq2p9gG/0Q==" saltValue="Ttopc7SBWd9cOOG7zHdHbt7IqNhbh+H/eqdtUmNSJrGhg9FddPsZd/990R8BttBibg+9KQTJEM924ajWG/o7xA==" spinCount="100000" sheet="1" objects="1" scenarios="1" formatColumns="0" formatRows="0" autoFilter="0"/>
  <autoFilter ref="C119:K295"/>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9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91</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828</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ROUND(J121,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ROUND((SUM(BE121:BE891)),  2)</f>
        <v>0</v>
      </c>
      <c r="G33" s="34"/>
      <c r="H33" s="34"/>
      <c r="I33" s="131">
        <v>0.21</v>
      </c>
      <c r="J33" s="130">
        <f>ROUND(((SUM(BE121:BE891))*I33),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ROUND((SUM(BF121:BF891)),  2)</f>
        <v>0</v>
      </c>
      <c r="G34" s="34"/>
      <c r="H34" s="34"/>
      <c r="I34" s="131">
        <v>0.15</v>
      </c>
      <c r="J34" s="130">
        <f>ROUND(((SUM(BF121:BF891))*I34),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ROUND((SUM(BG121:BG891)),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ROUND((SUM(BH121:BH891)),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ROUND((SUM(BI121:BI891)),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O3 - Oprava v km 31,980-35,418</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J121</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112</v>
      </c>
      <c r="E97" s="164"/>
      <c r="F97" s="164"/>
      <c r="G97" s="164"/>
      <c r="H97" s="164"/>
      <c r="I97" s="165"/>
      <c r="J97" s="166">
        <f>J122</f>
        <v>0</v>
      </c>
      <c r="K97" s="162"/>
      <c r="L97" s="167"/>
    </row>
    <row r="98" spans="1:31" s="9" customFormat="1" ht="24.95" hidden="1" customHeight="1">
      <c r="B98" s="161"/>
      <c r="C98" s="162"/>
      <c r="D98" s="163" t="s">
        <v>829</v>
      </c>
      <c r="E98" s="164"/>
      <c r="F98" s="164"/>
      <c r="G98" s="164"/>
      <c r="H98" s="164"/>
      <c r="I98" s="165"/>
      <c r="J98" s="166">
        <f>J333</f>
        <v>0</v>
      </c>
      <c r="K98" s="162"/>
      <c r="L98" s="167"/>
    </row>
    <row r="99" spans="1:31" s="9" customFormat="1" ht="24.95" hidden="1" customHeight="1">
      <c r="B99" s="161"/>
      <c r="C99" s="162"/>
      <c r="D99" s="163" t="s">
        <v>114</v>
      </c>
      <c r="E99" s="164"/>
      <c r="F99" s="164"/>
      <c r="G99" s="164"/>
      <c r="H99" s="164"/>
      <c r="I99" s="165"/>
      <c r="J99" s="166">
        <f>J502</f>
        <v>0</v>
      </c>
      <c r="K99" s="162"/>
      <c r="L99" s="167"/>
    </row>
    <row r="100" spans="1:31" s="9" customFormat="1" ht="24.95" hidden="1" customHeight="1">
      <c r="B100" s="161"/>
      <c r="C100" s="162"/>
      <c r="D100" s="163" t="s">
        <v>115</v>
      </c>
      <c r="E100" s="164"/>
      <c r="F100" s="164"/>
      <c r="G100" s="164"/>
      <c r="H100" s="164"/>
      <c r="I100" s="165"/>
      <c r="J100" s="166">
        <f>J829</f>
        <v>0</v>
      </c>
      <c r="K100" s="162"/>
      <c r="L100" s="167"/>
    </row>
    <row r="101" spans="1:31" s="9" customFormat="1" ht="24.95" hidden="1" customHeight="1">
      <c r="B101" s="161"/>
      <c r="C101" s="162"/>
      <c r="D101" s="163" t="s">
        <v>116</v>
      </c>
      <c r="E101" s="164"/>
      <c r="F101" s="164"/>
      <c r="G101" s="164"/>
      <c r="H101" s="164"/>
      <c r="I101" s="165"/>
      <c r="J101" s="166">
        <f>J838</f>
        <v>0</v>
      </c>
      <c r="K101" s="162"/>
      <c r="L101" s="167"/>
    </row>
    <row r="102" spans="1:31" s="2" customFormat="1" ht="21.75" hidden="1" customHeight="1">
      <c r="A102" s="34"/>
      <c r="B102" s="35"/>
      <c r="C102" s="36"/>
      <c r="D102" s="36"/>
      <c r="E102" s="36"/>
      <c r="F102" s="36"/>
      <c r="G102" s="36"/>
      <c r="H102" s="36"/>
      <c r="I102" s="115"/>
      <c r="J102" s="36"/>
      <c r="K102" s="36"/>
      <c r="L102" s="51"/>
      <c r="S102" s="34"/>
      <c r="T102" s="34"/>
      <c r="U102" s="34"/>
      <c r="V102" s="34"/>
      <c r="W102" s="34"/>
      <c r="X102" s="34"/>
      <c r="Y102" s="34"/>
      <c r="Z102" s="34"/>
      <c r="AA102" s="34"/>
      <c r="AB102" s="34"/>
      <c r="AC102" s="34"/>
      <c r="AD102" s="34"/>
      <c r="AE102" s="34"/>
    </row>
    <row r="103" spans="1:31" s="2" customFormat="1" ht="6.95" hidden="1" customHeight="1">
      <c r="A103" s="34"/>
      <c r="B103" s="54"/>
      <c r="C103" s="55"/>
      <c r="D103" s="55"/>
      <c r="E103" s="55"/>
      <c r="F103" s="55"/>
      <c r="G103" s="55"/>
      <c r="H103" s="55"/>
      <c r="I103" s="152"/>
      <c r="J103" s="55"/>
      <c r="K103" s="55"/>
      <c r="L103" s="51"/>
      <c r="S103" s="34"/>
      <c r="T103" s="34"/>
      <c r="U103" s="34"/>
      <c r="V103" s="34"/>
      <c r="W103" s="34"/>
      <c r="X103" s="34"/>
      <c r="Y103" s="34"/>
      <c r="Z103" s="34"/>
      <c r="AA103" s="34"/>
      <c r="AB103" s="34"/>
      <c r="AC103" s="34"/>
      <c r="AD103" s="34"/>
      <c r="AE103" s="34"/>
    </row>
    <row r="104" spans="1:31" ht="11.25" hidden="1"/>
    <row r="105" spans="1:31" ht="11.25" hidden="1"/>
    <row r="106" spans="1:31" ht="11.25" hidden="1"/>
    <row r="107" spans="1:31" s="2" customFormat="1" ht="6.95" customHeight="1">
      <c r="A107" s="34"/>
      <c r="B107" s="56"/>
      <c r="C107" s="57"/>
      <c r="D107" s="57"/>
      <c r="E107" s="57"/>
      <c r="F107" s="57"/>
      <c r="G107" s="57"/>
      <c r="H107" s="57"/>
      <c r="I107" s="155"/>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117</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14" t="str">
        <f>E7</f>
        <v>Oprava trati v úseku Malešov - Zruč n. Sázavou</v>
      </c>
      <c r="F111" s="315"/>
      <c r="G111" s="315"/>
      <c r="H111" s="315"/>
      <c r="I111" s="115"/>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105</v>
      </c>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66" t="str">
        <f>E9</f>
        <v>O3 - Oprava v km 31,980-35,418</v>
      </c>
      <c r="F113" s="316"/>
      <c r="G113" s="316"/>
      <c r="H113" s="316"/>
      <c r="I113" s="115"/>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115"/>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117" t="s">
        <v>22</v>
      </c>
      <c r="J115" s="66" t="str">
        <f>IF(J12="","",J12)</f>
        <v>13. 1. 2020</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115"/>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Ing. Toláš Josef</v>
      </c>
      <c r="G117" s="36"/>
      <c r="H117" s="36"/>
      <c r="I117" s="117"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28</v>
      </c>
      <c r="D118" s="36"/>
      <c r="E118" s="36"/>
      <c r="F118" s="27" t="str">
        <f>IF(E18="","",E18)</f>
        <v>Vyplň údaj</v>
      </c>
      <c r="G118" s="36"/>
      <c r="H118" s="36"/>
      <c r="I118" s="117" t="s">
        <v>32</v>
      </c>
      <c r="J118" s="32" t="str">
        <f>E24</f>
        <v>Šubr Pavel</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115"/>
      <c r="J119" s="36"/>
      <c r="K119" s="36"/>
      <c r="L119" s="51"/>
      <c r="S119" s="34"/>
      <c r="T119" s="34"/>
      <c r="U119" s="34"/>
      <c r="V119" s="34"/>
      <c r="W119" s="34"/>
      <c r="X119" s="34"/>
      <c r="Y119" s="34"/>
      <c r="Z119" s="34"/>
      <c r="AA119" s="34"/>
      <c r="AB119" s="34"/>
      <c r="AC119" s="34"/>
      <c r="AD119" s="34"/>
      <c r="AE119" s="34"/>
    </row>
    <row r="120" spans="1:65" s="10" customFormat="1" ht="29.25" customHeight="1">
      <c r="A120" s="168"/>
      <c r="B120" s="169"/>
      <c r="C120" s="170" t="s">
        <v>118</v>
      </c>
      <c r="D120" s="171" t="s">
        <v>60</v>
      </c>
      <c r="E120" s="171" t="s">
        <v>56</v>
      </c>
      <c r="F120" s="171" t="s">
        <v>57</v>
      </c>
      <c r="G120" s="171" t="s">
        <v>119</v>
      </c>
      <c r="H120" s="171" t="s">
        <v>120</v>
      </c>
      <c r="I120" s="172" t="s">
        <v>121</v>
      </c>
      <c r="J120" s="171" t="s">
        <v>109</v>
      </c>
      <c r="K120" s="173" t="s">
        <v>122</v>
      </c>
      <c r="L120" s="174"/>
      <c r="M120" s="75" t="s">
        <v>1</v>
      </c>
      <c r="N120" s="76" t="s">
        <v>39</v>
      </c>
      <c r="O120" s="76" t="s">
        <v>123</v>
      </c>
      <c r="P120" s="76" t="s">
        <v>124</v>
      </c>
      <c r="Q120" s="76" t="s">
        <v>125</v>
      </c>
      <c r="R120" s="76" t="s">
        <v>126</v>
      </c>
      <c r="S120" s="76" t="s">
        <v>127</v>
      </c>
      <c r="T120" s="77" t="s">
        <v>128</v>
      </c>
      <c r="U120" s="168"/>
      <c r="V120" s="168"/>
      <c r="W120" s="168"/>
      <c r="X120" s="168"/>
      <c r="Y120" s="168"/>
      <c r="Z120" s="168"/>
      <c r="AA120" s="168"/>
      <c r="AB120" s="168"/>
      <c r="AC120" s="168"/>
      <c r="AD120" s="168"/>
      <c r="AE120" s="168"/>
    </row>
    <row r="121" spans="1:65" s="2" customFormat="1" ht="22.9" customHeight="1">
      <c r="A121" s="34"/>
      <c r="B121" s="35"/>
      <c r="C121" s="82" t="s">
        <v>129</v>
      </c>
      <c r="D121" s="36"/>
      <c r="E121" s="36"/>
      <c r="F121" s="36"/>
      <c r="G121" s="36"/>
      <c r="H121" s="36"/>
      <c r="I121" s="115"/>
      <c r="J121" s="175">
        <f>BK121</f>
        <v>0</v>
      </c>
      <c r="K121" s="36"/>
      <c r="L121" s="39"/>
      <c r="M121" s="78"/>
      <c r="N121" s="176"/>
      <c r="O121" s="79"/>
      <c r="P121" s="177">
        <f>P122+P333+P502+P829+P838</f>
        <v>0</v>
      </c>
      <c r="Q121" s="79"/>
      <c r="R121" s="177">
        <f>R122+R333+R502+R829+R838</f>
        <v>8120.8140399999993</v>
      </c>
      <c r="S121" s="79"/>
      <c r="T121" s="178">
        <f>T122+T333+T502+T829+T838</f>
        <v>0</v>
      </c>
      <c r="U121" s="34"/>
      <c r="V121" s="34"/>
      <c r="W121" s="34"/>
      <c r="X121" s="34"/>
      <c r="Y121" s="34"/>
      <c r="Z121" s="34"/>
      <c r="AA121" s="34"/>
      <c r="AB121" s="34"/>
      <c r="AC121" s="34"/>
      <c r="AD121" s="34"/>
      <c r="AE121" s="34"/>
      <c r="AT121" s="17" t="s">
        <v>74</v>
      </c>
      <c r="AU121" s="17" t="s">
        <v>111</v>
      </c>
      <c r="BK121" s="179">
        <f>BK122+BK333+BK502+BK829+BK838</f>
        <v>0</v>
      </c>
    </row>
    <row r="122" spans="1:65" s="11" customFormat="1" ht="25.9" customHeight="1">
      <c r="B122" s="180"/>
      <c r="C122" s="181"/>
      <c r="D122" s="182" t="s">
        <v>74</v>
      </c>
      <c r="E122" s="183" t="s">
        <v>130</v>
      </c>
      <c r="F122" s="183" t="s">
        <v>131</v>
      </c>
      <c r="G122" s="181"/>
      <c r="H122" s="181"/>
      <c r="I122" s="184"/>
      <c r="J122" s="185">
        <f>BK122</f>
        <v>0</v>
      </c>
      <c r="K122" s="181"/>
      <c r="L122" s="186"/>
      <c r="M122" s="187"/>
      <c r="N122" s="188"/>
      <c r="O122" s="188"/>
      <c r="P122" s="189">
        <f>SUM(P123:P332)</f>
        <v>0</v>
      </c>
      <c r="Q122" s="188"/>
      <c r="R122" s="189">
        <f>SUM(R123:R332)</f>
        <v>1590.4858100000006</v>
      </c>
      <c r="S122" s="188"/>
      <c r="T122" s="190">
        <f>SUM(T123:T332)</f>
        <v>0</v>
      </c>
      <c r="AR122" s="191" t="s">
        <v>83</v>
      </c>
      <c r="AT122" s="192" t="s">
        <v>74</v>
      </c>
      <c r="AU122" s="192" t="s">
        <v>75</v>
      </c>
      <c r="AY122" s="191" t="s">
        <v>132</v>
      </c>
      <c r="BK122" s="193">
        <f>SUM(BK123:BK332)</f>
        <v>0</v>
      </c>
    </row>
    <row r="123" spans="1:65" s="2" customFormat="1" ht="21.75" customHeight="1">
      <c r="A123" s="34"/>
      <c r="B123" s="35"/>
      <c r="C123" s="194" t="s">
        <v>83</v>
      </c>
      <c r="D123" s="194" t="s">
        <v>133</v>
      </c>
      <c r="E123" s="195" t="s">
        <v>153</v>
      </c>
      <c r="F123" s="196" t="s">
        <v>154</v>
      </c>
      <c r="G123" s="197" t="s">
        <v>149</v>
      </c>
      <c r="H123" s="198">
        <v>67</v>
      </c>
      <c r="I123" s="199"/>
      <c r="J123" s="200">
        <f>ROUND(I123*H123,2)</f>
        <v>0</v>
      </c>
      <c r="K123" s="196" t="s">
        <v>137</v>
      </c>
      <c r="L123" s="201"/>
      <c r="M123" s="202" t="s">
        <v>1</v>
      </c>
      <c r="N123" s="203" t="s">
        <v>40</v>
      </c>
      <c r="O123" s="71"/>
      <c r="P123" s="204">
        <f>O123*H123</f>
        <v>0</v>
      </c>
      <c r="Q123" s="204">
        <v>0.28999999999999998</v>
      </c>
      <c r="R123" s="204">
        <f>Q123*H123</f>
        <v>19.43</v>
      </c>
      <c r="S123" s="204">
        <v>0</v>
      </c>
      <c r="T123" s="205">
        <f>S123*H123</f>
        <v>0</v>
      </c>
      <c r="U123" s="34"/>
      <c r="V123" s="34"/>
      <c r="W123" s="34"/>
      <c r="X123" s="34"/>
      <c r="Y123" s="34"/>
      <c r="Z123" s="34"/>
      <c r="AA123" s="34"/>
      <c r="AB123" s="34"/>
      <c r="AC123" s="34"/>
      <c r="AD123" s="34"/>
      <c r="AE123" s="34"/>
      <c r="AR123" s="206" t="s">
        <v>155</v>
      </c>
      <c r="AT123" s="206" t="s">
        <v>133</v>
      </c>
      <c r="AU123" s="206" t="s">
        <v>83</v>
      </c>
      <c r="AY123" s="17" t="s">
        <v>132</v>
      </c>
      <c r="BE123" s="207">
        <f>IF(N123="základní",J123,0)</f>
        <v>0</v>
      </c>
      <c r="BF123" s="207">
        <f>IF(N123="snížená",J123,0)</f>
        <v>0</v>
      </c>
      <c r="BG123" s="207">
        <f>IF(N123="zákl. přenesená",J123,0)</f>
        <v>0</v>
      </c>
      <c r="BH123" s="207">
        <f>IF(N123="sníž. přenesená",J123,0)</f>
        <v>0</v>
      </c>
      <c r="BI123" s="207">
        <f>IF(N123="nulová",J123,0)</f>
        <v>0</v>
      </c>
      <c r="BJ123" s="17" t="s">
        <v>83</v>
      </c>
      <c r="BK123" s="207">
        <f>ROUND(I123*H123,2)</f>
        <v>0</v>
      </c>
      <c r="BL123" s="17" t="s">
        <v>155</v>
      </c>
      <c r="BM123" s="206" t="s">
        <v>830</v>
      </c>
    </row>
    <row r="124" spans="1:65" s="2" customFormat="1" ht="11.25">
      <c r="A124" s="34"/>
      <c r="B124" s="35"/>
      <c r="C124" s="36"/>
      <c r="D124" s="208" t="s">
        <v>141</v>
      </c>
      <c r="E124" s="36"/>
      <c r="F124" s="209" t="s">
        <v>154</v>
      </c>
      <c r="G124" s="36"/>
      <c r="H124" s="36"/>
      <c r="I124" s="115"/>
      <c r="J124" s="36"/>
      <c r="K124" s="36"/>
      <c r="L124" s="39"/>
      <c r="M124" s="210"/>
      <c r="N124" s="211"/>
      <c r="O124" s="71"/>
      <c r="P124" s="71"/>
      <c r="Q124" s="71"/>
      <c r="R124" s="71"/>
      <c r="S124" s="71"/>
      <c r="T124" s="72"/>
      <c r="U124" s="34"/>
      <c r="V124" s="34"/>
      <c r="W124" s="34"/>
      <c r="X124" s="34"/>
      <c r="Y124" s="34"/>
      <c r="Z124" s="34"/>
      <c r="AA124" s="34"/>
      <c r="AB124" s="34"/>
      <c r="AC124" s="34"/>
      <c r="AD124" s="34"/>
      <c r="AE124" s="34"/>
      <c r="AT124" s="17" t="s">
        <v>141</v>
      </c>
      <c r="AU124" s="17" t="s">
        <v>83</v>
      </c>
    </row>
    <row r="125" spans="1:65" s="12" customFormat="1" ht="11.25">
      <c r="B125" s="212"/>
      <c r="C125" s="213"/>
      <c r="D125" s="208" t="s">
        <v>142</v>
      </c>
      <c r="E125" s="214" t="s">
        <v>1</v>
      </c>
      <c r="F125" s="215" t="s">
        <v>831</v>
      </c>
      <c r="G125" s="213"/>
      <c r="H125" s="214" t="s">
        <v>1</v>
      </c>
      <c r="I125" s="216"/>
      <c r="J125" s="213"/>
      <c r="K125" s="213"/>
      <c r="L125" s="217"/>
      <c r="M125" s="218"/>
      <c r="N125" s="219"/>
      <c r="O125" s="219"/>
      <c r="P125" s="219"/>
      <c r="Q125" s="219"/>
      <c r="R125" s="219"/>
      <c r="S125" s="219"/>
      <c r="T125" s="220"/>
      <c r="AT125" s="221" t="s">
        <v>142</v>
      </c>
      <c r="AU125" s="221" t="s">
        <v>83</v>
      </c>
      <c r="AV125" s="12" t="s">
        <v>83</v>
      </c>
      <c r="AW125" s="12" t="s">
        <v>31</v>
      </c>
      <c r="AX125" s="12" t="s">
        <v>75</v>
      </c>
      <c r="AY125" s="221" t="s">
        <v>132</v>
      </c>
    </row>
    <row r="126" spans="1:65" s="13" customFormat="1" ht="11.25">
      <c r="B126" s="222"/>
      <c r="C126" s="223"/>
      <c r="D126" s="208" t="s">
        <v>142</v>
      </c>
      <c r="E126" s="224" t="s">
        <v>1</v>
      </c>
      <c r="F126" s="225" t="s">
        <v>213</v>
      </c>
      <c r="G126" s="223"/>
      <c r="H126" s="226">
        <v>13</v>
      </c>
      <c r="I126" s="227"/>
      <c r="J126" s="223"/>
      <c r="K126" s="223"/>
      <c r="L126" s="228"/>
      <c r="M126" s="229"/>
      <c r="N126" s="230"/>
      <c r="O126" s="230"/>
      <c r="P126" s="230"/>
      <c r="Q126" s="230"/>
      <c r="R126" s="230"/>
      <c r="S126" s="230"/>
      <c r="T126" s="231"/>
      <c r="AT126" s="232" t="s">
        <v>142</v>
      </c>
      <c r="AU126" s="232" t="s">
        <v>83</v>
      </c>
      <c r="AV126" s="13" t="s">
        <v>85</v>
      </c>
      <c r="AW126" s="13" t="s">
        <v>31</v>
      </c>
      <c r="AX126" s="13" t="s">
        <v>75</v>
      </c>
      <c r="AY126" s="232" t="s">
        <v>132</v>
      </c>
    </row>
    <row r="127" spans="1:65" s="13" customFormat="1" ht="11.25">
      <c r="B127" s="222"/>
      <c r="C127" s="223"/>
      <c r="D127" s="208" t="s">
        <v>142</v>
      </c>
      <c r="E127" s="224" t="s">
        <v>1</v>
      </c>
      <c r="F127" s="225" t="s">
        <v>832</v>
      </c>
      <c r="G127" s="223"/>
      <c r="H127" s="226">
        <v>53.2</v>
      </c>
      <c r="I127" s="227"/>
      <c r="J127" s="223"/>
      <c r="K127" s="223"/>
      <c r="L127" s="228"/>
      <c r="M127" s="229"/>
      <c r="N127" s="230"/>
      <c r="O127" s="230"/>
      <c r="P127" s="230"/>
      <c r="Q127" s="230"/>
      <c r="R127" s="230"/>
      <c r="S127" s="230"/>
      <c r="T127" s="231"/>
      <c r="AT127" s="232" t="s">
        <v>142</v>
      </c>
      <c r="AU127" s="232" t="s">
        <v>83</v>
      </c>
      <c r="AV127" s="13" t="s">
        <v>85</v>
      </c>
      <c r="AW127" s="13" t="s">
        <v>31</v>
      </c>
      <c r="AX127" s="13" t="s">
        <v>75</v>
      </c>
      <c r="AY127" s="232" t="s">
        <v>132</v>
      </c>
    </row>
    <row r="128" spans="1:65" s="13" customFormat="1" ht="11.25">
      <c r="B128" s="222"/>
      <c r="C128" s="223"/>
      <c r="D128" s="208" t="s">
        <v>142</v>
      </c>
      <c r="E128" s="224" t="s">
        <v>1</v>
      </c>
      <c r="F128" s="225" t="s">
        <v>833</v>
      </c>
      <c r="G128" s="223"/>
      <c r="H128" s="226">
        <v>0.8</v>
      </c>
      <c r="I128" s="227"/>
      <c r="J128" s="223"/>
      <c r="K128" s="223"/>
      <c r="L128" s="228"/>
      <c r="M128" s="229"/>
      <c r="N128" s="230"/>
      <c r="O128" s="230"/>
      <c r="P128" s="230"/>
      <c r="Q128" s="230"/>
      <c r="R128" s="230"/>
      <c r="S128" s="230"/>
      <c r="T128" s="231"/>
      <c r="AT128" s="232" t="s">
        <v>142</v>
      </c>
      <c r="AU128" s="232" t="s">
        <v>83</v>
      </c>
      <c r="AV128" s="13" t="s">
        <v>85</v>
      </c>
      <c r="AW128" s="13" t="s">
        <v>31</v>
      </c>
      <c r="AX128" s="13" t="s">
        <v>75</v>
      </c>
      <c r="AY128" s="232" t="s">
        <v>132</v>
      </c>
    </row>
    <row r="129" spans="1:65" s="14" customFormat="1" ht="11.25">
      <c r="B129" s="233"/>
      <c r="C129" s="234"/>
      <c r="D129" s="208" t="s">
        <v>142</v>
      </c>
      <c r="E129" s="235" t="s">
        <v>1</v>
      </c>
      <c r="F129" s="236" t="s">
        <v>145</v>
      </c>
      <c r="G129" s="234"/>
      <c r="H129" s="237">
        <v>67</v>
      </c>
      <c r="I129" s="238"/>
      <c r="J129" s="234"/>
      <c r="K129" s="234"/>
      <c r="L129" s="239"/>
      <c r="M129" s="240"/>
      <c r="N129" s="241"/>
      <c r="O129" s="241"/>
      <c r="P129" s="241"/>
      <c r="Q129" s="241"/>
      <c r="R129" s="241"/>
      <c r="S129" s="241"/>
      <c r="T129" s="242"/>
      <c r="AT129" s="243" t="s">
        <v>142</v>
      </c>
      <c r="AU129" s="243" t="s">
        <v>83</v>
      </c>
      <c r="AV129" s="14" t="s">
        <v>139</v>
      </c>
      <c r="AW129" s="14" t="s">
        <v>31</v>
      </c>
      <c r="AX129" s="14" t="s">
        <v>83</v>
      </c>
      <c r="AY129" s="243" t="s">
        <v>132</v>
      </c>
    </row>
    <row r="130" spans="1:65" s="12" customFormat="1" ht="11.25">
      <c r="B130" s="212"/>
      <c r="C130" s="213"/>
      <c r="D130" s="208" t="s">
        <v>142</v>
      </c>
      <c r="E130" s="214" t="s">
        <v>1</v>
      </c>
      <c r="F130" s="215" t="s">
        <v>146</v>
      </c>
      <c r="G130" s="213"/>
      <c r="H130" s="214" t="s">
        <v>1</v>
      </c>
      <c r="I130" s="216"/>
      <c r="J130" s="213"/>
      <c r="K130" s="213"/>
      <c r="L130" s="217"/>
      <c r="M130" s="218"/>
      <c r="N130" s="219"/>
      <c r="O130" s="219"/>
      <c r="P130" s="219"/>
      <c r="Q130" s="219"/>
      <c r="R130" s="219"/>
      <c r="S130" s="219"/>
      <c r="T130" s="220"/>
      <c r="AT130" s="221" t="s">
        <v>142</v>
      </c>
      <c r="AU130" s="221" t="s">
        <v>83</v>
      </c>
      <c r="AV130" s="12" t="s">
        <v>83</v>
      </c>
      <c r="AW130" s="12" t="s">
        <v>31</v>
      </c>
      <c r="AX130" s="12" t="s">
        <v>75</v>
      </c>
      <c r="AY130" s="221" t="s">
        <v>132</v>
      </c>
    </row>
    <row r="131" spans="1:65" s="2" customFormat="1" ht="21.75" customHeight="1">
      <c r="A131" s="34"/>
      <c r="B131" s="35"/>
      <c r="C131" s="194" t="s">
        <v>85</v>
      </c>
      <c r="D131" s="194" t="s">
        <v>133</v>
      </c>
      <c r="E131" s="195" t="s">
        <v>162</v>
      </c>
      <c r="F131" s="196" t="s">
        <v>163</v>
      </c>
      <c r="G131" s="197" t="s">
        <v>149</v>
      </c>
      <c r="H131" s="198">
        <v>92</v>
      </c>
      <c r="I131" s="199"/>
      <c r="J131" s="200">
        <f>ROUND(I131*H131,2)</f>
        <v>0</v>
      </c>
      <c r="K131" s="196" t="s">
        <v>137</v>
      </c>
      <c r="L131" s="201"/>
      <c r="M131" s="202" t="s">
        <v>1</v>
      </c>
      <c r="N131" s="203" t="s">
        <v>40</v>
      </c>
      <c r="O131" s="71"/>
      <c r="P131" s="204">
        <f>O131*H131</f>
        <v>0</v>
      </c>
      <c r="Q131" s="204">
        <v>3.70425</v>
      </c>
      <c r="R131" s="204">
        <f>Q131*H131</f>
        <v>340.791</v>
      </c>
      <c r="S131" s="204">
        <v>0</v>
      </c>
      <c r="T131" s="205">
        <f>S131*H131</f>
        <v>0</v>
      </c>
      <c r="U131" s="34"/>
      <c r="V131" s="34"/>
      <c r="W131" s="34"/>
      <c r="X131" s="34"/>
      <c r="Y131" s="34"/>
      <c r="Z131" s="34"/>
      <c r="AA131" s="34"/>
      <c r="AB131" s="34"/>
      <c r="AC131" s="34"/>
      <c r="AD131" s="34"/>
      <c r="AE131" s="34"/>
      <c r="AR131" s="206" t="s">
        <v>155</v>
      </c>
      <c r="AT131" s="206" t="s">
        <v>133</v>
      </c>
      <c r="AU131" s="206" t="s">
        <v>83</v>
      </c>
      <c r="AY131" s="17" t="s">
        <v>132</v>
      </c>
      <c r="BE131" s="207">
        <f>IF(N131="základní",J131,0)</f>
        <v>0</v>
      </c>
      <c r="BF131" s="207">
        <f>IF(N131="snížená",J131,0)</f>
        <v>0</v>
      </c>
      <c r="BG131" s="207">
        <f>IF(N131="zákl. přenesená",J131,0)</f>
        <v>0</v>
      </c>
      <c r="BH131" s="207">
        <f>IF(N131="sníž. přenesená",J131,0)</f>
        <v>0</v>
      </c>
      <c r="BI131" s="207">
        <f>IF(N131="nulová",J131,0)</f>
        <v>0</v>
      </c>
      <c r="BJ131" s="17" t="s">
        <v>83</v>
      </c>
      <c r="BK131" s="207">
        <f>ROUND(I131*H131,2)</f>
        <v>0</v>
      </c>
      <c r="BL131" s="17" t="s">
        <v>155</v>
      </c>
      <c r="BM131" s="206" t="s">
        <v>834</v>
      </c>
    </row>
    <row r="132" spans="1:65" s="2" customFormat="1" ht="11.25">
      <c r="A132" s="34"/>
      <c r="B132" s="35"/>
      <c r="C132" s="36"/>
      <c r="D132" s="208" t="s">
        <v>141</v>
      </c>
      <c r="E132" s="36"/>
      <c r="F132" s="209" t="s">
        <v>163</v>
      </c>
      <c r="G132" s="36"/>
      <c r="H132" s="36"/>
      <c r="I132" s="115"/>
      <c r="J132" s="36"/>
      <c r="K132" s="36"/>
      <c r="L132" s="39"/>
      <c r="M132" s="210"/>
      <c r="N132" s="211"/>
      <c r="O132" s="71"/>
      <c r="P132" s="71"/>
      <c r="Q132" s="71"/>
      <c r="R132" s="71"/>
      <c r="S132" s="71"/>
      <c r="T132" s="72"/>
      <c r="U132" s="34"/>
      <c r="V132" s="34"/>
      <c r="W132" s="34"/>
      <c r="X132" s="34"/>
      <c r="Y132" s="34"/>
      <c r="Z132" s="34"/>
      <c r="AA132" s="34"/>
      <c r="AB132" s="34"/>
      <c r="AC132" s="34"/>
      <c r="AD132" s="34"/>
      <c r="AE132" s="34"/>
      <c r="AT132" s="17" t="s">
        <v>141</v>
      </c>
      <c r="AU132" s="17" t="s">
        <v>83</v>
      </c>
    </row>
    <row r="133" spans="1:65" s="13" customFormat="1" ht="11.25">
      <c r="B133" s="222"/>
      <c r="C133" s="223"/>
      <c r="D133" s="208" t="s">
        <v>142</v>
      </c>
      <c r="E133" s="224" t="s">
        <v>1</v>
      </c>
      <c r="F133" s="225" t="s">
        <v>835</v>
      </c>
      <c r="G133" s="223"/>
      <c r="H133" s="226">
        <v>91.68</v>
      </c>
      <c r="I133" s="227"/>
      <c r="J133" s="223"/>
      <c r="K133" s="223"/>
      <c r="L133" s="228"/>
      <c r="M133" s="229"/>
      <c r="N133" s="230"/>
      <c r="O133" s="230"/>
      <c r="P133" s="230"/>
      <c r="Q133" s="230"/>
      <c r="R133" s="230"/>
      <c r="S133" s="230"/>
      <c r="T133" s="231"/>
      <c r="AT133" s="232" t="s">
        <v>142</v>
      </c>
      <c r="AU133" s="232" t="s">
        <v>83</v>
      </c>
      <c r="AV133" s="13" t="s">
        <v>85</v>
      </c>
      <c r="AW133" s="13" t="s">
        <v>31</v>
      </c>
      <c r="AX133" s="13" t="s">
        <v>75</v>
      </c>
      <c r="AY133" s="232" t="s">
        <v>132</v>
      </c>
    </row>
    <row r="134" spans="1:65" s="13" customFormat="1" ht="11.25">
      <c r="B134" s="222"/>
      <c r="C134" s="223"/>
      <c r="D134" s="208" t="s">
        <v>142</v>
      </c>
      <c r="E134" s="224" t="s">
        <v>1</v>
      </c>
      <c r="F134" s="225" t="s">
        <v>836</v>
      </c>
      <c r="G134" s="223"/>
      <c r="H134" s="226">
        <v>0.32</v>
      </c>
      <c r="I134" s="227"/>
      <c r="J134" s="223"/>
      <c r="K134" s="223"/>
      <c r="L134" s="228"/>
      <c r="M134" s="229"/>
      <c r="N134" s="230"/>
      <c r="O134" s="230"/>
      <c r="P134" s="230"/>
      <c r="Q134" s="230"/>
      <c r="R134" s="230"/>
      <c r="S134" s="230"/>
      <c r="T134" s="231"/>
      <c r="AT134" s="232" t="s">
        <v>142</v>
      </c>
      <c r="AU134" s="232" t="s">
        <v>83</v>
      </c>
      <c r="AV134" s="13" t="s">
        <v>85</v>
      </c>
      <c r="AW134" s="13" t="s">
        <v>31</v>
      </c>
      <c r="AX134" s="13" t="s">
        <v>75</v>
      </c>
      <c r="AY134" s="232" t="s">
        <v>132</v>
      </c>
    </row>
    <row r="135" spans="1:65" s="14" customFormat="1" ht="11.25">
      <c r="B135" s="233"/>
      <c r="C135" s="234"/>
      <c r="D135" s="208" t="s">
        <v>142</v>
      </c>
      <c r="E135" s="235" t="s">
        <v>1</v>
      </c>
      <c r="F135" s="236" t="s">
        <v>145</v>
      </c>
      <c r="G135" s="234"/>
      <c r="H135" s="237">
        <v>92</v>
      </c>
      <c r="I135" s="238"/>
      <c r="J135" s="234"/>
      <c r="K135" s="234"/>
      <c r="L135" s="239"/>
      <c r="M135" s="240"/>
      <c r="N135" s="241"/>
      <c r="O135" s="241"/>
      <c r="P135" s="241"/>
      <c r="Q135" s="241"/>
      <c r="R135" s="241"/>
      <c r="S135" s="241"/>
      <c r="T135" s="242"/>
      <c r="AT135" s="243" t="s">
        <v>142</v>
      </c>
      <c r="AU135" s="243" t="s">
        <v>83</v>
      </c>
      <c r="AV135" s="14" t="s">
        <v>139</v>
      </c>
      <c r="AW135" s="14" t="s">
        <v>31</v>
      </c>
      <c r="AX135" s="14" t="s">
        <v>83</v>
      </c>
      <c r="AY135" s="243" t="s">
        <v>132</v>
      </c>
    </row>
    <row r="136" spans="1:65" s="12" customFormat="1" ht="11.25">
      <c r="B136" s="212"/>
      <c r="C136" s="213"/>
      <c r="D136" s="208" t="s">
        <v>142</v>
      </c>
      <c r="E136" s="214" t="s">
        <v>1</v>
      </c>
      <c r="F136" s="215" t="s">
        <v>146</v>
      </c>
      <c r="G136" s="213"/>
      <c r="H136" s="214" t="s">
        <v>1</v>
      </c>
      <c r="I136" s="216"/>
      <c r="J136" s="213"/>
      <c r="K136" s="213"/>
      <c r="L136" s="217"/>
      <c r="M136" s="218"/>
      <c r="N136" s="219"/>
      <c r="O136" s="219"/>
      <c r="P136" s="219"/>
      <c r="Q136" s="219"/>
      <c r="R136" s="219"/>
      <c r="S136" s="219"/>
      <c r="T136" s="220"/>
      <c r="AT136" s="221" t="s">
        <v>142</v>
      </c>
      <c r="AU136" s="221" t="s">
        <v>83</v>
      </c>
      <c r="AV136" s="12" t="s">
        <v>83</v>
      </c>
      <c r="AW136" s="12" t="s">
        <v>31</v>
      </c>
      <c r="AX136" s="12" t="s">
        <v>75</v>
      </c>
      <c r="AY136" s="221" t="s">
        <v>132</v>
      </c>
    </row>
    <row r="137" spans="1:65" s="2" customFormat="1" ht="21.75" customHeight="1">
      <c r="A137" s="34"/>
      <c r="B137" s="35"/>
      <c r="C137" s="194" t="s">
        <v>152</v>
      </c>
      <c r="D137" s="194" t="s">
        <v>133</v>
      </c>
      <c r="E137" s="195" t="s">
        <v>837</v>
      </c>
      <c r="F137" s="196" t="s">
        <v>838</v>
      </c>
      <c r="G137" s="197" t="s">
        <v>149</v>
      </c>
      <c r="H137" s="198">
        <v>2</v>
      </c>
      <c r="I137" s="199"/>
      <c r="J137" s="200">
        <f>ROUND(I137*H137,2)</f>
        <v>0</v>
      </c>
      <c r="K137" s="196" t="s">
        <v>137</v>
      </c>
      <c r="L137" s="201"/>
      <c r="M137" s="202" t="s">
        <v>1</v>
      </c>
      <c r="N137" s="203" t="s">
        <v>40</v>
      </c>
      <c r="O137" s="71"/>
      <c r="P137" s="204">
        <f>O137*H137</f>
        <v>0</v>
      </c>
      <c r="Q137" s="204">
        <v>0.21456</v>
      </c>
      <c r="R137" s="204">
        <f>Q137*H137</f>
        <v>0.42912</v>
      </c>
      <c r="S137" s="204">
        <v>0</v>
      </c>
      <c r="T137" s="205">
        <f>S137*H137</f>
        <v>0</v>
      </c>
      <c r="U137" s="34"/>
      <c r="V137" s="34"/>
      <c r="W137" s="34"/>
      <c r="X137" s="34"/>
      <c r="Y137" s="34"/>
      <c r="Z137" s="34"/>
      <c r="AA137" s="34"/>
      <c r="AB137" s="34"/>
      <c r="AC137" s="34"/>
      <c r="AD137" s="34"/>
      <c r="AE137" s="34"/>
      <c r="AR137" s="206" t="s">
        <v>138</v>
      </c>
      <c r="AT137" s="206" t="s">
        <v>133</v>
      </c>
      <c r="AU137" s="206" t="s">
        <v>83</v>
      </c>
      <c r="AY137" s="17" t="s">
        <v>132</v>
      </c>
      <c r="BE137" s="207">
        <f>IF(N137="základní",J137,0)</f>
        <v>0</v>
      </c>
      <c r="BF137" s="207">
        <f>IF(N137="snížená",J137,0)</f>
        <v>0</v>
      </c>
      <c r="BG137" s="207">
        <f>IF(N137="zákl. přenesená",J137,0)</f>
        <v>0</v>
      </c>
      <c r="BH137" s="207">
        <f>IF(N137="sníž. přenesená",J137,0)</f>
        <v>0</v>
      </c>
      <c r="BI137" s="207">
        <f>IF(N137="nulová",J137,0)</f>
        <v>0</v>
      </c>
      <c r="BJ137" s="17" t="s">
        <v>83</v>
      </c>
      <c r="BK137" s="207">
        <f>ROUND(I137*H137,2)</f>
        <v>0</v>
      </c>
      <c r="BL137" s="17" t="s">
        <v>139</v>
      </c>
      <c r="BM137" s="206" t="s">
        <v>839</v>
      </c>
    </row>
    <row r="138" spans="1:65" s="2" customFormat="1" ht="19.5">
      <c r="A138" s="34"/>
      <c r="B138" s="35"/>
      <c r="C138" s="36"/>
      <c r="D138" s="208" t="s">
        <v>141</v>
      </c>
      <c r="E138" s="36"/>
      <c r="F138" s="209" t="s">
        <v>838</v>
      </c>
      <c r="G138" s="36"/>
      <c r="H138" s="36"/>
      <c r="I138" s="115"/>
      <c r="J138" s="36"/>
      <c r="K138" s="36"/>
      <c r="L138" s="39"/>
      <c r="M138" s="210"/>
      <c r="N138" s="211"/>
      <c r="O138" s="71"/>
      <c r="P138" s="71"/>
      <c r="Q138" s="71"/>
      <c r="R138" s="71"/>
      <c r="S138" s="71"/>
      <c r="T138" s="72"/>
      <c r="U138" s="34"/>
      <c r="V138" s="34"/>
      <c r="W138" s="34"/>
      <c r="X138" s="34"/>
      <c r="Y138" s="34"/>
      <c r="Z138" s="34"/>
      <c r="AA138" s="34"/>
      <c r="AB138" s="34"/>
      <c r="AC138" s="34"/>
      <c r="AD138" s="34"/>
      <c r="AE138" s="34"/>
      <c r="AT138" s="17" t="s">
        <v>141</v>
      </c>
      <c r="AU138" s="17" t="s">
        <v>83</v>
      </c>
    </row>
    <row r="139" spans="1:65" s="12" customFormat="1" ht="11.25">
      <c r="B139" s="212"/>
      <c r="C139" s="213"/>
      <c r="D139" s="208" t="s">
        <v>142</v>
      </c>
      <c r="E139" s="214" t="s">
        <v>1</v>
      </c>
      <c r="F139" s="215" t="s">
        <v>840</v>
      </c>
      <c r="G139" s="213"/>
      <c r="H139" s="214" t="s">
        <v>1</v>
      </c>
      <c r="I139" s="216"/>
      <c r="J139" s="213"/>
      <c r="K139" s="213"/>
      <c r="L139" s="217"/>
      <c r="M139" s="218"/>
      <c r="N139" s="219"/>
      <c r="O139" s="219"/>
      <c r="P139" s="219"/>
      <c r="Q139" s="219"/>
      <c r="R139" s="219"/>
      <c r="S139" s="219"/>
      <c r="T139" s="220"/>
      <c r="AT139" s="221" t="s">
        <v>142</v>
      </c>
      <c r="AU139" s="221" t="s">
        <v>83</v>
      </c>
      <c r="AV139" s="12" t="s">
        <v>83</v>
      </c>
      <c r="AW139" s="12" t="s">
        <v>31</v>
      </c>
      <c r="AX139" s="12" t="s">
        <v>75</v>
      </c>
      <c r="AY139" s="221" t="s">
        <v>132</v>
      </c>
    </row>
    <row r="140" spans="1:65" s="13" customFormat="1" ht="11.25">
      <c r="B140" s="222"/>
      <c r="C140" s="223"/>
      <c r="D140" s="208" t="s">
        <v>142</v>
      </c>
      <c r="E140" s="224" t="s">
        <v>1</v>
      </c>
      <c r="F140" s="225" t="s">
        <v>85</v>
      </c>
      <c r="G140" s="223"/>
      <c r="H140" s="226">
        <v>2</v>
      </c>
      <c r="I140" s="227"/>
      <c r="J140" s="223"/>
      <c r="K140" s="223"/>
      <c r="L140" s="228"/>
      <c r="M140" s="229"/>
      <c r="N140" s="230"/>
      <c r="O140" s="230"/>
      <c r="P140" s="230"/>
      <c r="Q140" s="230"/>
      <c r="R140" s="230"/>
      <c r="S140" s="230"/>
      <c r="T140" s="231"/>
      <c r="AT140" s="232" t="s">
        <v>142</v>
      </c>
      <c r="AU140" s="232" t="s">
        <v>83</v>
      </c>
      <c r="AV140" s="13" t="s">
        <v>85</v>
      </c>
      <c r="AW140" s="13" t="s">
        <v>31</v>
      </c>
      <c r="AX140" s="13" t="s">
        <v>75</v>
      </c>
      <c r="AY140" s="232" t="s">
        <v>132</v>
      </c>
    </row>
    <row r="141" spans="1:65" s="14" customFormat="1" ht="11.25">
      <c r="B141" s="233"/>
      <c r="C141" s="234"/>
      <c r="D141" s="208" t="s">
        <v>142</v>
      </c>
      <c r="E141" s="235" t="s">
        <v>1</v>
      </c>
      <c r="F141" s="236" t="s">
        <v>145</v>
      </c>
      <c r="G141" s="234"/>
      <c r="H141" s="237">
        <v>2</v>
      </c>
      <c r="I141" s="238"/>
      <c r="J141" s="234"/>
      <c r="K141" s="234"/>
      <c r="L141" s="239"/>
      <c r="M141" s="240"/>
      <c r="N141" s="241"/>
      <c r="O141" s="241"/>
      <c r="P141" s="241"/>
      <c r="Q141" s="241"/>
      <c r="R141" s="241"/>
      <c r="S141" s="241"/>
      <c r="T141" s="242"/>
      <c r="AT141" s="243" t="s">
        <v>142</v>
      </c>
      <c r="AU141" s="243" t="s">
        <v>83</v>
      </c>
      <c r="AV141" s="14" t="s">
        <v>139</v>
      </c>
      <c r="AW141" s="14" t="s">
        <v>31</v>
      </c>
      <c r="AX141" s="14" t="s">
        <v>83</v>
      </c>
      <c r="AY141" s="243" t="s">
        <v>132</v>
      </c>
    </row>
    <row r="142" spans="1:65" s="12" customFormat="1" ht="11.25">
      <c r="B142" s="212"/>
      <c r="C142" s="213"/>
      <c r="D142" s="208" t="s">
        <v>142</v>
      </c>
      <c r="E142" s="214" t="s">
        <v>1</v>
      </c>
      <c r="F142" s="215" t="s">
        <v>146</v>
      </c>
      <c r="G142" s="213"/>
      <c r="H142" s="214" t="s">
        <v>1</v>
      </c>
      <c r="I142" s="216"/>
      <c r="J142" s="213"/>
      <c r="K142" s="213"/>
      <c r="L142" s="217"/>
      <c r="M142" s="218"/>
      <c r="N142" s="219"/>
      <c r="O142" s="219"/>
      <c r="P142" s="219"/>
      <c r="Q142" s="219"/>
      <c r="R142" s="219"/>
      <c r="S142" s="219"/>
      <c r="T142" s="220"/>
      <c r="AT142" s="221" t="s">
        <v>142</v>
      </c>
      <c r="AU142" s="221" t="s">
        <v>83</v>
      </c>
      <c r="AV142" s="12" t="s">
        <v>83</v>
      </c>
      <c r="AW142" s="12" t="s">
        <v>31</v>
      </c>
      <c r="AX142" s="12" t="s">
        <v>75</v>
      </c>
      <c r="AY142" s="221" t="s">
        <v>132</v>
      </c>
    </row>
    <row r="143" spans="1:65" s="2" customFormat="1" ht="21.75" customHeight="1">
      <c r="A143" s="34"/>
      <c r="B143" s="35"/>
      <c r="C143" s="194" t="s">
        <v>139</v>
      </c>
      <c r="D143" s="194" t="s">
        <v>133</v>
      </c>
      <c r="E143" s="195" t="s">
        <v>172</v>
      </c>
      <c r="F143" s="196" t="s">
        <v>173</v>
      </c>
      <c r="G143" s="197" t="s">
        <v>149</v>
      </c>
      <c r="H143" s="198">
        <v>423</v>
      </c>
      <c r="I143" s="199"/>
      <c r="J143" s="200">
        <f>ROUND(I143*H143,2)</f>
        <v>0</v>
      </c>
      <c r="K143" s="196" t="s">
        <v>137</v>
      </c>
      <c r="L143" s="201"/>
      <c r="M143" s="202" t="s">
        <v>1</v>
      </c>
      <c r="N143" s="203" t="s">
        <v>40</v>
      </c>
      <c r="O143" s="71"/>
      <c r="P143" s="204">
        <f>O143*H143</f>
        <v>0</v>
      </c>
      <c r="Q143" s="204">
        <v>0.27500000000000002</v>
      </c>
      <c r="R143" s="204">
        <f>Q143*H143</f>
        <v>116.325</v>
      </c>
      <c r="S143" s="204">
        <v>0</v>
      </c>
      <c r="T143" s="205">
        <f>S143*H143</f>
        <v>0</v>
      </c>
      <c r="U143" s="34"/>
      <c r="V143" s="34"/>
      <c r="W143" s="34"/>
      <c r="X143" s="34"/>
      <c r="Y143" s="34"/>
      <c r="Z143" s="34"/>
      <c r="AA143" s="34"/>
      <c r="AB143" s="34"/>
      <c r="AC143" s="34"/>
      <c r="AD143" s="34"/>
      <c r="AE143" s="34"/>
      <c r="AR143" s="206" t="s">
        <v>155</v>
      </c>
      <c r="AT143" s="206" t="s">
        <v>133</v>
      </c>
      <c r="AU143" s="206" t="s">
        <v>83</v>
      </c>
      <c r="AY143" s="17" t="s">
        <v>132</v>
      </c>
      <c r="BE143" s="207">
        <f>IF(N143="základní",J143,0)</f>
        <v>0</v>
      </c>
      <c r="BF143" s="207">
        <f>IF(N143="snížená",J143,0)</f>
        <v>0</v>
      </c>
      <c r="BG143" s="207">
        <f>IF(N143="zákl. přenesená",J143,0)</f>
        <v>0</v>
      </c>
      <c r="BH143" s="207">
        <f>IF(N143="sníž. přenesená",J143,0)</f>
        <v>0</v>
      </c>
      <c r="BI143" s="207">
        <f>IF(N143="nulová",J143,0)</f>
        <v>0</v>
      </c>
      <c r="BJ143" s="17" t="s">
        <v>83</v>
      </c>
      <c r="BK143" s="207">
        <f>ROUND(I143*H143,2)</f>
        <v>0</v>
      </c>
      <c r="BL143" s="17" t="s">
        <v>155</v>
      </c>
      <c r="BM143" s="206" t="s">
        <v>841</v>
      </c>
    </row>
    <row r="144" spans="1:65" s="2" customFormat="1" ht="11.25">
      <c r="A144" s="34"/>
      <c r="B144" s="35"/>
      <c r="C144" s="36"/>
      <c r="D144" s="208" t="s">
        <v>141</v>
      </c>
      <c r="E144" s="36"/>
      <c r="F144" s="209" t="s">
        <v>173</v>
      </c>
      <c r="G144" s="36"/>
      <c r="H144" s="36"/>
      <c r="I144" s="115"/>
      <c r="J144" s="36"/>
      <c r="K144" s="36"/>
      <c r="L144" s="39"/>
      <c r="M144" s="210"/>
      <c r="N144" s="211"/>
      <c r="O144" s="71"/>
      <c r="P144" s="71"/>
      <c r="Q144" s="71"/>
      <c r="R144" s="71"/>
      <c r="S144" s="71"/>
      <c r="T144" s="72"/>
      <c r="U144" s="34"/>
      <c r="V144" s="34"/>
      <c r="W144" s="34"/>
      <c r="X144" s="34"/>
      <c r="Y144" s="34"/>
      <c r="Z144" s="34"/>
      <c r="AA144" s="34"/>
      <c r="AB144" s="34"/>
      <c r="AC144" s="34"/>
      <c r="AD144" s="34"/>
      <c r="AE144" s="34"/>
      <c r="AT144" s="17" t="s">
        <v>141</v>
      </c>
      <c r="AU144" s="17" t="s">
        <v>83</v>
      </c>
    </row>
    <row r="145" spans="2:51" s="12" customFormat="1" ht="11.25">
      <c r="B145" s="212"/>
      <c r="C145" s="213"/>
      <c r="D145" s="208" t="s">
        <v>142</v>
      </c>
      <c r="E145" s="214" t="s">
        <v>1</v>
      </c>
      <c r="F145" s="215" t="s">
        <v>842</v>
      </c>
      <c r="G145" s="213"/>
      <c r="H145" s="214" t="s">
        <v>1</v>
      </c>
      <c r="I145" s="216"/>
      <c r="J145" s="213"/>
      <c r="K145" s="213"/>
      <c r="L145" s="217"/>
      <c r="M145" s="218"/>
      <c r="N145" s="219"/>
      <c r="O145" s="219"/>
      <c r="P145" s="219"/>
      <c r="Q145" s="219"/>
      <c r="R145" s="219"/>
      <c r="S145" s="219"/>
      <c r="T145" s="220"/>
      <c r="AT145" s="221" t="s">
        <v>142</v>
      </c>
      <c r="AU145" s="221" t="s">
        <v>83</v>
      </c>
      <c r="AV145" s="12" t="s">
        <v>83</v>
      </c>
      <c r="AW145" s="12" t="s">
        <v>31</v>
      </c>
      <c r="AX145" s="12" t="s">
        <v>75</v>
      </c>
      <c r="AY145" s="221" t="s">
        <v>132</v>
      </c>
    </row>
    <row r="146" spans="2:51" s="13" customFormat="1" ht="11.25">
      <c r="B146" s="222"/>
      <c r="C146" s="223"/>
      <c r="D146" s="208" t="s">
        <v>142</v>
      </c>
      <c r="E146" s="224" t="s">
        <v>1</v>
      </c>
      <c r="F146" s="225" t="s">
        <v>843</v>
      </c>
      <c r="G146" s="223"/>
      <c r="H146" s="226">
        <v>836.4</v>
      </c>
      <c r="I146" s="227"/>
      <c r="J146" s="223"/>
      <c r="K146" s="223"/>
      <c r="L146" s="228"/>
      <c r="M146" s="229"/>
      <c r="N146" s="230"/>
      <c r="O146" s="230"/>
      <c r="P146" s="230"/>
      <c r="Q146" s="230"/>
      <c r="R146" s="230"/>
      <c r="S146" s="230"/>
      <c r="T146" s="231"/>
      <c r="AT146" s="232" t="s">
        <v>142</v>
      </c>
      <c r="AU146" s="232" t="s">
        <v>83</v>
      </c>
      <c r="AV146" s="13" t="s">
        <v>85</v>
      </c>
      <c r="AW146" s="13" t="s">
        <v>31</v>
      </c>
      <c r="AX146" s="13" t="s">
        <v>75</v>
      </c>
      <c r="AY146" s="232" t="s">
        <v>132</v>
      </c>
    </row>
    <row r="147" spans="2:51" s="13" customFormat="1" ht="11.25">
      <c r="B147" s="222"/>
      <c r="C147" s="223"/>
      <c r="D147" s="208" t="s">
        <v>142</v>
      </c>
      <c r="E147" s="224" t="s">
        <v>1</v>
      </c>
      <c r="F147" s="225" t="s">
        <v>844</v>
      </c>
      <c r="G147" s="223"/>
      <c r="H147" s="226">
        <v>0.6</v>
      </c>
      <c r="I147" s="227"/>
      <c r="J147" s="223"/>
      <c r="K147" s="223"/>
      <c r="L147" s="228"/>
      <c r="M147" s="229"/>
      <c r="N147" s="230"/>
      <c r="O147" s="230"/>
      <c r="P147" s="230"/>
      <c r="Q147" s="230"/>
      <c r="R147" s="230"/>
      <c r="S147" s="230"/>
      <c r="T147" s="231"/>
      <c r="AT147" s="232" t="s">
        <v>142</v>
      </c>
      <c r="AU147" s="232" t="s">
        <v>83</v>
      </c>
      <c r="AV147" s="13" t="s">
        <v>85</v>
      </c>
      <c r="AW147" s="13" t="s">
        <v>31</v>
      </c>
      <c r="AX147" s="13" t="s">
        <v>75</v>
      </c>
      <c r="AY147" s="232" t="s">
        <v>132</v>
      </c>
    </row>
    <row r="148" spans="2:51" s="13" customFormat="1" ht="11.25">
      <c r="B148" s="222"/>
      <c r="C148" s="223"/>
      <c r="D148" s="208" t="s">
        <v>142</v>
      </c>
      <c r="E148" s="224" t="s">
        <v>1</v>
      </c>
      <c r="F148" s="225" t="s">
        <v>845</v>
      </c>
      <c r="G148" s="223"/>
      <c r="H148" s="226">
        <v>1846.64</v>
      </c>
      <c r="I148" s="227"/>
      <c r="J148" s="223"/>
      <c r="K148" s="223"/>
      <c r="L148" s="228"/>
      <c r="M148" s="229"/>
      <c r="N148" s="230"/>
      <c r="O148" s="230"/>
      <c r="P148" s="230"/>
      <c r="Q148" s="230"/>
      <c r="R148" s="230"/>
      <c r="S148" s="230"/>
      <c r="T148" s="231"/>
      <c r="AT148" s="232" t="s">
        <v>142</v>
      </c>
      <c r="AU148" s="232" t="s">
        <v>83</v>
      </c>
      <c r="AV148" s="13" t="s">
        <v>85</v>
      </c>
      <c r="AW148" s="13" t="s">
        <v>31</v>
      </c>
      <c r="AX148" s="13" t="s">
        <v>75</v>
      </c>
      <c r="AY148" s="232" t="s">
        <v>132</v>
      </c>
    </row>
    <row r="149" spans="2:51" s="13" customFormat="1" ht="11.25">
      <c r="B149" s="222"/>
      <c r="C149" s="223"/>
      <c r="D149" s="208" t="s">
        <v>142</v>
      </c>
      <c r="E149" s="224" t="s">
        <v>1</v>
      </c>
      <c r="F149" s="225" t="s">
        <v>846</v>
      </c>
      <c r="G149" s="223"/>
      <c r="H149" s="226">
        <v>0.36</v>
      </c>
      <c r="I149" s="227"/>
      <c r="J149" s="223"/>
      <c r="K149" s="223"/>
      <c r="L149" s="228"/>
      <c r="M149" s="229"/>
      <c r="N149" s="230"/>
      <c r="O149" s="230"/>
      <c r="P149" s="230"/>
      <c r="Q149" s="230"/>
      <c r="R149" s="230"/>
      <c r="S149" s="230"/>
      <c r="T149" s="231"/>
      <c r="AT149" s="232" t="s">
        <v>142</v>
      </c>
      <c r="AU149" s="232" t="s">
        <v>83</v>
      </c>
      <c r="AV149" s="13" t="s">
        <v>85</v>
      </c>
      <c r="AW149" s="13" t="s">
        <v>31</v>
      </c>
      <c r="AX149" s="13" t="s">
        <v>75</v>
      </c>
      <c r="AY149" s="232" t="s">
        <v>132</v>
      </c>
    </row>
    <row r="150" spans="2:51" s="13" customFormat="1" ht="11.25">
      <c r="B150" s="222"/>
      <c r="C150" s="223"/>
      <c r="D150" s="208" t="s">
        <v>142</v>
      </c>
      <c r="E150" s="224" t="s">
        <v>1</v>
      </c>
      <c r="F150" s="225" t="s">
        <v>847</v>
      </c>
      <c r="G150" s="223"/>
      <c r="H150" s="226">
        <v>1730.2</v>
      </c>
      <c r="I150" s="227"/>
      <c r="J150" s="223"/>
      <c r="K150" s="223"/>
      <c r="L150" s="228"/>
      <c r="M150" s="229"/>
      <c r="N150" s="230"/>
      <c r="O150" s="230"/>
      <c r="P150" s="230"/>
      <c r="Q150" s="230"/>
      <c r="R150" s="230"/>
      <c r="S150" s="230"/>
      <c r="T150" s="231"/>
      <c r="AT150" s="232" t="s">
        <v>142</v>
      </c>
      <c r="AU150" s="232" t="s">
        <v>83</v>
      </c>
      <c r="AV150" s="13" t="s">
        <v>85</v>
      </c>
      <c r="AW150" s="13" t="s">
        <v>31</v>
      </c>
      <c r="AX150" s="13" t="s">
        <v>75</v>
      </c>
      <c r="AY150" s="232" t="s">
        <v>132</v>
      </c>
    </row>
    <row r="151" spans="2:51" s="13" customFormat="1" ht="11.25">
      <c r="B151" s="222"/>
      <c r="C151" s="223"/>
      <c r="D151" s="208" t="s">
        <v>142</v>
      </c>
      <c r="E151" s="224" t="s">
        <v>1</v>
      </c>
      <c r="F151" s="225" t="s">
        <v>833</v>
      </c>
      <c r="G151" s="223"/>
      <c r="H151" s="226">
        <v>0.8</v>
      </c>
      <c r="I151" s="227"/>
      <c r="J151" s="223"/>
      <c r="K151" s="223"/>
      <c r="L151" s="228"/>
      <c r="M151" s="229"/>
      <c r="N151" s="230"/>
      <c r="O151" s="230"/>
      <c r="P151" s="230"/>
      <c r="Q151" s="230"/>
      <c r="R151" s="230"/>
      <c r="S151" s="230"/>
      <c r="T151" s="231"/>
      <c r="AT151" s="232" t="s">
        <v>142</v>
      </c>
      <c r="AU151" s="232" t="s">
        <v>83</v>
      </c>
      <c r="AV151" s="13" t="s">
        <v>85</v>
      </c>
      <c r="AW151" s="13" t="s">
        <v>31</v>
      </c>
      <c r="AX151" s="13" t="s">
        <v>75</v>
      </c>
      <c r="AY151" s="232" t="s">
        <v>132</v>
      </c>
    </row>
    <row r="152" spans="2:51" s="12" customFormat="1" ht="11.25">
      <c r="B152" s="212"/>
      <c r="C152" s="213"/>
      <c r="D152" s="208" t="s">
        <v>142</v>
      </c>
      <c r="E152" s="214" t="s">
        <v>1</v>
      </c>
      <c r="F152" s="215" t="s">
        <v>848</v>
      </c>
      <c r="G152" s="213"/>
      <c r="H152" s="214" t="s">
        <v>1</v>
      </c>
      <c r="I152" s="216"/>
      <c r="J152" s="213"/>
      <c r="K152" s="213"/>
      <c r="L152" s="217"/>
      <c r="M152" s="218"/>
      <c r="N152" s="219"/>
      <c r="O152" s="219"/>
      <c r="P152" s="219"/>
      <c r="Q152" s="219"/>
      <c r="R152" s="219"/>
      <c r="S152" s="219"/>
      <c r="T152" s="220"/>
      <c r="AT152" s="221" t="s">
        <v>142</v>
      </c>
      <c r="AU152" s="221" t="s">
        <v>83</v>
      </c>
      <c r="AV152" s="12" t="s">
        <v>83</v>
      </c>
      <c r="AW152" s="12" t="s">
        <v>31</v>
      </c>
      <c r="AX152" s="12" t="s">
        <v>75</v>
      </c>
      <c r="AY152" s="221" t="s">
        <v>132</v>
      </c>
    </row>
    <row r="153" spans="2:51" s="13" customFormat="1" ht="11.25">
      <c r="B153" s="222"/>
      <c r="C153" s="223"/>
      <c r="D153" s="208" t="s">
        <v>142</v>
      </c>
      <c r="E153" s="224" t="s">
        <v>1</v>
      </c>
      <c r="F153" s="225" t="s">
        <v>849</v>
      </c>
      <c r="G153" s="223"/>
      <c r="H153" s="226">
        <v>-30</v>
      </c>
      <c r="I153" s="227"/>
      <c r="J153" s="223"/>
      <c r="K153" s="223"/>
      <c r="L153" s="228"/>
      <c r="M153" s="229"/>
      <c r="N153" s="230"/>
      <c r="O153" s="230"/>
      <c r="P153" s="230"/>
      <c r="Q153" s="230"/>
      <c r="R153" s="230"/>
      <c r="S153" s="230"/>
      <c r="T153" s="231"/>
      <c r="AT153" s="232" t="s">
        <v>142</v>
      </c>
      <c r="AU153" s="232" t="s">
        <v>83</v>
      </c>
      <c r="AV153" s="13" t="s">
        <v>85</v>
      </c>
      <c r="AW153" s="13" t="s">
        <v>31</v>
      </c>
      <c r="AX153" s="13" t="s">
        <v>75</v>
      </c>
      <c r="AY153" s="232" t="s">
        <v>132</v>
      </c>
    </row>
    <row r="154" spans="2:51" s="12" customFormat="1" ht="11.25">
      <c r="B154" s="212"/>
      <c r="C154" s="213"/>
      <c r="D154" s="208" t="s">
        <v>142</v>
      </c>
      <c r="E154" s="214" t="s">
        <v>1</v>
      </c>
      <c r="F154" s="215" t="s">
        <v>850</v>
      </c>
      <c r="G154" s="213"/>
      <c r="H154" s="214" t="s">
        <v>1</v>
      </c>
      <c r="I154" s="216"/>
      <c r="J154" s="213"/>
      <c r="K154" s="213"/>
      <c r="L154" s="217"/>
      <c r="M154" s="218"/>
      <c r="N154" s="219"/>
      <c r="O154" s="219"/>
      <c r="P154" s="219"/>
      <c r="Q154" s="219"/>
      <c r="R154" s="219"/>
      <c r="S154" s="219"/>
      <c r="T154" s="220"/>
      <c r="AT154" s="221" t="s">
        <v>142</v>
      </c>
      <c r="AU154" s="221" t="s">
        <v>83</v>
      </c>
      <c r="AV154" s="12" t="s">
        <v>83</v>
      </c>
      <c r="AW154" s="12" t="s">
        <v>31</v>
      </c>
      <c r="AX154" s="12" t="s">
        <v>75</v>
      </c>
      <c r="AY154" s="221" t="s">
        <v>132</v>
      </c>
    </row>
    <row r="155" spans="2:51" s="13" customFormat="1" ht="11.25">
      <c r="B155" s="222"/>
      <c r="C155" s="223"/>
      <c r="D155" s="208" t="s">
        <v>142</v>
      </c>
      <c r="E155" s="224" t="s">
        <v>1</v>
      </c>
      <c r="F155" s="225" t="s">
        <v>851</v>
      </c>
      <c r="G155" s="223"/>
      <c r="H155" s="226">
        <v>-37</v>
      </c>
      <c r="I155" s="227"/>
      <c r="J155" s="223"/>
      <c r="K155" s="223"/>
      <c r="L155" s="228"/>
      <c r="M155" s="229"/>
      <c r="N155" s="230"/>
      <c r="O155" s="230"/>
      <c r="P155" s="230"/>
      <c r="Q155" s="230"/>
      <c r="R155" s="230"/>
      <c r="S155" s="230"/>
      <c r="T155" s="231"/>
      <c r="AT155" s="232" t="s">
        <v>142</v>
      </c>
      <c r="AU155" s="232" t="s">
        <v>83</v>
      </c>
      <c r="AV155" s="13" t="s">
        <v>85</v>
      </c>
      <c r="AW155" s="13" t="s">
        <v>31</v>
      </c>
      <c r="AX155" s="13" t="s">
        <v>75</v>
      </c>
      <c r="AY155" s="232" t="s">
        <v>132</v>
      </c>
    </row>
    <row r="156" spans="2:51" s="12" customFormat="1" ht="11.25">
      <c r="B156" s="212"/>
      <c r="C156" s="213"/>
      <c r="D156" s="208" t="s">
        <v>142</v>
      </c>
      <c r="E156" s="214" t="s">
        <v>1</v>
      </c>
      <c r="F156" s="215" t="s">
        <v>852</v>
      </c>
      <c r="G156" s="213"/>
      <c r="H156" s="214" t="s">
        <v>1</v>
      </c>
      <c r="I156" s="216"/>
      <c r="J156" s="213"/>
      <c r="K156" s="213"/>
      <c r="L156" s="217"/>
      <c r="M156" s="218"/>
      <c r="N156" s="219"/>
      <c r="O156" s="219"/>
      <c r="P156" s="219"/>
      <c r="Q156" s="219"/>
      <c r="R156" s="219"/>
      <c r="S156" s="219"/>
      <c r="T156" s="220"/>
      <c r="AT156" s="221" t="s">
        <v>142</v>
      </c>
      <c r="AU156" s="221" t="s">
        <v>83</v>
      </c>
      <c r="AV156" s="12" t="s">
        <v>83</v>
      </c>
      <c r="AW156" s="12" t="s">
        <v>31</v>
      </c>
      <c r="AX156" s="12" t="s">
        <v>75</v>
      </c>
      <c r="AY156" s="221" t="s">
        <v>132</v>
      </c>
    </row>
    <row r="157" spans="2:51" s="13" customFormat="1" ht="11.25">
      <c r="B157" s="222"/>
      <c r="C157" s="223"/>
      <c r="D157" s="208" t="s">
        <v>142</v>
      </c>
      <c r="E157" s="224" t="s">
        <v>1</v>
      </c>
      <c r="F157" s="225" t="s">
        <v>853</v>
      </c>
      <c r="G157" s="223"/>
      <c r="H157" s="226">
        <v>-3843</v>
      </c>
      <c r="I157" s="227"/>
      <c r="J157" s="223"/>
      <c r="K157" s="223"/>
      <c r="L157" s="228"/>
      <c r="M157" s="229"/>
      <c r="N157" s="230"/>
      <c r="O157" s="230"/>
      <c r="P157" s="230"/>
      <c r="Q157" s="230"/>
      <c r="R157" s="230"/>
      <c r="S157" s="230"/>
      <c r="T157" s="231"/>
      <c r="AT157" s="232" t="s">
        <v>142</v>
      </c>
      <c r="AU157" s="232" t="s">
        <v>83</v>
      </c>
      <c r="AV157" s="13" t="s">
        <v>85</v>
      </c>
      <c r="AW157" s="13" t="s">
        <v>31</v>
      </c>
      <c r="AX157" s="13" t="s">
        <v>75</v>
      </c>
      <c r="AY157" s="232" t="s">
        <v>132</v>
      </c>
    </row>
    <row r="158" spans="2:51" s="12" customFormat="1" ht="11.25">
      <c r="B158" s="212"/>
      <c r="C158" s="213"/>
      <c r="D158" s="208" t="s">
        <v>142</v>
      </c>
      <c r="E158" s="214" t="s">
        <v>1</v>
      </c>
      <c r="F158" s="215" t="s">
        <v>854</v>
      </c>
      <c r="G158" s="213"/>
      <c r="H158" s="214" t="s">
        <v>1</v>
      </c>
      <c r="I158" s="216"/>
      <c r="J158" s="213"/>
      <c r="K158" s="213"/>
      <c r="L158" s="217"/>
      <c r="M158" s="218"/>
      <c r="N158" s="219"/>
      <c r="O158" s="219"/>
      <c r="P158" s="219"/>
      <c r="Q158" s="219"/>
      <c r="R158" s="219"/>
      <c r="S158" s="219"/>
      <c r="T158" s="220"/>
      <c r="AT158" s="221" t="s">
        <v>142</v>
      </c>
      <c r="AU158" s="221" t="s">
        <v>83</v>
      </c>
      <c r="AV158" s="12" t="s">
        <v>83</v>
      </c>
      <c r="AW158" s="12" t="s">
        <v>31</v>
      </c>
      <c r="AX158" s="12" t="s">
        <v>75</v>
      </c>
      <c r="AY158" s="221" t="s">
        <v>132</v>
      </c>
    </row>
    <row r="159" spans="2:51" s="13" customFormat="1" ht="11.25">
      <c r="B159" s="222"/>
      <c r="C159" s="223"/>
      <c r="D159" s="208" t="s">
        <v>142</v>
      </c>
      <c r="E159" s="224" t="s">
        <v>1</v>
      </c>
      <c r="F159" s="225" t="s">
        <v>855</v>
      </c>
      <c r="G159" s="223"/>
      <c r="H159" s="226">
        <v>-82</v>
      </c>
      <c r="I159" s="227"/>
      <c r="J159" s="223"/>
      <c r="K159" s="223"/>
      <c r="L159" s="228"/>
      <c r="M159" s="229"/>
      <c r="N159" s="230"/>
      <c r="O159" s="230"/>
      <c r="P159" s="230"/>
      <c r="Q159" s="230"/>
      <c r="R159" s="230"/>
      <c r="S159" s="230"/>
      <c r="T159" s="231"/>
      <c r="AT159" s="232" t="s">
        <v>142</v>
      </c>
      <c r="AU159" s="232" t="s">
        <v>83</v>
      </c>
      <c r="AV159" s="13" t="s">
        <v>85</v>
      </c>
      <c r="AW159" s="13" t="s">
        <v>31</v>
      </c>
      <c r="AX159" s="13" t="s">
        <v>75</v>
      </c>
      <c r="AY159" s="232" t="s">
        <v>132</v>
      </c>
    </row>
    <row r="160" spans="2:51" s="14" customFormat="1" ht="11.25">
      <c r="B160" s="233"/>
      <c r="C160" s="234"/>
      <c r="D160" s="208" t="s">
        <v>142</v>
      </c>
      <c r="E160" s="235" t="s">
        <v>1</v>
      </c>
      <c r="F160" s="236" t="s">
        <v>145</v>
      </c>
      <c r="G160" s="234"/>
      <c r="H160" s="237">
        <v>423.00000000000091</v>
      </c>
      <c r="I160" s="238"/>
      <c r="J160" s="234"/>
      <c r="K160" s="234"/>
      <c r="L160" s="239"/>
      <c r="M160" s="240"/>
      <c r="N160" s="241"/>
      <c r="O160" s="241"/>
      <c r="P160" s="241"/>
      <c r="Q160" s="241"/>
      <c r="R160" s="241"/>
      <c r="S160" s="241"/>
      <c r="T160" s="242"/>
      <c r="AT160" s="243" t="s">
        <v>142</v>
      </c>
      <c r="AU160" s="243" t="s">
        <v>83</v>
      </c>
      <c r="AV160" s="14" t="s">
        <v>139</v>
      </c>
      <c r="AW160" s="14" t="s">
        <v>31</v>
      </c>
      <c r="AX160" s="14" t="s">
        <v>83</v>
      </c>
      <c r="AY160" s="243" t="s">
        <v>132</v>
      </c>
    </row>
    <row r="161" spans="1:65" s="12" customFormat="1" ht="11.25">
      <c r="B161" s="212"/>
      <c r="C161" s="213"/>
      <c r="D161" s="208" t="s">
        <v>142</v>
      </c>
      <c r="E161" s="214" t="s">
        <v>1</v>
      </c>
      <c r="F161" s="215" t="s">
        <v>146</v>
      </c>
      <c r="G161" s="213"/>
      <c r="H161" s="214" t="s">
        <v>1</v>
      </c>
      <c r="I161" s="216"/>
      <c r="J161" s="213"/>
      <c r="K161" s="213"/>
      <c r="L161" s="217"/>
      <c r="M161" s="218"/>
      <c r="N161" s="219"/>
      <c r="O161" s="219"/>
      <c r="P161" s="219"/>
      <c r="Q161" s="219"/>
      <c r="R161" s="219"/>
      <c r="S161" s="219"/>
      <c r="T161" s="220"/>
      <c r="AT161" s="221" t="s">
        <v>142</v>
      </c>
      <c r="AU161" s="221" t="s">
        <v>83</v>
      </c>
      <c r="AV161" s="12" t="s">
        <v>83</v>
      </c>
      <c r="AW161" s="12" t="s">
        <v>31</v>
      </c>
      <c r="AX161" s="12" t="s">
        <v>75</v>
      </c>
      <c r="AY161" s="221" t="s">
        <v>132</v>
      </c>
    </row>
    <row r="162" spans="1:65" s="2" customFormat="1" ht="21.75" customHeight="1">
      <c r="A162" s="34"/>
      <c r="B162" s="35"/>
      <c r="C162" s="194" t="s">
        <v>171</v>
      </c>
      <c r="D162" s="194" t="s">
        <v>133</v>
      </c>
      <c r="E162" s="195" t="s">
        <v>742</v>
      </c>
      <c r="F162" s="196" t="s">
        <v>743</v>
      </c>
      <c r="G162" s="197" t="s">
        <v>149</v>
      </c>
      <c r="H162" s="198">
        <v>3843</v>
      </c>
      <c r="I162" s="199"/>
      <c r="J162" s="200">
        <f>ROUND(I162*H162,2)</f>
        <v>0</v>
      </c>
      <c r="K162" s="196" t="s">
        <v>1</v>
      </c>
      <c r="L162" s="201"/>
      <c r="M162" s="202" t="s">
        <v>1</v>
      </c>
      <c r="N162" s="203" t="s">
        <v>40</v>
      </c>
      <c r="O162" s="71"/>
      <c r="P162" s="204">
        <f>O162*H162</f>
        <v>0</v>
      </c>
      <c r="Q162" s="204">
        <v>0.27500000000000002</v>
      </c>
      <c r="R162" s="204">
        <f>Q162*H162</f>
        <v>1056.825</v>
      </c>
      <c r="S162" s="204">
        <v>0</v>
      </c>
      <c r="T162" s="205">
        <f>S162*H162</f>
        <v>0</v>
      </c>
      <c r="U162" s="34"/>
      <c r="V162" s="34"/>
      <c r="W162" s="34"/>
      <c r="X162" s="34"/>
      <c r="Y162" s="34"/>
      <c r="Z162" s="34"/>
      <c r="AA162" s="34"/>
      <c r="AB162" s="34"/>
      <c r="AC162" s="34"/>
      <c r="AD162" s="34"/>
      <c r="AE162" s="34"/>
      <c r="AR162" s="206" t="s">
        <v>138</v>
      </c>
      <c r="AT162" s="206" t="s">
        <v>133</v>
      </c>
      <c r="AU162" s="206" t="s">
        <v>83</v>
      </c>
      <c r="AY162" s="17" t="s">
        <v>132</v>
      </c>
      <c r="BE162" s="207">
        <f>IF(N162="základní",J162,0)</f>
        <v>0</v>
      </c>
      <c r="BF162" s="207">
        <f>IF(N162="snížená",J162,0)</f>
        <v>0</v>
      </c>
      <c r="BG162" s="207">
        <f>IF(N162="zákl. přenesená",J162,0)</f>
        <v>0</v>
      </c>
      <c r="BH162" s="207">
        <f>IF(N162="sníž. přenesená",J162,0)</f>
        <v>0</v>
      </c>
      <c r="BI162" s="207">
        <f>IF(N162="nulová",J162,0)</f>
        <v>0</v>
      </c>
      <c r="BJ162" s="17" t="s">
        <v>83</v>
      </c>
      <c r="BK162" s="207">
        <f>ROUND(I162*H162,2)</f>
        <v>0</v>
      </c>
      <c r="BL162" s="17" t="s">
        <v>139</v>
      </c>
      <c r="BM162" s="206" t="s">
        <v>856</v>
      </c>
    </row>
    <row r="163" spans="1:65" s="2" customFormat="1" ht="19.5">
      <c r="A163" s="34"/>
      <c r="B163" s="35"/>
      <c r="C163" s="36"/>
      <c r="D163" s="208" t="s">
        <v>141</v>
      </c>
      <c r="E163" s="36"/>
      <c r="F163" s="209" t="s">
        <v>743</v>
      </c>
      <c r="G163" s="36"/>
      <c r="H163" s="36"/>
      <c r="I163" s="115"/>
      <c r="J163" s="36"/>
      <c r="K163" s="36"/>
      <c r="L163" s="39"/>
      <c r="M163" s="210"/>
      <c r="N163" s="211"/>
      <c r="O163" s="71"/>
      <c r="P163" s="71"/>
      <c r="Q163" s="71"/>
      <c r="R163" s="71"/>
      <c r="S163" s="71"/>
      <c r="T163" s="72"/>
      <c r="U163" s="34"/>
      <c r="V163" s="34"/>
      <c r="W163" s="34"/>
      <c r="X163" s="34"/>
      <c r="Y163" s="34"/>
      <c r="Z163" s="34"/>
      <c r="AA163" s="34"/>
      <c r="AB163" s="34"/>
      <c r="AC163" s="34"/>
      <c r="AD163" s="34"/>
      <c r="AE163" s="34"/>
      <c r="AT163" s="17" t="s">
        <v>141</v>
      </c>
      <c r="AU163" s="17" t="s">
        <v>83</v>
      </c>
    </row>
    <row r="164" spans="1:65" s="12" customFormat="1" ht="11.25">
      <c r="B164" s="212"/>
      <c r="C164" s="213"/>
      <c r="D164" s="208" t="s">
        <v>142</v>
      </c>
      <c r="E164" s="214" t="s">
        <v>1</v>
      </c>
      <c r="F164" s="215" t="s">
        <v>745</v>
      </c>
      <c r="G164" s="213"/>
      <c r="H164" s="214" t="s">
        <v>1</v>
      </c>
      <c r="I164" s="216"/>
      <c r="J164" s="213"/>
      <c r="K164" s="213"/>
      <c r="L164" s="217"/>
      <c r="M164" s="218"/>
      <c r="N164" s="219"/>
      <c r="O164" s="219"/>
      <c r="P164" s="219"/>
      <c r="Q164" s="219"/>
      <c r="R164" s="219"/>
      <c r="S164" s="219"/>
      <c r="T164" s="220"/>
      <c r="AT164" s="221" t="s">
        <v>142</v>
      </c>
      <c r="AU164" s="221" t="s">
        <v>83</v>
      </c>
      <c r="AV164" s="12" t="s">
        <v>83</v>
      </c>
      <c r="AW164" s="12" t="s">
        <v>31</v>
      </c>
      <c r="AX164" s="12" t="s">
        <v>75</v>
      </c>
      <c r="AY164" s="221" t="s">
        <v>132</v>
      </c>
    </row>
    <row r="165" spans="1:65" s="12" customFormat="1" ht="11.25">
      <c r="B165" s="212"/>
      <c r="C165" s="213"/>
      <c r="D165" s="208" t="s">
        <v>142</v>
      </c>
      <c r="E165" s="214" t="s">
        <v>1</v>
      </c>
      <c r="F165" s="215" t="s">
        <v>746</v>
      </c>
      <c r="G165" s="213"/>
      <c r="H165" s="214" t="s">
        <v>1</v>
      </c>
      <c r="I165" s="216"/>
      <c r="J165" s="213"/>
      <c r="K165" s="213"/>
      <c r="L165" s="217"/>
      <c r="M165" s="218"/>
      <c r="N165" s="219"/>
      <c r="O165" s="219"/>
      <c r="P165" s="219"/>
      <c r="Q165" s="219"/>
      <c r="R165" s="219"/>
      <c r="S165" s="219"/>
      <c r="T165" s="220"/>
      <c r="AT165" s="221" t="s">
        <v>142</v>
      </c>
      <c r="AU165" s="221" t="s">
        <v>83</v>
      </c>
      <c r="AV165" s="12" t="s">
        <v>83</v>
      </c>
      <c r="AW165" s="12" t="s">
        <v>31</v>
      </c>
      <c r="AX165" s="12" t="s">
        <v>75</v>
      </c>
      <c r="AY165" s="221" t="s">
        <v>132</v>
      </c>
    </row>
    <row r="166" spans="1:65" s="13" customFormat="1" ht="11.25">
      <c r="B166" s="222"/>
      <c r="C166" s="223"/>
      <c r="D166" s="208" t="s">
        <v>142</v>
      </c>
      <c r="E166" s="224" t="s">
        <v>1</v>
      </c>
      <c r="F166" s="225" t="s">
        <v>697</v>
      </c>
      <c r="G166" s="223"/>
      <c r="H166" s="226">
        <v>104</v>
      </c>
      <c r="I166" s="227"/>
      <c r="J166" s="223"/>
      <c r="K166" s="223"/>
      <c r="L166" s="228"/>
      <c r="M166" s="229"/>
      <c r="N166" s="230"/>
      <c r="O166" s="230"/>
      <c r="P166" s="230"/>
      <c r="Q166" s="230"/>
      <c r="R166" s="230"/>
      <c r="S166" s="230"/>
      <c r="T166" s="231"/>
      <c r="AT166" s="232" t="s">
        <v>142</v>
      </c>
      <c r="AU166" s="232" t="s">
        <v>83</v>
      </c>
      <c r="AV166" s="13" t="s">
        <v>85</v>
      </c>
      <c r="AW166" s="13" t="s">
        <v>31</v>
      </c>
      <c r="AX166" s="13" t="s">
        <v>75</v>
      </c>
      <c r="AY166" s="232" t="s">
        <v>132</v>
      </c>
    </row>
    <row r="167" spans="1:65" s="12" customFormat="1" ht="11.25">
      <c r="B167" s="212"/>
      <c r="C167" s="213"/>
      <c r="D167" s="208" t="s">
        <v>142</v>
      </c>
      <c r="E167" s="214" t="s">
        <v>1</v>
      </c>
      <c r="F167" s="215" t="s">
        <v>748</v>
      </c>
      <c r="G167" s="213"/>
      <c r="H167" s="214" t="s">
        <v>1</v>
      </c>
      <c r="I167" s="216"/>
      <c r="J167" s="213"/>
      <c r="K167" s="213"/>
      <c r="L167" s="217"/>
      <c r="M167" s="218"/>
      <c r="N167" s="219"/>
      <c r="O167" s="219"/>
      <c r="P167" s="219"/>
      <c r="Q167" s="219"/>
      <c r="R167" s="219"/>
      <c r="S167" s="219"/>
      <c r="T167" s="220"/>
      <c r="AT167" s="221" t="s">
        <v>142</v>
      </c>
      <c r="AU167" s="221" t="s">
        <v>83</v>
      </c>
      <c r="AV167" s="12" t="s">
        <v>83</v>
      </c>
      <c r="AW167" s="12" t="s">
        <v>31</v>
      </c>
      <c r="AX167" s="12" t="s">
        <v>75</v>
      </c>
      <c r="AY167" s="221" t="s">
        <v>132</v>
      </c>
    </row>
    <row r="168" spans="1:65" s="13" customFormat="1" ht="11.25">
      <c r="B168" s="222"/>
      <c r="C168" s="223"/>
      <c r="D168" s="208" t="s">
        <v>142</v>
      </c>
      <c r="E168" s="224" t="s">
        <v>1</v>
      </c>
      <c r="F168" s="225" t="s">
        <v>697</v>
      </c>
      <c r="G168" s="223"/>
      <c r="H168" s="226">
        <v>104</v>
      </c>
      <c r="I168" s="227"/>
      <c r="J168" s="223"/>
      <c r="K168" s="223"/>
      <c r="L168" s="228"/>
      <c r="M168" s="229"/>
      <c r="N168" s="230"/>
      <c r="O168" s="230"/>
      <c r="P168" s="230"/>
      <c r="Q168" s="230"/>
      <c r="R168" s="230"/>
      <c r="S168" s="230"/>
      <c r="T168" s="231"/>
      <c r="AT168" s="232" t="s">
        <v>142</v>
      </c>
      <c r="AU168" s="232" t="s">
        <v>83</v>
      </c>
      <c r="AV168" s="13" t="s">
        <v>85</v>
      </c>
      <c r="AW168" s="13" t="s">
        <v>31</v>
      </c>
      <c r="AX168" s="13" t="s">
        <v>75</v>
      </c>
      <c r="AY168" s="232" t="s">
        <v>132</v>
      </c>
    </row>
    <row r="169" spans="1:65" s="12" customFormat="1" ht="11.25">
      <c r="B169" s="212"/>
      <c r="C169" s="213"/>
      <c r="D169" s="208" t="s">
        <v>142</v>
      </c>
      <c r="E169" s="214" t="s">
        <v>1</v>
      </c>
      <c r="F169" s="215" t="s">
        <v>749</v>
      </c>
      <c r="G169" s="213"/>
      <c r="H169" s="214" t="s">
        <v>1</v>
      </c>
      <c r="I169" s="216"/>
      <c r="J169" s="213"/>
      <c r="K169" s="213"/>
      <c r="L169" s="217"/>
      <c r="M169" s="218"/>
      <c r="N169" s="219"/>
      <c r="O169" s="219"/>
      <c r="P169" s="219"/>
      <c r="Q169" s="219"/>
      <c r="R169" s="219"/>
      <c r="S169" s="219"/>
      <c r="T169" s="220"/>
      <c r="AT169" s="221" t="s">
        <v>142</v>
      </c>
      <c r="AU169" s="221" t="s">
        <v>83</v>
      </c>
      <c r="AV169" s="12" t="s">
        <v>83</v>
      </c>
      <c r="AW169" s="12" t="s">
        <v>31</v>
      </c>
      <c r="AX169" s="12" t="s">
        <v>75</v>
      </c>
      <c r="AY169" s="221" t="s">
        <v>132</v>
      </c>
    </row>
    <row r="170" spans="1:65" s="13" customFormat="1" ht="11.25">
      <c r="B170" s="222"/>
      <c r="C170" s="223"/>
      <c r="D170" s="208" t="s">
        <v>142</v>
      </c>
      <c r="E170" s="224" t="s">
        <v>1</v>
      </c>
      <c r="F170" s="225" t="s">
        <v>697</v>
      </c>
      <c r="G170" s="223"/>
      <c r="H170" s="226">
        <v>104</v>
      </c>
      <c r="I170" s="227"/>
      <c r="J170" s="223"/>
      <c r="K170" s="223"/>
      <c r="L170" s="228"/>
      <c r="M170" s="229"/>
      <c r="N170" s="230"/>
      <c r="O170" s="230"/>
      <c r="P170" s="230"/>
      <c r="Q170" s="230"/>
      <c r="R170" s="230"/>
      <c r="S170" s="230"/>
      <c r="T170" s="231"/>
      <c r="AT170" s="232" t="s">
        <v>142</v>
      </c>
      <c r="AU170" s="232" t="s">
        <v>83</v>
      </c>
      <c r="AV170" s="13" t="s">
        <v>85</v>
      </c>
      <c r="AW170" s="13" t="s">
        <v>31</v>
      </c>
      <c r="AX170" s="13" t="s">
        <v>75</v>
      </c>
      <c r="AY170" s="232" t="s">
        <v>132</v>
      </c>
    </row>
    <row r="171" spans="1:65" s="12" customFormat="1" ht="11.25">
      <c r="B171" s="212"/>
      <c r="C171" s="213"/>
      <c r="D171" s="208" t="s">
        <v>142</v>
      </c>
      <c r="E171" s="214" t="s">
        <v>1</v>
      </c>
      <c r="F171" s="215" t="s">
        <v>857</v>
      </c>
      <c r="G171" s="213"/>
      <c r="H171" s="214" t="s">
        <v>1</v>
      </c>
      <c r="I171" s="216"/>
      <c r="J171" s="213"/>
      <c r="K171" s="213"/>
      <c r="L171" s="217"/>
      <c r="M171" s="218"/>
      <c r="N171" s="219"/>
      <c r="O171" s="219"/>
      <c r="P171" s="219"/>
      <c r="Q171" s="219"/>
      <c r="R171" s="219"/>
      <c r="S171" s="219"/>
      <c r="T171" s="220"/>
      <c r="AT171" s="221" t="s">
        <v>142</v>
      </c>
      <c r="AU171" s="221" t="s">
        <v>83</v>
      </c>
      <c r="AV171" s="12" t="s">
        <v>83</v>
      </c>
      <c r="AW171" s="12" t="s">
        <v>31</v>
      </c>
      <c r="AX171" s="12" t="s">
        <v>75</v>
      </c>
      <c r="AY171" s="221" t="s">
        <v>132</v>
      </c>
    </row>
    <row r="172" spans="1:65" s="13" customFormat="1" ht="11.25">
      <c r="B172" s="222"/>
      <c r="C172" s="223"/>
      <c r="D172" s="208" t="s">
        <v>142</v>
      </c>
      <c r="E172" s="224" t="s">
        <v>1</v>
      </c>
      <c r="F172" s="225" t="s">
        <v>858</v>
      </c>
      <c r="G172" s="223"/>
      <c r="H172" s="226">
        <v>234</v>
      </c>
      <c r="I172" s="227"/>
      <c r="J172" s="223"/>
      <c r="K172" s="223"/>
      <c r="L172" s="228"/>
      <c r="M172" s="229"/>
      <c r="N172" s="230"/>
      <c r="O172" s="230"/>
      <c r="P172" s="230"/>
      <c r="Q172" s="230"/>
      <c r="R172" s="230"/>
      <c r="S172" s="230"/>
      <c r="T172" s="231"/>
      <c r="AT172" s="232" t="s">
        <v>142</v>
      </c>
      <c r="AU172" s="232" t="s">
        <v>83</v>
      </c>
      <c r="AV172" s="13" t="s">
        <v>85</v>
      </c>
      <c r="AW172" s="13" t="s">
        <v>31</v>
      </c>
      <c r="AX172" s="13" t="s">
        <v>75</v>
      </c>
      <c r="AY172" s="232" t="s">
        <v>132</v>
      </c>
    </row>
    <row r="173" spans="1:65" s="12" customFormat="1" ht="11.25">
      <c r="B173" s="212"/>
      <c r="C173" s="213"/>
      <c r="D173" s="208" t="s">
        <v>142</v>
      </c>
      <c r="E173" s="214" t="s">
        <v>1</v>
      </c>
      <c r="F173" s="215" t="s">
        <v>859</v>
      </c>
      <c r="G173" s="213"/>
      <c r="H173" s="214" t="s">
        <v>1</v>
      </c>
      <c r="I173" s="216"/>
      <c r="J173" s="213"/>
      <c r="K173" s="213"/>
      <c r="L173" s="217"/>
      <c r="M173" s="218"/>
      <c r="N173" s="219"/>
      <c r="O173" s="219"/>
      <c r="P173" s="219"/>
      <c r="Q173" s="219"/>
      <c r="R173" s="219"/>
      <c r="S173" s="219"/>
      <c r="T173" s="220"/>
      <c r="AT173" s="221" t="s">
        <v>142</v>
      </c>
      <c r="AU173" s="221" t="s">
        <v>83</v>
      </c>
      <c r="AV173" s="12" t="s">
        <v>83</v>
      </c>
      <c r="AW173" s="12" t="s">
        <v>31</v>
      </c>
      <c r="AX173" s="12" t="s">
        <v>75</v>
      </c>
      <c r="AY173" s="221" t="s">
        <v>132</v>
      </c>
    </row>
    <row r="174" spans="1:65" s="13" customFormat="1" ht="11.25">
      <c r="B174" s="222"/>
      <c r="C174" s="223"/>
      <c r="D174" s="208" t="s">
        <v>142</v>
      </c>
      <c r="E174" s="224" t="s">
        <v>1</v>
      </c>
      <c r="F174" s="225" t="s">
        <v>860</v>
      </c>
      <c r="G174" s="223"/>
      <c r="H174" s="226">
        <v>487</v>
      </c>
      <c r="I174" s="227"/>
      <c r="J174" s="223"/>
      <c r="K174" s="223"/>
      <c r="L174" s="228"/>
      <c r="M174" s="229"/>
      <c r="N174" s="230"/>
      <c r="O174" s="230"/>
      <c r="P174" s="230"/>
      <c r="Q174" s="230"/>
      <c r="R174" s="230"/>
      <c r="S174" s="230"/>
      <c r="T174" s="231"/>
      <c r="AT174" s="232" t="s">
        <v>142</v>
      </c>
      <c r="AU174" s="232" t="s">
        <v>83</v>
      </c>
      <c r="AV174" s="13" t="s">
        <v>85</v>
      </c>
      <c r="AW174" s="13" t="s">
        <v>31</v>
      </c>
      <c r="AX174" s="13" t="s">
        <v>75</v>
      </c>
      <c r="AY174" s="232" t="s">
        <v>132</v>
      </c>
    </row>
    <row r="175" spans="1:65" s="12" customFormat="1" ht="11.25">
      <c r="B175" s="212"/>
      <c r="C175" s="213"/>
      <c r="D175" s="208" t="s">
        <v>142</v>
      </c>
      <c r="E175" s="214" t="s">
        <v>1</v>
      </c>
      <c r="F175" s="215" t="s">
        <v>861</v>
      </c>
      <c r="G175" s="213"/>
      <c r="H175" s="214" t="s">
        <v>1</v>
      </c>
      <c r="I175" s="216"/>
      <c r="J175" s="213"/>
      <c r="K175" s="213"/>
      <c r="L175" s="217"/>
      <c r="M175" s="218"/>
      <c r="N175" s="219"/>
      <c r="O175" s="219"/>
      <c r="P175" s="219"/>
      <c r="Q175" s="219"/>
      <c r="R175" s="219"/>
      <c r="S175" s="219"/>
      <c r="T175" s="220"/>
      <c r="AT175" s="221" t="s">
        <v>142</v>
      </c>
      <c r="AU175" s="221" t="s">
        <v>83</v>
      </c>
      <c r="AV175" s="12" t="s">
        <v>83</v>
      </c>
      <c r="AW175" s="12" t="s">
        <v>31</v>
      </c>
      <c r="AX175" s="12" t="s">
        <v>75</v>
      </c>
      <c r="AY175" s="221" t="s">
        <v>132</v>
      </c>
    </row>
    <row r="176" spans="1:65" s="13" customFormat="1" ht="11.25">
      <c r="B176" s="222"/>
      <c r="C176" s="223"/>
      <c r="D176" s="208" t="s">
        <v>142</v>
      </c>
      <c r="E176" s="224" t="s">
        <v>1</v>
      </c>
      <c r="F176" s="225" t="s">
        <v>862</v>
      </c>
      <c r="G176" s="223"/>
      <c r="H176" s="226">
        <v>2810</v>
      </c>
      <c r="I176" s="227"/>
      <c r="J176" s="223"/>
      <c r="K176" s="223"/>
      <c r="L176" s="228"/>
      <c r="M176" s="229"/>
      <c r="N176" s="230"/>
      <c r="O176" s="230"/>
      <c r="P176" s="230"/>
      <c r="Q176" s="230"/>
      <c r="R176" s="230"/>
      <c r="S176" s="230"/>
      <c r="T176" s="231"/>
      <c r="AT176" s="232" t="s">
        <v>142</v>
      </c>
      <c r="AU176" s="232" t="s">
        <v>83</v>
      </c>
      <c r="AV176" s="13" t="s">
        <v>85</v>
      </c>
      <c r="AW176" s="13" t="s">
        <v>31</v>
      </c>
      <c r="AX176" s="13" t="s">
        <v>75</v>
      </c>
      <c r="AY176" s="232" t="s">
        <v>132</v>
      </c>
    </row>
    <row r="177" spans="1:65" s="14" customFormat="1" ht="11.25">
      <c r="B177" s="233"/>
      <c r="C177" s="234"/>
      <c r="D177" s="208" t="s">
        <v>142</v>
      </c>
      <c r="E177" s="235" t="s">
        <v>1</v>
      </c>
      <c r="F177" s="236" t="s">
        <v>145</v>
      </c>
      <c r="G177" s="234"/>
      <c r="H177" s="237">
        <v>3843</v>
      </c>
      <c r="I177" s="238"/>
      <c r="J177" s="234"/>
      <c r="K177" s="234"/>
      <c r="L177" s="239"/>
      <c r="M177" s="240"/>
      <c r="N177" s="241"/>
      <c r="O177" s="241"/>
      <c r="P177" s="241"/>
      <c r="Q177" s="241"/>
      <c r="R177" s="241"/>
      <c r="S177" s="241"/>
      <c r="T177" s="242"/>
      <c r="AT177" s="243" t="s">
        <v>142</v>
      </c>
      <c r="AU177" s="243" t="s">
        <v>83</v>
      </c>
      <c r="AV177" s="14" t="s">
        <v>139</v>
      </c>
      <c r="AW177" s="14" t="s">
        <v>31</v>
      </c>
      <c r="AX177" s="14" t="s">
        <v>83</v>
      </c>
      <c r="AY177" s="243" t="s">
        <v>132</v>
      </c>
    </row>
    <row r="178" spans="1:65" s="12" customFormat="1" ht="11.25">
      <c r="B178" s="212"/>
      <c r="C178" s="213"/>
      <c r="D178" s="208" t="s">
        <v>142</v>
      </c>
      <c r="E178" s="214" t="s">
        <v>1</v>
      </c>
      <c r="F178" s="215" t="s">
        <v>146</v>
      </c>
      <c r="G178" s="213"/>
      <c r="H178" s="214" t="s">
        <v>1</v>
      </c>
      <c r="I178" s="216"/>
      <c r="J178" s="213"/>
      <c r="K178" s="213"/>
      <c r="L178" s="217"/>
      <c r="M178" s="218"/>
      <c r="N178" s="219"/>
      <c r="O178" s="219"/>
      <c r="P178" s="219"/>
      <c r="Q178" s="219"/>
      <c r="R178" s="219"/>
      <c r="S178" s="219"/>
      <c r="T178" s="220"/>
      <c r="AT178" s="221" t="s">
        <v>142</v>
      </c>
      <c r="AU178" s="221" t="s">
        <v>83</v>
      </c>
      <c r="AV178" s="12" t="s">
        <v>83</v>
      </c>
      <c r="AW178" s="12" t="s">
        <v>31</v>
      </c>
      <c r="AX178" s="12" t="s">
        <v>75</v>
      </c>
      <c r="AY178" s="221" t="s">
        <v>132</v>
      </c>
    </row>
    <row r="179" spans="1:65" s="2" customFormat="1" ht="33" customHeight="1">
      <c r="A179" s="34"/>
      <c r="B179" s="35"/>
      <c r="C179" s="194" t="s">
        <v>176</v>
      </c>
      <c r="D179" s="194" t="s">
        <v>133</v>
      </c>
      <c r="E179" s="195" t="s">
        <v>863</v>
      </c>
      <c r="F179" s="196" t="s">
        <v>864</v>
      </c>
      <c r="G179" s="197" t="s">
        <v>149</v>
      </c>
      <c r="H179" s="198">
        <v>46</v>
      </c>
      <c r="I179" s="199"/>
      <c r="J179" s="200">
        <f>ROUND(I179*H179,2)</f>
        <v>0</v>
      </c>
      <c r="K179" s="196" t="s">
        <v>1</v>
      </c>
      <c r="L179" s="201"/>
      <c r="M179" s="202" t="s">
        <v>1</v>
      </c>
      <c r="N179" s="203" t="s">
        <v>40</v>
      </c>
      <c r="O179" s="71"/>
      <c r="P179" s="204">
        <f>O179*H179</f>
        <v>0</v>
      </c>
      <c r="Q179" s="204">
        <v>0.27500000000000002</v>
      </c>
      <c r="R179" s="204">
        <f>Q179*H179</f>
        <v>12.65</v>
      </c>
      <c r="S179" s="204">
        <v>0</v>
      </c>
      <c r="T179" s="205">
        <f>S179*H179</f>
        <v>0</v>
      </c>
      <c r="U179" s="34"/>
      <c r="V179" s="34"/>
      <c r="W179" s="34"/>
      <c r="X179" s="34"/>
      <c r="Y179" s="34"/>
      <c r="Z179" s="34"/>
      <c r="AA179" s="34"/>
      <c r="AB179" s="34"/>
      <c r="AC179" s="34"/>
      <c r="AD179" s="34"/>
      <c r="AE179" s="34"/>
      <c r="AR179" s="206" t="s">
        <v>138</v>
      </c>
      <c r="AT179" s="206" t="s">
        <v>133</v>
      </c>
      <c r="AU179" s="206" t="s">
        <v>83</v>
      </c>
      <c r="AY179" s="17" t="s">
        <v>132</v>
      </c>
      <c r="BE179" s="207">
        <f>IF(N179="základní",J179,0)</f>
        <v>0</v>
      </c>
      <c r="BF179" s="207">
        <f>IF(N179="snížená",J179,0)</f>
        <v>0</v>
      </c>
      <c r="BG179" s="207">
        <f>IF(N179="zákl. přenesená",J179,0)</f>
        <v>0</v>
      </c>
      <c r="BH179" s="207">
        <f>IF(N179="sníž. přenesená",J179,0)</f>
        <v>0</v>
      </c>
      <c r="BI179" s="207">
        <f>IF(N179="nulová",J179,0)</f>
        <v>0</v>
      </c>
      <c r="BJ179" s="17" t="s">
        <v>83</v>
      </c>
      <c r="BK179" s="207">
        <f>ROUND(I179*H179,2)</f>
        <v>0</v>
      </c>
      <c r="BL179" s="17" t="s">
        <v>139</v>
      </c>
      <c r="BM179" s="206" t="s">
        <v>865</v>
      </c>
    </row>
    <row r="180" spans="1:65" s="2" customFormat="1" ht="19.5">
      <c r="A180" s="34"/>
      <c r="B180" s="35"/>
      <c r="C180" s="36"/>
      <c r="D180" s="208" t="s">
        <v>141</v>
      </c>
      <c r="E180" s="36"/>
      <c r="F180" s="209" t="s">
        <v>864</v>
      </c>
      <c r="G180" s="36"/>
      <c r="H180" s="36"/>
      <c r="I180" s="115"/>
      <c r="J180" s="36"/>
      <c r="K180" s="36"/>
      <c r="L180" s="39"/>
      <c r="M180" s="210"/>
      <c r="N180" s="211"/>
      <c r="O180" s="71"/>
      <c r="P180" s="71"/>
      <c r="Q180" s="71"/>
      <c r="R180" s="71"/>
      <c r="S180" s="71"/>
      <c r="T180" s="72"/>
      <c r="U180" s="34"/>
      <c r="V180" s="34"/>
      <c r="W180" s="34"/>
      <c r="X180" s="34"/>
      <c r="Y180" s="34"/>
      <c r="Z180" s="34"/>
      <c r="AA180" s="34"/>
      <c r="AB180" s="34"/>
      <c r="AC180" s="34"/>
      <c r="AD180" s="34"/>
      <c r="AE180" s="34"/>
      <c r="AT180" s="17" t="s">
        <v>141</v>
      </c>
      <c r="AU180" s="17" t="s">
        <v>83</v>
      </c>
    </row>
    <row r="181" spans="1:65" s="12" customFormat="1" ht="11.25">
      <c r="B181" s="212"/>
      <c r="C181" s="213"/>
      <c r="D181" s="208" t="s">
        <v>142</v>
      </c>
      <c r="E181" s="214" t="s">
        <v>1</v>
      </c>
      <c r="F181" s="215" t="s">
        <v>866</v>
      </c>
      <c r="G181" s="213"/>
      <c r="H181" s="214" t="s">
        <v>1</v>
      </c>
      <c r="I181" s="216"/>
      <c r="J181" s="213"/>
      <c r="K181" s="213"/>
      <c r="L181" s="217"/>
      <c r="M181" s="218"/>
      <c r="N181" s="219"/>
      <c r="O181" s="219"/>
      <c r="P181" s="219"/>
      <c r="Q181" s="219"/>
      <c r="R181" s="219"/>
      <c r="S181" s="219"/>
      <c r="T181" s="220"/>
      <c r="AT181" s="221" t="s">
        <v>142</v>
      </c>
      <c r="AU181" s="221" t="s">
        <v>83</v>
      </c>
      <c r="AV181" s="12" t="s">
        <v>83</v>
      </c>
      <c r="AW181" s="12" t="s">
        <v>31</v>
      </c>
      <c r="AX181" s="12" t="s">
        <v>75</v>
      </c>
      <c r="AY181" s="221" t="s">
        <v>132</v>
      </c>
    </row>
    <row r="182" spans="1:65" s="13" customFormat="1" ht="11.25">
      <c r="B182" s="222"/>
      <c r="C182" s="223"/>
      <c r="D182" s="208" t="s">
        <v>142</v>
      </c>
      <c r="E182" s="224" t="s">
        <v>1</v>
      </c>
      <c r="F182" s="225" t="s">
        <v>201</v>
      </c>
      <c r="G182" s="223"/>
      <c r="H182" s="226">
        <v>10</v>
      </c>
      <c r="I182" s="227"/>
      <c r="J182" s="223"/>
      <c r="K182" s="223"/>
      <c r="L182" s="228"/>
      <c r="M182" s="229"/>
      <c r="N182" s="230"/>
      <c r="O182" s="230"/>
      <c r="P182" s="230"/>
      <c r="Q182" s="230"/>
      <c r="R182" s="230"/>
      <c r="S182" s="230"/>
      <c r="T182" s="231"/>
      <c r="AT182" s="232" t="s">
        <v>142</v>
      </c>
      <c r="AU182" s="232" t="s">
        <v>83</v>
      </c>
      <c r="AV182" s="13" t="s">
        <v>85</v>
      </c>
      <c r="AW182" s="13" t="s">
        <v>31</v>
      </c>
      <c r="AX182" s="13" t="s">
        <v>75</v>
      </c>
      <c r="AY182" s="232" t="s">
        <v>132</v>
      </c>
    </row>
    <row r="183" spans="1:65" s="12" customFormat="1" ht="11.25">
      <c r="B183" s="212"/>
      <c r="C183" s="213"/>
      <c r="D183" s="208" t="s">
        <v>142</v>
      </c>
      <c r="E183" s="214" t="s">
        <v>1</v>
      </c>
      <c r="F183" s="215" t="s">
        <v>867</v>
      </c>
      <c r="G183" s="213"/>
      <c r="H183" s="214" t="s">
        <v>1</v>
      </c>
      <c r="I183" s="216"/>
      <c r="J183" s="213"/>
      <c r="K183" s="213"/>
      <c r="L183" s="217"/>
      <c r="M183" s="218"/>
      <c r="N183" s="219"/>
      <c r="O183" s="219"/>
      <c r="P183" s="219"/>
      <c r="Q183" s="219"/>
      <c r="R183" s="219"/>
      <c r="S183" s="219"/>
      <c r="T183" s="220"/>
      <c r="AT183" s="221" t="s">
        <v>142</v>
      </c>
      <c r="AU183" s="221" t="s">
        <v>83</v>
      </c>
      <c r="AV183" s="12" t="s">
        <v>83</v>
      </c>
      <c r="AW183" s="12" t="s">
        <v>31</v>
      </c>
      <c r="AX183" s="12" t="s">
        <v>75</v>
      </c>
      <c r="AY183" s="221" t="s">
        <v>132</v>
      </c>
    </row>
    <row r="184" spans="1:65" s="13" customFormat="1" ht="11.25">
      <c r="B184" s="222"/>
      <c r="C184" s="223"/>
      <c r="D184" s="208" t="s">
        <v>142</v>
      </c>
      <c r="E184" s="224" t="s">
        <v>1</v>
      </c>
      <c r="F184" s="225" t="s">
        <v>201</v>
      </c>
      <c r="G184" s="223"/>
      <c r="H184" s="226">
        <v>10</v>
      </c>
      <c r="I184" s="227"/>
      <c r="J184" s="223"/>
      <c r="K184" s="223"/>
      <c r="L184" s="228"/>
      <c r="M184" s="229"/>
      <c r="N184" s="230"/>
      <c r="O184" s="230"/>
      <c r="P184" s="230"/>
      <c r="Q184" s="230"/>
      <c r="R184" s="230"/>
      <c r="S184" s="230"/>
      <c r="T184" s="231"/>
      <c r="AT184" s="232" t="s">
        <v>142</v>
      </c>
      <c r="AU184" s="232" t="s">
        <v>83</v>
      </c>
      <c r="AV184" s="13" t="s">
        <v>85</v>
      </c>
      <c r="AW184" s="13" t="s">
        <v>31</v>
      </c>
      <c r="AX184" s="13" t="s">
        <v>75</v>
      </c>
      <c r="AY184" s="232" t="s">
        <v>132</v>
      </c>
    </row>
    <row r="185" spans="1:65" s="12" customFormat="1" ht="11.25">
      <c r="B185" s="212"/>
      <c r="C185" s="213"/>
      <c r="D185" s="208" t="s">
        <v>142</v>
      </c>
      <c r="E185" s="214" t="s">
        <v>1</v>
      </c>
      <c r="F185" s="215" t="s">
        <v>868</v>
      </c>
      <c r="G185" s="213"/>
      <c r="H185" s="214" t="s">
        <v>1</v>
      </c>
      <c r="I185" s="216"/>
      <c r="J185" s="213"/>
      <c r="K185" s="213"/>
      <c r="L185" s="217"/>
      <c r="M185" s="218"/>
      <c r="N185" s="219"/>
      <c r="O185" s="219"/>
      <c r="P185" s="219"/>
      <c r="Q185" s="219"/>
      <c r="R185" s="219"/>
      <c r="S185" s="219"/>
      <c r="T185" s="220"/>
      <c r="AT185" s="221" t="s">
        <v>142</v>
      </c>
      <c r="AU185" s="221" t="s">
        <v>83</v>
      </c>
      <c r="AV185" s="12" t="s">
        <v>83</v>
      </c>
      <c r="AW185" s="12" t="s">
        <v>31</v>
      </c>
      <c r="AX185" s="12" t="s">
        <v>75</v>
      </c>
      <c r="AY185" s="221" t="s">
        <v>132</v>
      </c>
    </row>
    <row r="186" spans="1:65" s="13" customFormat="1" ht="11.25">
      <c r="B186" s="222"/>
      <c r="C186" s="223"/>
      <c r="D186" s="208" t="s">
        <v>142</v>
      </c>
      <c r="E186" s="224" t="s">
        <v>1</v>
      </c>
      <c r="F186" s="225" t="s">
        <v>185</v>
      </c>
      <c r="G186" s="223"/>
      <c r="H186" s="226">
        <v>7</v>
      </c>
      <c r="I186" s="227"/>
      <c r="J186" s="223"/>
      <c r="K186" s="223"/>
      <c r="L186" s="228"/>
      <c r="M186" s="229"/>
      <c r="N186" s="230"/>
      <c r="O186" s="230"/>
      <c r="P186" s="230"/>
      <c r="Q186" s="230"/>
      <c r="R186" s="230"/>
      <c r="S186" s="230"/>
      <c r="T186" s="231"/>
      <c r="AT186" s="232" t="s">
        <v>142</v>
      </c>
      <c r="AU186" s="232" t="s">
        <v>83</v>
      </c>
      <c r="AV186" s="13" t="s">
        <v>85</v>
      </c>
      <c r="AW186" s="13" t="s">
        <v>31</v>
      </c>
      <c r="AX186" s="13" t="s">
        <v>75</v>
      </c>
      <c r="AY186" s="232" t="s">
        <v>132</v>
      </c>
    </row>
    <row r="187" spans="1:65" s="12" customFormat="1" ht="11.25">
      <c r="B187" s="212"/>
      <c r="C187" s="213"/>
      <c r="D187" s="208" t="s">
        <v>142</v>
      </c>
      <c r="E187" s="214" t="s">
        <v>1</v>
      </c>
      <c r="F187" s="215" t="s">
        <v>869</v>
      </c>
      <c r="G187" s="213"/>
      <c r="H187" s="214" t="s">
        <v>1</v>
      </c>
      <c r="I187" s="216"/>
      <c r="J187" s="213"/>
      <c r="K187" s="213"/>
      <c r="L187" s="217"/>
      <c r="M187" s="218"/>
      <c r="N187" s="219"/>
      <c r="O187" s="219"/>
      <c r="P187" s="219"/>
      <c r="Q187" s="219"/>
      <c r="R187" s="219"/>
      <c r="S187" s="219"/>
      <c r="T187" s="220"/>
      <c r="AT187" s="221" t="s">
        <v>142</v>
      </c>
      <c r="AU187" s="221" t="s">
        <v>83</v>
      </c>
      <c r="AV187" s="12" t="s">
        <v>83</v>
      </c>
      <c r="AW187" s="12" t="s">
        <v>31</v>
      </c>
      <c r="AX187" s="12" t="s">
        <v>75</v>
      </c>
      <c r="AY187" s="221" t="s">
        <v>132</v>
      </c>
    </row>
    <row r="188" spans="1:65" s="13" customFormat="1" ht="11.25">
      <c r="B188" s="222"/>
      <c r="C188" s="223"/>
      <c r="D188" s="208" t="s">
        <v>142</v>
      </c>
      <c r="E188" s="224" t="s">
        <v>1</v>
      </c>
      <c r="F188" s="225" t="s">
        <v>209</v>
      </c>
      <c r="G188" s="223"/>
      <c r="H188" s="226">
        <v>12</v>
      </c>
      <c r="I188" s="227"/>
      <c r="J188" s="223"/>
      <c r="K188" s="223"/>
      <c r="L188" s="228"/>
      <c r="M188" s="229"/>
      <c r="N188" s="230"/>
      <c r="O188" s="230"/>
      <c r="P188" s="230"/>
      <c r="Q188" s="230"/>
      <c r="R188" s="230"/>
      <c r="S188" s="230"/>
      <c r="T188" s="231"/>
      <c r="AT188" s="232" t="s">
        <v>142</v>
      </c>
      <c r="AU188" s="232" t="s">
        <v>83</v>
      </c>
      <c r="AV188" s="13" t="s">
        <v>85</v>
      </c>
      <c r="AW188" s="13" t="s">
        <v>31</v>
      </c>
      <c r="AX188" s="13" t="s">
        <v>75</v>
      </c>
      <c r="AY188" s="232" t="s">
        <v>132</v>
      </c>
    </row>
    <row r="189" spans="1:65" s="12" customFormat="1" ht="11.25">
      <c r="B189" s="212"/>
      <c r="C189" s="213"/>
      <c r="D189" s="208" t="s">
        <v>142</v>
      </c>
      <c r="E189" s="214" t="s">
        <v>1</v>
      </c>
      <c r="F189" s="215" t="s">
        <v>870</v>
      </c>
      <c r="G189" s="213"/>
      <c r="H189" s="214" t="s">
        <v>1</v>
      </c>
      <c r="I189" s="216"/>
      <c r="J189" s="213"/>
      <c r="K189" s="213"/>
      <c r="L189" s="217"/>
      <c r="M189" s="218"/>
      <c r="N189" s="219"/>
      <c r="O189" s="219"/>
      <c r="P189" s="219"/>
      <c r="Q189" s="219"/>
      <c r="R189" s="219"/>
      <c r="S189" s="219"/>
      <c r="T189" s="220"/>
      <c r="AT189" s="221" t="s">
        <v>142</v>
      </c>
      <c r="AU189" s="221" t="s">
        <v>83</v>
      </c>
      <c r="AV189" s="12" t="s">
        <v>83</v>
      </c>
      <c r="AW189" s="12" t="s">
        <v>31</v>
      </c>
      <c r="AX189" s="12" t="s">
        <v>75</v>
      </c>
      <c r="AY189" s="221" t="s">
        <v>132</v>
      </c>
    </row>
    <row r="190" spans="1:65" s="13" customFormat="1" ht="11.25">
      <c r="B190" s="222"/>
      <c r="C190" s="223"/>
      <c r="D190" s="208" t="s">
        <v>142</v>
      </c>
      <c r="E190" s="224" t="s">
        <v>1</v>
      </c>
      <c r="F190" s="225" t="s">
        <v>185</v>
      </c>
      <c r="G190" s="223"/>
      <c r="H190" s="226">
        <v>7</v>
      </c>
      <c r="I190" s="227"/>
      <c r="J190" s="223"/>
      <c r="K190" s="223"/>
      <c r="L190" s="228"/>
      <c r="M190" s="229"/>
      <c r="N190" s="230"/>
      <c r="O190" s="230"/>
      <c r="P190" s="230"/>
      <c r="Q190" s="230"/>
      <c r="R190" s="230"/>
      <c r="S190" s="230"/>
      <c r="T190" s="231"/>
      <c r="AT190" s="232" t="s">
        <v>142</v>
      </c>
      <c r="AU190" s="232" t="s">
        <v>83</v>
      </c>
      <c r="AV190" s="13" t="s">
        <v>85</v>
      </c>
      <c r="AW190" s="13" t="s">
        <v>31</v>
      </c>
      <c r="AX190" s="13" t="s">
        <v>75</v>
      </c>
      <c r="AY190" s="232" t="s">
        <v>132</v>
      </c>
    </row>
    <row r="191" spans="1:65" s="14" customFormat="1" ht="11.25">
      <c r="B191" s="233"/>
      <c r="C191" s="234"/>
      <c r="D191" s="208" t="s">
        <v>142</v>
      </c>
      <c r="E191" s="235" t="s">
        <v>1</v>
      </c>
      <c r="F191" s="236" t="s">
        <v>145</v>
      </c>
      <c r="G191" s="234"/>
      <c r="H191" s="237">
        <v>46</v>
      </c>
      <c r="I191" s="238"/>
      <c r="J191" s="234"/>
      <c r="K191" s="234"/>
      <c r="L191" s="239"/>
      <c r="M191" s="240"/>
      <c r="N191" s="241"/>
      <c r="O191" s="241"/>
      <c r="P191" s="241"/>
      <c r="Q191" s="241"/>
      <c r="R191" s="241"/>
      <c r="S191" s="241"/>
      <c r="T191" s="242"/>
      <c r="AT191" s="243" t="s">
        <v>142</v>
      </c>
      <c r="AU191" s="243" t="s">
        <v>83</v>
      </c>
      <c r="AV191" s="14" t="s">
        <v>139</v>
      </c>
      <c r="AW191" s="14" t="s">
        <v>31</v>
      </c>
      <c r="AX191" s="14" t="s">
        <v>83</v>
      </c>
      <c r="AY191" s="243" t="s">
        <v>132</v>
      </c>
    </row>
    <row r="192" spans="1:65" s="2" customFormat="1" ht="21.75" customHeight="1">
      <c r="A192" s="34"/>
      <c r="B192" s="35"/>
      <c r="C192" s="194" t="s">
        <v>185</v>
      </c>
      <c r="D192" s="194" t="s">
        <v>133</v>
      </c>
      <c r="E192" s="195" t="s">
        <v>871</v>
      </c>
      <c r="F192" s="196" t="s">
        <v>872</v>
      </c>
      <c r="G192" s="197" t="s">
        <v>149</v>
      </c>
      <c r="H192" s="198">
        <v>36</v>
      </c>
      <c r="I192" s="199"/>
      <c r="J192" s="200">
        <f>ROUND(I192*H192,2)</f>
        <v>0</v>
      </c>
      <c r="K192" s="196" t="s">
        <v>1</v>
      </c>
      <c r="L192" s="201"/>
      <c r="M192" s="202" t="s">
        <v>1</v>
      </c>
      <c r="N192" s="203" t="s">
        <v>40</v>
      </c>
      <c r="O192" s="71"/>
      <c r="P192" s="204">
        <f>O192*H192</f>
        <v>0</v>
      </c>
      <c r="Q192" s="204">
        <v>0.27500000000000002</v>
      </c>
      <c r="R192" s="204">
        <f>Q192*H192</f>
        <v>9.9</v>
      </c>
      <c r="S192" s="204">
        <v>0</v>
      </c>
      <c r="T192" s="205">
        <f>S192*H192</f>
        <v>0</v>
      </c>
      <c r="U192" s="34"/>
      <c r="V192" s="34"/>
      <c r="W192" s="34"/>
      <c r="X192" s="34"/>
      <c r="Y192" s="34"/>
      <c r="Z192" s="34"/>
      <c r="AA192" s="34"/>
      <c r="AB192" s="34"/>
      <c r="AC192" s="34"/>
      <c r="AD192" s="34"/>
      <c r="AE192" s="34"/>
      <c r="AR192" s="206" t="s">
        <v>138</v>
      </c>
      <c r="AT192" s="206" t="s">
        <v>133</v>
      </c>
      <c r="AU192" s="206" t="s">
        <v>83</v>
      </c>
      <c r="AY192" s="17" t="s">
        <v>132</v>
      </c>
      <c r="BE192" s="207">
        <f>IF(N192="základní",J192,0)</f>
        <v>0</v>
      </c>
      <c r="BF192" s="207">
        <f>IF(N192="snížená",J192,0)</f>
        <v>0</v>
      </c>
      <c r="BG192" s="207">
        <f>IF(N192="zákl. přenesená",J192,0)</f>
        <v>0</v>
      </c>
      <c r="BH192" s="207">
        <f>IF(N192="sníž. přenesená",J192,0)</f>
        <v>0</v>
      </c>
      <c r="BI192" s="207">
        <f>IF(N192="nulová",J192,0)</f>
        <v>0</v>
      </c>
      <c r="BJ192" s="17" t="s">
        <v>83</v>
      </c>
      <c r="BK192" s="207">
        <f>ROUND(I192*H192,2)</f>
        <v>0</v>
      </c>
      <c r="BL192" s="17" t="s">
        <v>139</v>
      </c>
      <c r="BM192" s="206" t="s">
        <v>873</v>
      </c>
    </row>
    <row r="193" spans="1:65" s="2" customFormat="1" ht="19.5">
      <c r="A193" s="34"/>
      <c r="B193" s="35"/>
      <c r="C193" s="36"/>
      <c r="D193" s="208" t="s">
        <v>141</v>
      </c>
      <c r="E193" s="36"/>
      <c r="F193" s="209" t="s">
        <v>872</v>
      </c>
      <c r="G193" s="36"/>
      <c r="H193" s="36"/>
      <c r="I193" s="115"/>
      <c r="J193" s="36"/>
      <c r="K193" s="36"/>
      <c r="L193" s="39"/>
      <c r="M193" s="210"/>
      <c r="N193" s="211"/>
      <c r="O193" s="71"/>
      <c r="P193" s="71"/>
      <c r="Q193" s="71"/>
      <c r="R193" s="71"/>
      <c r="S193" s="71"/>
      <c r="T193" s="72"/>
      <c r="U193" s="34"/>
      <c r="V193" s="34"/>
      <c r="W193" s="34"/>
      <c r="X193" s="34"/>
      <c r="Y193" s="34"/>
      <c r="Z193" s="34"/>
      <c r="AA193" s="34"/>
      <c r="AB193" s="34"/>
      <c r="AC193" s="34"/>
      <c r="AD193" s="34"/>
      <c r="AE193" s="34"/>
      <c r="AT193" s="17" t="s">
        <v>141</v>
      </c>
      <c r="AU193" s="17" t="s">
        <v>83</v>
      </c>
    </row>
    <row r="194" spans="1:65" s="12" customFormat="1" ht="11.25">
      <c r="B194" s="212"/>
      <c r="C194" s="213"/>
      <c r="D194" s="208" t="s">
        <v>142</v>
      </c>
      <c r="E194" s="214" t="s">
        <v>1</v>
      </c>
      <c r="F194" s="215" t="s">
        <v>874</v>
      </c>
      <c r="G194" s="213"/>
      <c r="H194" s="214" t="s">
        <v>1</v>
      </c>
      <c r="I194" s="216"/>
      <c r="J194" s="213"/>
      <c r="K194" s="213"/>
      <c r="L194" s="217"/>
      <c r="M194" s="218"/>
      <c r="N194" s="219"/>
      <c r="O194" s="219"/>
      <c r="P194" s="219"/>
      <c r="Q194" s="219"/>
      <c r="R194" s="219"/>
      <c r="S194" s="219"/>
      <c r="T194" s="220"/>
      <c r="AT194" s="221" t="s">
        <v>142</v>
      </c>
      <c r="AU194" s="221" t="s">
        <v>83</v>
      </c>
      <c r="AV194" s="12" t="s">
        <v>83</v>
      </c>
      <c r="AW194" s="12" t="s">
        <v>31</v>
      </c>
      <c r="AX194" s="12" t="s">
        <v>75</v>
      </c>
      <c r="AY194" s="221" t="s">
        <v>132</v>
      </c>
    </row>
    <row r="195" spans="1:65" s="13" customFormat="1" ht="11.25">
      <c r="B195" s="222"/>
      <c r="C195" s="223"/>
      <c r="D195" s="208" t="s">
        <v>142</v>
      </c>
      <c r="E195" s="224" t="s">
        <v>1</v>
      </c>
      <c r="F195" s="225" t="s">
        <v>209</v>
      </c>
      <c r="G195" s="223"/>
      <c r="H195" s="226">
        <v>12</v>
      </c>
      <c r="I195" s="227"/>
      <c r="J195" s="223"/>
      <c r="K195" s="223"/>
      <c r="L195" s="228"/>
      <c r="M195" s="229"/>
      <c r="N195" s="230"/>
      <c r="O195" s="230"/>
      <c r="P195" s="230"/>
      <c r="Q195" s="230"/>
      <c r="R195" s="230"/>
      <c r="S195" s="230"/>
      <c r="T195" s="231"/>
      <c r="AT195" s="232" t="s">
        <v>142</v>
      </c>
      <c r="AU195" s="232" t="s">
        <v>83</v>
      </c>
      <c r="AV195" s="13" t="s">
        <v>85</v>
      </c>
      <c r="AW195" s="13" t="s">
        <v>31</v>
      </c>
      <c r="AX195" s="13" t="s">
        <v>75</v>
      </c>
      <c r="AY195" s="232" t="s">
        <v>132</v>
      </c>
    </row>
    <row r="196" spans="1:65" s="12" customFormat="1" ht="11.25">
      <c r="B196" s="212"/>
      <c r="C196" s="213"/>
      <c r="D196" s="208" t="s">
        <v>142</v>
      </c>
      <c r="E196" s="214" t="s">
        <v>1</v>
      </c>
      <c r="F196" s="215" t="s">
        <v>875</v>
      </c>
      <c r="G196" s="213"/>
      <c r="H196" s="214" t="s">
        <v>1</v>
      </c>
      <c r="I196" s="216"/>
      <c r="J196" s="213"/>
      <c r="K196" s="213"/>
      <c r="L196" s="217"/>
      <c r="M196" s="218"/>
      <c r="N196" s="219"/>
      <c r="O196" s="219"/>
      <c r="P196" s="219"/>
      <c r="Q196" s="219"/>
      <c r="R196" s="219"/>
      <c r="S196" s="219"/>
      <c r="T196" s="220"/>
      <c r="AT196" s="221" t="s">
        <v>142</v>
      </c>
      <c r="AU196" s="221" t="s">
        <v>83</v>
      </c>
      <c r="AV196" s="12" t="s">
        <v>83</v>
      </c>
      <c r="AW196" s="12" t="s">
        <v>31</v>
      </c>
      <c r="AX196" s="12" t="s">
        <v>75</v>
      </c>
      <c r="AY196" s="221" t="s">
        <v>132</v>
      </c>
    </row>
    <row r="197" spans="1:65" s="13" customFormat="1" ht="11.25">
      <c r="B197" s="222"/>
      <c r="C197" s="223"/>
      <c r="D197" s="208" t="s">
        <v>142</v>
      </c>
      <c r="E197" s="224" t="s">
        <v>1</v>
      </c>
      <c r="F197" s="225" t="s">
        <v>209</v>
      </c>
      <c r="G197" s="223"/>
      <c r="H197" s="226">
        <v>12</v>
      </c>
      <c r="I197" s="227"/>
      <c r="J197" s="223"/>
      <c r="K197" s="223"/>
      <c r="L197" s="228"/>
      <c r="M197" s="229"/>
      <c r="N197" s="230"/>
      <c r="O197" s="230"/>
      <c r="P197" s="230"/>
      <c r="Q197" s="230"/>
      <c r="R197" s="230"/>
      <c r="S197" s="230"/>
      <c r="T197" s="231"/>
      <c r="AT197" s="232" t="s">
        <v>142</v>
      </c>
      <c r="AU197" s="232" t="s">
        <v>83</v>
      </c>
      <c r="AV197" s="13" t="s">
        <v>85</v>
      </c>
      <c r="AW197" s="13" t="s">
        <v>31</v>
      </c>
      <c r="AX197" s="13" t="s">
        <v>75</v>
      </c>
      <c r="AY197" s="232" t="s">
        <v>132</v>
      </c>
    </row>
    <row r="198" spans="1:65" s="12" customFormat="1" ht="11.25">
      <c r="B198" s="212"/>
      <c r="C198" s="213"/>
      <c r="D198" s="208" t="s">
        <v>142</v>
      </c>
      <c r="E198" s="214" t="s">
        <v>1</v>
      </c>
      <c r="F198" s="215" t="s">
        <v>876</v>
      </c>
      <c r="G198" s="213"/>
      <c r="H198" s="214" t="s">
        <v>1</v>
      </c>
      <c r="I198" s="216"/>
      <c r="J198" s="213"/>
      <c r="K198" s="213"/>
      <c r="L198" s="217"/>
      <c r="M198" s="218"/>
      <c r="N198" s="219"/>
      <c r="O198" s="219"/>
      <c r="P198" s="219"/>
      <c r="Q198" s="219"/>
      <c r="R198" s="219"/>
      <c r="S198" s="219"/>
      <c r="T198" s="220"/>
      <c r="AT198" s="221" t="s">
        <v>142</v>
      </c>
      <c r="AU198" s="221" t="s">
        <v>83</v>
      </c>
      <c r="AV198" s="12" t="s">
        <v>83</v>
      </c>
      <c r="AW198" s="12" t="s">
        <v>31</v>
      </c>
      <c r="AX198" s="12" t="s">
        <v>75</v>
      </c>
      <c r="AY198" s="221" t="s">
        <v>132</v>
      </c>
    </row>
    <row r="199" spans="1:65" s="13" customFormat="1" ht="11.25">
      <c r="B199" s="222"/>
      <c r="C199" s="223"/>
      <c r="D199" s="208" t="s">
        <v>142</v>
      </c>
      <c r="E199" s="224" t="s">
        <v>1</v>
      </c>
      <c r="F199" s="225" t="s">
        <v>209</v>
      </c>
      <c r="G199" s="223"/>
      <c r="H199" s="226">
        <v>12</v>
      </c>
      <c r="I199" s="227"/>
      <c r="J199" s="223"/>
      <c r="K199" s="223"/>
      <c r="L199" s="228"/>
      <c r="M199" s="229"/>
      <c r="N199" s="230"/>
      <c r="O199" s="230"/>
      <c r="P199" s="230"/>
      <c r="Q199" s="230"/>
      <c r="R199" s="230"/>
      <c r="S199" s="230"/>
      <c r="T199" s="231"/>
      <c r="AT199" s="232" t="s">
        <v>142</v>
      </c>
      <c r="AU199" s="232" t="s">
        <v>83</v>
      </c>
      <c r="AV199" s="13" t="s">
        <v>85</v>
      </c>
      <c r="AW199" s="13" t="s">
        <v>31</v>
      </c>
      <c r="AX199" s="13" t="s">
        <v>75</v>
      </c>
      <c r="AY199" s="232" t="s">
        <v>132</v>
      </c>
    </row>
    <row r="200" spans="1:65" s="14" customFormat="1" ht="11.25">
      <c r="B200" s="233"/>
      <c r="C200" s="234"/>
      <c r="D200" s="208" t="s">
        <v>142</v>
      </c>
      <c r="E200" s="235" t="s">
        <v>1</v>
      </c>
      <c r="F200" s="236" t="s">
        <v>145</v>
      </c>
      <c r="G200" s="234"/>
      <c r="H200" s="237">
        <v>36</v>
      </c>
      <c r="I200" s="238"/>
      <c r="J200" s="234"/>
      <c r="K200" s="234"/>
      <c r="L200" s="239"/>
      <c r="M200" s="240"/>
      <c r="N200" s="241"/>
      <c r="O200" s="241"/>
      <c r="P200" s="241"/>
      <c r="Q200" s="241"/>
      <c r="R200" s="241"/>
      <c r="S200" s="241"/>
      <c r="T200" s="242"/>
      <c r="AT200" s="243" t="s">
        <v>142</v>
      </c>
      <c r="AU200" s="243" t="s">
        <v>83</v>
      </c>
      <c r="AV200" s="14" t="s">
        <v>139</v>
      </c>
      <c r="AW200" s="14" t="s">
        <v>31</v>
      </c>
      <c r="AX200" s="14" t="s">
        <v>83</v>
      </c>
      <c r="AY200" s="243" t="s">
        <v>132</v>
      </c>
    </row>
    <row r="201" spans="1:65" s="12" customFormat="1" ht="11.25">
      <c r="B201" s="212"/>
      <c r="C201" s="213"/>
      <c r="D201" s="208" t="s">
        <v>142</v>
      </c>
      <c r="E201" s="214" t="s">
        <v>1</v>
      </c>
      <c r="F201" s="215" t="s">
        <v>146</v>
      </c>
      <c r="G201" s="213"/>
      <c r="H201" s="214" t="s">
        <v>1</v>
      </c>
      <c r="I201" s="216"/>
      <c r="J201" s="213"/>
      <c r="K201" s="213"/>
      <c r="L201" s="217"/>
      <c r="M201" s="218"/>
      <c r="N201" s="219"/>
      <c r="O201" s="219"/>
      <c r="P201" s="219"/>
      <c r="Q201" s="219"/>
      <c r="R201" s="219"/>
      <c r="S201" s="219"/>
      <c r="T201" s="220"/>
      <c r="AT201" s="221" t="s">
        <v>142</v>
      </c>
      <c r="AU201" s="221" t="s">
        <v>83</v>
      </c>
      <c r="AV201" s="12" t="s">
        <v>83</v>
      </c>
      <c r="AW201" s="12" t="s">
        <v>31</v>
      </c>
      <c r="AX201" s="12" t="s">
        <v>75</v>
      </c>
      <c r="AY201" s="221" t="s">
        <v>132</v>
      </c>
    </row>
    <row r="202" spans="1:65" s="2" customFormat="1" ht="21.75" customHeight="1">
      <c r="A202" s="34"/>
      <c r="B202" s="35"/>
      <c r="C202" s="194" t="s">
        <v>138</v>
      </c>
      <c r="D202" s="194" t="s">
        <v>133</v>
      </c>
      <c r="E202" s="195" t="s">
        <v>177</v>
      </c>
      <c r="F202" s="196" t="s">
        <v>178</v>
      </c>
      <c r="G202" s="197" t="s">
        <v>149</v>
      </c>
      <c r="H202" s="198">
        <v>6</v>
      </c>
      <c r="I202" s="199"/>
      <c r="J202" s="200">
        <f>ROUND(I202*H202,2)</f>
        <v>0</v>
      </c>
      <c r="K202" s="196" t="s">
        <v>137</v>
      </c>
      <c r="L202" s="201"/>
      <c r="M202" s="202" t="s">
        <v>1</v>
      </c>
      <c r="N202" s="203" t="s">
        <v>40</v>
      </c>
      <c r="O202" s="71"/>
      <c r="P202" s="204">
        <f>O202*H202</f>
        <v>0</v>
      </c>
      <c r="Q202" s="204">
        <v>0.28306999999999999</v>
      </c>
      <c r="R202" s="204">
        <f>Q202*H202</f>
        <v>1.69842</v>
      </c>
      <c r="S202" s="204">
        <v>0</v>
      </c>
      <c r="T202" s="205">
        <f>S202*H202</f>
        <v>0</v>
      </c>
      <c r="U202" s="34"/>
      <c r="V202" s="34"/>
      <c r="W202" s="34"/>
      <c r="X202" s="34"/>
      <c r="Y202" s="34"/>
      <c r="Z202" s="34"/>
      <c r="AA202" s="34"/>
      <c r="AB202" s="34"/>
      <c r="AC202" s="34"/>
      <c r="AD202" s="34"/>
      <c r="AE202" s="34"/>
      <c r="AR202" s="206" t="s">
        <v>155</v>
      </c>
      <c r="AT202" s="206" t="s">
        <v>133</v>
      </c>
      <c r="AU202" s="206" t="s">
        <v>83</v>
      </c>
      <c r="AY202" s="17" t="s">
        <v>132</v>
      </c>
      <c r="BE202" s="207">
        <f>IF(N202="základní",J202,0)</f>
        <v>0</v>
      </c>
      <c r="BF202" s="207">
        <f>IF(N202="snížená",J202,0)</f>
        <v>0</v>
      </c>
      <c r="BG202" s="207">
        <f>IF(N202="zákl. přenesená",J202,0)</f>
        <v>0</v>
      </c>
      <c r="BH202" s="207">
        <f>IF(N202="sníž. přenesená",J202,0)</f>
        <v>0</v>
      </c>
      <c r="BI202" s="207">
        <f>IF(N202="nulová",J202,0)</f>
        <v>0</v>
      </c>
      <c r="BJ202" s="17" t="s">
        <v>83</v>
      </c>
      <c r="BK202" s="207">
        <f>ROUND(I202*H202,2)</f>
        <v>0</v>
      </c>
      <c r="BL202" s="17" t="s">
        <v>155</v>
      </c>
      <c r="BM202" s="206" t="s">
        <v>877</v>
      </c>
    </row>
    <row r="203" spans="1:65" s="2" customFormat="1" ht="11.25">
      <c r="A203" s="34"/>
      <c r="B203" s="35"/>
      <c r="C203" s="36"/>
      <c r="D203" s="208" t="s">
        <v>141</v>
      </c>
      <c r="E203" s="36"/>
      <c r="F203" s="209" t="s">
        <v>178</v>
      </c>
      <c r="G203" s="36"/>
      <c r="H203" s="36"/>
      <c r="I203" s="115"/>
      <c r="J203" s="36"/>
      <c r="K203" s="36"/>
      <c r="L203" s="39"/>
      <c r="M203" s="210"/>
      <c r="N203" s="211"/>
      <c r="O203" s="71"/>
      <c r="P203" s="71"/>
      <c r="Q203" s="71"/>
      <c r="R203" s="71"/>
      <c r="S203" s="71"/>
      <c r="T203" s="72"/>
      <c r="U203" s="34"/>
      <c r="V203" s="34"/>
      <c r="W203" s="34"/>
      <c r="X203" s="34"/>
      <c r="Y203" s="34"/>
      <c r="Z203" s="34"/>
      <c r="AA203" s="34"/>
      <c r="AB203" s="34"/>
      <c r="AC203" s="34"/>
      <c r="AD203" s="34"/>
      <c r="AE203" s="34"/>
      <c r="AT203" s="17" t="s">
        <v>141</v>
      </c>
      <c r="AU203" s="17" t="s">
        <v>83</v>
      </c>
    </row>
    <row r="204" spans="1:65" s="12" customFormat="1" ht="11.25">
      <c r="B204" s="212"/>
      <c r="C204" s="213"/>
      <c r="D204" s="208" t="s">
        <v>142</v>
      </c>
      <c r="E204" s="214" t="s">
        <v>1</v>
      </c>
      <c r="F204" s="215" t="s">
        <v>878</v>
      </c>
      <c r="G204" s="213"/>
      <c r="H204" s="214" t="s">
        <v>1</v>
      </c>
      <c r="I204" s="216"/>
      <c r="J204" s="213"/>
      <c r="K204" s="213"/>
      <c r="L204" s="217"/>
      <c r="M204" s="218"/>
      <c r="N204" s="219"/>
      <c r="O204" s="219"/>
      <c r="P204" s="219"/>
      <c r="Q204" s="219"/>
      <c r="R204" s="219"/>
      <c r="S204" s="219"/>
      <c r="T204" s="220"/>
      <c r="AT204" s="221" t="s">
        <v>142</v>
      </c>
      <c r="AU204" s="221" t="s">
        <v>83</v>
      </c>
      <c r="AV204" s="12" t="s">
        <v>83</v>
      </c>
      <c r="AW204" s="12" t="s">
        <v>31</v>
      </c>
      <c r="AX204" s="12" t="s">
        <v>75</v>
      </c>
      <c r="AY204" s="221" t="s">
        <v>132</v>
      </c>
    </row>
    <row r="205" spans="1:65" s="13" customFormat="1" ht="11.25">
      <c r="B205" s="222"/>
      <c r="C205" s="223"/>
      <c r="D205" s="208" t="s">
        <v>142</v>
      </c>
      <c r="E205" s="224" t="s">
        <v>1</v>
      </c>
      <c r="F205" s="225" t="s">
        <v>879</v>
      </c>
      <c r="G205" s="223"/>
      <c r="H205" s="226">
        <v>6</v>
      </c>
      <c r="I205" s="227"/>
      <c r="J205" s="223"/>
      <c r="K205" s="223"/>
      <c r="L205" s="228"/>
      <c r="M205" s="229"/>
      <c r="N205" s="230"/>
      <c r="O205" s="230"/>
      <c r="P205" s="230"/>
      <c r="Q205" s="230"/>
      <c r="R205" s="230"/>
      <c r="S205" s="230"/>
      <c r="T205" s="231"/>
      <c r="AT205" s="232" t="s">
        <v>142</v>
      </c>
      <c r="AU205" s="232" t="s">
        <v>83</v>
      </c>
      <c r="AV205" s="13" t="s">
        <v>85</v>
      </c>
      <c r="AW205" s="13" t="s">
        <v>31</v>
      </c>
      <c r="AX205" s="13" t="s">
        <v>75</v>
      </c>
      <c r="AY205" s="232" t="s">
        <v>132</v>
      </c>
    </row>
    <row r="206" spans="1:65" s="14" customFormat="1" ht="11.25">
      <c r="B206" s="233"/>
      <c r="C206" s="234"/>
      <c r="D206" s="208" t="s">
        <v>142</v>
      </c>
      <c r="E206" s="235" t="s">
        <v>1</v>
      </c>
      <c r="F206" s="236" t="s">
        <v>145</v>
      </c>
      <c r="G206" s="234"/>
      <c r="H206" s="237">
        <v>6</v>
      </c>
      <c r="I206" s="238"/>
      <c r="J206" s="234"/>
      <c r="K206" s="234"/>
      <c r="L206" s="239"/>
      <c r="M206" s="240"/>
      <c r="N206" s="241"/>
      <c r="O206" s="241"/>
      <c r="P206" s="241"/>
      <c r="Q206" s="241"/>
      <c r="R206" s="241"/>
      <c r="S206" s="241"/>
      <c r="T206" s="242"/>
      <c r="AT206" s="243" t="s">
        <v>142</v>
      </c>
      <c r="AU206" s="243" t="s">
        <v>83</v>
      </c>
      <c r="AV206" s="14" t="s">
        <v>139</v>
      </c>
      <c r="AW206" s="14" t="s">
        <v>31</v>
      </c>
      <c r="AX206" s="14" t="s">
        <v>83</v>
      </c>
      <c r="AY206" s="243" t="s">
        <v>132</v>
      </c>
    </row>
    <row r="207" spans="1:65" s="12" customFormat="1" ht="11.25">
      <c r="B207" s="212"/>
      <c r="C207" s="213"/>
      <c r="D207" s="208" t="s">
        <v>142</v>
      </c>
      <c r="E207" s="214" t="s">
        <v>1</v>
      </c>
      <c r="F207" s="215" t="s">
        <v>146</v>
      </c>
      <c r="G207" s="213"/>
      <c r="H207" s="214" t="s">
        <v>1</v>
      </c>
      <c r="I207" s="216"/>
      <c r="J207" s="213"/>
      <c r="K207" s="213"/>
      <c r="L207" s="217"/>
      <c r="M207" s="218"/>
      <c r="N207" s="219"/>
      <c r="O207" s="219"/>
      <c r="P207" s="219"/>
      <c r="Q207" s="219"/>
      <c r="R207" s="219"/>
      <c r="S207" s="219"/>
      <c r="T207" s="220"/>
      <c r="AT207" s="221" t="s">
        <v>142</v>
      </c>
      <c r="AU207" s="221" t="s">
        <v>83</v>
      </c>
      <c r="AV207" s="12" t="s">
        <v>83</v>
      </c>
      <c r="AW207" s="12" t="s">
        <v>31</v>
      </c>
      <c r="AX207" s="12" t="s">
        <v>75</v>
      </c>
      <c r="AY207" s="221" t="s">
        <v>132</v>
      </c>
    </row>
    <row r="208" spans="1:65" s="2" customFormat="1" ht="21.75" customHeight="1">
      <c r="A208" s="34"/>
      <c r="B208" s="35"/>
      <c r="C208" s="194" t="s">
        <v>197</v>
      </c>
      <c r="D208" s="194" t="s">
        <v>133</v>
      </c>
      <c r="E208" s="195" t="s">
        <v>751</v>
      </c>
      <c r="F208" s="196" t="s">
        <v>752</v>
      </c>
      <c r="G208" s="197" t="s">
        <v>149</v>
      </c>
      <c r="H208" s="198">
        <v>2626</v>
      </c>
      <c r="I208" s="199"/>
      <c r="J208" s="200">
        <f>ROUND(I208*H208,2)</f>
        <v>0</v>
      </c>
      <c r="K208" s="196" t="s">
        <v>137</v>
      </c>
      <c r="L208" s="201"/>
      <c r="M208" s="202" t="s">
        <v>1</v>
      </c>
      <c r="N208" s="203" t="s">
        <v>40</v>
      </c>
      <c r="O208" s="71"/>
      <c r="P208" s="204">
        <f>O208*H208</f>
        <v>0</v>
      </c>
      <c r="Q208" s="204">
        <v>1.0070000000000001E-2</v>
      </c>
      <c r="R208" s="204">
        <f>Q208*H208</f>
        <v>26.443820000000002</v>
      </c>
      <c r="S208" s="204">
        <v>0</v>
      </c>
      <c r="T208" s="205">
        <f>S208*H208</f>
        <v>0</v>
      </c>
      <c r="U208" s="34"/>
      <c r="V208" s="34"/>
      <c r="W208" s="34"/>
      <c r="X208" s="34"/>
      <c r="Y208" s="34"/>
      <c r="Z208" s="34"/>
      <c r="AA208" s="34"/>
      <c r="AB208" s="34"/>
      <c r="AC208" s="34"/>
      <c r="AD208" s="34"/>
      <c r="AE208" s="34"/>
      <c r="AR208" s="206" t="s">
        <v>138</v>
      </c>
      <c r="AT208" s="206" t="s">
        <v>133</v>
      </c>
      <c r="AU208" s="206" t="s">
        <v>83</v>
      </c>
      <c r="AY208" s="17" t="s">
        <v>132</v>
      </c>
      <c r="BE208" s="207">
        <f>IF(N208="základní",J208,0)</f>
        <v>0</v>
      </c>
      <c r="BF208" s="207">
        <f>IF(N208="snížená",J208,0)</f>
        <v>0</v>
      </c>
      <c r="BG208" s="207">
        <f>IF(N208="zákl. přenesená",J208,0)</f>
        <v>0</v>
      </c>
      <c r="BH208" s="207">
        <f>IF(N208="sníž. přenesená",J208,0)</f>
        <v>0</v>
      </c>
      <c r="BI208" s="207">
        <f>IF(N208="nulová",J208,0)</f>
        <v>0</v>
      </c>
      <c r="BJ208" s="17" t="s">
        <v>83</v>
      </c>
      <c r="BK208" s="207">
        <f>ROUND(I208*H208,2)</f>
        <v>0</v>
      </c>
      <c r="BL208" s="17" t="s">
        <v>139</v>
      </c>
      <c r="BM208" s="206" t="s">
        <v>880</v>
      </c>
    </row>
    <row r="209" spans="1:65" s="2" customFormat="1" ht="11.25">
      <c r="A209" s="34"/>
      <c r="B209" s="35"/>
      <c r="C209" s="36"/>
      <c r="D209" s="208" t="s">
        <v>141</v>
      </c>
      <c r="E209" s="36"/>
      <c r="F209" s="209" t="s">
        <v>752</v>
      </c>
      <c r="G209" s="36"/>
      <c r="H209" s="36"/>
      <c r="I209" s="115"/>
      <c r="J209" s="36"/>
      <c r="K209" s="36"/>
      <c r="L209" s="39"/>
      <c r="M209" s="210"/>
      <c r="N209" s="211"/>
      <c r="O209" s="71"/>
      <c r="P209" s="71"/>
      <c r="Q209" s="71"/>
      <c r="R209" s="71"/>
      <c r="S209" s="71"/>
      <c r="T209" s="72"/>
      <c r="U209" s="34"/>
      <c r="V209" s="34"/>
      <c r="W209" s="34"/>
      <c r="X209" s="34"/>
      <c r="Y209" s="34"/>
      <c r="Z209" s="34"/>
      <c r="AA209" s="34"/>
      <c r="AB209" s="34"/>
      <c r="AC209" s="34"/>
      <c r="AD209" s="34"/>
      <c r="AE209" s="34"/>
      <c r="AT209" s="17" t="s">
        <v>141</v>
      </c>
      <c r="AU209" s="17" t="s">
        <v>83</v>
      </c>
    </row>
    <row r="210" spans="1:65" s="13" customFormat="1" ht="11.25">
      <c r="B210" s="222"/>
      <c r="C210" s="223"/>
      <c r="D210" s="208" t="s">
        <v>142</v>
      </c>
      <c r="E210" s="224" t="s">
        <v>1</v>
      </c>
      <c r="F210" s="225" t="s">
        <v>881</v>
      </c>
      <c r="G210" s="223"/>
      <c r="H210" s="226">
        <v>2626</v>
      </c>
      <c r="I210" s="227"/>
      <c r="J210" s="223"/>
      <c r="K210" s="223"/>
      <c r="L210" s="228"/>
      <c r="M210" s="229"/>
      <c r="N210" s="230"/>
      <c r="O210" s="230"/>
      <c r="P210" s="230"/>
      <c r="Q210" s="230"/>
      <c r="R210" s="230"/>
      <c r="S210" s="230"/>
      <c r="T210" s="231"/>
      <c r="AT210" s="232" t="s">
        <v>142</v>
      </c>
      <c r="AU210" s="232" t="s">
        <v>83</v>
      </c>
      <c r="AV210" s="13" t="s">
        <v>85</v>
      </c>
      <c r="AW210" s="13" t="s">
        <v>31</v>
      </c>
      <c r="AX210" s="13" t="s">
        <v>75</v>
      </c>
      <c r="AY210" s="232" t="s">
        <v>132</v>
      </c>
    </row>
    <row r="211" spans="1:65" s="14" customFormat="1" ht="11.25">
      <c r="B211" s="233"/>
      <c r="C211" s="234"/>
      <c r="D211" s="208" t="s">
        <v>142</v>
      </c>
      <c r="E211" s="235" t="s">
        <v>1</v>
      </c>
      <c r="F211" s="236" t="s">
        <v>145</v>
      </c>
      <c r="G211" s="234"/>
      <c r="H211" s="237">
        <v>2626</v>
      </c>
      <c r="I211" s="238"/>
      <c r="J211" s="234"/>
      <c r="K211" s="234"/>
      <c r="L211" s="239"/>
      <c r="M211" s="240"/>
      <c r="N211" s="241"/>
      <c r="O211" s="241"/>
      <c r="P211" s="241"/>
      <c r="Q211" s="241"/>
      <c r="R211" s="241"/>
      <c r="S211" s="241"/>
      <c r="T211" s="242"/>
      <c r="AT211" s="243" t="s">
        <v>142</v>
      </c>
      <c r="AU211" s="243" t="s">
        <v>83</v>
      </c>
      <c r="AV211" s="14" t="s">
        <v>139</v>
      </c>
      <c r="AW211" s="14" t="s">
        <v>31</v>
      </c>
      <c r="AX211" s="14" t="s">
        <v>83</v>
      </c>
      <c r="AY211" s="243" t="s">
        <v>132</v>
      </c>
    </row>
    <row r="212" spans="1:65" s="12" customFormat="1" ht="11.25">
      <c r="B212" s="212"/>
      <c r="C212" s="213"/>
      <c r="D212" s="208" t="s">
        <v>142</v>
      </c>
      <c r="E212" s="214" t="s">
        <v>1</v>
      </c>
      <c r="F212" s="215" t="s">
        <v>146</v>
      </c>
      <c r="G212" s="213"/>
      <c r="H212" s="214" t="s">
        <v>1</v>
      </c>
      <c r="I212" s="216"/>
      <c r="J212" s="213"/>
      <c r="K212" s="213"/>
      <c r="L212" s="217"/>
      <c r="M212" s="218"/>
      <c r="N212" s="219"/>
      <c r="O212" s="219"/>
      <c r="P212" s="219"/>
      <c r="Q212" s="219"/>
      <c r="R212" s="219"/>
      <c r="S212" s="219"/>
      <c r="T212" s="220"/>
      <c r="AT212" s="221" t="s">
        <v>142</v>
      </c>
      <c r="AU212" s="221" t="s">
        <v>83</v>
      </c>
      <c r="AV212" s="12" t="s">
        <v>83</v>
      </c>
      <c r="AW212" s="12" t="s">
        <v>31</v>
      </c>
      <c r="AX212" s="12" t="s">
        <v>75</v>
      </c>
      <c r="AY212" s="221" t="s">
        <v>132</v>
      </c>
    </row>
    <row r="213" spans="1:65" s="2" customFormat="1" ht="21.75" customHeight="1">
      <c r="A213" s="34"/>
      <c r="B213" s="35"/>
      <c r="C213" s="194" t="s">
        <v>201</v>
      </c>
      <c r="D213" s="194" t="s">
        <v>133</v>
      </c>
      <c r="E213" s="195" t="s">
        <v>882</v>
      </c>
      <c r="F213" s="196" t="s">
        <v>883</v>
      </c>
      <c r="G213" s="197" t="s">
        <v>149</v>
      </c>
      <c r="H213" s="198">
        <v>150</v>
      </c>
      <c r="I213" s="199"/>
      <c r="J213" s="200">
        <f>ROUND(I213*H213,2)</f>
        <v>0</v>
      </c>
      <c r="K213" s="196" t="s">
        <v>137</v>
      </c>
      <c r="L213" s="201"/>
      <c r="M213" s="202" t="s">
        <v>1</v>
      </c>
      <c r="N213" s="203" t="s">
        <v>40</v>
      </c>
      <c r="O213" s="71"/>
      <c r="P213" s="204">
        <f>O213*H213</f>
        <v>0</v>
      </c>
      <c r="Q213" s="204">
        <v>1.004E-2</v>
      </c>
      <c r="R213" s="204">
        <f>Q213*H213</f>
        <v>1.506</v>
      </c>
      <c r="S213" s="204">
        <v>0</v>
      </c>
      <c r="T213" s="205">
        <f>S213*H213</f>
        <v>0</v>
      </c>
      <c r="U213" s="34"/>
      <c r="V213" s="34"/>
      <c r="W213" s="34"/>
      <c r="X213" s="34"/>
      <c r="Y213" s="34"/>
      <c r="Z213" s="34"/>
      <c r="AA213" s="34"/>
      <c r="AB213" s="34"/>
      <c r="AC213" s="34"/>
      <c r="AD213" s="34"/>
      <c r="AE213" s="34"/>
      <c r="AR213" s="206" t="s">
        <v>138</v>
      </c>
      <c r="AT213" s="206" t="s">
        <v>133</v>
      </c>
      <c r="AU213" s="206" t="s">
        <v>83</v>
      </c>
      <c r="AY213" s="17" t="s">
        <v>132</v>
      </c>
      <c r="BE213" s="207">
        <f>IF(N213="základní",J213,0)</f>
        <v>0</v>
      </c>
      <c r="BF213" s="207">
        <f>IF(N213="snížená",J213,0)</f>
        <v>0</v>
      </c>
      <c r="BG213" s="207">
        <f>IF(N213="zákl. přenesená",J213,0)</f>
        <v>0</v>
      </c>
      <c r="BH213" s="207">
        <f>IF(N213="sníž. přenesená",J213,0)</f>
        <v>0</v>
      </c>
      <c r="BI213" s="207">
        <f>IF(N213="nulová",J213,0)</f>
        <v>0</v>
      </c>
      <c r="BJ213" s="17" t="s">
        <v>83</v>
      </c>
      <c r="BK213" s="207">
        <f>ROUND(I213*H213,2)</f>
        <v>0</v>
      </c>
      <c r="BL213" s="17" t="s">
        <v>139</v>
      </c>
      <c r="BM213" s="206" t="s">
        <v>884</v>
      </c>
    </row>
    <row r="214" spans="1:65" s="2" customFormat="1" ht="11.25">
      <c r="A214" s="34"/>
      <c r="B214" s="35"/>
      <c r="C214" s="36"/>
      <c r="D214" s="208" t="s">
        <v>141</v>
      </c>
      <c r="E214" s="36"/>
      <c r="F214" s="209" t="s">
        <v>883</v>
      </c>
      <c r="G214" s="36"/>
      <c r="H214" s="36"/>
      <c r="I214" s="115"/>
      <c r="J214" s="36"/>
      <c r="K214" s="36"/>
      <c r="L214" s="39"/>
      <c r="M214" s="210"/>
      <c r="N214" s="211"/>
      <c r="O214" s="71"/>
      <c r="P214" s="71"/>
      <c r="Q214" s="71"/>
      <c r="R214" s="71"/>
      <c r="S214" s="71"/>
      <c r="T214" s="72"/>
      <c r="U214" s="34"/>
      <c r="V214" s="34"/>
      <c r="W214" s="34"/>
      <c r="X214" s="34"/>
      <c r="Y214" s="34"/>
      <c r="Z214" s="34"/>
      <c r="AA214" s="34"/>
      <c r="AB214" s="34"/>
      <c r="AC214" s="34"/>
      <c r="AD214" s="34"/>
      <c r="AE214" s="34"/>
      <c r="AT214" s="17" t="s">
        <v>141</v>
      </c>
      <c r="AU214" s="17" t="s">
        <v>83</v>
      </c>
    </row>
    <row r="215" spans="1:65" s="12" customFormat="1" ht="11.25">
      <c r="B215" s="212"/>
      <c r="C215" s="213"/>
      <c r="D215" s="208" t="s">
        <v>142</v>
      </c>
      <c r="E215" s="214" t="s">
        <v>1</v>
      </c>
      <c r="F215" s="215" t="s">
        <v>885</v>
      </c>
      <c r="G215" s="213"/>
      <c r="H215" s="214" t="s">
        <v>1</v>
      </c>
      <c r="I215" s="216"/>
      <c r="J215" s="213"/>
      <c r="K215" s="213"/>
      <c r="L215" s="217"/>
      <c r="M215" s="218"/>
      <c r="N215" s="219"/>
      <c r="O215" s="219"/>
      <c r="P215" s="219"/>
      <c r="Q215" s="219"/>
      <c r="R215" s="219"/>
      <c r="S215" s="219"/>
      <c r="T215" s="220"/>
      <c r="AT215" s="221" t="s">
        <v>142</v>
      </c>
      <c r="AU215" s="221" t="s">
        <v>83</v>
      </c>
      <c r="AV215" s="12" t="s">
        <v>83</v>
      </c>
      <c r="AW215" s="12" t="s">
        <v>31</v>
      </c>
      <c r="AX215" s="12" t="s">
        <v>75</v>
      </c>
      <c r="AY215" s="221" t="s">
        <v>132</v>
      </c>
    </row>
    <row r="216" spans="1:65" s="13" customFormat="1" ht="11.25">
      <c r="B216" s="222"/>
      <c r="C216" s="223"/>
      <c r="D216" s="208" t="s">
        <v>142</v>
      </c>
      <c r="E216" s="224" t="s">
        <v>1</v>
      </c>
      <c r="F216" s="225" t="s">
        <v>886</v>
      </c>
      <c r="G216" s="223"/>
      <c r="H216" s="226">
        <v>150</v>
      </c>
      <c r="I216" s="227"/>
      <c r="J216" s="223"/>
      <c r="K216" s="223"/>
      <c r="L216" s="228"/>
      <c r="M216" s="229"/>
      <c r="N216" s="230"/>
      <c r="O216" s="230"/>
      <c r="P216" s="230"/>
      <c r="Q216" s="230"/>
      <c r="R216" s="230"/>
      <c r="S216" s="230"/>
      <c r="T216" s="231"/>
      <c r="AT216" s="232" t="s">
        <v>142</v>
      </c>
      <c r="AU216" s="232" t="s">
        <v>83</v>
      </c>
      <c r="AV216" s="13" t="s">
        <v>85</v>
      </c>
      <c r="AW216" s="13" t="s">
        <v>31</v>
      </c>
      <c r="AX216" s="13" t="s">
        <v>75</v>
      </c>
      <c r="AY216" s="232" t="s">
        <v>132</v>
      </c>
    </row>
    <row r="217" spans="1:65" s="14" customFormat="1" ht="11.25">
      <c r="B217" s="233"/>
      <c r="C217" s="234"/>
      <c r="D217" s="208" t="s">
        <v>142</v>
      </c>
      <c r="E217" s="235" t="s">
        <v>1</v>
      </c>
      <c r="F217" s="236" t="s">
        <v>145</v>
      </c>
      <c r="G217" s="234"/>
      <c r="H217" s="237">
        <v>150</v>
      </c>
      <c r="I217" s="238"/>
      <c r="J217" s="234"/>
      <c r="K217" s="234"/>
      <c r="L217" s="239"/>
      <c r="M217" s="240"/>
      <c r="N217" s="241"/>
      <c r="O217" s="241"/>
      <c r="P217" s="241"/>
      <c r="Q217" s="241"/>
      <c r="R217" s="241"/>
      <c r="S217" s="241"/>
      <c r="T217" s="242"/>
      <c r="AT217" s="243" t="s">
        <v>142</v>
      </c>
      <c r="AU217" s="243" t="s">
        <v>83</v>
      </c>
      <c r="AV217" s="14" t="s">
        <v>139</v>
      </c>
      <c r="AW217" s="14" t="s">
        <v>31</v>
      </c>
      <c r="AX217" s="14" t="s">
        <v>83</v>
      </c>
      <c r="AY217" s="243" t="s">
        <v>132</v>
      </c>
    </row>
    <row r="218" spans="1:65" s="12" customFormat="1" ht="11.25">
      <c r="B218" s="212"/>
      <c r="C218" s="213"/>
      <c r="D218" s="208" t="s">
        <v>142</v>
      </c>
      <c r="E218" s="214" t="s">
        <v>1</v>
      </c>
      <c r="F218" s="215" t="s">
        <v>146</v>
      </c>
      <c r="G218" s="213"/>
      <c r="H218" s="214" t="s">
        <v>1</v>
      </c>
      <c r="I218" s="216"/>
      <c r="J218" s="213"/>
      <c r="K218" s="213"/>
      <c r="L218" s="217"/>
      <c r="M218" s="218"/>
      <c r="N218" s="219"/>
      <c r="O218" s="219"/>
      <c r="P218" s="219"/>
      <c r="Q218" s="219"/>
      <c r="R218" s="219"/>
      <c r="S218" s="219"/>
      <c r="T218" s="220"/>
      <c r="AT218" s="221" t="s">
        <v>142</v>
      </c>
      <c r="AU218" s="221" t="s">
        <v>83</v>
      </c>
      <c r="AV218" s="12" t="s">
        <v>83</v>
      </c>
      <c r="AW218" s="12" t="s">
        <v>31</v>
      </c>
      <c r="AX218" s="12" t="s">
        <v>75</v>
      </c>
      <c r="AY218" s="221" t="s">
        <v>132</v>
      </c>
    </row>
    <row r="219" spans="1:65" s="2" customFormat="1" ht="21.75" customHeight="1">
      <c r="A219" s="34"/>
      <c r="B219" s="35"/>
      <c r="C219" s="194" t="s">
        <v>205</v>
      </c>
      <c r="D219" s="194" t="s">
        <v>133</v>
      </c>
      <c r="E219" s="195" t="s">
        <v>887</v>
      </c>
      <c r="F219" s="196" t="s">
        <v>888</v>
      </c>
      <c r="G219" s="197" t="s">
        <v>149</v>
      </c>
      <c r="H219" s="198">
        <v>45</v>
      </c>
      <c r="I219" s="199"/>
      <c r="J219" s="200">
        <f>ROUND(I219*H219,2)</f>
        <v>0</v>
      </c>
      <c r="K219" s="196" t="s">
        <v>137</v>
      </c>
      <c r="L219" s="201"/>
      <c r="M219" s="202" t="s">
        <v>1</v>
      </c>
      <c r="N219" s="203" t="s">
        <v>40</v>
      </c>
      <c r="O219" s="71"/>
      <c r="P219" s="204">
        <f>O219*H219</f>
        <v>0</v>
      </c>
      <c r="Q219" s="204">
        <v>1.0030000000000001E-2</v>
      </c>
      <c r="R219" s="204">
        <f>Q219*H219</f>
        <v>0.45135000000000003</v>
      </c>
      <c r="S219" s="204">
        <v>0</v>
      </c>
      <c r="T219" s="205">
        <f>S219*H219</f>
        <v>0</v>
      </c>
      <c r="U219" s="34"/>
      <c r="V219" s="34"/>
      <c r="W219" s="34"/>
      <c r="X219" s="34"/>
      <c r="Y219" s="34"/>
      <c r="Z219" s="34"/>
      <c r="AA219" s="34"/>
      <c r="AB219" s="34"/>
      <c r="AC219" s="34"/>
      <c r="AD219" s="34"/>
      <c r="AE219" s="34"/>
      <c r="AR219" s="206" t="s">
        <v>138</v>
      </c>
      <c r="AT219" s="206" t="s">
        <v>133</v>
      </c>
      <c r="AU219" s="206" t="s">
        <v>83</v>
      </c>
      <c r="AY219" s="17" t="s">
        <v>132</v>
      </c>
      <c r="BE219" s="207">
        <f>IF(N219="základní",J219,0)</f>
        <v>0</v>
      </c>
      <c r="BF219" s="207">
        <f>IF(N219="snížená",J219,0)</f>
        <v>0</v>
      </c>
      <c r="BG219" s="207">
        <f>IF(N219="zákl. přenesená",J219,0)</f>
        <v>0</v>
      </c>
      <c r="BH219" s="207">
        <f>IF(N219="sníž. přenesená",J219,0)</f>
        <v>0</v>
      </c>
      <c r="BI219" s="207">
        <f>IF(N219="nulová",J219,0)</f>
        <v>0</v>
      </c>
      <c r="BJ219" s="17" t="s">
        <v>83</v>
      </c>
      <c r="BK219" s="207">
        <f>ROUND(I219*H219,2)</f>
        <v>0</v>
      </c>
      <c r="BL219" s="17" t="s">
        <v>139</v>
      </c>
      <c r="BM219" s="206" t="s">
        <v>889</v>
      </c>
    </row>
    <row r="220" spans="1:65" s="2" customFormat="1" ht="11.25">
      <c r="A220" s="34"/>
      <c r="B220" s="35"/>
      <c r="C220" s="36"/>
      <c r="D220" s="208" t="s">
        <v>141</v>
      </c>
      <c r="E220" s="36"/>
      <c r="F220" s="209" t="s">
        <v>888</v>
      </c>
      <c r="G220" s="36"/>
      <c r="H220" s="36"/>
      <c r="I220" s="115"/>
      <c r="J220" s="36"/>
      <c r="K220" s="36"/>
      <c r="L220" s="39"/>
      <c r="M220" s="210"/>
      <c r="N220" s="211"/>
      <c r="O220" s="71"/>
      <c r="P220" s="71"/>
      <c r="Q220" s="71"/>
      <c r="R220" s="71"/>
      <c r="S220" s="71"/>
      <c r="T220" s="72"/>
      <c r="U220" s="34"/>
      <c r="V220" s="34"/>
      <c r="W220" s="34"/>
      <c r="X220" s="34"/>
      <c r="Y220" s="34"/>
      <c r="Z220" s="34"/>
      <c r="AA220" s="34"/>
      <c r="AB220" s="34"/>
      <c r="AC220" s="34"/>
      <c r="AD220" s="34"/>
      <c r="AE220" s="34"/>
      <c r="AT220" s="17" t="s">
        <v>141</v>
      </c>
      <c r="AU220" s="17" t="s">
        <v>83</v>
      </c>
    </row>
    <row r="221" spans="1:65" s="12" customFormat="1" ht="11.25">
      <c r="B221" s="212"/>
      <c r="C221" s="213"/>
      <c r="D221" s="208" t="s">
        <v>142</v>
      </c>
      <c r="E221" s="214" t="s">
        <v>1</v>
      </c>
      <c r="F221" s="215" t="s">
        <v>890</v>
      </c>
      <c r="G221" s="213"/>
      <c r="H221" s="214" t="s">
        <v>1</v>
      </c>
      <c r="I221" s="216"/>
      <c r="J221" s="213"/>
      <c r="K221" s="213"/>
      <c r="L221" s="217"/>
      <c r="M221" s="218"/>
      <c r="N221" s="219"/>
      <c r="O221" s="219"/>
      <c r="P221" s="219"/>
      <c r="Q221" s="219"/>
      <c r="R221" s="219"/>
      <c r="S221" s="219"/>
      <c r="T221" s="220"/>
      <c r="AT221" s="221" t="s">
        <v>142</v>
      </c>
      <c r="AU221" s="221" t="s">
        <v>83</v>
      </c>
      <c r="AV221" s="12" t="s">
        <v>83</v>
      </c>
      <c r="AW221" s="12" t="s">
        <v>31</v>
      </c>
      <c r="AX221" s="12" t="s">
        <v>75</v>
      </c>
      <c r="AY221" s="221" t="s">
        <v>132</v>
      </c>
    </row>
    <row r="222" spans="1:65" s="13" customFormat="1" ht="11.25">
      <c r="B222" s="222"/>
      <c r="C222" s="223"/>
      <c r="D222" s="208" t="s">
        <v>142</v>
      </c>
      <c r="E222" s="224" t="s">
        <v>1</v>
      </c>
      <c r="F222" s="225" t="s">
        <v>368</v>
      </c>
      <c r="G222" s="223"/>
      <c r="H222" s="226">
        <v>45</v>
      </c>
      <c r="I222" s="227"/>
      <c r="J222" s="223"/>
      <c r="K222" s="223"/>
      <c r="L222" s="228"/>
      <c r="M222" s="229"/>
      <c r="N222" s="230"/>
      <c r="O222" s="230"/>
      <c r="P222" s="230"/>
      <c r="Q222" s="230"/>
      <c r="R222" s="230"/>
      <c r="S222" s="230"/>
      <c r="T222" s="231"/>
      <c r="AT222" s="232" t="s">
        <v>142</v>
      </c>
      <c r="AU222" s="232" t="s">
        <v>83</v>
      </c>
      <c r="AV222" s="13" t="s">
        <v>85</v>
      </c>
      <c r="AW222" s="13" t="s">
        <v>31</v>
      </c>
      <c r="AX222" s="13" t="s">
        <v>75</v>
      </c>
      <c r="AY222" s="232" t="s">
        <v>132</v>
      </c>
    </row>
    <row r="223" spans="1:65" s="14" customFormat="1" ht="11.25">
      <c r="B223" s="233"/>
      <c r="C223" s="234"/>
      <c r="D223" s="208" t="s">
        <v>142</v>
      </c>
      <c r="E223" s="235" t="s">
        <v>1</v>
      </c>
      <c r="F223" s="236" t="s">
        <v>145</v>
      </c>
      <c r="G223" s="234"/>
      <c r="H223" s="237">
        <v>45</v>
      </c>
      <c r="I223" s="238"/>
      <c r="J223" s="234"/>
      <c r="K223" s="234"/>
      <c r="L223" s="239"/>
      <c r="M223" s="240"/>
      <c r="N223" s="241"/>
      <c r="O223" s="241"/>
      <c r="P223" s="241"/>
      <c r="Q223" s="241"/>
      <c r="R223" s="241"/>
      <c r="S223" s="241"/>
      <c r="T223" s="242"/>
      <c r="AT223" s="243" t="s">
        <v>142</v>
      </c>
      <c r="AU223" s="243" t="s">
        <v>83</v>
      </c>
      <c r="AV223" s="14" t="s">
        <v>139</v>
      </c>
      <c r="AW223" s="14" t="s">
        <v>31</v>
      </c>
      <c r="AX223" s="14" t="s">
        <v>83</v>
      </c>
      <c r="AY223" s="243" t="s">
        <v>132</v>
      </c>
    </row>
    <row r="224" spans="1:65" s="12" customFormat="1" ht="11.25">
      <c r="B224" s="212"/>
      <c r="C224" s="213"/>
      <c r="D224" s="208" t="s">
        <v>142</v>
      </c>
      <c r="E224" s="214" t="s">
        <v>1</v>
      </c>
      <c r="F224" s="215" t="s">
        <v>146</v>
      </c>
      <c r="G224" s="213"/>
      <c r="H224" s="214" t="s">
        <v>1</v>
      </c>
      <c r="I224" s="216"/>
      <c r="J224" s="213"/>
      <c r="K224" s="213"/>
      <c r="L224" s="217"/>
      <c r="M224" s="218"/>
      <c r="N224" s="219"/>
      <c r="O224" s="219"/>
      <c r="P224" s="219"/>
      <c r="Q224" s="219"/>
      <c r="R224" s="219"/>
      <c r="S224" s="219"/>
      <c r="T224" s="220"/>
      <c r="AT224" s="221" t="s">
        <v>142</v>
      </c>
      <c r="AU224" s="221" t="s">
        <v>83</v>
      </c>
      <c r="AV224" s="12" t="s">
        <v>83</v>
      </c>
      <c r="AW224" s="12" t="s">
        <v>31</v>
      </c>
      <c r="AX224" s="12" t="s">
        <v>75</v>
      </c>
      <c r="AY224" s="221" t="s">
        <v>132</v>
      </c>
    </row>
    <row r="225" spans="1:65" s="2" customFormat="1" ht="21.75" customHeight="1">
      <c r="A225" s="34"/>
      <c r="B225" s="35"/>
      <c r="C225" s="194" t="s">
        <v>209</v>
      </c>
      <c r="D225" s="194" t="s">
        <v>133</v>
      </c>
      <c r="E225" s="195" t="s">
        <v>278</v>
      </c>
      <c r="F225" s="196" t="s">
        <v>279</v>
      </c>
      <c r="G225" s="197" t="s">
        <v>149</v>
      </c>
      <c r="H225" s="198">
        <v>26</v>
      </c>
      <c r="I225" s="199"/>
      <c r="J225" s="200">
        <f>ROUND(I225*H225,2)</f>
        <v>0</v>
      </c>
      <c r="K225" s="196" t="s">
        <v>137</v>
      </c>
      <c r="L225" s="201"/>
      <c r="M225" s="202" t="s">
        <v>1</v>
      </c>
      <c r="N225" s="203" t="s">
        <v>40</v>
      </c>
      <c r="O225" s="71"/>
      <c r="P225" s="204">
        <f>O225*H225</f>
        <v>0</v>
      </c>
      <c r="Q225" s="204">
        <v>8.5199999999999998E-3</v>
      </c>
      <c r="R225" s="204">
        <f>Q225*H225</f>
        <v>0.22151999999999999</v>
      </c>
      <c r="S225" s="204">
        <v>0</v>
      </c>
      <c r="T225" s="205">
        <f>S225*H225</f>
        <v>0</v>
      </c>
      <c r="U225" s="34"/>
      <c r="V225" s="34"/>
      <c r="W225" s="34"/>
      <c r="X225" s="34"/>
      <c r="Y225" s="34"/>
      <c r="Z225" s="34"/>
      <c r="AA225" s="34"/>
      <c r="AB225" s="34"/>
      <c r="AC225" s="34"/>
      <c r="AD225" s="34"/>
      <c r="AE225" s="34"/>
      <c r="AR225" s="206" t="s">
        <v>138</v>
      </c>
      <c r="AT225" s="206" t="s">
        <v>133</v>
      </c>
      <c r="AU225" s="206" t="s">
        <v>83</v>
      </c>
      <c r="AY225" s="17" t="s">
        <v>132</v>
      </c>
      <c r="BE225" s="207">
        <f>IF(N225="základní",J225,0)</f>
        <v>0</v>
      </c>
      <c r="BF225" s="207">
        <f>IF(N225="snížená",J225,0)</f>
        <v>0</v>
      </c>
      <c r="BG225" s="207">
        <f>IF(N225="zákl. přenesená",J225,0)</f>
        <v>0</v>
      </c>
      <c r="BH225" s="207">
        <f>IF(N225="sníž. přenesená",J225,0)</f>
        <v>0</v>
      </c>
      <c r="BI225" s="207">
        <f>IF(N225="nulová",J225,0)</f>
        <v>0</v>
      </c>
      <c r="BJ225" s="17" t="s">
        <v>83</v>
      </c>
      <c r="BK225" s="207">
        <f>ROUND(I225*H225,2)</f>
        <v>0</v>
      </c>
      <c r="BL225" s="17" t="s">
        <v>139</v>
      </c>
      <c r="BM225" s="206" t="s">
        <v>891</v>
      </c>
    </row>
    <row r="226" spans="1:65" s="2" customFormat="1" ht="11.25">
      <c r="A226" s="34"/>
      <c r="B226" s="35"/>
      <c r="C226" s="36"/>
      <c r="D226" s="208" t="s">
        <v>141</v>
      </c>
      <c r="E226" s="36"/>
      <c r="F226" s="209" t="s">
        <v>279</v>
      </c>
      <c r="G226" s="36"/>
      <c r="H226" s="36"/>
      <c r="I226" s="115"/>
      <c r="J226" s="36"/>
      <c r="K226" s="36"/>
      <c r="L226" s="39"/>
      <c r="M226" s="210"/>
      <c r="N226" s="211"/>
      <c r="O226" s="71"/>
      <c r="P226" s="71"/>
      <c r="Q226" s="71"/>
      <c r="R226" s="71"/>
      <c r="S226" s="71"/>
      <c r="T226" s="72"/>
      <c r="U226" s="34"/>
      <c r="V226" s="34"/>
      <c r="W226" s="34"/>
      <c r="X226" s="34"/>
      <c r="Y226" s="34"/>
      <c r="Z226" s="34"/>
      <c r="AA226" s="34"/>
      <c r="AB226" s="34"/>
      <c r="AC226" s="34"/>
      <c r="AD226" s="34"/>
      <c r="AE226" s="34"/>
      <c r="AT226" s="17" t="s">
        <v>141</v>
      </c>
      <c r="AU226" s="17" t="s">
        <v>83</v>
      </c>
    </row>
    <row r="227" spans="1:65" s="12" customFormat="1" ht="11.25">
      <c r="B227" s="212"/>
      <c r="C227" s="213"/>
      <c r="D227" s="208" t="s">
        <v>142</v>
      </c>
      <c r="E227" s="214" t="s">
        <v>1</v>
      </c>
      <c r="F227" s="215" t="s">
        <v>892</v>
      </c>
      <c r="G227" s="213"/>
      <c r="H227" s="214" t="s">
        <v>1</v>
      </c>
      <c r="I227" s="216"/>
      <c r="J227" s="213"/>
      <c r="K227" s="213"/>
      <c r="L227" s="217"/>
      <c r="M227" s="218"/>
      <c r="N227" s="219"/>
      <c r="O227" s="219"/>
      <c r="P227" s="219"/>
      <c r="Q227" s="219"/>
      <c r="R227" s="219"/>
      <c r="S227" s="219"/>
      <c r="T227" s="220"/>
      <c r="AT227" s="221" t="s">
        <v>142</v>
      </c>
      <c r="AU227" s="221" t="s">
        <v>83</v>
      </c>
      <c r="AV227" s="12" t="s">
        <v>83</v>
      </c>
      <c r="AW227" s="12" t="s">
        <v>31</v>
      </c>
      <c r="AX227" s="12" t="s">
        <v>75</v>
      </c>
      <c r="AY227" s="221" t="s">
        <v>132</v>
      </c>
    </row>
    <row r="228" spans="1:65" s="13" customFormat="1" ht="11.25">
      <c r="B228" s="222"/>
      <c r="C228" s="223"/>
      <c r="D228" s="208" t="s">
        <v>142</v>
      </c>
      <c r="E228" s="224" t="s">
        <v>1</v>
      </c>
      <c r="F228" s="225" t="s">
        <v>893</v>
      </c>
      <c r="G228" s="223"/>
      <c r="H228" s="226">
        <v>26</v>
      </c>
      <c r="I228" s="227"/>
      <c r="J228" s="223"/>
      <c r="K228" s="223"/>
      <c r="L228" s="228"/>
      <c r="M228" s="229"/>
      <c r="N228" s="230"/>
      <c r="O228" s="230"/>
      <c r="P228" s="230"/>
      <c r="Q228" s="230"/>
      <c r="R228" s="230"/>
      <c r="S228" s="230"/>
      <c r="T228" s="231"/>
      <c r="AT228" s="232" t="s">
        <v>142</v>
      </c>
      <c r="AU228" s="232" t="s">
        <v>83</v>
      </c>
      <c r="AV228" s="13" t="s">
        <v>85</v>
      </c>
      <c r="AW228" s="13" t="s">
        <v>31</v>
      </c>
      <c r="AX228" s="13" t="s">
        <v>75</v>
      </c>
      <c r="AY228" s="232" t="s">
        <v>132</v>
      </c>
    </row>
    <row r="229" spans="1:65" s="14" customFormat="1" ht="11.25">
      <c r="B229" s="233"/>
      <c r="C229" s="234"/>
      <c r="D229" s="208" t="s">
        <v>142</v>
      </c>
      <c r="E229" s="235" t="s">
        <v>1</v>
      </c>
      <c r="F229" s="236" t="s">
        <v>145</v>
      </c>
      <c r="G229" s="234"/>
      <c r="H229" s="237">
        <v>26</v>
      </c>
      <c r="I229" s="238"/>
      <c r="J229" s="234"/>
      <c r="K229" s="234"/>
      <c r="L229" s="239"/>
      <c r="M229" s="240"/>
      <c r="N229" s="241"/>
      <c r="O229" s="241"/>
      <c r="P229" s="241"/>
      <c r="Q229" s="241"/>
      <c r="R229" s="241"/>
      <c r="S229" s="241"/>
      <c r="T229" s="242"/>
      <c r="AT229" s="243" t="s">
        <v>142</v>
      </c>
      <c r="AU229" s="243" t="s">
        <v>83</v>
      </c>
      <c r="AV229" s="14" t="s">
        <v>139</v>
      </c>
      <c r="AW229" s="14" t="s">
        <v>31</v>
      </c>
      <c r="AX229" s="14" t="s">
        <v>83</v>
      </c>
      <c r="AY229" s="243" t="s">
        <v>132</v>
      </c>
    </row>
    <row r="230" spans="1:65" s="12" customFormat="1" ht="11.25">
      <c r="B230" s="212"/>
      <c r="C230" s="213"/>
      <c r="D230" s="208" t="s">
        <v>142</v>
      </c>
      <c r="E230" s="214" t="s">
        <v>1</v>
      </c>
      <c r="F230" s="215" t="s">
        <v>146</v>
      </c>
      <c r="G230" s="213"/>
      <c r="H230" s="214" t="s">
        <v>1</v>
      </c>
      <c r="I230" s="216"/>
      <c r="J230" s="213"/>
      <c r="K230" s="213"/>
      <c r="L230" s="217"/>
      <c r="M230" s="218"/>
      <c r="N230" s="219"/>
      <c r="O230" s="219"/>
      <c r="P230" s="219"/>
      <c r="Q230" s="219"/>
      <c r="R230" s="219"/>
      <c r="S230" s="219"/>
      <c r="T230" s="220"/>
      <c r="AT230" s="221" t="s">
        <v>142</v>
      </c>
      <c r="AU230" s="221" t="s">
        <v>83</v>
      </c>
      <c r="AV230" s="12" t="s">
        <v>83</v>
      </c>
      <c r="AW230" s="12" t="s">
        <v>31</v>
      </c>
      <c r="AX230" s="12" t="s">
        <v>75</v>
      </c>
      <c r="AY230" s="221" t="s">
        <v>132</v>
      </c>
    </row>
    <row r="231" spans="1:65" s="2" customFormat="1" ht="21.75" customHeight="1">
      <c r="A231" s="34"/>
      <c r="B231" s="35"/>
      <c r="C231" s="194" t="s">
        <v>213</v>
      </c>
      <c r="D231" s="194" t="s">
        <v>133</v>
      </c>
      <c r="E231" s="195" t="s">
        <v>894</v>
      </c>
      <c r="F231" s="196" t="s">
        <v>895</v>
      </c>
      <c r="G231" s="197" t="s">
        <v>149</v>
      </c>
      <c r="H231" s="198">
        <v>76</v>
      </c>
      <c r="I231" s="199"/>
      <c r="J231" s="200">
        <f>ROUND(I231*H231,2)</f>
        <v>0</v>
      </c>
      <c r="K231" s="196" t="s">
        <v>137</v>
      </c>
      <c r="L231" s="201"/>
      <c r="M231" s="202" t="s">
        <v>1</v>
      </c>
      <c r="N231" s="203" t="s">
        <v>40</v>
      </c>
      <c r="O231" s="71"/>
      <c r="P231" s="204">
        <f>O231*H231</f>
        <v>0</v>
      </c>
      <c r="Q231" s="204">
        <v>5.9999999999999995E-4</v>
      </c>
      <c r="R231" s="204">
        <f>Q231*H231</f>
        <v>4.5599999999999995E-2</v>
      </c>
      <c r="S231" s="204">
        <v>0</v>
      </c>
      <c r="T231" s="205">
        <f>S231*H231</f>
        <v>0</v>
      </c>
      <c r="U231" s="34"/>
      <c r="V231" s="34"/>
      <c r="W231" s="34"/>
      <c r="X231" s="34"/>
      <c r="Y231" s="34"/>
      <c r="Z231" s="34"/>
      <c r="AA231" s="34"/>
      <c r="AB231" s="34"/>
      <c r="AC231" s="34"/>
      <c r="AD231" s="34"/>
      <c r="AE231" s="34"/>
      <c r="AR231" s="206" t="s">
        <v>138</v>
      </c>
      <c r="AT231" s="206" t="s">
        <v>133</v>
      </c>
      <c r="AU231" s="206" t="s">
        <v>83</v>
      </c>
      <c r="AY231" s="17" t="s">
        <v>132</v>
      </c>
      <c r="BE231" s="207">
        <f>IF(N231="základní",J231,0)</f>
        <v>0</v>
      </c>
      <c r="BF231" s="207">
        <f>IF(N231="snížená",J231,0)</f>
        <v>0</v>
      </c>
      <c r="BG231" s="207">
        <f>IF(N231="zákl. přenesená",J231,0)</f>
        <v>0</v>
      </c>
      <c r="BH231" s="207">
        <f>IF(N231="sníž. přenesená",J231,0)</f>
        <v>0</v>
      </c>
      <c r="BI231" s="207">
        <f>IF(N231="nulová",J231,0)</f>
        <v>0</v>
      </c>
      <c r="BJ231" s="17" t="s">
        <v>83</v>
      </c>
      <c r="BK231" s="207">
        <f>ROUND(I231*H231,2)</f>
        <v>0</v>
      </c>
      <c r="BL231" s="17" t="s">
        <v>139</v>
      </c>
      <c r="BM231" s="206" t="s">
        <v>896</v>
      </c>
    </row>
    <row r="232" spans="1:65" s="2" customFormat="1" ht="11.25">
      <c r="A232" s="34"/>
      <c r="B232" s="35"/>
      <c r="C232" s="36"/>
      <c r="D232" s="208" t="s">
        <v>141</v>
      </c>
      <c r="E232" s="36"/>
      <c r="F232" s="209" t="s">
        <v>895</v>
      </c>
      <c r="G232" s="36"/>
      <c r="H232" s="36"/>
      <c r="I232" s="115"/>
      <c r="J232" s="36"/>
      <c r="K232" s="36"/>
      <c r="L232" s="39"/>
      <c r="M232" s="210"/>
      <c r="N232" s="211"/>
      <c r="O232" s="71"/>
      <c r="P232" s="71"/>
      <c r="Q232" s="71"/>
      <c r="R232" s="71"/>
      <c r="S232" s="71"/>
      <c r="T232" s="72"/>
      <c r="U232" s="34"/>
      <c r="V232" s="34"/>
      <c r="W232" s="34"/>
      <c r="X232" s="34"/>
      <c r="Y232" s="34"/>
      <c r="Z232" s="34"/>
      <c r="AA232" s="34"/>
      <c r="AB232" s="34"/>
      <c r="AC232" s="34"/>
      <c r="AD232" s="34"/>
      <c r="AE232" s="34"/>
      <c r="AT232" s="17" t="s">
        <v>141</v>
      </c>
      <c r="AU232" s="17" t="s">
        <v>83</v>
      </c>
    </row>
    <row r="233" spans="1:65" s="12" customFormat="1" ht="11.25">
      <c r="B233" s="212"/>
      <c r="C233" s="213"/>
      <c r="D233" s="208" t="s">
        <v>142</v>
      </c>
      <c r="E233" s="214" t="s">
        <v>1</v>
      </c>
      <c r="F233" s="215" t="s">
        <v>878</v>
      </c>
      <c r="G233" s="213"/>
      <c r="H233" s="214" t="s">
        <v>1</v>
      </c>
      <c r="I233" s="216"/>
      <c r="J233" s="213"/>
      <c r="K233" s="213"/>
      <c r="L233" s="217"/>
      <c r="M233" s="218"/>
      <c r="N233" s="219"/>
      <c r="O233" s="219"/>
      <c r="P233" s="219"/>
      <c r="Q233" s="219"/>
      <c r="R233" s="219"/>
      <c r="S233" s="219"/>
      <c r="T233" s="220"/>
      <c r="AT233" s="221" t="s">
        <v>142</v>
      </c>
      <c r="AU233" s="221" t="s">
        <v>83</v>
      </c>
      <c r="AV233" s="12" t="s">
        <v>83</v>
      </c>
      <c r="AW233" s="12" t="s">
        <v>31</v>
      </c>
      <c r="AX233" s="12" t="s">
        <v>75</v>
      </c>
      <c r="AY233" s="221" t="s">
        <v>132</v>
      </c>
    </row>
    <row r="234" spans="1:65" s="13" customFormat="1" ht="11.25">
      <c r="B234" s="222"/>
      <c r="C234" s="223"/>
      <c r="D234" s="208" t="s">
        <v>142</v>
      </c>
      <c r="E234" s="224" t="s">
        <v>1</v>
      </c>
      <c r="F234" s="225" t="s">
        <v>897</v>
      </c>
      <c r="G234" s="223"/>
      <c r="H234" s="226">
        <v>24</v>
      </c>
      <c r="I234" s="227"/>
      <c r="J234" s="223"/>
      <c r="K234" s="223"/>
      <c r="L234" s="228"/>
      <c r="M234" s="229"/>
      <c r="N234" s="230"/>
      <c r="O234" s="230"/>
      <c r="P234" s="230"/>
      <c r="Q234" s="230"/>
      <c r="R234" s="230"/>
      <c r="S234" s="230"/>
      <c r="T234" s="231"/>
      <c r="AT234" s="232" t="s">
        <v>142</v>
      </c>
      <c r="AU234" s="232" t="s">
        <v>83</v>
      </c>
      <c r="AV234" s="13" t="s">
        <v>85</v>
      </c>
      <c r="AW234" s="13" t="s">
        <v>31</v>
      </c>
      <c r="AX234" s="13" t="s">
        <v>75</v>
      </c>
      <c r="AY234" s="232" t="s">
        <v>132</v>
      </c>
    </row>
    <row r="235" spans="1:65" s="12" customFormat="1" ht="11.25">
      <c r="B235" s="212"/>
      <c r="C235" s="213"/>
      <c r="D235" s="208" t="s">
        <v>142</v>
      </c>
      <c r="E235" s="214" t="s">
        <v>1</v>
      </c>
      <c r="F235" s="215" t="s">
        <v>892</v>
      </c>
      <c r="G235" s="213"/>
      <c r="H235" s="214" t="s">
        <v>1</v>
      </c>
      <c r="I235" s="216"/>
      <c r="J235" s="213"/>
      <c r="K235" s="213"/>
      <c r="L235" s="217"/>
      <c r="M235" s="218"/>
      <c r="N235" s="219"/>
      <c r="O235" s="219"/>
      <c r="P235" s="219"/>
      <c r="Q235" s="219"/>
      <c r="R235" s="219"/>
      <c r="S235" s="219"/>
      <c r="T235" s="220"/>
      <c r="AT235" s="221" t="s">
        <v>142</v>
      </c>
      <c r="AU235" s="221" t="s">
        <v>83</v>
      </c>
      <c r="AV235" s="12" t="s">
        <v>83</v>
      </c>
      <c r="AW235" s="12" t="s">
        <v>31</v>
      </c>
      <c r="AX235" s="12" t="s">
        <v>75</v>
      </c>
      <c r="AY235" s="221" t="s">
        <v>132</v>
      </c>
    </row>
    <row r="236" spans="1:65" s="13" customFormat="1" ht="11.25">
      <c r="B236" s="222"/>
      <c r="C236" s="223"/>
      <c r="D236" s="208" t="s">
        <v>142</v>
      </c>
      <c r="E236" s="224" t="s">
        <v>1</v>
      </c>
      <c r="F236" s="225" t="s">
        <v>898</v>
      </c>
      <c r="G236" s="223"/>
      <c r="H236" s="226">
        <v>52</v>
      </c>
      <c r="I236" s="227"/>
      <c r="J236" s="223"/>
      <c r="K236" s="223"/>
      <c r="L236" s="228"/>
      <c r="M236" s="229"/>
      <c r="N236" s="230"/>
      <c r="O236" s="230"/>
      <c r="P236" s="230"/>
      <c r="Q236" s="230"/>
      <c r="R236" s="230"/>
      <c r="S236" s="230"/>
      <c r="T236" s="231"/>
      <c r="AT236" s="232" t="s">
        <v>142</v>
      </c>
      <c r="AU236" s="232" t="s">
        <v>83</v>
      </c>
      <c r="AV236" s="13" t="s">
        <v>85</v>
      </c>
      <c r="AW236" s="13" t="s">
        <v>31</v>
      </c>
      <c r="AX236" s="13" t="s">
        <v>75</v>
      </c>
      <c r="AY236" s="232" t="s">
        <v>132</v>
      </c>
    </row>
    <row r="237" spans="1:65" s="14" customFormat="1" ht="11.25">
      <c r="B237" s="233"/>
      <c r="C237" s="234"/>
      <c r="D237" s="208" t="s">
        <v>142</v>
      </c>
      <c r="E237" s="235" t="s">
        <v>1</v>
      </c>
      <c r="F237" s="236" t="s">
        <v>145</v>
      </c>
      <c r="G237" s="234"/>
      <c r="H237" s="237">
        <v>76</v>
      </c>
      <c r="I237" s="238"/>
      <c r="J237" s="234"/>
      <c r="K237" s="234"/>
      <c r="L237" s="239"/>
      <c r="M237" s="240"/>
      <c r="N237" s="241"/>
      <c r="O237" s="241"/>
      <c r="P237" s="241"/>
      <c r="Q237" s="241"/>
      <c r="R237" s="241"/>
      <c r="S237" s="241"/>
      <c r="T237" s="242"/>
      <c r="AT237" s="243" t="s">
        <v>142</v>
      </c>
      <c r="AU237" s="243" t="s">
        <v>83</v>
      </c>
      <c r="AV237" s="14" t="s">
        <v>139</v>
      </c>
      <c r="AW237" s="14" t="s">
        <v>31</v>
      </c>
      <c r="AX237" s="14" t="s">
        <v>83</v>
      </c>
      <c r="AY237" s="243" t="s">
        <v>132</v>
      </c>
    </row>
    <row r="238" spans="1:65" s="12" customFormat="1" ht="11.25">
      <c r="B238" s="212"/>
      <c r="C238" s="213"/>
      <c r="D238" s="208" t="s">
        <v>142</v>
      </c>
      <c r="E238" s="214" t="s">
        <v>1</v>
      </c>
      <c r="F238" s="215" t="s">
        <v>146</v>
      </c>
      <c r="G238" s="213"/>
      <c r="H238" s="214" t="s">
        <v>1</v>
      </c>
      <c r="I238" s="216"/>
      <c r="J238" s="213"/>
      <c r="K238" s="213"/>
      <c r="L238" s="217"/>
      <c r="M238" s="218"/>
      <c r="N238" s="219"/>
      <c r="O238" s="219"/>
      <c r="P238" s="219"/>
      <c r="Q238" s="219"/>
      <c r="R238" s="219"/>
      <c r="S238" s="219"/>
      <c r="T238" s="220"/>
      <c r="AT238" s="221" t="s">
        <v>142</v>
      </c>
      <c r="AU238" s="221" t="s">
        <v>83</v>
      </c>
      <c r="AV238" s="12" t="s">
        <v>83</v>
      </c>
      <c r="AW238" s="12" t="s">
        <v>31</v>
      </c>
      <c r="AX238" s="12" t="s">
        <v>75</v>
      </c>
      <c r="AY238" s="221" t="s">
        <v>132</v>
      </c>
    </row>
    <row r="239" spans="1:65" s="2" customFormat="1" ht="21.75" customHeight="1">
      <c r="A239" s="34"/>
      <c r="B239" s="35"/>
      <c r="C239" s="194" t="s">
        <v>217</v>
      </c>
      <c r="D239" s="194" t="s">
        <v>133</v>
      </c>
      <c r="E239" s="195" t="s">
        <v>899</v>
      </c>
      <c r="F239" s="196" t="s">
        <v>900</v>
      </c>
      <c r="G239" s="197" t="s">
        <v>149</v>
      </c>
      <c r="H239" s="198">
        <v>76</v>
      </c>
      <c r="I239" s="199"/>
      <c r="J239" s="200">
        <f>ROUND(I239*H239,2)</f>
        <v>0</v>
      </c>
      <c r="K239" s="196" t="s">
        <v>137</v>
      </c>
      <c r="L239" s="201"/>
      <c r="M239" s="202" t="s">
        <v>1</v>
      </c>
      <c r="N239" s="203" t="s">
        <v>40</v>
      </c>
      <c r="O239" s="71"/>
      <c r="P239" s="204">
        <f>O239*H239</f>
        <v>0</v>
      </c>
      <c r="Q239" s="204">
        <v>4.6999999999999999E-4</v>
      </c>
      <c r="R239" s="204">
        <f>Q239*H239</f>
        <v>3.5720000000000002E-2</v>
      </c>
      <c r="S239" s="204">
        <v>0</v>
      </c>
      <c r="T239" s="205">
        <f>S239*H239</f>
        <v>0</v>
      </c>
      <c r="U239" s="34"/>
      <c r="V239" s="34"/>
      <c r="W239" s="34"/>
      <c r="X239" s="34"/>
      <c r="Y239" s="34"/>
      <c r="Z239" s="34"/>
      <c r="AA239" s="34"/>
      <c r="AB239" s="34"/>
      <c r="AC239" s="34"/>
      <c r="AD239" s="34"/>
      <c r="AE239" s="34"/>
      <c r="AR239" s="206" t="s">
        <v>138</v>
      </c>
      <c r="AT239" s="206" t="s">
        <v>133</v>
      </c>
      <c r="AU239" s="206" t="s">
        <v>83</v>
      </c>
      <c r="AY239" s="17" t="s">
        <v>132</v>
      </c>
      <c r="BE239" s="207">
        <f>IF(N239="základní",J239,0)</f>
        <v>0</v>
      </c>
      <c r="BF239" s="207">
        <f>IF(N239="snížená",J239,0)</f>
        <v>0</v>
      </c>
      <c r="BG239" s="207">
        <f>IF(N239="zákl. přenesená",J239,0)</f>
        <v>0</v>
      </c>
      <c r="BH239" s="207">
        <f>IF(N239="sníž. přenesená",J239,0)</f>
        <v>0</v>
      </c>
      <c r="BI239" s="207">
        <f>IF(N239="nulová",J239,0)</f>
        <v>0</v>
      </c>
      <c r="BJ239" s="17" t="s">
        <v>83</v>
      </c>
      <c r="BK239" s="207">
        <f>ROUND(I239*H239,2)</f>
        <v>0</v>
      </c>
      <c r="BL239" s="17" t="s">
        <v>139</v>
      </c>
      <c r="BM239" s="206" t="s">
        <v>901</v>
      </c>
    </row>
    <row r="240" spans="1:65" s="2" customFormat="1" ht="11.25">
      <c r="A240" s="34"/>
      <c r="B240" s="35"/>
      <c r="C240" s="36"/>
      <c r="D240" s="208" t="s">
        <v>141</v>
      </c>
      <c r="E240" s="36"/>
      <c r="F240" s="209" t="s">
        <v>900</v>
      </c>
      <c r="G240" s="36"/>
      <c r="H240" s="36"/>
      <c r="I240" s="115"/>
      <c r="J240" s="36"/>
      <c r="K240" s="36"/>
      <c r="L240" s="39"/>
      <c r="M240" s="210"/>
      <c r="N240" s="211"/>
      <c r="O240" s="71"/>
      <c r="P240" s="71"/>
      <c r="Q240" s="71"/>
      <c r="R240" s="71"/>
      <c r="S240" s="71"/>
      <c r="T240" s="72"/>
      <c r="U240" s="34"/>
      <c r="V240" s="34"/>
      <c r="W240" s="34"/>
      <c r="X240" s="34"/>
      <c r="Y240" s="34"/>
      <c r="Z240" s="34"/>
      <c r="AA240" s="34"/>
      <c r="AB240" s="34"/>
      <c r="AC240" s="34"/>
      <c r="AD240" s="34"/>
      <c r="AE240" s="34"/>
      <c r="AT240" s="17" t="s">
        <v>141</v>
      </c>
      <c r="AU240" s="17" t="s">
        <v>83</v>
      </c>
    </row>
    <row r="241" spans="1:65" s="12" customFormat="1" ht="11.25">
      <c r="B241" s="212"/>
      <c r="C241" s="213"/>
      <c r="D241" s="208" t="s">
        <v>142</v>
      </c>
      <c r="E241" s="214" t="s">
        <v>1</v>
      </c>
      <c r="F241" s="215" t="s">
        <v>878</v>
      </c>
      <c r="G241" s="213"/>
      <c r="H241" s="214" t="s">
        <v>1</v>
      </c>
      <c r="I241" s="216"/>
      <c r="J241" s="213"/>
      <c r="K241" s="213"/>
      <c r="L241" s="217"/>
      <c r="M241" s="218"/>
      <c r="N241" s="219"/>
      <c r="O241" s="219"/>
      <c r="P241" s="219"/>
      <c r="Q241" s="219"/>
      <c r="R241" s="219"/>
      <c r="S241" s="219"/>
      <c r="T241" s="220"/>
      <c r="AT241" s="221" t="s">
        <v>142</v>
      </c>
      <c r="AU241" s="221" t="s">
        <v>83</v>
      </c>
      <c r="AV241" s="12" t="s">
        <v>83</v>
      </c>
      <c r="AW241" s="12" t="s">
        <v>31</v>
      </c>
      <c r="AX241" s="12" t="s">
        <v>75</v>
      </c>
      <c r="AY241" s="221" t="s">
        <v>132</v>
      </c>
    </row>
    <row r="242" spans="1:65" s="13" customFormat="1" ht="11.25">
      <c r="B242" s="222"/>
      <c r="C242" s="223"/>
      <c r="D242" s="208" t="s">
        <v>142</v>
      </c>
      <c r="E242" s="224" t="s">
        <v>1</v>
      </c>
      <c r="F242" s="225" t="s">
        <v>897</v>
      </c>
      <c r="G242" s="223"/>
      <c r="H242" s="226">
        <v>24</v>
      </c>
      <c r="I242" s="227"/>
      <c r="J242" s="223"/>
      <c r="K242" s="223"/>
      <c r="L242" s="228"/>
      <c r="M242" s="229"/>
      <c r="N242" s="230"/>
      <c r="O242" s="230"/>
      <c r="P242" s="230"/>
      <c r="Q242" s="230"/>
      <c r="R242" s="230"/>
      <c r="S242" s="230"/>
      <c r="T242" s="231"/>
      <c r="AT242" s="232" t="s">
        <v>142</v>
      </c>
      <c r="AU242" s="232" t="s">
        <v>83</v>
      </c>
      <c r="AV242" s="13" t="s">
        <v>85</v>
      </c>
      <c r="AW242" s="13" t="s">
        <v>31</v>
      </c>
      <c r="AX242" s="13" t="s">
        <v>75</v>
      </c>
      <c r="AY242" s="232" t="s">
        <v>132</v>
      </c>
    </row>
    <row r="243" spans="1:65" s="12" customFormat="1" ht="11.25">
      <c r="B243" s="212"/>
      <c r="C243" s="213"/>
      <c r="D243" s="208" t="s">
        <v>142</v>
      </c>
      <c r="E243" s="214" t="s">
        <v>1</v>
      </c>
      <c r="F243" s="215" t="s">
        <v>892</v>
      </c>
      <c r="G243" s="213"/>
      <c r="H243" s="214" t="s">
        <v>1</v>
      </c>
      <c r="I243" s="216"/>
      <c r="J243" s="213"/>
      <c r="K243" s="213"/>
      <c r="L243" s="217"/>
      <c r="M243" s="218"/>
      <c r="N243" s="219"/>
      <c r="O243" s="219"/>
      <c r="P243" s="219"/>
      <c r="Q243" s="219"/>
      <c r="R243" s="219"/>
      <c r="S243" s="219"/>
      <c r="T243" s="220"/>
      <c r="AT243" s="221" t="s">
        <v>142</v>
      </c>
      <c r="AU243" s="221" t="s">
        <v>83</v>
      </c>
      <c r="AV243" s="12" t="s">
        <v>83</v>
      </c>
      <c r="AW243" s="12" t="s">
        <v>31</v>
      </c>
      <c r="AX243" s="12" t="s">
        <v>75</v>
      </c>
      <c r="AY243" s="221" t="s">
        <v>132</v>
      </c>
    </row>
    <row r="244" spans="1:65" s="13" customFormat="1" ht="11.25">
      <c r="B244" s="222"/>
      <c r="C244" s="223"/>
      <c r="D244" s="208" t="s">
        <v>142</v>
      </c>
      <c r="E244" s="224" t="s">
        <v>1</v>
      </c>
      <c r="F244" s="225" t="s">
        <v>898</v>
      </c>
      <c r="G244" s="223"/>
      <c r="H244" s="226">
        <v>52</v>
      </c>
      <c r="I244" s="227"/>
      <c r="J244" s="223"/>
      <c r="K244" s="223"/>
      <c r="L244" s="228"/>
      <c r="M244" s="229"/>
      <c r="N244" s="230"/>
      <c r="O244" s="230"/>
      <c r="P244" s="230"/>
      <c r="Q244" s="230"/>
      <c r="R244" s="230"/>
      <c r="S244" s="230"/>
      <c r="T244" s="231"/>
      <c r="AT244" s="232" t="s">
        <v>142</v>
      </c>
      <c r="AU244" s="232" t="s">
        <v>83</v>
      </c>
      <c r="AV244" s="13" t="s">
        <v>85</v>
      </c>
      <c r="AW244" s="13" t="s">
        <v>31</v>
      </c>
      <c r="AX244" s="13" t="s">
        <v>75</v>
      </c>
      <c r="AY244" s="232" t="s">
        <v>132</v>
      </c>
    </row>
    <row r="245" spans="1:65" s="14" customFormat="1" ht="11.25">
      <c r="B245" s="233"/>
      <c r="C245" s="234"/>
      <c r="D245" s="208" t="s">
        <v>142</v>
      </c>
      <c r="E245" s="235" t="s">
        <v>1</v>
      </c>
      <c r="F245" s="236" t="s">
        <v>145</v>
      </c>
      <c r="G245" s="234"/>
      <c r="H245" s="237">
        <v>76</v>
      </c>
      <c r="I245" s="238"/>
      <c r="J245" s="234"/>
      <c r="K245" s="234"/>
      <c r="L245" s="239"/>
      <c r="M245" s="240"/>
      <c r="N245" s="241"/>
      <c r="O245" s="241"/>
      <c r="P245" s="241"/>
      <c r="Q245" s="241"/>
      <c r="R245" s="241"/>
      <c r="S245" s="241"/>
      <c r="T245" s="242"/>
      <c r="AT245" s="243" t="s">
        <v>142</v>
      </c>
      <c r="AU245" s="243" t="s">
        <v>83</v>
      </c>
      <c r="AV245" s="14" t="s">
        <v>139</v>
      </c>
      <c r="AW245" s="14" t="s">
        <v>31</v>
      </c>
      <c r="AX245" s="14" t="s">
        <v>83</v>
      </c>
      <c r="AY245" s="243" t="s">
        <v>132</v>
      </c>
    </row>
    <row r="246" spans="1:65" s="12" customFormat="1" ht="11.25">
      <c r="B246" s="212"/>
      <c r="C246" s="213"/>
      <c r="D246" s="208" t="s">
        <v>142</v>
      </c>
      <c r="E246" s="214" t="s">
        <v>1</v>
      </c>
      <c r="F246" s="215" t="s">
        <v>146</v>
      </c>
      <c r="G246" s="213"/>
      <c r="H246" s="214" t="s">
        <v>1</v>
      </c>
      <c r="I246" s="216"/>
      <c r="J246" s="213"/>
      <c r="K246" s="213"/>
      <c r="L246" s="217"/>
      <c r="M246" s="218"/>
      <c r="N246" s="219"/>
      <c r="O246" s="219"/>
      <c r="P246" s="219"/>
      <c r="Q246" s="219"/>
      <c r="R246" s="219"/>
      <c r="S246" s="219"/>
      <c r="T246" s="220"/>
      <c r="AT246" s="221" t="s">
        <v>142</v>
      </c>
      <c r="AU246" s="221" t="s">
        <v>83</v>
      </c>
      <c r="AV246" s="12" t="s">
        <v>83</v>
      </c>
      <c r="AW246" s="12" t="s">
        <v>31</v>
      </c>
      <c r="AX246" s="12" t="s">
        <v>75</v>
      </c>
      <c r="AY246" s="221" t="s">
        <v>132</v>
      </c>
    </row>
    <row r="247" spans="1:65" s="2" customFormat="1" ht="21.75" customHeight="1">
      <c r="A247" s="34"/>
      <c r="B247" s="35"/>
      <c r="C247" s="194" t="s">
        <v>8</v>
      </c>
      <c r="D247" s="194" t="s">
        <v>133</v>
      </c>
      <c r="E247" s="195" t="s">
        <v>902</v>
      </c>
      <c r="F247" s="196" t="s">
        <v>903</v>
      </c>
      <c r="G247" s="197" t="s">
        <v>149</v>
      </c>
      <c r="H247" s="198">
        <v>76</v>
      </c>
      <c r="I247" s="199"/>
      <c r="J247" s="200">
        <f>ROUND(I247*H247,2)</f>
        <v>0</v>
      </c>
      <c r="K247" s="196" t="s">
        <v>137</v>
      </c>
      <c r="L247" s="201"/>
      <c r="M247" s="202" t="s">
        <v>1</v>
      </c>
      <c r="N247" s="203" t="s">
        <v>40</v>
      </c>
      <c r="O247" s="71"/>
      <c r="P247" s="204">
        <f>O247*H247</f>
        <v>0</v>
      </c>
      <c r="Q247" s="204">
        <v>4.0000000000000003E-5</v>
      </c>
      <c r="R247" s="204">
        <f>Q247*H247</f>
        <v>3.0400000000000002E-3</v>
      </c>
      <c r="S247" s="204">
        <v>0</v>
      </c>
      <c r="T247" s="205">
        <f>S247*H247</f>
        <v>0</v>
      </c>
      <c r="U247" s="34"/>
      <c r="V247" s="34"/>
      <c r="W247" s="34"/>
      <c r="X247" s="34"/>
      <c r="Y247" s="34"/>
      <c r="Z247" s="34"/>
      <c r="AA247" s="34"/>
      <c r="AB247" s="34"/>
      <c r="AC247" s="34"/>
      <c r="AD247" s="34"/>
      <c r="AE247" s="34"/>
      <c r="AR247" s="206" t="s">
        <v>138</v>
      </c>
      <c r="AT247" s="206" t="s">
        <v>133</v>
      </c>
      <c r="AU247" s="206" t="s">
        <v>83</v>
      </c>
      <c r="AY247" s="17" t="s">
        <v>132</v>
      </c>
      <c r="BE247" s="207">
        <f>IF(N247="základní",J247,0)</f>
        <v>0</v>
      </c>
      <c r="BF247" s="207">
        <f>IF(N247="snížená",J247,0)</f>
        <v>0</v>
      </c>
      <c r="BG247" s="207">
        <f>IF(N247="zákl. přenesená",J247,0)</f>
        <v>0</v>
      </c>
      <c r="BH247" s="207">
        <f>IF(N247="sníž. přenesená",J247,0)</f>
        <v>0</v>
      </c>
      <c r="BI247" s="207">
        <f>IF(N247="nulová",J247,0)</f>
        <v>0</v>
      </c>
      <c r="BJ247" s="17" t="s">
        <v>83</v>
      </c>
      <c r="BK247" s="207">
        <f>ROUND(I247*H247,2)</f>
        <v>0</v>
      </c>
      <c r="BL247" s="17" t="s">
        <v>139</v>
      </c>
      <c r="BM247" s="206" t="s">
        <v>904</v>
      </c>
    </row>
    <row r="248" spans="1:65" s="2" customFormat="1" ht="11.25">
      <c r="A248" s="34"/>
      <c r="B248" s="35"/>
      <c r="C248" s="36"/>
      <c r="D248" s="208" t="s">
        <v>141</v>
      </c>
      <c r="E248" s="36"/>
      <c r="F248" s="209" t="s">
        <v>903</v>
      </c>
      <c r="G248" s="36"/>
      <c r="H248" s="36"/>
      <c r="I248" s="115"/>
      <c r="J248" s="36"/>
      <c r="K248" s="36"/>
      <c r="L248" s="39"/>
      <c r="M248" s="210"/>
      <c r="N248" s="211"/>
      <c r="O248" s="71"/>
      <c r="P248" s="71"/>
      <c r="Q248" s="71"/>
      <c r="R248" s="71"/>
      <c r="S248" s="71"/>
      <c r="T248" s="72"/>
      <c r="U248" s="34"/>
      <c r="V248" s="34"/>
      <c r="W248" s="34"/>
      <c r="X248" s="34"/>
      <c r="Y248" s="34"/>
      <c r="Z248" s="34"/>
      <c r="AA248" s="34"/>
      <c r="AB248" s="34"/>
      <c r="AC248" s="34"/>
      <c r="AD248" s="34"/>
      <c r="AE248" s="34"/>
      <c r="AT248" s="17" t="s">
        <v>141</v>
      </c>
      <c r="AU248" s="17" t="s">
        <v>83</v>
      </c>
    </row>
    <row r="249" spans="1:65" s="12" customFormat="1" ht="11.25">
      <c r="B249" s="212"/>
      <c r="C249" s="213"/>
      <c r="D249" s="208" t="s">
        <v>142</v>
      </c>
      <c r="E249" s="214" t="s">
        <v>1</v>
      </c>
      <c r="F249" s="215" t="s">
        <v>878</v>
      </c>
      <c r="G249" s="213"/>
      <c r="H249" s="214" t="s">
        <v>1</v>
      </c>
      <c r="I249" s="216"/>
      <c r="J249" s="213"/>
      <c r="K249" s="213"/>
      <c r="L249" s="217"/>
      <c r="M249" s="218"/>
      <c r="N249" s="219"/>
      <c r="O249" s="219"/>
      <c r="P249" s="219"/>
      <c r="Q249" s="219"/>
      <c r="R249" s="219"/>
      <c r="S249" s="219"/>
      <c r="T249" s="220"/>
      <c r="AT249" s="221" t="s">
        <v>142</v>
      </c>
      <c r="AU249" s="221" t="s">
        <v>83</v>
      </c>
      <c r="AV249" s="12" t="s">
        <v>83</v>
      </c>
      <c r="AW249" s="12" t="s">
        <v>31</v>
      </c>
      <c r="AX249" s="12" t="s">
        <v>75</v>
      </c>
      <c r="AY249" s="221" t="s">
        <v>132</v>
      </c>
    </row>
    <row r="250" spans="1:65" s="13" customFormat="1" ht="11.25">
      <c r="B250" s="222"/>
      <c r="C250" s="223"/>
      <c r="D250" s="208" t="s">
        <v>142</v>
      </c>
      <c r="E250" s="224" t="s">
        <v>1</v>
      </c>
      <c r="F250" s="225" t="s">
        <v>897</v>
      </c>
      <c r="G250" s="223"/>
      <c r="H250" s="226">
        <v>24</v>
      </c>
      <c r="I250" s="227"/>
      <c r="J250" s="223"/>
      <c r="K250" s="223"/>
      <c r="L250" s="228"/>
      <c r="M250" s="229"/>
      <c r="N250" s="230"/>
      <c r="O250" s="230"/>
      <c r="P250" s="230"/>
      <c r="Q250" s="230"/>
      <c r="R250" s="230"/>
      <c r="S250" s="230"/>
      <c r="T250" s="231"/>
      <c r="AT250" s="232" t="s">
        <v>142</v>
      </c>
      <c r="AU250" s="232" t="s">
        <v>83</v>
      </c>
      <c r="AV250" s="13" t="s">
        <v>85</v>
      </c>
      <c r="AW250" s="13" t="s">
        <v>31</v>
      </c>
      <c r="AX250" s="13" t="s">
        <v>75</v>
      </c>
      <c r="AY250" s="232" t="s">
        <v>132</v>
      </c>
    </row>
    <row r="251" spans="1:65" s="12" customFormat="1" ht="11.25">
      <c r="B251" s="212"/>
      <c r="C251" s="213"/>
      <c r="D251" s="208" t="s">
        <v>142</v>
      </c>
      <c r="E251" s="214" t="s">
        <v>1</v>
      </c>
      <c r="F251" s="215" t="s">
        <v>892</v>
      </c>
      <c r="G251" s="213"/>
      <c r="H251" s="214" t="s">
        <v>1</v>
      </c>
      <c r="I251" s="216"/>
      <c r="J251" s="213"/>
      <c r="K251" s="213"/>
      <c r="L251" s="217"/>
      <c r="M251" s="218"/>
      <c r="N251" s="219"/>
      <c r="O251" s="219"/>
      <c r="P251" s="219"/>
      <c r="Q251" s="219"/>
      <c r="R251" s="219"/>
      <c r="S251" s="219"/>
      <c r="T251" s="220"/>
      <c r="AT251" s="221" t="s">
        <v>142</v>
      </c>
      <c r="AU251" s="221" t="s">
        <v>83</v>
      </c>
      <c r="AV251" s="12" t="s">
        <v>83</v>
      </c>
      <c r="AW251" s="12" t="s">
        <v>31</v>
      </c>
      <c r="AX251" s="12" t="s">
        <v>75</v>
      </c>
      <c r="AY251" s="221" t="s">
        <v>132</v>
      </c>
    </row>
    <row r="252" spans="1:65" s="13" customFormat="1" ht="11.25">
      <c r="B252" s="222"/>
      <c r="C252" s="223"/>
      <c r="D252" s="208" t="s">
        <v>142</v>
      </c>
      <c r="E252" s="224" t="s">
        <v>1</v>
      </c>
      <c r="F252" s="225" t="s">
        <v>898</v>
      </c>
      <c r="G252" s="223"/>
      <c r="H252" s="226">
        <v>52</v>
      </c>
      <c r="I252" s="227"/>
      <c r="J252" s="223"/>
      <c r="K252" s="223"/>
      <c r="L252" s="228"/>
      <c r="M252" s="229"/>
      <c r="N252" s="230"/>
      <c r="O252" s="230"/>
      <c r="P252" s="230"/>
      <c r="Q252" s="230"/>
      <c r="R252" s="230"/>
      <c r="S252" s="230"/>
      <c r="T252" s="231"/>
      <c r="AT252" s="232" t="s">
        <v>142</v>
      </c>
      <c r="AU252" s="232" t="s">
        <v>83</v>
      </c>
      <c r="AV252" s="13" t="s">
        <v>85</v>
      </c>
      <c r="AW252" s="13" t="s">
        <v>31</v>
      </c>
      <c r="AX252" s="13" t="s">
        <v>75</v>
      </c>
      <c r="AY252" s="232" t="s">
        <v>132</v>
      </c>
    </row>
    <row r="253" spans="1:65" s="14" customFormat="1" ht="11.25">
      <c r="B253" s="233"/>
      <c r="C253" s="234"/>
      <c r="D253" s="208" t="s">
        <v>142</v>
      </c>
      <c r="E253" s="235" t="s">
        <v>1</v>
      </c>
      <c r="F253" s="236" t="s">
        <v>145</v>
      </c>
      <c r="G253" s="234"/>
      <c r="H253" s="237">
        <v>76</v>
      </c>
      <c r="I253" s="238"/>
      <c r="J253" s="234"/>
      <c r="K253" s="234"/>
      <c r="L253" s="239"/>
      <c r="M253" s="240"/>
      <c r="N253" s="241"/>
      <c r="O253" s="241"/>
      <c r="P253" s="241"/>
      <c r="Q253" s="241"/>
      <c r="R253" s="241"/>
      <c r="S253" s="241"/>
      <c r="T253" s="242"/>
      <c r="AT253" s="243" t="s">
        <v>142</v>
      </c>
      <c r="AU253" s="243" t="s">
        <v>83</v>
      </c>
      <c r="AV253" s="14" t="s">
        <v>139</v>
      </c>
      <c r="AW253" s="14" t="s">
        <v>31</v>
      </c>
      <c r="AX253" s="14" t="s">
        <v>83</v>
      </c>
      <c r="AY253" s="243" t="s">
        <v>132</v>
      </c>
    </row>
    <row r="254" spans="1:65" s="12" customFormat="1" ht="11.25">
      <c r="B254" s="212"/>
      <c r="C254" s="213"/>
      <c r="D254" s="208" t="s">
        <v>142</v>
      </c>
      <c r="E254" s="214" t="s">
        <v>1</v>
      </c>
      <c r="F254" s="215" t="s">
        <v>146</v>
      </c>
      <c r="G254" s="213"/>
      <c r="H254" s="214" t="s">
        <v>1</v>
      </c>
      <c r="I254" s="216"/>
      <c r="J254" s="213"/>
      <c r="K254" s="213"/>
      <c r="L254" s="217"/>
      <c r="M254" s="218"/>
      <c r="N254" s="219"/>
      <c r="O254" s="219"/>
      <c r="P254" s="219"/>
      <c r="Q254" s="219"/>
      <c r="R254" s="219"/>
      <c r="S254" s="219"/>
      <c r="T254" s="220"/>
      <c r="AT254" s="221" t="s">
        <v>142</v>
      </c>
      <c r="AU254" s="221" t="s">
        <v>83</v>
      </c>
      <c r="AV254" s="12" t="s">
        <v>83</v>
      </c>
      <c r="AW254" s="12" t="s">
        <v>31</v>
      </c>
      <c r="AX254" s="12" t="s">
        <v>75</v>
      </c>
      <c r="AY254" s="221" t="s">
        <v>132</v>
      </c>
    </row>
    <row r="255" spans="1:65" s="2" customFormat="1" ht="21.75" customHeight="1">
      <c r="A255" s="34"/>
      <c r="B255" s="35"/>
      <c r="C255" s="194" t="s">
        <v>224</v>
      </c>
      <c r="D255" s="194" t="s">
        <v>133</v>
      </c>
      <c r="E255" s="195" t="s">
        <v>905</v>
      </c>
      <c r="F255" s="196" t="s">
        <v>906</v>
      </c>
      <c r="G255" s="197" t="s">
        <v>149</v>
      </c>
      <c r="H255" s="198">
        <v>76</v>
      </c>
      <c r="I255" s="199"/>
      <c r="J255" s="200">
        <f>ROUND(I255*H255,2)</f>
        <v>0</v>
      </c>
      <c r="K255" s="196" t="s">
        <v>137</v>
      </c>
      <c r="L255" s="201"/>
      <c r="M255" s="202" t="s">
        <v>1</v>
      </c>
      <c r="N255" s="203" t="s">
        <v>40</v>
      </c>
      <c r="O255" s="71"/>
      <c r="P255" s="204">
        <f>O255*H255</f>
        <v>0</v>
      </c>
      <c r="Q255" s="204">
        <v>1.6000000000000001E-4</v>
      </c>
      <c r="R255" s="204">
        <f>Q255*H255</f>
        <v>1.2160000000000001E-2</v>
      </c>
      <c r="S255" s="204">
        <v>0</v>
      </c>
      <c r="T255" s="205">
        <f>S255*H255</f>
        <v>0</v>
      </c>
      <c r="U255" s="34"/>
      <c r="V255" s="34"/>
      <c r="W255" s="34"/>
      <c r="X255" s="34"/>
      <c r="Y255" s="34"/>
      <c r="Z255" s="34"/>
      <c r="AA255" s="34"/>
      <c r="AB255" s="34"/>
      <c r="AC255" s="34"/>
      <c r="AD255" s="34"/>
      <c r="AE255" s="34"/>
      <c r="AR255" s="206" t="s">
        <v>138</v>
      </c>
      <c r="AT255" s="206" t="s">
        <v>133</v>
      </c>
      <c r="AU255" s="206" t="s">
        <v>83</v>
      </c>
      <c r="AY255" s="17" t="s">
        <v>132</v>
      </c>
      <c r="BE255" s="207">
        <f>IF(N255="základní",J255,0)</f>
        <v>0</v>
      </c>
      <c r="BF255" s="207">
        <f>IF(N255="snížená",J255,0)</f>
        <v>0</v>
      </c>
      <c r="BG255" s="207">
        <f>IF(N255="zákl. přenesená",J255,0)</f>
        <v>0</v>
      </c>
      <c r="BH255" s="207">
        <f>IF(N255="sníž. přenesená",J255,0)</f>
        <v>0</v>
      </c>
      <c r="BI255" s="207">
        <f>IF(N255="nulová",J255,0)</f>
        <v>0</v>
      </c>
      <c r="BJ255" s="17" t="s">
        <v>83</v>
      </c>
      <c r="BK255" s="207">
        <f>ROUND(I255*H255,2)</f>
        <v>0</v>
      </c>
      <c r="BL255" s="17" t="s">
        <v>139</v>
      </c>
      <c r="BM255" s="206" t="s">
        <v>907</v>
      </c>
    </row>
    <row r="256" spans="1:65" s="2" customFormat="1" ht="11.25">
      <c r="A256" s="34"/>
      <c r="B256" s="35"/>
      <c r="C256" s="36"/>
      <c r="D256" s="208" t="s">
        <v>141</v>
      </c>
      <c r="E256" s="36"/>
      <c r="F256" s="209" t="s">
        <v>906</v>
      </c>
      <c r="G256" s="36"/>
      <c r="H256" s="36"/>
      <c r="I256" s="115"/>
      <c r="J256" s="36"/>
      <c r="K256" s="36"/>
      <c r="L256" s="39"/>
      <c r="M256" s="210"/>
      <c r="N256" s="211"/>
      <c r="O256" s="71"/>
      <c r="P256" s="71"/>
      <c r="Q256" s="71"/>
      <c r="R256" s="71"/>
      <c r="S256" s="71"/>
      <c r="T256" s="72"/>
      <c r="U256" s="34"/>
      <c r="V256" s="34"/>
      <c r="W256" s="34"/>
      <c r="X256" s="34"/>
      <c r="Y256" s="34"/>
      <c r="Z256" s="34"/>
      <c r="AA256" s="34"/>
      <c r="AB256" s="34"/>
      <c r="AC256" s="34"/>
      <c r="AD256" s="34"/>
      <c r="AE256" s="34"/>
      <c r="AT256" s="17" t="s">
        <v>141</v>
      </c>
      <c r="AU256" s="17" t="s">
        <v>83</v>
      </c>
    </row>
    <row r="257" spans="1:65" s="12" customFormat="1" ht="11.25">
      <c r="B257" s="212"/>
      <c r="C257" s="213"/>
      <c r="D257" s="208" t="s">
        <v>142</v>
      </c>
      <c r="E257" s="214" t="s">
        <v>1</v>
      </c>
      <c r="F257" s="215" t="s">
        <v>878</v>
      </c>
      <c r="G257" s="213"/>
      <c r="H257" s="214" t="s">
        <v>1</v>
      </c>
      <c r="I257" s="216"/>
      <c r="J257" s="213"/>
      <c r="K257" s="213"/>
      <c r="L257" s="217"/>
      <c r="M257" s="218"/>
      <c r="N257" s="219"/>
      <c r="O257" s="219"/>
      <c r="P257" s="219"/>
      <c r="Q257" s="219"/>
      <c r="R257" s="219"/>
      <c r="S257" s="219"/>
      <c r="T257" s="220"/>
      <c r="AT257" s="221" t="s">
        <v>142</v>
      </c>
      <c r="AU257" s="221" t="s">
        <v>83</v>
      </c>
      <c r="AV257" s="12" t="s">
        <v>83</v>
      </c>
      <c r="AW257" s="12" t="s">
        <v>31</v>
      </c>
      <c r="AX257" s="12" t="s">
        <v>75</v>
      </c>
      <c r="AY257" s="221" t="s">
        <v>132</v>
      </c>
    </row>
    <row r="258" spans="1:65" s="13" customFormat="1" ht="11.25">
      <c r="B258" s="222"/>
      <c r="C258" s="223"/>
      <c r="D258" s="208" t="s">
        <v>142</v>
      </c>
      <c r="E258" s="224" t="s">
        <v>1</v>
      </c>
      <c r="F258" s="225" t="s">
        <v>897</v>
      </c>
      <c r="G258" s="223"/>
      <c r="H258" s="226">
        <v>24</v>
      </c>
      <c r="I258" s="227"/>
      <c r="J258" s="223"/>
      <c r="K258" s="223"/>
      <c r="L258" s="228"/>
      <c r="M258" s="229"/>
      <c r="N258" s="230"/>
      <c r="O258" s="230"/>
      <c r="P258" s="230"/>
      <c r="Q258" s="230"/>
      <c r="R258" s="230"/>
      <c r="S258" s="230"/>
      <c r="T258" s="231"/>
      <c r="AT258" s="232" t="s">
        <v>142</v>
      </c>
      <c r="AU258" s="232" t="s">
        <v>83</v>
      </c>
      <c r="AV258" s="13" t="s">
        <v>85</v>
      </c>
      <c r="AW258" s="13" t="s">
        <v>31</v>
      </c>
      <c r="AX258" s="13" t="s">
        <v>75</v>
      </c>
      <c r="AY258" s="232" t="s">
        <v>132</v>
      </c>
    </row>
    <row r="259" spans="1:65" s="12" customFormat="1" ht="11.25">
      <c r="B259" s="212"/>
      <c r="C259" s="213"/>
      <c r="D259" s="208" t="s">
        <v>142</v>
      </c>
      <c r="E259" s="214" t="s">
        <v>1</v>
      </c>
      <c r="F259" s="215" t="s">
        <v>892</v>
      </c>
      <c r="G259" s="213"/>
      <c r="H259" s="214" t="s">
        <v>1</v>
      </c>
      <c r="I259" s="216"/>
      <c r="J259" s="213"/>
      <c r="K259" s="213"/>
      <c r="L259" s="217"/>
      <c r="M259" s="218"/>
      <c r="N259" s="219"/>
      <c r="O259" s="219"/>
      <c r="P259" s="219"/>
      <c r="Q259" s="219"/>
      <c r="R259" s="219"/>
      <c r="S259" s="219"/>
      <c r="T259" s="220"/>
      <c r="AT259" s="221" t="s">
        <v>142</v>
      </c>
      <c r="AU259" s="221" t="s">
        <v>83</v>
      </c>
      <c r="AV259" s="12" t="s">
        <v>83</v>
      </c>
      <c r="AW259" s="12" t="s">
        <v>31</v>
      </c>
      <c r="AX259" s="12" t="s">
        <v>75</v>
      </c>
      <c r="AY259" s="221" t="s">
        <v>132</v>
      </c>
    </row>
    <row r="260" spans="1:65" s="13" customFormat="1" ht="11.25">
      <c r="B260" s="222"/>
      <c r="C260" s="223"/>
      <c r="D260" s="208" t="s">
        <v>142</v>
      </c>
      <c r="E260" s="224" t="s">
        <v>1</v>
      </c>
      <c r="F260" s="225" t="s">
        <v>898</v>
      </c>
      <c r="G260" s="223"/>
      <c r="H260" s="226">
        <v>52</v>
      </c>
      <c r="I260" s="227"/>
      <c r="J260" s="223"/>
      <c r="K260" s="223"/>
      <c r="L260" s="228"/>
      <c r="M260" s="229"/>
      <c r="N260" s="230"/>
      <c r="O260" s="230"/>
      <c r="P260" s="230"/>
      <c r="Q260" s="230"/>
      <c r="R260" s="230"/>
      <c r="S260" s="230"/>
      <c r="T260" s="231"/>
      <c r="AT260" s="232" t="s">
        <v>142</v>
      </c>
      <c r="AU260" s="232" t="s">
        <v>83</v>
      </c>
      <c r="AV260" s="13" t="s">
        <v>85</v>
      </c>
      <c r="AW260" s="13" t="s">
        <v>31</v>
      </c>
      <c r="AX260" s="13" t="s">
        <v>75</v>
      </c>
      <c r="AY260" s="232" t="s">
        <v>132</v>
      </c>
    </row>
    <row r="261" spans="1:65" s="14" customFormat="1" ht="11.25">
      <c r="B261" s="233"/>
      <c r="C261" s="234"/>
      <c r="D261" s="208" t="s">
        <v>142</v>
      </c>
      <c r="E261" s="235" t="s">
        <v>1</v>
      </c>
      <c r="F261" s="236" t="s">
        <v>145</v>
      </c>
      <c r="G261" s="234"/>
      <c r="H261" s="237">
        <v>76</v>
      </c>
      <c r="I261" s="238"/>
      <c r="J261" s="234"/>
      <c r="K261" s="234"/>
      <c r="L261" s="239"/>
      <c r="M261" s="240"/>
      <c r="N261" s="241"/>
      <c r="O261" s="241"/>
      <c r="P261" s="241"/>
      <c r="Q261" s="241"/>
      <c r="R261" s="241"/>
      <c r="S261" s="241"/>
      <c r="T261" s="242"/>
      <c r="AT261" s="243" t="s">
        <v>142</v>
      </c>
      <c r="AU261" s="243" t="s">
        <v>83</v>
      </c>
      <c r="AV261" s="14" t="s">
        <v>139</v>
      </c>
      <c r="AW261" s="14" t="s">
        <v>31</v>
      </c>
      <c r="AX261" s="14" t="s">
        <v>83</v>
      </c>
      <c r="AY261" s="243" t="s">
        <v>132</v>
      </c>
    </row>
    <row r="262" spans="1:65" s="12" customFormat="1" ht="11.25">
      <c r="B262" s="212"/>
      <c r="C262" s="213"/>
      <c r="D262" s="208" t="s">
        <v>142</v>
      </c>
      <c r="E262" s="214" t="s">
        <v>1</v>
      </c>
      <c r="F262" s="215" t="s">
        <v>146</v>
      </c>
      <c r="G262" s="213"/>
      <c r="H262" s="214" t="s">
        <v>1</v>
      </c>
      <c r="I262" s="216"/>
      <c r="J262" s="213"/>
      <c r="K262" s="213"/>
      <c r="L262" s="217"/>
      <c r="M262" s="218"/>
      <c r="N262" s="219"/>
      <c r="O262" s="219"/>
      <c r="P262" s="219"/>
      <c r="Q262" s="219"/>
      <c r="R262" s="219"/>
      <c r="S262" s="219"/>
      <c r="T262" s="220"/>
      <c r="AT262" s="221" t="s">
        <v>142</v>
      </c>
      <c r="AU262" s="221" t="s">
        <v>83</v>
      </c>
      <c r="AV262" s="12" t="s">
        <v>83</v>
      </c>
      <c r="AW262" s="12" t="s">
        <v>31</v>
      </c>
      <c r="AX262" s="12" t="s">
        <v>75</v>
      </c>
      <c r="AY262" s="221" t="s">
        <v>132</v>
      </c>
    </row>
    <row r="263" spans="1:65" s="2" customFormat="1" ht="21.75" customHeight="1">
      <c r="A263" s="34"/>
      <c r="B263" s="35"/>
      <c r="C263" s="194" t="s">
        <v>228</v>
      </c>
      <c r="D263" s="194" t="s">
        <v>133</v>
      </c>
      <c r="E263" s="195" t="s">
        <v>330</v>
      </c>
      <c r="F263" s="196" t="s">
        <v>331</v>
      </c>
      <c r="G263" s="197" t="s">
        <v>149</v>
      </c>
      <c r="H263" s="198">
        <v>104</v>
      </c>
      <c r="I263" s="199"/>
      <c r="J263" s="200">
        <f>ROUND(I263*H263,2)</f>
        <v>0</v>
      </c>
      <c r="K263" s="196" t="s">
        <v>137</v>
      </c>
      <c r="L263" s="201"/>
      <c r="M263" s="202" t="s">
        <v>1</v>
      </c>
      <c r="N263" s="203" t="s">
        <v>40</v>
      </c>
      <c r="O263" s="71"/>
      <c r="P263" s="204">
        <f>O263*H263</f>
        <v>0</v>
      </c>
      <c r="Q263" s="204">
        <v>5.1999999999999995E-4</v>
      </c>
      <c r="R263" s="204">
        <f>Q263*H263</f>
        <v>5.4079999999999996E-2</v>
      </c>
      <c r="S263" s="204">
        <v>0</v>
      </c>
      <c r="T263" s="205">
        <f>S263*H263</f>
        <v>0</v>
      </c>
      <c r="U263" s="34"/>
      <c r="V263" s="34"/>
      <c r="W263" s="34"/>
      <c r="X263" s="34"/>
      <c r="Y263" s="34"/>
      <c r="Z263" s="34"/>
      <c r="AA263" s="34"/>
      <c r="AB263" s="34"/>
      <c r="AC263" s="34"/>
      <c r="AD263" s="34"/>
      <c r="AE263" s="34"/>
      <c r="AR263" s="206" t="s">
        <v>138</v>
      </c>
      <c r="AT263" s="206" t="s">
        <v>133</v>
      </c>
      <c r="AU263" s="206" t="s">
        <v>83</v>
      </c>
      <c r="AY263" s="17" t="s">
        <v>132</v>
      </c>
      <c r="BE263" s="207">
        <f>IF(N263="základní",J263,0)</f>
        <v>0</v>
      </c>
      <c r="BF263" s="207">
        <f>IF(N263="snížená",J263,0)</f>
        <v>0</v>
      </c>
      <c r="BG263" s="207">
        <f>IF(N263="zákl. přenesená",J263,0)</f>
        <v>0</v>
      </c>
      <c r="BH263" s="207">
        <f>IF(N263="sníž. přenesená",J263,0)</f>
        <v>0</v>
      </c>
      <c r="BI263" s="207">
        <f>IF(N263="nulová",J263,0)</f>
        <v>0</v>
      </c>
      <c r="BJ263" s="17" t="s">
        <v>83</v>
      </c>
      <c r="BK263" s="207">
        <f>ROUND(I263*H263,2)</f>
        <v>0</v>
      </c>
      <c r="BL263" s="17" t="s">
        <v>139</v>
      </c>
      <c r="BM263" s="206" t="s">
        <v>908</v>
      </c>
    </row>
    <row r="264" spans="1:65" s="2" customFormat="1" ht="11.25">
      <c r="A264" s="34"/>
      <c r="B264" s="35"/>
      <c r="C264" s="36"/>
      <c r="D264" s="208" t="s">
        <v>141</v>
      </c>
      <c r="E264" s="36"/>
      <c r="F264" s="209" t="s">
        <v>331</v>
      </c>
      <c r="G264" s="36"/>
      <c r="H264" s="36"/>
      <c r="I264" s="115"/>
      <c r="J264" s="36"/>
      <c r="K264" s="36"/>
      <c r="L264" s="39"/>
      <c r="M264" s="210"/>
      <c r="N264" s="211"/>
      <c r="O264" s="71"/>
      <c r="P264" s="71"/>
      <c r="Q264" s="71"/>
      <c r="R264" s="71"/>
      <c r="S264" s="71"/>
      <c r="T264" s="72"/>
      <c r="U264" s="34"/>
      <c r="V264" s="34"/>
      <c r="W264" s="34"/>
      <c r="X264" s="34"/>
      <c r="Y264" s="34"/>
      <c r="Z264" s="34"/>
      <c r="AA264" s="34"/>
      <c r="AB264" s="34"/>
      <c r="AC264" s="34"/>
      <c r="AD264" s="34"/>
      <c r="AE264" s="34"/>
      <c r="AT264" s="17" t="s">
        <v>141</v>
      </c>
      <c r="AU264" s="17" t="s">
        <v>83</v>
      </c>
    </row>
    <row r="265" spans="1:65" s="12" customFormat="1" ht="11.25">
      <c r="B265" s="212"/>
      <c r="C265" s="213"/>
      <c r="D265" s="208" t="s">
        <v>142</v>
      </c>
      <c r="E265" s="214" t="s">
        <v>1</v>
      </c>
      <c r="F265" s="215" t="s">
        <v>892</v>
      </c>
      <c r="G265" s="213"/>
      <c r="H265" s="214" t="s">
        <v>1</v>
      </c>
      <c r="I265" s="216"/>
      <c r="J265" s="213"/>
      <c r="K265" s="213"/>
      <c r="L265" s="217"/>
      <c r="M265" s="218"/>
      <c r="N265" s="219"/>
      <c r="O265" s="219"/>
      <c r="P265" s="219"/>
      <c r="Q265" s="219"/>
      <c r="R265" s="219"/>
      <c r="S265" s="219"/>
      <c r="T265" s="220"/>
      <c r="AT265" s="221" t="s">
        <v>142</v>
      </c>
      <c r="AU265" s="221" t="s">
        <v>83</v>
      </c>
      <c r="AV265" s="12" t="s">
        <v>83</v>
      </c>
      <c r="AW265" s="12" t="s">
        <v>31</v>
      </c>
      <c r="AX265" s="12" t="s">
        <v>75</v>
      </c>
      <c r="AY265" s="221" t="s">
        <v>132</v>
      </c>
    </row>
    <row r="266" spans="1:65" s="13" customFormat="1" ht="11.25">
      <c r="B266" s="222"/>
      <c r="C266" s="223"/>
      <c r="D266" s="208" t="s">
        <v>142</v>
      </c>
      <c r="E266" s="224" t="s">
        <v>1</v>
      </c>
      <c r="F266" s="225" t="s">
        <v>909</v>
      </c>
      <c r="G266" s="223"/>
      <c r="H266" s="226">
        <v>104</v>
      </c>
      <c r="I266" s="227"/>
      <c r="J266" s="223"/>
      <c r="K266" s="223"/>
      <c r="L266" s="228"/>
      <c r="M266" s="229"/>
      <c r="N266" s="230"/>
      <c r="O266" s="230"/>
      <c r="P266" s="230"/>
      <c r="Q266" s="230"/>
      <c r="R266" s="230"/>
      <c r="S266" s="230"/>
      <c r="T266" s="231"/>
      <c r="AT266" s="232" t="s">
        <v>142</v>
      </c>
      <c r="AU266" s="232" t="s">
        <v>83</v>
      </c>
      <c r="AV266" s="13" t="s">
        <v>85</v>
      </c>
      <c r="AW266" s="13" t="s">
        <v>31</v>
      </c>
      <c r="AX266" s="13" t="s">
        <v>75</v>
      </c>
      <c r="AY266" s="232" t="s">
        <v>132</v>
      </c>
    </row>
    <row r="267" spans="1:65" s="14" customFormat="1" ht="11.25">
      <c r="B267" s="233"/>
      <c r="C267" s="234"/>
      <c r="D267" s="208" t="s">
        <v>142</v>
      </c>
      <c r="E267" s="235" t="s">
        <v>1</v>
      </c>
      <c r="F267" s="236" t="s">
        <v>145</v>
      </c>
      <c r="G267" s="234"/>
      <c r="H267" s="237">
        <v>104</v>
      </c>
      <c r="I267" s="238"/>
      <c r="J267" s="234"/>
      <c r="K267" s="234"/>
      <c r="L267" s="239"/>
      <c r="M267" s="240"/>
      <c r="N267" s="241"/>
      <c r="O267" s="241"/>
      <c r="P267" s="241"/>
      <c r="Q267" s="241"/>
      <c r="R267" s="241"/>
      <c r="S267" s="241"/>
      <c r="T267" s="242"/>
      <c r="AT267" s="243" t="s">
        <v>142</v>
      </c>
      <c r="AU267" s="243" t="s">
        <v>83</v>
      </c>
      <c r="AV267" s="14" t="s">
        <v>139</v>
      </c>
      <c r="AW267" s="14" t="s">
        <v>31</v>
      </c>
      <c r="AX267" s="14" t="s">
        <v>83</v>
      </c>
      <c r="AY267" s="243" t="s">
        <v>132</v>
      </c>
    </row>
    <row r="268" spans="1:65" s="12" customFormat="1" ht="11.25">
      <c r="B268" s="212"/>
      <c r="C268" s="213"/>
      <c r="D268" s="208" t="s">
        <v>142</v>
      </c>
      <c r="E268" s="214" t="s">
        <v>1</v>
      </c>
      <c r="F268" s="215" t="s">
        <v>146</v>
      </c>
      <c r="G268" s="213"/>
      <c r="H268" s="214" t="s">
        <v>1</v>
      </c>
      <c r="I268" s="216"/>
      <c r="J268" s="213"/>
      <c r="K268" s="213"/>
      <c r="L268" s="217"/>
      <c r="M268" s="218"/>
      <c r="N268" s="219"/>
      <c r="O268" s="219"/>
      <c r="P268" s="219"/>
      <c r="Q268" s="219"/>
      <c r="R268" s="219"/>
      <c r="S268" s="219"/>
      <c r="T268" s="220"/>
      <c r="AT268" s="221" t="s">
        <v>142</v>
      </c>
      <c r="AU268" s="221" t="s">
        <v>83</v>
      </c>
      <c r="AV268" s="12" t="s">
        <v>83</v>
      </c>
      <c r="AW268" s="12" t="s">
        <v>31</v>
      </c>
      <c r="AX268" s="12" t="s">
        <v>75</v>
      </c>
      <c r="AY268" s="221" t="s">
        <v>132</v>
      </c>
    </row>
    <row r="269" spans="1:65" s="2" customFormat="1" ht="21.75" customHeight="1">
      <c r="A269" s="34"/>
      <c r="B269" s="35"/>
      <c r="C269" s="194" t="s">
        <v>232</v>
      </c>
      <c r="D269" s="194" t="s">
        <v>133</v>
      </c>
      <c r="E269" s="195" t="s">
        <v>910</v>
      </c>
      <c r="F269" s="196" t="s">
        <v>911</v>
      </c>
      <c r="G269" s="197" t="s">
        <v>149</v>
      </c>
      <c r="H269" s="198">
        <v>104</v>
      </c>
      <c r="I269" s="199"/>
      <c r="J269" s="200">
        <f>ROUND(I269*H269,2)</f>
        <v>0</v>
      </c>
      <c r="K269" s="196" t="s">
        <v>137</v>
      </c>
      <c r="L269" s="201"/>
      <c r="M269" s="202" t="s">
        <v>1</v>
      </c>
      <c r="N269" s="203" t="s">
        <v>40</v>
      </c>
      <c r="O269" s="71"/>
      <c r="P269" s="204">
        <f>O269*H269</f>
        <v>0</v>
      </c>
      <c r="Q269" s="204">
        <v>3.0000000000000001E-5</v>
      </c>
      <c r="R269" s="204">
        <f>Q269*H269</f>
        <v>3.1199999999999999E-3</v>
      </c>
      <c r="S269" s="204">
        <v>0</v>
      </c>
      <c r="T269" s="205">
        <f>S269*H269</f>
        <v>0</v>
      </c>
      <c r="U269" s="34"/>
      <c r="V269" s="34"/>
      <c r="W269" s="34"/>
      <c r="X269" s="34"/>
      <c r="Y269" s="34"/>
      <c r="Z269" s="34"/>
      <c r="AA269" s="34"/>
      <c r="AB269" s="34"/>
      <c r="AC269" s="34"/>
      <c r="AD269" s="34"/>
      <c r="AE269" s="34"/>
      <c r="AR269" s="206" t="s">
        <v>138</v>
      </c>
      <c r="AT269" s="206" t="s">
        <v>133</v>
      </c>
      <c r="AU269" s="206" t="s">
        <v>83</v>
      </c>
      <c r="AY269" s="17" t="s">
        <v>132</v>
      </c>
      <c r="BE269" s="207">
        <f>IF(N269="základní",J269,0)</f>
        <v>0</v>
      </c>
      <c r="BF269" s="207">
        <f>IF(N269="snížená",J269,0)</f>
        <v>0</v>
      </c>
      <c r="BG269" s="207">
        <f>IF(N269="zákl. přenesená",J269,0)</f>
        <v>0</v>
      </c>
      <c r="BH269" s="207">
        <f>IF(N269="sníž. přenesená",J269,0)</f>
        <v>0</v>
      </c>
      <c r="BI269" s="207">
        <f>IF(N269="nulová",J269,0)</f>
        <v>0</v>
      </c>
      <c r="BJ269" s="17" t="s">
        <v>83</v>
      </c>
      <c r="BK269" s="207">
        <f>ROUND(I269*H269,2)</f>
        <v>0</v>
      </c>
      <c r="BL269" s="17" t="s">
        <v>139</v>
      </c>
      <c r="BM269" s="206" t="s">
        <v>912</v>
      </c>
    </row>
    <row r="270" spans="1:65" s="2" customFormat="1" ht="11.25">
      <c r="A270" s="34"/>
      <c r="B270" s="35"/>
      <c r="C270" s="36"/>
      <c r="D270" s="208" t="s">
        <v>141</v>
      </c>
      <c r="E270" s="36"/>
      <c r="F270" s="209" t="s">
        <v>911</v>
      </c>
      <c r="G270" s="36"/>
      <c r="H270" s="36"/>
      <c r="I270" s="115"/>
      <c r="J270" s="36"/>
      <c r="K270" s="36"/>
      <c r="L270" s="39"/>
      <c r="M270" s="210"/>
      <c r="N270" s="211"/>
      <c r="O270" s="71"/>
      <c r="P270" s="71"/>
      <c r="Q270" s="71"/>
      <c r="R270" s="71"/>
      <c r="S270" s="71"/>
      <c r="T270" s="72"/>
      <c r="U270" s="34"/>
      <c r="V270" s="34"/>
      <c r="W270" s="34"/>
      <c r="X270" s="34"/>
      <c r="Y270" s="34"/>
      <c r="Z270" s="34"/>
      <c r="AA270" s="34"/>
      <c r="AB270" s="34"/>
      <c r="AC270" s="34"/>
      <c r="AD270" s="34"/>
      <c r="AE270" s="34"/>
      <c r="AT270" s="17" t="s">
        <v>141</v>
      </c>
      <c r="AU270" s="17" t="s">
        <v>83</v>
      </c>
    </row>
    <row r="271" spans="1:65" s="12" customFormat="1" ht="11.25">
      <c r="B271" s="212"/>
      <c r="C271" s="213"/>
      <c r="D271" s="208" t="s">
        <v>142</v>
      </c>
      <c r="E271" s="214" t="s">
        <v>1</v>
      </c>
      <c r="F271" s="215" t="s">
        <v>892</v>
      </c>
      <c r="G271" s="213"/>
      <c r="H271" s="214" t="s">
        <v>1</v>
      </c>
      <c r="I271" s="216"/>
      <c r="J271" s="213"/>
      <c r="K271" s="213"/>
      <c r="L271" s="217"/>
      <c r="M271" s="218"/>
      <c r="N271" s="219"/>
      <c r="O271" s="219"/>
      <c r="P271" s="219"/>
      <c r="Q271" s="219"/>
      <c r="R271" s="219"/>
      <c r="S271" s="219"/>
      <c r="T271" s="220"/>
      <c r="AT271" s="221" t="s">
        <v>142</v>
      </c>
      <c r="AU271" s="221" t="s">
        <v>83</v>
      </c>
      <c r="AV271" s="12" t="s">
        <v>83</v>
      </c>
      <c r="AW271" s="12" t="s">
        <v>31</v>
      </c>
      <c r="AX271" s="12" t="s">
        <v>75</v>
      </c>
      <c r="AY271" s="221" t="s">
        <v>132</v>
      </c>
    </row>
    <row r="272" spans="1:65" s="13" customFormat="1" ht="11.25">
      <c r="B272" s="222"/>
      <c r="C272" s="223"/>
      <c r="D272" s="208" t="s">
        <v>142</v>
      </c>
      <c r="E272" s="224" t="s">
        <v>1</v>
      </c>
      <c r="F272" s="225" t="s">
        <v>909</v>
      </c>
      <c r="G272" s="223"/>
      <c r="H272" s="226">
        <v>104</v>
      </c>
      <c r="I272" s="227"/>
      <c r="J272" s="223"/>
      <c r="K272" s="223"/>
      <c r="L272" s="228"/>
      <c r="M272" s="229"/>
      <c r="N272" s="230"/>
      <c r="O272" s="230"/>
      <c r="P272" s="230"/>
      <c r="Q272" s="230"/>
      <c r="R272" s="230"/>
      <c r="S272" s="230"/>
      <c r="T272" s="231"/>
      <c r="AT272" s="232" t="s">
        <v>142</v>
      </c>
      <c r="AU272" s="232" t="s">
        <v>83</v>
      </c>
      <c r="AV272" s="13" t="s">
        <v>85</v>
      </c>
      <c r="AW272" s="13" t="s">
        <v>31</v>
      </c>
      <c r="AX272" s="13" t="s">
        <v>75</v>
      </c>
      <c r="AY272" s="232" t="s">
        <v>132</v>
      </c>
    </row>
    <row r="273" spans="1:65" s="14" customFormat="1" ht="11.25">
      <c r="B273" s="233"/>
      <c r="C273" s="234"/>
      <c r="D273" s="208" t="s">
        <v>142</v>
      </c>
      <c r="E273" s="235" t="s">
        <v>1</v>
      </c>
      <c r="F273" s="236" t="s">
        <v>145</v>
      </c>
      <c r="G273" s="234"/>
      <c r="H273" s="237">
        <v>104</v>
      </c>
      <c r="I273" s="238"/>
      <c r="J273" s="234"/>
      <c r="K273" s="234"/>
      <c r="L273" s="239"/>
      <c r="M273" s="240"/>
      <c r="N273" s="241"/>
      <c r="O273" s="241"/>
      <c r="P273" s="241"/>
      <c r="Q273" s="241"/>
      <c r="R273" s="241"/>
      <c r="S273" s="241"/>
      <c r="T273" s="242"/>
      <c r="AT273" s="243" t="s">
        <v>142</v>
      </c>
      <c r="AU273" s="243" t="s">
        <v>83</v>
      </c>
      <c r="AV273" s="14" t="s">
        <v>139</v>
      </c>
      <c r="AW273" s="14" t="s">
        <v>31</v>
      </c>
      <c r="AX273" s="14" t="s">
        <v>83</v>
      </c>
      <c r="AY273" s="243" t="s">
        <v>132</v>
      </c>
    </row>
    <row r="274" spans="1:65" s="12" customFormat="1" ht="11.25">
      <c r="B274" s="212"/>
      <c r="C274" s="213"/>
      <c r="D274" s="208" t="s">
        <v>142</v>
      </c>
      <c r="E274" s="214" t="s">
        <v>1</v>
      </c>
      <c r="F274" s="215" t="s">
        <v>146</v>
      </c>
      <c r="G274" s="213"/>
      <c r="H274" s="214" t="s">
        <v>1</v>
      </c>
      <c r="I274" s="216"/>
      <c r="J274" s="213"/>
      <c r="K274" s="213"/>
      <c r="L274" s="217"/>
      <c r="M274" s="218"/>
      <c r="N274" s="219"/>
      <c r="O274" s="219"/>
      <c r="P274" s="219"/>
      <c r="Q274" s="219"/>
      <c r="R274" s="219"/>
      <c r="S274" s="219"/>
      <c r="T274" s="220"/>
      <c r="AT274" s="221" t="s">
        <v>142</v>
      </c>
      <c r="AU274" s="221" t="s">
        <v>83</v>
      </c>
      <c r="AV274" s="12" t="s">
        <v>83</v>
      </c>
      <c r="AW274" s="12" t="s">
        <v>31</v>
      </c>
      <c r="AX274" s="12" t="s">
        <v>75</v>
      </c>
      <c r="AY274" s="221" t="s">
        <v>132</v>
      </c>
    </row>
    <row r="275" spans="1:65" s="2" customFormat="1" ht="21.75" customHeight="1">
      <c r="A275" s="34"/>
      <c r="B275" s="35"/>
      <c r="C275" s="194" t="s">
        <v>236</v>
      </c>
      <c r="D275" s="194" t="s">
        <v>133</v>
      </c>
      <c r="E275" s="195" t="s">
        <v>315</v>
      </c>
      <c r="F275" s="196" t="s">
        <v>316</v>
      </c>
      <c r="G275" s="197" t="s">
        <v>149</v>
      </c>
      <c r="H275" s="198">
        <v>4544</v>
      </c>
      <c r="I275" s="199"/>
      <c r="J275" s="200">
        <f>ROUND(I275*H275,2)</f>
        <v>0</v>
      </c>
      <c r="K275" s="196" t="s">
        <v>137</v>
      </c>
      <c r="L275" s="201"/>
      <c r="M275" s="202" t="s">
        <v>1</v>
      </c>
      <c r="N275" s="203" t="s">
        <v>40</v>
      </c>
      <c r="O275" s="71"/>
      <c r="P275" s="204">
        <f>O275*H275</f>
        <v>0</v>
      </c>
      <c r="Q275" s="204">
        <v>4.0999999999999999E-4</v>
      </c>
      <c r="R275" s="204">
        <f>Q275*H275</f>
        <v>1.86304</v>
      </c>
      <c r="S275" s="204">
        <v>0</v>
      </c>
      <c r="T275" s="205">
        <f>S275*H275</f>
        <v>0</v>
      </c>
      <c r="U275" s="34"/>
      <c r="V275" s="34"/>
      <c r="W275" s="34"/>
      <c r="X275" s="34"/>
      <c r="Y275" s="34"/>
      <c r="Z275" s="34"/>
      <c r="AA275" s="34"/>
      <c r="AB275" s="34"/>
      <c r="AC275" s="34"/>
      <c r="AD275" s="34"/>
      <c r="AE275" s="34"/>
      <c r="AR275" s="206" t="s">
        <v>138</v>
      </c>
      <c r="AT275" s="206" t="s">
        <v>133</v>
      </c>
      <c r="AU275" s="206" t="s">
        <v>83</v>
      </c>
      <c r="AY275" s="17" t="s">
        <v>132</v>
      </c>
      <c r="BE275" s="207">
        <f>IF(N275="základní",J275,0)</f>
        <v>0</v>
      </c>
      <c r="BF275" s="207">
        <f>IF(N275="snížená",J275,0)</f>
        <v>0</v>
      </c>
      <c r="BG275" s="207">
        <f>IF(N275="zákl. přenesená",J275,0)</f>
        <v>0</v>
      </c>
      <c r="BH275" s="207">
        <f>IF(N275="sníž. přenesená",J275,0)</f>
        <v>0</v>
      </c>
      <c r="BI275" s="207">
        <f>IF(N275="nulová",J275,0)</f>
        <v>0</v>
      </c>
      <c r="BJ275" s="17" t="s">
        <v>83</v>
      </c>
      <c r="BK275" s="207">
        <f>ROUND(I275*H275,2)</f>
        <v>0</v>
      </c>
      <c r="BL275" s="17" t="s">
        <v>139</v>
      </c>
      <c r="BM275" s="206" t="s">
        <v>913</v>
      </c>
    </row>
    <row r="276" spans="1:65" s="2" customFormat="1" ht="11.25">
      <c r="A276" s="34"/>
      <c r="B276" s="35"/>
      <c r="C276" s="36"/>
      <c r="D276" s="208" t="s">
        <v>141</v>
      </c>
      <c r="E276" s="36"/>
      <c r="F276" s="209" t="s">
        <v>316</v>
      </c>
      <c r="G276" s="36"/>
      <c r="H276" s="36"/>
      <c r="I276" s="115"/>
      <c r="J276" s="36"/>
      <c r="K276" s="36"/>
      <c r="L276" s="39"/>
      <c r="M276" s="210"/>
      <c r="N276" s="211"/>
      <c r="O276" s="71"/>
      <c r="P276" s="71"/>
      <c r="Q276" s="71"/>
      <c r="R276" s="71"/>
      <c r="S276" s="71"/>
      <c r="T276" s="72"/>
      <c r="U276" s="34"/>
      <c r="V276" s="34"/>
      <c r="W276" s="34"/>
      <c r="X276" s="34"/>
      <c r="Y276" s="34"/>
      <c r="Z276" s="34"/>
      <c r="AA276" s="34"/>
      <c r="AB276" s="34"/>
      <c r="AC276" s="34"/>
      <c r="AD276" s="34"/>
      <c r="AE276" s="34"/>
      <c r="AT276" s="17" t="s">
        <v>141</v>
      </c>
      <c r="AU276" s="17" t="s">
        <v>83</v>
      </c>
    </row>
    <row r="277" spans="1:65" s="13" customFormat="1" ht="11.25">
      <c r="B277" s="222"/>
      <c r="C277" s="223"/>
      <c r="D277" s="208" t="s">
        <v>142</v>
      </c>
      <c r="E277" s="224" t="s">
        <v>1</v>
      </c>
      <c r="F277" s="225" t="s">
        <v>914</v>
      </c>
      <c r="G277" s="223"/>
      <c r="H277" s="226">
        <v>2729.92</v>
      </c>
      <c r="I277" s="227"/>
      <c r="J277" s="223"/>
      <c r="K277" s="223"/>
      <c r="L277" s="228"/>
      <c r="M277" s="229"/>
      <c r="N277" s="230"/>
      <c r="O277" s="230"/>
      <c r="P277" s="230"/>
      <c r="Q277" s="230"/>
      <c r="R277" s="230"/>
      <c r="S277" s="230"/>
      <c r="T277" s="231"/>
      <c r="AT277" s="232" t="s">
        <v>142</v>
      </c>
      <c r="AU277" s="232" t="s">
        <v>83</v>
      </c>
      <c r="AV277" s="13" t="s">
        <v>85</v>
      </c>
      <c r="AW277" s="13" t="s">
        <v>31</v>
      </c>
      <c r="AX277" s="13" t="s">
        <v>75</v>
      </c>
      <c r="AY277" s="232" t="s">
        <v>132</v>
      </c>
    </row>
    <row r="278" spans="1:65" s="13" customFormat="1" ht="11.25">
      <c r="B278" s="222"/>
      <c r="C278" s="223"/>
      <c r="D278" s="208" t="s">
        <v>142</v>
      </c>
      <c r="E278" s="224" t="s">
        <v>1</v>
      </c>
      <c r="F278" s="225" t="s">
        <v>915</v>
      </c>
      <c r="G278" s="223"/>
      <c r="H278" s="226">
        <v>2.08</v>
      </c>
      <c r="I278" s="227"/>
      <c r="J278" s="223"/>
      <c r="K278" s="223"/>
      <c r="L278" s="228"/>
      <c r="M278" s="229"/>
      <c r="N278" s="230"/>
      <c r="O278" s="230"/>
      <c r="P278" s="230"/>
      <c r="Q278" s="230"/>
      <c r="R278" s="230"/>
      <c r="S278" s="230"/>
      <c r="T278" s="231"/>
      <c r="AT278" s="232" t="s">
        <v>142</v>
      </c>
      <c r="AU278" s="232" t="s">
        <v>83</v>
      </c>
      <c r="AV278" s="13" t="s">
        <v>85</v>
      </c>
      <c r="AW278" s="13" t="s">
        <v>31</v>
      </c>
      <c r="AX278" s="13" t="s">
        <v>75</v>
      </c>
      <c r="AY278" s="232" t="s">
        <v>132</v>
      </c>
    </row>
    <row r="279" spans="1:65" s="13" customFormat="1" ht="11.25">
      <c r="B279" s="222"/>
      <c r="C279" s="223"/>
      <c r="D279" s="208" t="s">
        <v>142</v>
      </c>
      <c r="E279" s="224" t="s">
        <v>1</v>
      </c>
      <c r="F279" s="225" t="s">
        <v>916</v>
      </c>
      <c r="G279" s="223"/>
      <c r="H279" s="226">
        <v>1811.84</v>
      </c>
      <c r="I279" s="227"/>
      <c r="J279" s="223"/>
      <c r="K279" s="223"/>
      <c r="L279" s="228"/>
      <c r="M279" s="229"/>
      <c r="N279" s="230"/>
      <c r="O279" s="230"/>
      <c r="P279" s="230"/>
      <c r="Q279" s="230"/>
      <c r="R279" s="230"/>
      <c r="S279" s="230"/>
      <c r="T279" s="231"/>
      <c r="AT279" s="232" t="s">
        <v>142</v>
      </c>
      <c r="AU279" s="232" t="s">
        <v>83</v>
      </c>
      <c r="AV279" s="13" t="s">
        <v>85</v>
      </c>
      <c r="AW279" s="13" t="s">
        <v>31</v>
      </c>
      <c r="AX279" s="13" t="s">
        <v>75</v>
      </c>
      <c r="AY279" s="232" t="s">
        <v>132</v>
      </c>
    </row>
    <row r="280" spans="1:65" s="13" customFormat="1" ht="11.25">
      <c r="B280" s="222"/>
      <c r="C280" s="223"/>
      <c r="D280" s="208" t="s">
        <v>142</v>
      </c>
      <c r="E280" s="224" t="s">
        <v>1</v>
      </c>
      <c r="F280" s="225" t="s">
        <v>160</v>
      </c>
      <c r="G280" s="223"/>
      <c r="H280" s="226">
        <v>0.16</v>
      </c>
      <c r="I280" s="227"/>
      <c r="J280" s="223"/>
      <c r="K280" s="223"/>
      <c r="L280" s="228"/>
      <c r="M280" s="229"/>
      <c r="N280" s="230"/>
      <c r="O280" s="230"/>
      <c r="P280" s="230"/>
      <c r="Q280" s="230"/>
      <c r="R280" s="230"/>
      <c r="S280" s="230"/>
      <c r="T280" s="231"/>
      <c r="AT280" s="232" t="s">
        <v>142</v>
      </c>
      <c r="AU280" s="232" t="s">
        <v>83</v>
      </c>
      <c r="AV280" s="13" t="s">
        <v>85</v>
      </c>
      <c r="AW280" s="13" t="s">
        <v>31</v>
      </c>
      <c r="AX280" s="13" t="s">
        <v>75</v>
      </c>
      <c r="AY280" s="232" t="s">
        <v>132</v>
      </c>
    </row>
    <row r="281" spans="1:65" s="14" customFormat="1" ht="11.25">
      <c r="B281" s="233"/>
      <c r="C281" s="234"/>
      <c r="D281" s="208" t="s">
        <v>142</v>
      </c>
      <c r="E281" s="235" t="s">
        <v>1</v>
      </c>
      <c r="F281" s="236" t="s">
        <v>145</v>
      </c>
      <c r="G281" s="234"/>
      <c r="H281" s="237">
        <v>4544</v>
      </c>
      <c r="I281" s="238"/>
      <c r="J281" s="234"/>
      <c r="K281" s="234"/>
      <c r="L281" s="239"/>
      <c r="M281" s="240"/>
      <c r="N281" s="241"/>
      <c r="O281" s="241"/>
      <c r="P281" s="241"/>
      <c r="Q281" s="241"/>
      <c r="R281" s="241"/>
      <c r="S281" s="241"/>
      <c r="T281" s="242"/>
      <c r="AT281" s="243" t="s">
        <v>142</v>
      </c>
      <c r="AU281" s="243" t="s">
        <v>83</v>
      </c>
      <c r="AV281" s="14" t="s">
        <v>139</v>
      </c>
      <c r="AW281" s="14" t="s">
        <v>31</v>
      </c>
      <c r="AX281" s="14" t="s">
        <v>83</v>
      </c>
      <c r="AY281" s="243" t="s">
        <v>132</v>
      </c>
    </row>
    <row r="282" spans="1:65" s="12" customFormat="1" ht="11.25">
      <c r="B282" s="212"/>
      <c r="C282" s="213"/>
      <c r="D282" s="208" t="s">
        <v>142</v>
      </c>
      <c r="E282" s="214" t="s">
        <v>1</v>
      </c>
      <c r="F282" s="215" t="s">
        <v>146</v>
      </c>
      <c r="G282" s="213"/>
      <c r="H282" s="214" t="s">
        <v>1</v>
      </c>
      <c r="I282" s="216"/>
      <c r="J282" s="213"/>
      <c r="K282" s="213"/>
      <c r="L282" s="217"/>
      <c r="M282" s="218"/>
      <c r="N282" s="219"/>
      <c r="O282" s="219"/>
      <c r="P282" s="219"/>
      <c r="Q282" s="219"/>
      <c r="R282" s="219"/>
      <c r="S282" s="219"/>
      <c r="T282" s="220"/>
      <c r="AT282" s="221" t="s">
        <v>142</v>
      </c>
      <c r="AU282" s="221" t="s">
        <v>83</v>
      </c>
      <c r="AV282" s="12" t="s">
        <v>83</v>
      </c>
      <c r="AW282" s="12" t="s">
        <v>31</v>
      </c>
      <c r="AX282" s="12" t="s">
        <v>75</v>
      </c>
      <c r="AY282" s="221" t="s">
        <v>132</v>
      </c>
    </row>
    <row r="283" spans="1:65" s="2" customFormat="1" ht="21.75" customHeight="1">
      <c r="A283" s="34"/>
      <c r="B283" s="35"/>
      <c r="C283" s="194" t="s">
        <v>240</v>
      </c>
      <c r="D283" s="194" t="s">
        <v>133</v>
      </c>
      <c r="E283" s="195" t="s">
        <v>320</v>
      </c>
      <c r="F283" s="196" t="s">
        <v>321</v>
      </c>
      <c r="G283" s="197" t="s">
        <v>149</v>
      </c>
      <c r="H283" s="198">
        <v>4544</v>
      </c>
      <c r="I283" s="199"/>
      <c r="J283" s="200">
        <f>ROUND(I283*H283,2)</f>
        <v>0</v>
      </c>
      <c r="K283" s="196" t="s">
        <v>137</v>
      </c>
      <c r="L283" s="201"/>
      <c r="M283" s="202" t="s">
        <v>1</v>
      </c>
      <c r="N283" s="203" t="s">
        <v>40</v>
      </c>
      <c r="O283" s="71"/>
      <c r="P283" s="204">
        <f>O283*H283</f>
        <v>0</v>
      </c>
      <c r="Q283" s="204">
        <v>5.0000000000000002E-5</v>
      </c>
      <c r="R283" s="204">
        <f>Q283*H283</f>
        <v>0.22720000000000001</v>
      </c>
      <c r="S283" s="204">
        <v>0</v>
      </c>
      <c r="T283" s="205">
        <f>S283*H283</f>
        <v>0</v>
      </c>
      <c r="U283" s="34"/>
      <c r="V283" s="34"/>
      <c r="W283" s="34"/>
      <c r="X283" s="34"/>
      <c r="Y283" s="34"/>
      <c r="Z283" s="34"/>
      <c r="AA283" s="34"/>
      <c r="AB283" s="34"/>
      <c r="AC283" s="34"/>
      <c r="AD283" s="34"/>
      <c r="AE283" s="34"/>
      <c r="AR283" s="206" t="s">
        <v>138</v>
      </c>
      <c r="AT283" s="206" t="s">
        <v>133</v>
      </c>
      <c r="AU283" s="206" t="s">
        <v>83</v>
      </c>
      <c r="AY283" s="17" t="s">
        <v>132</v>
      </c>
      <c r="BE283" s="207">
        <f>IF(N283="základní",J283,0)</f>
        <v>0</v>
      </c>
      <c r="BF283" s="207">
        <f>IF(N283="snížená",J283,0)</f>
        <v>0</v>
      </c>
      <c r="BG283" s="207">
        <f>IF(N283="zákl. přenesená",J283,0)</f>
        <v>0</v>
      </c>
      <c r="BH283" s="207">
        <f>IF(N283="sníž. přenesená",J283,0)</f>
        <v>0</v>
      </c>
      <c r="BI283" s="207">
        <f>IF(N283="nulová",J283,0)</f>
        <v>0</v>
      </c>
      <c r="BJ283" s="17" t="s">
        <v>83</v>
      </c>
      <c r="BK283" s="207">
        <f>ROUND(I283*H283,2)</f>
        <v>0</v>
      </c>
      <c r="BL283" s="17" t="s">
        <v>139</v>
      </c>
      <c r="BM283" s="206" t="s">
        <v>917</v>
      </c>
    </row>
    <row r="284" spans="1:65" s="2" customFormat="1" ht="11.25">
      <c r="A284" s="34"/>
      <c r="B284" s="35"/>
      <c r="C284" s="36"/>
      <c r="D284" s="208" t="s">
        <v>141</v>
      </c>
      <c r="E284" s="36"/>
      <c r="F284" s="209" t="s">
        <v>321</v>
      </c>
      <c r="G284" s="36"/>
      <c r="H284" s="36"/>
      <c r="I284" s="115"/>
      <c r="J284" s="36"/>
      <c r="K284" s="36"/>
      <c r="L284" s="39"/>
      <c r="M284" s="210"/>
      <c r="N284" s="211"/>
      <c r="O284" s="71"/>
      <c r="P284" s="71"/>
      <c r="Q284" s="71"/>
      <c r="R284" s="71"/>
      <c r="S284" s="71"/>
      <c r="T284" s="72"/>
      <c r="U284" s="34"/>
      <c r="V284" s="34"/>
      <c r="W284" s="34"/>
      <c r="X284" s="34"/>
      <c r="Y284" s="34"/>
      <c r="Z284" s="34"/>
      <c r="AA284" s="34"/>
      <c r="AB284" s="34"/>
      <c r="AC284" s="34"/>
      <c r="AD284" s="34"/>
      <c r="AE284" s="34"/>
      <c r="AT284" s="17" t="s">
        <v>141</v>
      </c>
      <c r="AU284" s="17" t="s">
        <v>83</v>
      </c>
    </row>
    <row r="285" spans="1:65" s="13" customFormat="1" ht="11.25">
      <c r="B285" s="222"/>
      <c r="C285" s="223"/>
      <c r="D285" s="208" t="s">
        <v>142</v>
      </c>
      <c r="E285" s="224" t="s">
        <v>1</v>
      </c>
      <c r="F285" s="225" t="s">
        <v>914</v>
      </c>
      <c r="G285" s="223"/>
      <c r="H285" s="226">
        <v>2729.92</v>
      </c>
      <c r="I285" s="227"/>
      <c r="J285" s="223"/>
      <c r="K285" s="223"/>
      <c r="L285" s="228"/>
      <c r="M285" s="229"/>
      <c r="N285" s="230"/>
      <c r="O285" s="230"/>
      <c r="P285" s="230"/>
      <c r="Q285" s="230"/>
      <c r="R285" s="230"/>
      <c r="S285" s="230"/>
      <c r="T285" s="231"/>
      <c r="AT285" s="232" t="s">
        <v>142</v>
      </c>
      <c r="AU285" s="232" t="s">
        <v>83</v>
      </c>
      <c r="AV285" s="13" t="s">
        <v>85</v>
      </c>
      <c r="AW285" s="13" t="s">
        <v>31</v>
      </c>
      <c r="AX285" s="13" t="s">
        <v>75</v>
      </c>
      <c r="AY285" s="232" t="s">
        <v>132</v>
      </c>
    </row>
    <row r="286" spans="1:65" s="13" customFormat="1" ht="11.25">
      <c r="B286" s="222"/>
      <c r="C286" s="223"/>
      <c r="D286" s="208" t="s">
        <v>142</v>
      </c>
      <c r="E286" s="224" t="s">
        <v>1</v>
      </c>
      <c r="F286" s="225" t="s">
        <v>915</v>
      </c>
      <c r="G286" s="223"/>
      <c r="H286" s="226">
        <v>2.08</v>
      </c>
      <c r="I286" s="227"/>
      <c r="J286" s="223"/>
      <c r="K286" s="223"/>
      <c r="L286" s="228"/>
      <c r="M286" s="229"/>
      <c r="N286" s="230"/>
      <c r="O286" s="230"/>
      <c r="P286" s="230"/>
      <c r="Q286" s="230"/>
      <c r="R286" s="230"/>
      <c r="S286" s="230"/>
      <c r="T286" s="231"/>
      <c r="AT286" s="232" t="s">
        <v>142</v>
      </c>
      <c r="AU286" s="232" t="s">
        <v>83</v>
      </c>
      <c r="AV286" s="13" t="s">
        <v>85</v>
      </c>
      <c r="AW286" s="13" t="s">
        <v>31</v>
      </c>
      <c r="AX286" s="13" t="s">
        <v>75</v>
      </c>
      <c r="AY286" s="232" t="s">
        <v>132</v>
      </c>
    </row>
    <row r="287" spans="1:65" s="13" customFormat="1" ht="11.25">
      <c r="B287" s="222"/>
      <c r="C287" s="223"/>
      <c r="D287" s="208" t="s">
        <v>142</v>
      </c>
      <c r="E287" s="224" t="s">
        <v>1</v>
      </c>
      <c r="F287" s="225" t="s">
        <v>916</v>
      </c>
      <c r="G287" s="223"/>
      <c r="H287" s="226">
        <v>1811.84</v>
      </c>
      <c r="I287" s="227"/>
      <c r="J287" s="223"/>
      <c r="K287" s="223"/>
      <c r="L287" s="228"/>
      <c r="M287" s="229"/>
      <c r="N287" s="230"/>
      <c r="O287" s="230"/>
      <c r="P287" s="230"/>
      <c r="Q287" s="230"/>
      <c r="R287" s="230"/>
      <c r="S287" s="230"/>
      <c r="T287" s="231"/>
      <c r="AT287" s="232" t="s">
        <v>142</v>
      </c>
      <c r="AU287" s="232" t="s">
        <v>83</v>
      </c>
      <c r="AV287" s="13" t="s">
        <v>85</v>
      </c>
      <c r="AW287" s="13" t="s">
        <v>31</v>
      </c>
      <c r="AX287" s="13" t="s">
        <v>75</v>
      </c>
      <c r="AY287" s="232" t="s">
        <v>132</v>
      </c>
    </row>
    <row r="288" spans="1:65" s="13" customFormat="1" ht="11.25">
      <c r="B288" s="222"/>
      <c r="C288" s="223"/>
      <c r="D288" s="208" t="s">
        <v>142</v>
      </c>
      <c r="E288" s="224" t="s">
        <v>1</v>
      </c>
      <c r="F288" s="225" t="s">
        <v>160</v>
      </c>
      <c r="G288" s="223"/>
      <c r="H288" s="226">
        <v>0.16</v>
      </c>
      <c r="I288" s="227"/>
      <c r="J288" s="223"/>
      <c r="K288" s="223"/>
      <c r="L288" s="228"/>
      <c r="M288" s="229"/>
      <c r="N288" s="230"/>
      <c r="O288" s="230"/>
      <c r="P288" s="230"/>
      <c r="Q288" s="230"/>
      <c r="R288" s="230"/>
      <c r="S288" s="230"/>
      <c r="T288" s="231"/>
      <c r="AT288" s="232" t="s">
        <v>142</v>
      </c>
      <c r="AU288" s="232" t="s">
        <v>83</v>
      </c>
      <c r="AV288" s="13" t="s">
        <v>85</v>
      </c>
      <c r="AW288" s="13" t="s">
        <v>31</v>
      </c>
      <c r="AX288" s="13" t="s">
        <v>75</v>
      </c>
      <c r="AY288" s="232" t="s">
        <v>132</v>
      </c>
    </row>
    <row r="289" spans="1:65" s="14" customFormat="1" ht="11.25">
      <c r="B289" s="233"/>
      <c r="C289" s="234"/>
      <c r="D289" s="208" t="s">
        <v>142</v>
      </c>
      <c r="E289" s="235" t="s">
        <v>1</v>
      </c>
      <c r="F289" s="236" t="s">
        <v>145</v>
      </c>
      <c r="G289" s="234"/>
      <c r="H289" s="237">
        <v>4544</v>
      </c>
      <c r="I289" s="238"/>
      <c r="J289" s="234"/>
      <c r="K289" s="234"/>
      <c r="L289" s="239"/>
      <c r="M289" s="240"/>
      <c r="N289" s="241"/>
      <c r="O289" s="241"/>
      <c r="P289" s="241"/>
      <c r="Q289" s="241"/>
      <c r="R289" s="241"/>
      <c r="S289" s="241"/>
      <c r="T289" s="242"/>
      <c r="AT289" s="243" t="s">
        <v>142</v>
      </c>
      <c r="AU289" s="243" t="s">
        <v>83</v>
      </c>
      <c r="AV289" s="14" t="s">
        <v>139</v>
      </c>
      <c r="AW289" s="14" t="s">
        <v>31</v>
      </c>
      <c r="AX289" s="14" t="s">
        <v>83</v>
      </c>
      <c r="AY289" s="243" t="s">
        <v>132</v>
      </c>
    </row>
    <row r="290" spans="1:65" s="12" customFormat="1" ht="11.25">
      <c r="B290" s="212"/>
      <c r="C290" s="213"/>
      <c r="D290" s="208" t="s">
        <v>142</v>
      </c>
      <c r="E290" s="214" t="s">
        <v>1</v>
      </c>
      <c r="F290" s="215" t="s">
        <v>146</v>
      </c>
      <c r="G290" s="213"/>
      <c r="H290" s="214" t="s">
        <v>1</v>
      </c>
      <c r="I290" s="216"/>
      <c r="J290" s="213"/>
      <c r="K290" s="213"/>
      <c r="L290" s="217"/>
      <c r="M290" s="218"/>
      <c r="N290" s="219"/>
      <c r="O290" s="219"/>
      <c r="P290" s="219"/>
      <c r="Q290" s="219"/>
      <c r="R290" s="219"/>
      <c r="S290" s="219"/>
      <c r="T290" s="220"/>
      <c r="AT290" s="221" t="s">
        <v>142</v>
      </c>
      <c r="AU290" s="221" t="s">
        <v>83</v>
      </c>
      <c r="AV290" s="12" t="s">
        <v>83</v>
      </c>
      <c r="AW290" s="12" t="s">
        <v>31</v>
      </c>
      <c r="AX290" s="12" t="s">
        <v>75</v>
      </c>
      <c r="AY290" s="221" t="s">
        <v>132</v>
      </c>
    </row>
    <row r="291" spans="1:65" s="2" customFormat="1" ht="21.75" customHeight="1">
      <c r="A291" s="34"/>
      <c r="B291" s="35"/>
      <c r="C291" s="194" t="s">
        <v>7</v>
      </c>
      <c r="D291" s="194" t="s">
        <v>133</v>
      </c>
      <c r="E291" s="195" t="s">
        <v>302</v>
      </c>
      <c r="F291" s="196" t="s">
        <v>303</v>
      </c>
      <c r="G291" s="197" t="s">
        <v>149</v>
      </c>
      <c r="H291" s="198">
        <v>4544</v>
      </c>
      <c r="I291" s="199"/>
      <c r="J291" s="200">
        <f>ROUND(I291*H291,2)</f>
        <v>0</v>
      </c>
      <c r="K291" s="196" t="s">
        <v>137</v>
      </c>
      <c r="L291" s="201"/>
      <c r="M291" s="202" t="s">
        <v>1</v>
      </c>
      <c r="N291" s="203" t="s">
        <v>40</v>
      </c>
      <c r="O291" s="71"/>
      <c r="P291" s="204">
        <f>O291*H291</f>
        <v>0</v>
      </c>
      <c r="Q291" s="204">
        <v>1.4999999999999999E-4</v>
      </c>
      <c r="R291" s="204">
        <f>Q291*H291</f>
        <v>0.68159999999999998</v>
      </c>
      <c r="S291" s="204">
        <v>0</v>
      </c>
      <c r="T291" s="205">
        <f>S291*H291</f>
        <v>0</v>
      </c>
      <c r="U291" s="34"/>
      <c r="V291" s="34"/>
      <c r="W291" s="34"/>
      <c r="X291" s="34"/>
      <c r="Y291" s="34"/>
      <c r="Z291" s="34"/>
      <c r="AA291" s="34"/>
      <c r="AB291" s="34"/>
      <c r="AC291" s="34"/>
      <c r="AD291" s="34"/>
      <c r="AE291" s="34"/>
      <c r="AR291" s="206" t="s">
        <v>138</v>
      </c>
      <c r="AT291" s="206" t="s">
        <v>133</v>
      </c>
      <c r="AU291" s="206" t="s">
        <v>83</v>
      </c>
      <c r="AY291" s="17" t="s">
        <v>132</v>
      </c>
      <c r="BE291" s="207">
        <f>IF(N291="základní",J291,0)</f>
        <v>0</v>
      </c>
      <c r="BF291" s="207">
        <f>IF(N291="snížená",J291,0)</f>
        <v>0</v>
      </c>
      <c r="BG291" s="207">
        <f>IF(N291="zákl. přenesená",J291,0)</f>
        <v>0</v>
      </c>
      <c r="BH291" s="207">
        <f>IF(N291="sníž. přenesená",J291,0)</f>
        <v>0</v>
      </c>
      <c r="BI291" s="207">
        <f>IF(N291="nulová",J291,0)</f>
        <v>0</v>
      </c>
      <c r="BJ291" s="17" t="s">
        <v>83</v>
      </c>
      <c r="BK291" s="207">
        <f>ROUND(I291*H291,2)</f>
        <v>0</v>
      </c>
      <c r="BL291" s="17" t="s">
        <v>139</v>
      </c>
      <c r="BM291" s="206" t="s">
        <v>918</v>
      </c>
    </row>
    <row r="292" spans="1:65" s="2" customFormat="1" ht="11.25">
      <c r="A292" s="34"/>
      <c r="B292" s="35"/>
      <c r="C292" s="36"/>
      <c r="D292" s="208" t="s">
        <v>141</v>
      </c>
      <c r="E292" s="36"/>
      <c r="F292" s="209" t="s">
        <v>303</v>
      </c>
      <c r="G292" s="36"/>
      <c r="H292" s="36"/>
      <c r="I292" s="115"/>
      <c r="J292" s="36"/>
      <c r="K292" s="36"/>
      <c r="L292" s="39"/>
      <c r="M292" s="210"/>
      <c r="N292" s="211"/>
      <c r="O292" s="71"/>
      <c r="P292" s="71"/>
      <c r="Q292" s="71"/>
      <c r="R292" s="71"/>
      <c r="S292" s="71"/>
      <c r="T292" s="72"/>
      <c r="U292" s="34"/>
      <c r="V292" s="34"/>
      <c r="W292" s="34"/>
      <c r="X292" s="34"/>
      <c r="Y292" s="34"/>
      <c r="Z292" s="34"/>
      <c r="AA292" s="34"/>
      <c r="AB292" s="34"/>
      <c r="AC292" s="34"/>
      <c r="AD292" s="34"/>
      <c r="AE292" s="34"/>
      <c r="AT292" s="17" t="s">
        <v>141</v>
      </c>
      <c r="AU292" s="17" t="s">
        <v>83</v>
      </c>
    </row>
    <row r="293" spans="1:65" s="13" customFormat="1" ht="11.25">
      <c r="B293" s="222"/>
      <c r="C293" s="223"/>
      <c r="D293" s="208" t="s">
        <v>142</v>
      </c>
      <c r="E293" s="224" t="s">
        <v>1</v>
      </c>
      <c r="F293" s="225" t="s">
        <v>914</v>
      </c>
      <c r="G293" s="223"/>
      <c r="H293" s="226">
        <v>2729.92</v>
      </c>
      <c r="I293" s="227"/>
      <c r="J293" s="223"/>
      <c r="K293" s="223"/>
      <c r="L293" s="228"/>
      <c r="M293" s="229"/>
      <c r="N293" s="230"/>
      <c r="O293" s="230"/>
      <c r="P293" s="230"/>
      <c r="Q293" s="230"/>
      <c r="R293" s="230"/>
      <c r="S293" s="230"/>
      <c r="T293" s="231"/>
      <c r="AT293" s="232" t="s">
        <v>142</v>
      </c>
      <c r="AU293" s="232" t="s">
        <v>83</v>
      </c>
      <c r="AV293" s="13" t="s">
        <v>85</v>
      </c>
      <c r="AW293" s="13" t="s">
        <v>31</v>
      </c>
      <c r="AX293" s="13" t="s">
        <v>75</v>
      </c>
      <c r="AY293" s="232" t="s">
        <v>132</v>
      </c>
    </row>
    <row r="294" spans="1:65" s="13" customFormat="1" ht="11.25">
      <c r="B294" s="222"/>
      <c r="C294" s="223"/>
      <c r="D294" s="208" t="s">
        <v>142</v>
      </c>
      <c r="E294" s="224" t="s">
        <v>1</v>
      </c>
      <c r="F294" s="225" t="s">
        <v>915</v>
      </c>
      <c r="G294" s="223"/>
      <c r="H294" s="226">
        <v>2.08</v>
      </c>
      <c r="I294" s="227"/>
      <c r="J294" s="223"/>
      <c r="K294" s="223"/>
      <c r="L294" s="228"/>
      <c r="M294" s="229"/>
      <c r="N294" s="230"/>
      <c r="O294" s="230"/>
      <c r="P294" s="230"/>
      <c r="Q294" s="230"/>
      <c r="R294" s="230"/>
      <c r="S294" s="230"/>
      <c r="T294" s="231"/>
      <c r="AT294" s="232" t="s">
        <v>142</v>
      </c>
      <c r="AU294" s="232" t="s">
        <v>83</v>
      </c>
      <c r="AV294" s="13" t="s">
        <v>85</v>
      </c>
      <c r="AW294" s="13" t="s">
        <v>31</v>
      </c>
      <c r="AX294" s="13" t="s">
        <v>75</v>
      </c>
      <c r="AY294" s="232" t="s">
        <v>132</v>
      </c>
    </row>
    <row r="295" spans="1:65" s="13" customFormat="1" ht="11.25">
      <c r="B295" s="222"/>
      <c r="C295" s="223"/>
      <c r="D295" s="208" t="s">
        <v>142</v>
      </c>
      <c r="E295" s="224" t="s">
        <v>1</v>
      </c>
      <c r="F295" s="225" t="s">
        <v>916</v>
      </c>
      <c r="G295" s="223"/>
      <c r="H295" s="226">
        <v>1811.84</v>
      </c>
      <c r="I295" s="227"/>
      <c r="J295" s="223"/>
      <c r="K295" s="223"/>
      <c r="L295" s="228"/>
      <c r="M295" s="229"/>
      <c r="N295" s="230"/>
      <c r="O295" s="230"/>
      <c r="P295" s="230"/>
      <c r="Q295" s="230"/>
      <c r="R295" s="230"/>
      <c r="S295" s="230"/>
      <c r="T295" s="231"/>
      <c r="AT295" s="232" t="s">
        <v>142</v>
      </c>
      <c r="AU295" s="232" t="s">
        <v>83</v>
      </c>
      <c r="AV295" s="13" t="s">
        <v>85</v>
      </c>
      <c r="AW295" s="13" t="s">
        <v>31</v>
      </c>
      <c r="AX295" s="13" t="s">
        <v>75</v>
      </c>
      <c r="AY295" s="232" t="s">
        <v>132</v>
      </c>
    </row>
    <row r="296" spans="1:65" s="13" customFormat="1" ht="11.25">
      <c r="B296" s="222"/>
      <c r="C296" s="223"/>
      <c r="D296" s="208" t="s">
        <v>142</v>
      </c>
      <c r="E296" s="224" t="s">
        <v>1</v>
      </c>
      <c r="F296" s="225" t="s">
        <v>160</v>
      </c>
      <c r="G296" s="223"/>
      <c r="H296" s="226">
        <v>0.16</v>
      </c>
      <c r="I296" s="227"/>
      <c r="J296" s="223"/>
      <c r="K296" s="223"/>
      <c r="L296" s="228"/>
      <c r="M296" s="229"/>
      <c r="N296" s="230"/>
      <c r="O296" s="230"/>
      <c r="P296" s="230"/>
      <c r="Q296" s="230"/>
      <c r="R296" s="230"/>
      <c r="S296" s="230"/>
      <c r="T296" s="231"/>
      <c r="AT296" s="232" t="s">
        <v>142</v>
      </c>
      <c r="AU296" s="232" t="s">
        <v>83</v>
      </c>
      <c r="AV296" s="13" t="s">
        <v>85</v>
      </c>
      <c r="AW296" s="13" t="s">
        <v>31</v>
      </c>
      <c r="AX296" s="13" t="s">
        <v>75</v>
      </c>
      <c r="AY296" s="232" t="s">
        <v>132</v>
      </c>
    </row>
    <row r="297" spans="1:65" s="14" customFormat="1" ht="11.25">
      <c r="B297" s="233"/>
      <c r="C297" s="234"/>
      <c r="D297" s="208" t="s">
        <v>142</v>
      </c>
      <c r="E297" s="235" t="s">
        <v>1</v>
      </c>
      <c r="F297" s="236" t="s">
        <v>145</v>
      </c>
      <c r="G297" s="234"/>
      <c r="H297" s="237">
        <v>4544</v>
      </c>
      <c r="I297" s="238"/>
      <c r="J297" s="234"/>
      <c r="K297" s="234"/>
      <c r="L297" s="239"/>
      <c r="M297" s="240"/>
      <c r="N297" s="241"/>
      <c r="O297" s="241"/>
      <c r="P297" s="241"/>
      <c r="Q297" s="241"/>
      <c r="R297" s="241"/>
      <c r="S297" s="241"/>
      <c r="T297" s="242"/>
      <c r="AT297" s="243" t="s">
        <v>142</v>
      </c>
      <c r="AU297" s="243" t="s">
        <v>83</v>
      </c>
      <c r="AV297" s="14" t="s">
        <v>139</v>
      </c>
      <c r="AW297" s="14" t="s">
        <v>31</v>
      </c>
      <c r="AX297" s="14" t="s">
        <v>83</v>
      </c>
      <c r="AY297" s="243" t="s">
        <v>132</v>
      </c>
    </row>
    <row r="298" spans="1:65" s="12" customFormat="1" ht="11.25">
      <c r="B298" s="212"/>
      <c r="C298" s="213"/>
      <c r="D298" s="208" t="s">
        <v>142</v>
      </c>
      <c r="E298" s="214" t="s">
        <v>1</v>
      </c>
      <c r="F298" s="215" t="s">
        <v>146</v>
      </c>
      <c r="G298" s="213"/>
      <c r="H298" s="214" t="s">
        <v>1</v>
      </c>
      <c r="I298" s="216"/>
      <c r="J298" s="213"/>
      <c r="K298" s="213"/>
      <c r="L298" s="217"/>
      <c r="M298" s="218"/>
      <c r="N298" s="219"/>
      <c r="O298" s="219"/>
      <c r="P298" s="219"/>
      <c r="Q298" s="219"/>
      <c r="R298" s="219"/>
      <c r="S298" s="219"/>
      <c r="T298" s="220"/>
      <c r="AT298" s="221" t="s">
        <v>142</v>
      </c>
      <c r="AU298" s="221" t="s">
        <v>83</v>
      </c>
      <c r="AV298" s="12" t="s">
        <v>83</v>
      </c>
      <c r="AW298" s="12" t="s">
        <v>31</v>
      </c>
      <c r="AX298" s="12" t="s">
        <v>75</v>
      </c>
      <c r="AY298" s="221" t="s">
        <v>132</v>
      </c>
    </row>
    <row r="299" spans="1:65" s="2" customFormat="1" ht="21.75" customHeight="1">
      <c r="A299" s="34"/>
      <c r="B299" s="35"/>
      <c r="C299" s="194" t="s">
        <v>247</v>
      </c>
      <c r="D299" s="194" t="s">
        <v>133</v>
      </c>
      <c r="E299" s="195" t="s">
        <v>336</v>
      </c>
      <c r="F299" s="196" t="s">
        <v>337</v>
      </c>
      <c r="G299" s="197" t="s">
        <v>149</v>
      </c>
      <c r="H299" s="198">
        <v>4648</v>
      </c>
      <c r="I299" s="199"/>
      <c r="J299" s="200">
        <f>ROUND(I299*H299,2)</f>
        <v>0</v>
      </c>
      <c r="K299" s="196" t="s">
        <v>137</v>
      </c>
      <c r="L299" s="201"/>
      <c r="M299" s="202" t="s">
        <v>1</v>
      </c>
      <c r="N299" s="203" t="s">
        <v>40</v>
      </c>
      <c r="O299" s="71"/>
      <c r="P299" s="204">
        <f>O299*H299</f>
        <v>0</v>
      </c>
      <c r="Q299" s="204">
        <v>9.0000000000000006E-5</v>
      </c>
      <c r="R299" s="204">
        <f>Q299*H299</f>
        <v>0.41832000000000003</v>
      </c>
      <c r="S299" s="204">
        <v>0</v>
      </c>
      <c r="T299" s="205">
        <f>S299*H299</f>
        <v>0</v>
      </c>
      <c r="U299" s="34"/>
      <c r="V299" s="34"/>
      <c r="W299" s="34"/>
      <c r="X299" s="34"/>
      <c r="Y299" s="34"/>
      <c r="Z299" s="34"/>
      <c r="AA299" s="34"/>
      <c r="AB299" s="34"/>
      <c r="AC299" s="34"/>
      <c r="AD299" s="34"/>
      <c r="AE299" s="34"/>
      <c r="AR299" s="206" t="s">
        <v>138</v>
      </c>
      <c r="AT299" s="206" t="s">
        <v>133</v>
      </c>
      <c r="AU299" s="206" t="s">
        <v>83</v>
      </c>
      <c r="AY299" s="17" t="s">
        <v>132</v>
      </c>
      <c r="BE299" s="207">
        <f>IF(N299="základní",J299,0)</f>
        <v>0</v>
      </c>
      <c r="BF299" s="207">
        <f>IF(N299="snížená",J299,0)</f>
        <v>0</v>
      </c>
      <c r="BG299" s="207">
        <f>IF(N299="zákl. přenesená",J299,0)</f>
        <v>0</v>
      </c>
      <c r="BH299" s="207">
        <f>IF(N299="sníž. přenesená",J299,0)</f>
        <v>0</v>
      </c>
      <c r="BI299" s="207">
        <f>IF(N299="nulová",J299,0)</f>
        <v>0</v>
      </c>
      <c r="BJ299" s="17" t="s">
        <v>83</v>
      </c>
      <c r="BK299" s="207">
        <f>ROUND(I299*H299,2)</f>
        <v>0</v>
      </c>
      <c r="BL299" s="17" t="s">
        <v>139</v>
      </c>
      <c r="BM299" s="206" t="s">
        <v>919</v>
      </c>
    </row>
    <row r="300" spans="1:65" s="2" customFormat="1" ht="11.25">
      <c r="A300" s="34"/>
      <c r="B300" s="35"/>
      <c r="C300" s="36"/>
      <c r="D300" s="208" t="s">
        <v>141</v>
      </c>
      <c r="E300" s="36"/>
      <c r="F300" s="209" t="s">
        <v>337</v>
      </c>
      <c r="G300" s="36"/>
      <c r="H300" s="36"/>
      <c r="I300" s="115"/>
      <c r="J300" s="36"/>
      <c r="K300" s="36"/>
      <c r="L300" s="39"/>
      <c r="M300" s="210"/>
      <c r="N300" s="211"/>
      <c r="O300" s="71"/>
      <c r="P300" s="71"/>
      <c r="Q300" s="71"/>
      <c r="R300" s="71"/>
      <c r="S300" s="71"/>
      <c r="T300" s="72"/>
      <c r="U300" s="34"/>
      <c r="V300" s="34"/>
      <c r="W300" s="34"/>
      <c r="X300" s="34"/>
      <c r="Y300" s="34"/>
      <c r="Z300" s="34"/>
      <c r="AA300" s="34"/>
      <c r="AB300" s="34"/>
      <c r="AC300" s="34"/>
      <c r="AD300" s="34"/>
      <c r="AE300" s="34"/>
      <c r="AT300" s="17" t="s">
        <v>141</v>
      </c>
      <c r="AU300" s="17" t="s">
        <v>83</v>
      </c>
    </row>
    <row r="301" spans="1:65" s="13" customFormat="1" ht="11.25">
      <c r="B301" s="222"/>
      <c r="C301" s="223"/>
      <c r="D301" s="208" t="s">
        <v>142</v>
      </c>
      <c r="E301" s="224" t="s">
        <v>1</v>
      </c>
      <c r="F301" s="225" t="s">
        <v>920</v>
      </c>
      <c r="G301" s="223"/>
      <c r="H301" s="226">
        <v>4648</v>
      </c>
      <c r="I301" s="227"/>
      <c r="J301" s="223"/>
      <c r="K301" s="223"/>
      <c r="L301" s="228"/>
      <c r="M301" s="229"/>
      <c r="N301" s="230"/>
      <c r="O301" s="230"/>
      <c r="P301" s="230"/>
      <c r="Q301" s="230"/>
      <c r="R301" s="230"/>
      <c r="S301" s="230"/>
      <c r="T301" s="231"/>
      <c r="AT301" s="232" t="s">
        <v>142</v>
      </c>
      <c r="AU301" s="232" t="s">
        <v>83</v>
      </c>
      <c r="AV301" s="13" t="s">
        <v>85</v>
      </c>
      <c r="AW301" s="13" t="s">
        <v>31</v>
      </c>
      <c r="AX301" s="13" t="s">
        <v>75</v>
      </c>
      <c r="AY301" s="232" t="s">
        <v>132</v>
      </c>
    </row>
    <row r="302" spans="1:65" s="14" customFormat="1" ht="11.25">
      <c r="B302" s="233"/>
      <c r="C302" s="234"/>
      <c r="D302" s="208" t="s">
        <v>142</v>
      </c>
      <c r="E302" s="235" t="s">
        <v>1</v>
      </c>
      <c r="F302" s="236" t="s">
        <v>145</v>
      </c>
      <c r="G302" s="234"/>
      <c r="H302" s="237">
        <v>4648</v>
      </c>
      <c r="I302" s="238"/>
      <c r="J302" s="234"/>
      <c r="K302" s="234"/>
      <c r="L302" s="239"/>
      <c r="M302" s="240"/>
      <c r="N302" s="241"/>
      <c r="O302" s="241"/>
      <c r="P302" s="241"/>
      <c r="Q302" s="241"/>
      <c r="R302" s="241"/>
      <c r="S302" s="241"/>
      <c r="T302" s="242"/>
      <c r="AT302" s="243" t="s">
        <v>142</v>
      </c>
      <c r="AU302" s="243" t="s">
        <v>83</v>
      </c>
      <c r="AV302" s="14" t="s">
        <v>139</v>
      </c>
      <c r="AW302" s="14" t="s">
        <v>31</v>
      </c>
      <c r="AX302" s="14" t="s">
        <v>83</v>
      </c>
      <c r="AY302" s="243" t="s">
        <v>132</v>
      </c>
    </row>
    <row r="303" spans="1:65" s="12" customFormat="1" ht="11.25">
      <c r="B303" s="212"/>
      <c r="C303" s="213"/>
      <c r="D303" s="208" t="s">
        <v>142</v>
      </c>
      <c r="E303" s="214" t="s">
        <v>1</v>
      </c>
      <c r="F303" s="215" t="s">
        <v>146</v>
      </c>
      <c r="G303" s="213"/>
      <c r="H303" s="214" t="s">
        <v>1</v>
      </c>
      <c r="I303" s="216"/>
      <c r="J303" s="213"/>
      <c r="K303" s="213"/>
      <c r="L303" s="217"/>
      <c r="M303" s="218"/>
      <c r="N303" s="219"/>
      <c r="O303" s="219"/>
      <c r="P303" s="219"/>
      <c r="Q303" s="219"/>
      <c r="R303" s="219"/>
      <c r="S303" s="219"/>
      <c r="T303" s="220"/>
      <c r="AT303" s="221" t="s">
        <v>142</v>
      </c>
      <c r="AU303" s="221" t="s">
        <v>83</v>
      </c>
      <c r="AV303" s="12" t="s">
        <v>83</v>
      </c>
      <c r="AW303" s="12" t="s">
        <v>31</v>
      </c>
      <c r="AX303" s="12" t="s">
        <v>75</v>
      </c>
      <c r="AY303" s="221" t="s">
        <v>132</v>
      </c>
    </row>
    <row r="304" spans="1:65" s="2" customFormat="1" ht="21.75" customHeight="1">
      <c r="A304" s="34"/>
      <c r="B304" s="35"/>
      <c r="C304" s="194" t="s">
        <v>251</v>
      </c>
      <c r="D304" s="194" t="s">
        <v>133</v>
      </c>
      <c r="E304" s="195" t="s">
        <v>340</v>
      </c>
      <c r="F304" s="196" t="s">
        <v>341</v>
      </c>
      <c r="G304" s="197" t="s">
        <v>149</v>
      </c>
      <c r="H304" s="198">
        <v>2298</v>
      </c>
      <c r="I304" s="199"/>
      <c r="J304" s="200">
        <f>ROUND(I304*H304,2)</f>
        <v>0</v>
      </c>
      <c r="K304" s="196" t="s">
        <v>137</v>
      </c>
      <c r="L304" s="201"/>
      <c r="M304" s="202" t="s">
        <v>1</v>
      </c>
      <c r="N304" s="203" t="s">
        <v>40</v>
      </c>
      <c r="O304" s="71"/>
      <c r="P304" s="204">
        <f>O304*H304</f>
        <v>0</v>
      </c>
      <c r="Q304" s="204">
        <v>1.8000000000000001E-4</v>
      </c>
      <c r="R304" s="204">
        <f>Q304*H304</f>
        <v>0.41364000000000001</v>
      </c>
      <c r="S304" s="204">
        <v>0</v>
      </c>
      <c r="T304" s="205">
        <f>S304*H304</f>
        <v>0</v>
      </c>
      <c r="U304" s="34"/>
      <c r="V304" s="34"/>
      <c r="W304" s="34"/>
      <c r="X304" s="34"/>
      <c r="Y304" s="34"/>
      <c r="Z304" s="34"/>
      <c r="AA304" s="34"/>
      <c r="AB304" s="34"/>
      <c r="AC304" s="34"/>
      <c r="AD304" s="34"/>
      <c r="AE304" s="34"/>
      <c r="AR304" s="206" t="s">
        <v>138</v>
      </c>
      <c r="AT304" s="206" t="s">
        <v>133</v>
      </c>
      <c r="AU304" s="206" t="s">
        <v>83</v>
      </c>
      <c r="AY304" s="17" t="s">
        <v>132</v>
      </c>
      <c r="BE304" s="207">
        <f>IF(N304="základní",J304,0)</f>
        <v>0</v>
      </c>
      <c r="BF304" s="207">
        <f>IF(N304="snížená",J304,0)</f>
        <v>0</v>
      </c>
      <c r="BG304" s="207">
        <f>IF(N304="zákl. přenesená",J304,0)</f>
        <v>0</v>
      </c>
      <c r="BH304" s="207">
        <f>IF(N304="sníž. přenesená",J304,0)</f>
        <v>0</v>
      </c>
      <c r="BI304" s="207">
        <f>IF(N304="nulová",J304,0)</f>
        <v>0</v>
      </c>
      <c r="BJ304" s="17" t="s">
        <v>83</v>
      </c>
      <c r="BK304" s="207">
        <f>ROUND(I304*H304,2)</f>
        <v>0</v>
      </c>
      <c r="BL304" s="17" t="s">
        <v>139</v>
      </c>
      <c r="BM304" s="206" t="s">
        <v>921</v>
      </c>
    </row>
    <row r="305" spans="1:65" s="2" customFormat="1" ht="11.25">
      <c r="A305" s="34"/>
      <c r="B305" s="35"/>
      <c r="C305" s="36"/>
      <c r="D305" s="208" t="s">
        <v>141</v>
      </c>
      <c r="E305" s="36"/>
      <c r="F305" s="209" t="s">
        <v>341</v>
      </c>
      <c r="G305" s="36"/>
      <c r="H305" s="36"/>
      <c r="I305" s="115"/>
      <c r="J305" s="36"/>
      <c r="K305" s="36"/>
      <c r="L305" s="39"/>
      <c r="M305" s="210"/>
      <c r="N305" s="211"/>
      <c r="O305" s="71"/>
      <c r="P305" s="71"/>
      <c r="Q305" s="71"/>
      <c r="R305" s="71"/>
      <c r="S305" s="71"/>
      <c r="T305" s="72"/>
      <c r="U305" s="34"/>
      <c r="V305" s="34"/>
      <c r="W305" s="34"/>
      <c r="X305" s="34"/>
      <c r="Y305" s="34"/>
      <c r="Z305" s="34"/>
      <c r="AA305" s="34"/>
      <c r="AB305" s="34"/>
      <c r="AC305" s="34"/>
      <c r="AD305" s="34"/>
      <c r="AE305" s="34"/>
      <c r="AT305" s="17" t="s">
        <v>141</v>
      </c>
      <c r="AU305" s="17" t="s">
        <v>83</v>
      </c>
    </row>
    <row r="306" spans="1:65" s="13" customFormat="1" ht="11.25">
      <c r="B306" s="222"/>
      <c r="C306" s="223"/>
      <c r="D306" s="208" t="s">
        <v>142</v>
      </c>
      <c r="E306" s="224" t="s">
        <v>1</v>
      </c>
      <c r="F306" s="225" t="s">
        <v>922</v>
      </c>
      <c r="G306" s="223"/>
      <c r="H306" s="226">
        <v>1364.96</v>
      </c>
      <c r="I306" s="227"/>
      <c r="J306" s="223"/>
      <c r="K306" s="223"/>
      <c r="L306" s="228"/>
      <c r="M306" s="229"/>
      <c r="N306" s="230"/>
      <c r="O306" s="230"/>
      <c r="P306" s="230"/>
      <c r="Q306" s="230"/>
      <c r="R306" s="230"/>
      <c r="S306" s="230"/>
      <c r="T306" s="231"/>
      <c r="AT306" s="232" t="s">
        <v>142</v>
      </c>
      <c r="AU306" s="232" t="s">
        <v>83</v>
      </c>
      <c r="AV306" s="13" t="s">
        <v>85</v>
      </c>
      <c r="AW306" s="13" t="s">
        <v>31</v>
      </c>
      <c r="AX306" s="13" t="s">
        <v>75</v>
      </c>
      <c r="AY306" s="232" t="s">
        <v>132</v>
      </c>
    </row>
    <row r="307" spans="1:65" s="13" customFormat="1" ht="11.25">
      <c r="B307" s="222"/>
      <c r="C307" s="223"/>
      <c r="D307" s="208" t="s">
        <v>142</v>
      </c>
      <c r="E307" s="224" t="s">
        <v>1</v>
      </c>
      <c r="F307" s="225" t="s">
        <v>923</v>
      </c>
      <c r="G307" s="223"/>
      <c r="H307" s="226">
        <v>1.04</v>
      </c>
      <c r="I307" s="227"/>
      <c r="J307" s="223"/>
      <c r="K307" s="223"/>
      <c r="L307" s="228"/>
      <c r="M307" s="229"/>
      <c r="N307" s="230"/>
      <c r="O307" s="230"/>
      <c r="P307" s="230"/>
      <c r="Q307" s="230"/>
      <c r="R307" s="230"/>
      <c r="S307" s="230"/>
      <c r="T307" s="231"/>
      <c r="AT307" s="232" t="s">
        <v>142</v>
      </c>
      <c r="AU307" s="232" t="s">
        <v>83</v>
      </c>
      <c r="AV307" s="13" t="s">
        <v>85</v>
      </c>
      <c r="AW307" s="13" t="s">
        <v>31</v>
      </c>
      <c r="AX307" s="13" t="s">
        <v>75</v>
      </c>
      <c r="AY307" s="232" t="s">
        <v>132</v>
      </c>
    </row>
    <row r="308" spans="1:65" s="13" customFormat="1" ht="11.25">
      <c r="B308" s="222"/>
      <c r="C308" s="223"/>
      <c r="D308" s="208" t="s">
        <v>142</v>
      </c>
      <c r="E308" s="224" t="s">
        <v>1</v>
      </c>
      <c r="F308" s="225" t="s">
        <v>924</v>
      </c>
      <c r="G308" s="223"/>
      <c r="H308" s="226">
        <v>905.92</v>
      </c>
      <c r="I308" s="227"/>
      <c r="J308" s="223"/>
      <c r="K308" s="223"/>
      <c r="L308" s="228"/>
      <c r="M308" s="229"/>
      <c r="N308" s="230"/>
      <c r="O308" s="230"/>
      <c r="P308" s="230"/>
      <c r="Q308" s="230"/>
      <c r="R308" s="230"/>
      <c r="S308" s="230"/>
      <c r="T308" s="231"/>
      <c r="AT308" s="232" t="s">
        <v>142</v>
      </c>
      <c r="AU308" s="232" t="s">
        <v>83</v>
      </c>
      <c r="AV308" s="13" t="s">
        <v>85</v>
      </c>
      <c r="AW308" s="13" t="s">
        <v>31</v>
      </c>
      <c r="AX308" s="13" t="s">
        <v>75</v>
      </c>
      <c r="AY308" s="232" t="s">
        <v>132</v>
      </c>
    </row>
    <row r="309" spans="1:65" s="13" customFormat="1" ht="11.25">
      <c r="B309" s="222"/>
      <c r="C309" s="223"/>
      <c r="D309" s="208" t="s">
        <v>142</v>
      </c>
      <c r="E309" s="224" t="s">
        <v>1</v>
      </c>
      <c r="F309" s="225" t="s">
        <v>925</v>
      </c>
      <c r="G309" s="223"/>
      <c r="H309" s="226">
        <v>0.08</v>
      </c>
      <c r="I309" s="227"/>
      <c r="J309" s="223"/>
      <c r="K309" s="223"/>
      <c r="L309" s="228"/>
      <c r="M309" s="229"/>
      <c r="N309" s="230"/>
      <c r="O309" s="230"/>
      <c r="P309" s="230"/>
      <c r="Q309" s="230"/>
      <c r="R309" s="230"/>
      <c r="S309" s="230"/>
      <c r="T309" s="231"/>
      <c r="AT309" s="232" t="s">
        <v>142</v>
      </c>
      <c r="AU309" s="232" t="s">
        <v>83</v>
      </c>
      <c r="AV309" s="13" t="s">
        <v>85</v>
      </c>
      <c r="AW309" s="13" t="s">
        <v>31</v>
      </c>
      <c r="AX309" s="13" t="s">
        <v>75</v>
      </c>
      <c r="AY309" s="232" t="s">
        <v>132</v>
      </c>
    </row>
    <row r="310" spans="1:65" s="12" customFormat="1" ht="11.25">
      <c r="B310" s="212"/>
      <c r="C310" s="213"/>
      <c r="D310" s="208" t="s">
        <v>142</v>
      </c>
      <c r="E310" s="214" t="s">
        <v>1</v>
      </c>
      <c r="F310" s="215" t="s">
        <v>892</v>
      </c>
      <c r="G310" s="213"/>
      <c r="H310" s="214" t="s">
        <v>1</v>
      </c>
      <c r="I310" s="216"/>
      <c r="J310" s="213"/>
      <c r="K310" s="213"/>
      <c r="L310" s="217"/>
      <c r="M310" s="218"/>
      <c r="N310" s="219"/>
      <c r="O310" s="219"/>
      <c r="P310" s="219"/>
      <c r="Q310" s="219"/>
      <c r="R310" s="219"/>
      <c r="S310" s="219"/>
      <c r="T310" s="220"/>
      <c r="AT310" s="221" t="s">
        <v>142</v>
      </c>
      <c r="AU310" s="221" t="s">
        <v>83</v>
      </c>
      <c r="AV310" s="12" t="s">
        <v>83</v>
      </c>
      <c r="AW310" s="12" t="s">
        <v>31</v>
      </c>
      <c r="AX310" s="12" t="s">
        <v>75</v>
      </c>
      <c r="AY310" s="221" t="s">
        <v>132</v>
      </c>
    </row>
    <row r="311" spans="1:65" s="13" customFormat="1" ht="11.25">
      <c r="B311" s="222"/>
      <c r="C311" s="223"/>
      <c r="D311" s="208" t="s">
        <v>142</v>
      </c>
      <c r="E311" s="224" t="s">
        <v>1</v>
      </c>
      <c r="F311" s="225" t="s">
        <v>893</v>
      </c>
      <c r="G311" s="223"/>
      <c r="H311" s="226">
        <v>26</v>
      </c>
      <c r="I311" s="227"/>
      <c r="J311" s="223"/>
      <c r="K311" s="223"/>
      <c r="L311" s="228"/>
      <c r="M311" s="229"/>
      <c r="N311" s="230"/>
      <c r="O311" s="230"/>
      <c r="P311" s="230"/>
      <c r="Q311" s="230"/>
      <c r="R311" s="230"/>
      <c r="S311" s="230"/>
      <c r="T311" s="231"/>
      <c r="AT311" s="232" t="s">
        <v>142</v>
      </c>
      <c r="AU311" s="232" t="s">
        <v>83</v>
      </c>
      <c r="AV311" s="13" t="s">
        <v>85</v>
      </c>
      <c r="AW311" s="13" t="s">
        <v>31</v>
      </c>
      <c r="AX311" s="13" t="s">
        <v>75</v>
      </c>
      <c r="AY311" s="232" t="s">
        <v>132</v>
      </c>
    </row>
    <row r="312" spans="1:65" s="14" customFormat="1" ht="11.25">
      <c r="B312" s="233"/>
      <c r="C312" s="234"/>
      <c r="D312" s="208" t="s">
        <v>142</v>
      </c>
      <c r="E312" s="235" t="s">
        <v>1</v>
      </c>
      <c r="F312" s="236" t="s">
        <v>145</v>
      </c>
      <c r="G312" s="234"/>
      <c r="H312" s="237">
        <v>2298</v>
      </c>
      <c r="I312" s="238"/>
      <c r="J312" s="234"/>
      <c r="K312" s="234"/>
      <c r="L312" s="239"/>
      <c r="M312" s="240"/>
      <c r="N312" s="241"/>
      <c r="O312" s="241"/>
      <c r="P312" s="241"/>
      <c r="Q312" s="241"/>
      <c r="R312" s="241"/>
      <c r="S312" s="241"/>
      <c r="T312" s="242"/>
      <c r="AT312" s="243" t="s">
        <v>142</v>
      </c>
      <c r="AU312" s="243" t="s">
        <v>83</v>
      </c>
      <c r="AV312" s="14" t="s">
        <v>139</v>
      </c>
      <c r="AW312" s="14" t="s">
        <v>31</v>
      </c>
      <c r="AX312" s="14" t="s">
        <v>83</v>
      </c>
      <c r="AY312" s="243" t="s">
        <v>132</v>
      </c>
    </row>
    <row r="313" spans="1:65" s="12" customFormat="1" ht="11.25">
      <c r="B313" s="212"/>
      <c r="C313" s="213"/>
      <c r="D313" s="208" t="s">
        <v>142</v>
      </c>
      <c r="E313" s="214" t="s">
        <v>1</v>
      </c>
      <c r="F313" s="215" t="s">
        <v>146</v>
      </c>
      <c r="G313" s="213"/>
      <c r="H313" s="214" t="s">
        <v>1</v>
      </c>
      <c r="I313" s="216"/>
      <c r="J313" s="213"/>
      <c r="K313" s="213"/>
      <c r="L313" s="217"/>
      <c r="M313" s="218"/>
      <c r="N313" s="219"/>
      <c r="O313" s="219"/>
      <c r="P313" s="219"/>
      <c r="Q313" s="219"/>
      <c r="R313" s="219"/>
      <c r="S313" s="219"/>
      <c r="T313" s="220"/>
      <c r="AT313" s="221" t="s">
        <v>142</v>
      </c>
      <c r="AU313" s="221" t="s">
        <v>83</v>
      </c>
      <c r="AV313" s="12" t="s">
        <v>83</v>
      </c>
      <c r="AW313" s="12" t="s">
        <v>31</v>
      </c>
      <c r="AX313" s="12" t="s">
        <v>75</v>
      </c>
      <c r="AY313" s="221" t="s">
        <v>132</v>
      </c>
    </row>
    <row r="314" spans="1:65" s="2" customFormat="1" ht="21.75" customHeight="1">
      <c r="A314" s="34"/>
      <c r="B314" s="35"/>
      <c r="C314" s="194" t="s">
        <v>256</v>
      </c>
      <c r="D314" s="194" t="s">
        <v>133</v>
      </c>
      <c r="E314" s="195" t="s">
        <v>926</v>
      </c>
      <c r="F314" s="196" t="s">
        <v>927</v>
      </c>
      <c r="G314" s="197" t="s">
        <v>149</v>
      </c>
      <c r="H314" s="198">
        <v>152</v>
      </c>
      <c r="I314" s="199"/>
      <c r="J314" s="200">
        <f>ROUND(I314*H314,2)</f>
        <v>0</v>
      </c>
      <c r="K314" s="196" t="s">
        <v>137</v>
      </c>
      <c r="L314" s="201"/>
      <c r="M314" s="202" t="s">
        <v>1</v>
      </c>
      <c r="N314" s="203" t="s">
        <v>40</v>
      </c>
      <c r="O314" s="71"/>
      <c r="P314" s="204">
        <f>O314*H314</f>
        <v>0</v>
      </c>
      <c r="Q314" s="204">
        <v>3.6000000000000002E-4</v>
      </c>
      <c r="R314" s="204">
        <f>Q314*H314</f>
        <v>5.4720000000000005E-2</v>
      </c>
      <c r="S314" s="204">
        <v>0</v>
      </c>
      <c r="T314" s="205">
        <f>S314*H314</f>
        <v>0</v>
      </c>
      <c r="U314" s="34"/>
      <c r="V314" s="34"/>
      <c r="W314" s="34"/>
      <c r="X314" s="34"/>
      <c r="Y314" s="34"/>
      <c r="Z314" s="34"/>
      <c r="AA314" s="34"/>
      <c r="AB314" s="34"/>
      <c r="AC314" s="34"/>
      <c r="AD314" s="34"/>
      <c r="AE314" s="34"/>
      <c r="AR314" s="206" t="s">
        <v>138</v>
      </c>
      <c r="AT314" s="206" t="s">
        <v>133</v>
      </c>
      <c r="AU314" s="206" t="s">
        <v>83</v>
      </c>
      <c r="AY314" s="17" t="s">
        <v>132</v>
      </c>
      <c r="BE314" s="207">
        <f>IF(N314="základní",J314,0)</f>
        <v>0</v>
      </c>
      <c r="BF314" s="207">
        <f>IF(N314="snížená",J314,0)</f>
        <v>0</v>
      </c>
      <c r="BG314" s="207">
        <f>IF(N314="zákl. přenesená",J314,0)</f>
        <v>0</v>
      </c>
      <c r="BH314" s="207">
        <f>IF(N314="sníž. přenesená",J314,0)</f>
        <v>0</v>
      </c>
      <c r="BI314" s="207">
        <f>IF(N314="nulová",J314,0)</f>
        <v>0</v>
      </c>
      <c r="BJ314" s="17" t="s">
        <v>83</v>
      </c>
      <c r="BK314" s="207">
        <f>ROUND(I314*H314,2)</f>
        <v>0</v>
      </c>
      <c r="BL314" s="17" t="s">
        <v>139</v>
      </c>
      <c r="BM314" s="206" t="s">
        <v>928</v>
      </c>
    </row>
    <row r="315" spans="1:65" s="2" customFormat="1" ht="11.25">
      <c r="A315" s="34"/>
      <c r="B315" s="35"/>
      <c r="C315" s="36"/>
      <c r="D315" s="208" t="s">
        <v>141</v>
      </c>
      <c r="E315" s="36"/>
      <c r="F315" s="209" t="s">
        <v>927</v>
      </c>
      <c r="G315" s="36"/>
      <c r="H315" s="36"/>
      <c r="I315" s="115"/>
      <c r="J315" s="36"/>
      <c r="K315" s="36"/>
      <c r="L315" s="39"/>
      <c r="M315" s="210"/>
      <c r="N315" s="211"/>
      <c r="O315" s="71"/>
      <c r="P315" s="71"/>
      <c r="Q315" s="71"/>
      <c r="R315" s="71"/>
      <c r="S315" s="71"/>
      <c r="T315" s="72"/>
      <c r="U315" s="34"/>
      <c r="V315" s="34"/>
      <c r="W315" s="34"/>
      <c r="X315" s="34"/>
      <c r="Y315" s="34"/>
      <c r="Z315" s="34"/>
      <c r="AA315" s="34"/>
      <c r="AB315" s="34"/>
      <c r="AC315" s="34"/>
      <c r="AD315" s="34"/>
      <c r="AE315" s="34"/>
      <c r="AT315" s="17" t="s">
        <v>141</v>
      </c>
      <c r="AU315" s="17" t="s">
        <v>83</v>
      </c>
    </row>
    <row r="316" spans="1:65" s="12" customFormat="1" ht="11.25">
      <c r="B316" s="212"/>
      <c r="C316" s="213"/>
      <c r="D316" s="208" t="s">
        <v>142</v>
      </c>
      <c r="E316" s="214" t="s">
        <v>1</v>
      </c>
      <c r="F316" s="215" t="s">
        <v>929</v>
      </c>
      <c r="G316" s="213"/>
      <c r="H316" s="214" t="s">
        <v>1</v>
      </c>
      <c r="I316" s="216"/>
      <c r="J316" s="213"/>
      <c r="K316" s="213"/>
      <c r="L316" s="217"/>
      <c r="M316" s="218"/>
      <c r="N316" s="219"/>
      <c r="O316" s="219"/>
      <c r="P316" s="219"/>
      <c r="Q316" s="219"/>
      <c r="R316" s="219"/>
      <c r="S316" s="219"/>
      <c r="T316" s="220"/>
      <c r="AT316" s="221" t="s">
        <v>142</v>
      </c>
      <c r="AU316" s="221" t="s">
        <v>83</v>
      </c>
      <c r="AV316" s="12" t="s">
        <v>83</v>
      </c>
      <c r="AW316" s="12" t="s">
        <v>31</v>
      </c>
      <c r="AX316" s="12" t="s">
        <v>75</v>
      </c>
      <c r="AY316" s="221" t="s">
        <v>132</v>
      </c>
    </row>
    <row r="317" spans="1:65" s="13" customFormat="1" ht="11.25">
      <c r="B317" s="222"/>
      <c r="C317" s="223"/>
      <c r="D317" s="208" t="s">
        <v>142</v>
      </c>
      <c r="E317" s="224" t="s">
        <v>1</v>
      </c>
      <c r="F317" s="225" t="s">
        <v>930</v>
      </c>
      <c r="G317" s="223"/>
      <c r="H317" s="226">
        <v>35.92</v>
      </c>
      <c r="I317" s="227"/>
      <c r="J317" s="223"/>
      <c r="K317" s="223"/>
      <c r="L317" s="228"/>
      <c r="M317" s="229"/>
      <c r="N317" s="230"/>
      <c r="O317" s="230"/>
      <c r="P317" s="230"/>
      <c r="Q317" s="230"/>
      <c r="R317" s="230"/>
      <c r="S317" s="230"/>
      <c r="T317" s="231"/>
      <c r="AT317" s="232" t="s">
        <v>142</v>
      </c>
      <c r="AU317" s="232" t="s">
        <v>83</v>
      </c>
      <c r="AV317" s="13" t="s">
        <v>85</v>
      </c>
      <c r="AW317" s="13" t="s">
        <v>31</v>
      </c>
      <c r="AX317" s="13" t="s">
        <v>75</v>
      </c>
      <c r="AY317" s="232" t="s">
        <v>132</v>
      </c>
    </row>
    <row r="318" spans="1:65" s="13" customFormat="1" ht="11.25">
      <c r="B318" s="222"/>
      <c r="C318" s="223"/>
      <c r="D318" s="208" t="s">
        <v>142</v>
      </c>
      <c r="E318" s="224" t="s">
        <v>1</v>
      </c>
      <c r="F318" s="225" t="s">
        <v>925</v>
      </c>
      <c r="G318" s="223"/>
      <c r="H318" s="226">
        <v>0.08</v>
      </c>
      <c r="I318" s="227"/>
      <c r="J318" s="223"/>
      <c r="K318" s="223"/>
      <c r="L318" s="228"/>
      <c r="M318" s="229"/>
      <c r="N318" s="230"/>
      <c r="O318" s="230"/>
      <c r="P318" s="230"/>
      <c r="Q318" s="230"/>
      <c r="R318" s="230"/>
      <c r="S318" s="230"/>
      <c r="T318" s="231"/>
      <c r="AT318" s="232" t="s">
        <v>142</v>
      </c>
      <c r="AU318" s="232" t="s">
        <v>83</v>
      </c>
      <c r="AV318" s="13" t="s">
        <v>85</v>
      </c>
      <c r="AW318" s="13" t="s">
        <v>31</v>
      </c>
      <c r="AX318" s="13" t="s">
        <v>75</v>
      </c>
      <c r="AY318" s="232" t="s">
        <v>132</v>
      </c>
    </row>
    <row r="319" spans="1:65" s="13" customFormat="1" ht="11.25">
      <c r="B319" s="222"/>
      <c r="C319" s="223"/>
      <c r="D319" s="208" t="s">
        <v>142</v>
      </c>
      <c r="E319" s="224" t="s">
        <v>1</v>
      </c>
      <c r="F319" s="225" t="s">
        <v>931</v>
      </c>
      <c r="G319" s="223"/>
      <c r="H319" s="226">
        <v>23.84</v>
      </c>
      <c r="I319" s="227"/>
      <c r="J319" s="223"/>
      <c r="K319" s="223"/>
      <c r="L319" s="228"/>
      <c r="M319" s="229"/>
      <c r="N319" s="230"/>
      <c r="O319" s="230"/>
      <c r="P319" s="230"/>
      <c r="Q319" s="230"/>
      <c r="R319" s="230"/>
      <c r="S319" s="230"/>
      <c r="T319" s="231"/>
      <c r="AT319" s="232" t="s">
        <v>142</v>
      </c>
      <c r="AU319" s="232" t="s">
        <v>83</v>
      </c>
      <c r="AV319" s="13" t="s">
        <v>85</v>
      </c>
      <c r="AW319" s="13" t="s">
        <v>31</v>
      </c>
      <c r="AX319" s="13" t="s">
        <v>75</v>
      </c>
      <c r="AY319" s="232" t="s">
        <v>132</v>
      </c>
    </row>
    <row r="320" spans="1:65" s="13" customFormat="1" ht="11.25">
      <c r="B320" s="222"/>
      <c r="C320" s="223"/>
      <c r="D320" s="208" t="s">
        <v>142</v>
      </c>
      <c r="E320" s="224" t="s">
        <v>1</v>
      </c>
      <c r="F320" s="225" t="s">
        <v>160</v>
      </c>
      <c r="G320" s="223"/>
      <c r="H320" s="226">
        <v>0.16</v>
      </c>
      <c r="I320" s="227"/>
      <c r="J320" s="223"/>
      <c r="K320" s="223"/>
      <c r="L320" s="228"/>
      <c r="M320" s="229"/>
      <c r="N320" s="230"/>
      <c r="O320" s="230"/>
      <c r="P320" s="230"/>
      <c r="Q320" s="230"/>
      <c r="R320" s="230"/>
      <c r="S320" s="230"/>
      <c r="T320" s="231"/>
      <c r="AT320" s="232" t="s">
        <v>142</v>
      </c>
      <c r="AU320" s="232" t="s">
        <v>83</v>
      </c>
      <c r="AV320" s="13" t="s">
        <v>85</v>
      </c>
      <c r="AW320" s="13" t="s">
        <v>31</v>
      </c>
      <c r="AX320" s="13" t="s">
        <v>75</v>
      </c>
      <c r="AY320" s="232" t="s">
        <v>132</v>
      </c>
    </row>
    <row r="321" spans="1:65" s="12" customFormat="1" ht="11.25">
      <c r="B321" s="212"/>
      <c r="C321" s="213"/>
      <c r="D321" s="208" t="s">
        <v>142</v>
      </c>
      <c r="E321" s="214" t="s">
        <v>1</v>
      </c>
      <c r="F321" s="215" t="s">
        <v>850</v>
      </c>
      <c r="G321" s="213"/>
      <c r="H321" s="214" t="s">
        <v>1</v>
      </c>
      <c r="I321" s="216"/>
      <c r="J321" s="213"/>
      <c r="K321" s="213"/>
      <c r="L321" s="217"/>
      <c r="M321" s="218"/>
      <c r="N321" s="219"/>
      <c r="O321" s="219"/>
      <c r="P321" s="219"/>
      <c r="Q321" s="219"/>
      <c r="R321" s="219"/>
      <c r="S321" s="219"/>
      <c r="T321" s="220"/>
      <c r="AT321" s="221" t="s">
        <v>142</v>
      </c>
      <c r="AU321" s="221" t="s">
        <v>83</v>
      </c>
      <c r="AV321" s="12" t="s">
        <v>83</v>
      </c>
      <c r="AW321" s="12" t="s">
        <v>31</v>
      </c>
      <c r="AX321" s="12" t="s">
        <v>75</v>
      </c>
      <c r="AY321" s="221" t="s">
        <v>132</v>
      </c>
    </row>
    <row r="322" spans="1:65" s="13" customFormat="1" ht="11.25">
      <c r="B322" s="222"/>
      <c r="C322" s="223"/>
      <c r="D322" s="208" t="s">
        <v>142</v>
      </c>
      <c r="E322" s="224" t="s">
        <v>1</v>
      </c>
      <c r="F322" s="225" t="s">
        <v>932</v>
      </c>
      <c r="G322" s="223"/>
      <c r="H322" s="226">
        <v>48</v>
      </c>
      <c r="I322" s="227"/>
      <c r="J322" s="223"/>
      <c r="K322" s="223"/>
      <c r="L322" s="228"/>
      <c r="M322" s="229"/>
      <c r="N322" s="230"/>
      <c r="O322" s="230"/>
      <c r="P322" s="230"/>
      <c r="Q322" s="230"/>
      <c r="R322" s="230"/>
      <c r="S322" s="230"/>
      <c r="T322" s="231"/>
      <c r="AT322" s="232" t="s">
        <v>142</v>
      </c>
      <c r="AU322" s="232" t="s">
        <v>83</v>
      </c>
      <c r="AV322" s="13" t="s">
        <v>85</v>
      </c>
      <c r="AW322" s="13" t="s">
        <v>31</v>
      </c>
      <c r="AX322" s="13" t="s">
        <v>75</v>
      </c>
      <c r="AY322" s="232" t="s">
        <v>132</v>
      </c>
    </row>
    <row r="323" spans="1:65" s="12" customFormat="1" ht="11.25">
      <c r="B323" s="212"/>
      <c r="C323" s="213"/>
      <c r="D323" s="208" t="s">
        <v>142</v>
      </c>
      <c r="E323" s="214" t="s">
        <v>1</v>
      </c>
      <c r="F323" s="215" t="s">
        <v>933</v>
      </c>
      <c r="G323" s="213"/>
      <c r="H323" s="214" t="s">
        <v>1</v>
      </c>
      <c r="I323" s="216"/>
      <c r="J323" s="213"/>
      <c r="K323" s="213"/>
      <c r="L323" s="217"/>
      <c r="M323" s="218"/>
      <c r="N323" s="219"/>
      <c r="O323" s="219"/>
      <c r="P323" s="219"/>
      <c r="Q323" s="219"/>
      <c r="R323" s="219"/>
      <c r="S323" s="219"/>
      <c r="T323" s="220"/>
      <c r="AT323" s="221" t="s">
        <v>142</v>
      </c>
      <c r="AU323" s="221" t="s">
        <v>83</v>
      </c>
      <c r="AV323" s="12" t="s">
        <v>83</v>
      </c>
      <c r="AW323" s="12" t="s">
        <v>31</v>
      </c>
      <c r="AX323" s="12" t="s">
        <v>75</v>
      </c>
      <c r="AY323" s="221" t="s">
        <v>132</v>
      </c>
    </row>
    <row r="324" spans="1:65" s="13" customFormat="1" ht="11.25">
      <c r="B324" s="222"/>
      <c r="C324" s="223"/>
      <c r="D324" s="208" t="s">
        <v>142</v>
      </c>
      <c r="E324" s="224" t="s">
        <v>1</v>
      </c>
      <c r="F324" s="225" t="s">
        <v>934</v>
      </c>
      <c r="G324" s="223"/>
      <c r="H324" s="226">
        <v>44</v>
      </c>
      <c r="I324" s="227"/>
      <c r="J324" s="223"/>
      <c r="K324" s="223"/>
      <c r="L324" s="228"/>
      <c r="M324" s="229"/>
      <c r="N324" s="230"/>
      <c r="O324" s="230"/>
      <c r="P324" s="230"/>
      <c r="Q324" s="230"/>
      <c r="R324" s="230"/>
      <c r="S324" s="230"/>
      <c r="T324" s="231"/>
      <c r="AT324" s="232" t="s">
        <v>142</v>
      </c>
      <c r="AU324" s="232" t="s">
        <v>83</v>
      </c>
      <c r="AV324" s="13" t="s">
        <v>85</v>
      </c>
      <c r="AW324" s="13" t="s">
        <v>31</v>
      </c>
      <c r="AX324" s="13" t="s">
        <v>75</v>
      </c>
      <c r="AY324" s="232" t="s">
        <v>132</v>
      </c>
    </row>
    <row r="325" spans="1:65" s="14" customFormat="1" ht="11.25">
      <c r="B325" s="233"/>
      <c r="C325" s="234"/>
      <c r="D325" s="208" t="s">
        <v>142</v>
      </c>
      <c r="E325" s="235" t="s">
        <v>1</v>
      </c>
      <c r="F325" s="236" t="s">
        <v>145</v>
      </c>
      <c r="G325" s="234"/>
      <c r="H325" s="237">
        <v>152</v>
      </c>
      <c r="I325" s="238"/>
      <c r="J325" s="234"/>
      <c r="K325" s="234"/>
      <c r="L325" s="239"/>
      <c r="M325" s="240"/>
      <c r="N325" s="241"/>
      <c r="O325" s="241"/>
      <c r="P325" s="241"/>
      <c r="Q325" s="241"/>
      <c r="R325" s="241"/>
      <c r="S325" s="241"/>
      <c r="T325" s="242"/>
      <c r="AT325" s="243" t="s">
        <v>142</v>
      </c>
      <c r="AU325" s="243" t="s">
        <v>83</v>
      </c>
      <c r="AV325" s="14" t="s">
        <v>139</v>
      </c>
      <c r="AW325" s="14" t="s">
        <v>31</v>
      </c>
      <c r="AX325" s="14" t="s">
        <v>83</v>
      </c>
      <c r="AY325" s="243" t="s">
        <v>132</v>
      </c>
    </row>
    <row r="326" spans="1:65" s="12" customFormat="1" ht="11.25">
      <c r="B326" s="212"/>
      <c r="C326" s="213"/>
      <c r="D326" s="208" t="s">
        <v>142</v>
      </c>
      <c r="E326" s="214" t="s">
        <v>1</v>
      </c>
      <c r="F326" s="215" t="s">
        <v>146</v>
      </c>
      <c r="G326" s="213"/>
      <c r="H326" s="214" t="s">
        <v>1</v>
      </c>
      <c r="I326" s="216"/>
      <c r="J326" s="213"/>
      <c r="K326" s="213"/>
      <c r="L326" s="217"/>
      <c r="M326" s="218"/>
      <c r="N326" s="219"/>
      <c r="O326" s="219"/>
      <c r="P326" s="219"/>
      <c r="Q326" s="219"/>
      <c r="R326" s="219"/>
      <c r="S326" s="219"/>
      <c r="T326" s="220"/>
      <c r="AT326" s="221" t="s">
        <v>142</v>
      </c>
      <c r="AU326" s="221" t="s">
        <v>83</v>
      </c>
      <c r="AV326" s="12" t="s">
        <v>83</v>
      </c>
      <c r="AW326" s="12" t="s">
        <v>31</v>
      </c>
      <c r="AX326" s="12" t="s">
        <v>75</v>
      </c>
      <c r="AY326" s="221" t="s">
        <v>132</v>
      </c>
    </row>
    <row r="327" spans="1:65" s="2" customFormat="1" ht="21.75" customHeight="1">
      <c r="A327" s="34"/>
      <c r="B327" s="35"/>
      <c r="C327" s="194" t="s">
        <v>260</v>
      </c>
      <c r="D327" s="194" t="s">
        <v>133</v>
      </c>
      <c r="E327" s="195" t="s">
        <v>349</v>
      </c>
      <c r="F327" s="196" t="s">
        <v>350</v>
      </c>
      <c r="G327" s="197" t="s">
        <v>149</v>
      </c>
      <c r="H327" s="198">
        <v>26</v>
      </c>
      <c r="I327" s="199"/>
      <c r="J327" s="200">
        <f>ROUND(I327*H327,2)</f>
        <v>0</v>
      </c>
      <c r="K327" s="196" t="s">
        <v>137</v>
      </c>
      <c r="L327" s="201"/>
      <c r="M327" s="202" t="s">
        <v>1</v>
      </c>
      <c r="N327" s="203" t="s">
        <v>40</v>
      </c>
      <c r="O327" s="71"/>
      <c r="P327" s="204">
        <f>O327*H327</f>
        <v>0</v>
      </c>
      <c r="Q327" s="204">
        <v>9.0000000000000006E-5</v>
      </c>
      <c r="R327" s="204">
        <f>Q327*H327</f>
        <v>2.3400000000000001E-3</v>
      </c>
      <c r="S327" s="204">
        <v>0</v>
      </c>
      <c r="T327" s="205">
        <f>S327*H327</f>
        <v>0</v>
      </c>
      <c r="U327" s="34"/>
      <c r="V327" s="34"/>
      <c r="W327" s="34"/>
      <c r="X327" s="34"/>
      <c r="Y327" s="34"/>
      <c r="Z327" s="34"/>
      <c r="AA327" s="34"/>
      <c r="AB327" s="34"/>
      <c r="AC327" s="34"/>
      <c r="AD327" s="34"/>
      <c r="AE327" s="34"/>
      <c r="AR327" s="206" t="s">
        <v>138</v>
      </c>
      <c r="AT327" s="206" t="s">
        <v>133</v>
      </c>
      <c r="AU327" s="206" t="s">
        <v>83</v>
      </c>
      <c r="AY327" s="17" t="s">
        <v>132</v>
      </c>
      <c r="BE327" s="207">
        <f>IF(N327="základní",J327,0)</f>
        <v>0</v>
      </c>
      <c r="BF327" s="207">
        <f>IF(N327="snížená",J327,0)</f>
        <v>0</v>
      </c>
      <c r="BG327" s="207">
        <f>IF(N327="zákl. přenesená",J327,0)</f>
        <v>0</v>
      </c>
      <c r="BH327" s="207">
        <f>IF(N327="sníž. přenesená",J327,0)</f>
        <v>0</v>
      </c>
      <c r="BI327" s="207">
        <f>IF(N327="nulová",J327,0)</f>
        <v>0</v>
      </c>
      <c r="BJ327" s="17" t="s">
        <v>83</v>
      </c>
      <c r="BK327" s="207">
        <f>ROUND(I327*H327,2)</f>
        <v>0</v>
      </c>
      <c r="BL327" s="17" t="s">
        <v>139</v>
      </c>
      <c r="BM327" s="206" t="s">
        <v>935</v>
      </c>
    </row>
    <row r="328" spans="1:65" s="2" customFormat="1" ht="11.25">
      <c r="A328" s="34"/>
      <c r="B328" s="35"/>
      <c r="C328" s="36"/>
      <c r="D328" s="208" t="s">
        <v>141</v>
      </c>
      <c r="E328" s="36"/>
      <c r="F328" s="209" t="s">
        <v>350</v>
      </c>
      <c r="G328" s="36"/>
      <c r="H328" s="36"/>
      <c r="I328" s="115"/>
      <c r="J328" s="36"/>
      <c r="K328" s="36"/>
      <c r="L328" s="39"/>
      <c r="M328" s="210"/>
      <c r="N328" s="211"/>
      <c r="O328" s="71"/>
      <c r="P328" s="71"/>
      <c r="Q328" s="71"/>
      <c r="R328" s="71"/>
      <c r="S328" s="71"/>
      <c r="T328" s="72"/>
      <c r="U328" s="34"/>
      <c r="V328" s="34"/>
      <c r="W328" s="34"/>
      <c r="X328" s="34"/>
      <c r="Y328" s="34"/>
      <c r="Z328" s="34"/>
      <c r="AA328" s="34"/>
      <c r="AB328" s="34"/>
      <c r="AC328" s="34"/>
      <c r="AD328" s="34"/>
      <c r="AE328" s="34"/>
      <c r="AT328" s="17" t="s">
        <v>141</v>
      </c>
      <c r="AU328" s="17" t="s">
        <v>83</v>
      </c>
    </row>
    <row r="329" spans="1:65" s="12" customFormat="1" ht="11.25">
      <c r="B329" s="212"/>
      <c r="C329" s="213"/>
      <c r="D329" s="208" t="s">
        <v>142</v>
      </c>
      <c r="E329" s="214" t="s">
        <v>1</v>
      </c>
      <c r="F329" s="215" t="s">
        <v>892</v>
      </c>
      <c r="G329" s="213"/>
      <c r="H329" s="214" t="s">
        <v>1</v>
      </c>
      <c r="I329" s="216"/>
      <c r="J329" s="213"/>
      <c r="K329" s="213"/>
      <c r="L329" s="217"/>
      <c r="M329" s="218"/>
      <c r="N329" s="219"/>
      <c r="O329" s="219"/>
      <c r="P329" s="219"/>
      <c r="Q329" s="219"/>
      <c r="R329" s="219"/>
      <c r="S329" s="219"/>
      <c r="T329" s="220"/>
      <c r="AT329" s="221" t="s">
        <v>142</v>
      </c>
      <c r="AU329" s="221" t="s">
        <v>83</v>
      </c>
      <c r="AV329" s="12" t="s">
        <v>83</v>
      </c>
      <c r="AW329" s="12" t="s">
        <v>31</v>
      </c>
      <c r="AX329" s="12" t="s">
        <v>75</v>
      </c>
      <c r="AY329" s="221" t="s">
        <v>132</v>
      </c>
    </row>
    <row r="330" spans="1:65" s="13" customFormat="1" ht="11.25">
      <c r="B330" s="222"/>
      <c r="C330" s="223"/>
      <c r="D330" s="208" t="s">
        <v>142</v>
      </c>
      <c r="E330" s="224" t="s">
        <v>1</v>
      </c>
      <c r="F330" s="225" t="s">
        <v>893</v>
      </c>
      <c r="G330" s="223"/>
      <c r="H330" s="226">
        <v>26</v>
      </c>
      <c r="I330" s="227"/>
      <c r="J330" s="223"/>
      <c r="K330" s="223"/>
      <c r="L330" s="228"/>
      <c r="M330" s="229"/>
      <c r="N330" s="230"/>
      <c r="O330" s="230"/>
      <c r="P330" s="230"/>
      <c r="Q330" s="230"/>
      <c r="R330" s="230"/>
      <c r="S330" s="230"/>
      <c r="T330" s="231"/>
      <c r="AT330" s="232" t="s">
        <v>142</v>
      </c>
      <c r="AU330" s="232" t="s">
        <v>83</v>
      </c>
      <c r="AV330" s="13" t="s">
        <v>85</v>
      </c>
      <c r="AW330" s="13" t="s">
        <v>31</v>
      </c>
      <c r="AX330" s="13" t="s">
        <v>75</v>
      </c>
      <c r="AY330" s="232" t="s">
        <v>132</v>
      </c>
    </row>
    <row r="331" spans="1:65" s="14" customFormat="1" ht="11.25">
      <c r="B331" s="233"/>
      <c r="C331" s="234"/>
      <c r="D331" s="208" t="s">
        <v>142</v>
      </c>
      <c r="E331" s="235" t="s">
        <v>1</v>
      </c>
      <c r="F331" s="236" t="s">
        <v>145</v>
      </c>
      <c r="G331" s="234"/>
      <c r="H331" s="237">
        <v>26</v>
      </c>
      <c r="I331" s="238"/>
      <c r="J331" s="234"/>
      <c r="K331" s="234"/>
      <c r="L331" s="239"/>
      <c r="M331" s="240"/>
      <c r="N331" s="241"/>
      <c r="O331" s="241"/>
      <c r="P331" s="241"/>
      <c r="Q331" s="241"/>
      <c r="R331" s="241"/>
      <c r="S331" s="241"/>
      <c r="T331" s="242"/>
      <c r="AT331" s="243" t="s">
        <v>142</v>
      </c>
      <c r="AU331" s="243" t="s">
        <v>83</v>
      </c>
      <c r="AV331" s="14" t="s">
        <v>139</v>
      </c>
      <c r="AW331" s="14" t="s">
        <v>31</v>
      </c>
      <c r="AX331" s="14" t="s">
        <v>83</v>
      </c>
      <c r="AY331" s="243" t="s">
        <v>132</v>
      </c>
    </row>
    <row r="332" spans="1:65" s="12" customFormat="1" ht="11.25">
      <c r="B332" s="212"/>
      <c r="C332" s="213"/>
      <c r="D332" s="208" t="s">
        <v>142</v>
      </c>
      <c r="E332" s="214" t="s">
        <v>1</v>
      </c>
      <c r="F332" s="215" t="s">
        <v>146</v>
      </c>
      <c r="G332" s="213"/>
      <c r="H332" s="214" t="s">
        <v>1</v>
      </c>
      <c r="I332" s="216"/>
      <c r="J332" s="213"/>
      <c r="K332" s="213"/>
      <c r="L332" s="217"/>
      <c r="M332" s="218"/>
      <c r="N332" s="219"/>
      <c r="O332" s="219"/>
      <c r="P332" s="219"/>
      <c r="Q332" s="219"/>
      <c r="R332" s="219"/>
      <c r="S332" s="219"/>
      <c r="T332" s="220"/>
      <c r="AT332" s="221" t="s">
        <v>142</v>
      </c>
      <c r="AU332" s="221" t="s">
        <v>83</v>
      </c>
      <c r="AV332" s="12" t="s">
        <v>83</v>
      </c>
      <c r="AW332" s="12" t="s">
        <v>31</v>
      </c>
      <c r="AX332" s="12" t="s">
        <v>75</v>
      </c>
      <c r="AY332" s="221" t="s">
        <v>132</v>
      </c>
    </row>
    <row r="333" spans="1:65" s="11" customFormat="1" ht="25.9" customHeight="1">
      <c r="B333" s="180"/>
      <c r="C333" s="181"/>
      <c r="D333" s="182" t="s">
        <v>74</v>
      </c>
      <c r="E333" s="183" t="s">
        <v>133</v>
      </c>
      <c r="F333" s="183" t="s">
        <v>936</v>
      </c>
      <c r="G333" s="181"/>
      <c r="H333" s="181"/>
      <c r="I333" s="184"/>
      <c r="J333" s="185">
        <f>BK333</f>
        <v>0</v>
      </c>
      <c r="K333" s="181"/>
      <c r="L333" s="186"/>
      <c r="M333" s="187"/>
      <c r="N333" s="188"/>
      <c r="O333" s="188"/>
      <c r="P333" s="189">
        <f>SUM(P334:P501)</f>
        <v>0</v>
      </c>
      <c r="Q333" s="188"/>
      <c r="R333" s="189">
        <f>SUM(R334:R501)</f>
        <v>6530.3282299999983</v>
      </c>
      <c r="S333" s="188"/>
      <c r="T333" s="190">
        <f>SUM(T334:T501)</f>
        <v>0</v>
      </c>
      <c r="AR333" s="191" t="s">
        <v>152</v>
      </c>
      <c r="AT333" s="192" t="s">
        <v>74</v>
      </c>
      <c r="AU333" s="192" t="s">
        <v>75</v>
      </c>
      <c r="AY333" s="191" t="s">
        <v>132</v>
      </c>
      <c r="BK333" s="193">
        <f>SUM(BK334:BK501)</f>
        <v>0</v>
      </c>
    </row>
    <row r="334" spans="1:65" s="2" customFormat="1" ht="21.75" customHeight="1">
      <c r="A334" s="34"/>
      <c r="B334" s="35"/>
      <c r="C334" s="194" t="s">
        <v>266</v>
      </c>
      <c r="D334" s="194" t="s">
        <v>133</v>
      </c>
      <c r="E334" s="195" t="s">
        <v>937</v>
      </c>
      <c r="F334" s="196" t="s">
        <v>938</v>
      </c>
      <c r="G334" s="197" t="s">
        <v>149</v>
      </c>
      <c r="H334" s="198">
        <v>6</v>
      </c>
      <c r="I334" s="199"/>
      <c r="J334" s="200">
        <f>ROUND(I334*H334,2)</f>
        <v>0</v>
      </c>
      <c r="K334" s="196" t="s">
        <v>137</v>
      </c>
      <c r="L334" s="201"/>
      <c r="M334" s="202" t="s">
        <v>1</v>
      </c>
      <c r="N334" s="203" t="s">
        <v>40</v>
      </c>
      <c r="O334" s="71"/>
      <c r="P334" s="204">
        <f>O334*H334</f>
        <v>0</v>
      </c>
      <c r="Q334" s="204">
        <v>1.5549999999999999</v>
      </c>
      <c r="R334" s="204">
        <f>Q334*H334</f>
        <v>9.33</v>
      </c>
      <c r="S334" s="204">
        <v>0</v>
      </c>
      <c r="T334" s="205">
        <f>S334*H334</f>
        <v>0</v>
      </c>
      <c r="U334" s="34"/>
      <c r="V334" s="34"/>
      <c r="W334" s="34"/>
      <c r="X334" s="34"/>
      <c r="Y334" s="34"/>
      <c r="Z334" s="34"/>
      <c r="AA334" s="34"/>
      <c r="AB334" s="34"/>
      <c r="AC334" s="34"/>
      <c r="AD334" s="34"/>
      <c r="AE334" s="34"/>
      <c r="AR334" s="206" t="s">
        <v>138</v>
      </c>
      <c r="AT334" s="206" t="s">
        <v>133</v>
      </c>
      <c r="AU334" s="206" t="s">
        <v>83</v>
      </c>
      <c r="AY334" s="17" t="s">
        <v>132</v>
      </c>
      <c r="BE334" s="207">
        <f>IF(N334="základní",J334,0)</f>
        <v>0</v>
      </c>
      <c r="BF334" s="207">
        <f>IF(N334="snížená",J334,0)</f>
        <v>0</v>
      </c>
      <c r="BG334" s="207">
        <f>IF(N334="zákl. přenesená",J334,0)</f>
        <v>0</v>
      </c>
      <c r="BH334" s="207">
        <f>IF(N334="sníž. přenesená",J334,0)</f>
        <v>0</v>
      </c>
      <c r="BI334" s="207">
        <f>IF(N334="nulová",J334,0)</f>
        <v>0</v>
      </c>
      <c r="BJ334" s="17" t="s">
        <v>83</v>
      </c>
      <c r="BK334" s="207">
        <f>ROUND(I334*H334,2)</f>
        <v>0</v>
      </c>
      <c r="BL334" s="17" t="s">
        <v>139</v>
      </c>
      <c r="BM334" s="206" t="s">
        <v>939</v>
      </c>
    </row>
    <row r="335" spans="1:65" s="2" customFormat="1" ht="11.25">
      <c r="A335" s="34"/>
      <c r="B335" s="35"/>
      <c r="C335" s="36"/>
      <c r="D335" s="208" t="s">
        <v>141</v>
      </c>
      <c r="E335" s="36"/>
      <c r="F335" s="209" t="s">
        <v>938</v>
      </c>
      <c r="G335" s="36"/>
      <c r="H335" s="36"/>
      <c r="I335" s="115"/>
      <c r="J335" s="36"/>
      <c r="K335" s="36"/>
      <c r="L335" s="39"/>
      <c r="M335" s="210"/>
      <c r="N335" s="211"/>
      <c r="O335" s="71"/>
      <c r="P335" s="71"/>
      <c r="Q335" s="71"/>
      <c r="R335" s="71"/>
      <c r="S335" s="71"/>
      <c r="T335" s="72"/>
      <c r="U335" s="34"/>
      <c r="V335" s="34"/>
      <c r="W335" s="34"/>
      <c r="X335" s="34"/>
      <c r="Y335" s="34"/>
      <c r="Z335" s="34"/>
      <c r="AA335" s="34"/>
      <c r="AB335" s="34"/>
      <c r="AC335" s="34"/>
      <c r="AD335" s="34"/>
      <c r="AE335" s="34"/>
      <c r="AT335" s="17" t="s">
        <v>141</v>
      </c>
      <c r="AU335" s="17" t="s">
        <v>83</v>
      </c>
    </row>
    <row r="336" spans="1:65" s="12" customFormat="1" ht="11.25">
      <c r="B336" s="212"/>
      <c r="C336" s="213"/>
      <c r="D336" s="208" t="s">
        <v>142</v>
      </c>
      <c r="E336" s="214" t="s">
        <v>1</v>
      </c>
      <c r="F336" s="215" t="s">
        <v>874</v>
      </c>
      <c r="G336" s="213"/>
      <c r="H336" s="214" t="s">
        <v>1</v>
      </c>
      <c r="I336" s="216"/>
      <c r="J336" s="213"/>
      <c r="K336" s="213"/>
      <c r="L336" s="217"/>
      <c r="M336" s="218"/>
      <c r="N336" s="219"/>
      <c r="O336" s="219"/>
      <c r="P336" s="219"/>
      <c r="Q336" s="219"/>
      <c r="R336" s="219"/>
      <c r="S336" s="219"/>
      <c r="T336" s="220"/>
      <c r="AT336" s="221" t="s">
        <v>142</v>
      </c>
      <c r="AU336" s="221" t="s">
        <v>83</v>
      </c>
      <c r="AV336" s="12" t="s">
        <v>83</v>
      </c>
      <c r="AW336" s="12" t="s">
        <v>31</v>
      </c>
      <c r="AX336" s="12" t="s">
        <v>75</v>
      </c>
      <c r="AY336" s="221" t="s">
        <v>132</v>
      </c>
    </row>
    <row r="337" spans="1:65" s="13" customFormat="1" ht="11.25">
      <c r="B337" s="222"/>
      <c r="C337" s="223"/>
      <c r="D337" s="208" t="s">
        <v>142</v>
      </c>
      <c r="E337" s="224" t="s">
        <v>1</v>
      </c>
      <c r="F337" s="225" t="s">
        <v>85</v>
      </c>
      <c r="G337" s="223"/>
      <c r="H337" s="226">
        <v>2</v>
      </c>
      <c r="I337" s="227"/>
      <c r="J337" s="223"/>
      <c r="K337" s="223"/>
      <c r="L337" s="228"/>
      <c r="M337" s="229"/>
      <c r="N337" s="230"/>
      <c r="O337" s="230"/>
      <c r="P337" s="230"/>
      <c r="Q337" s="230"/>
      <c r="R337" s="230"/>
      <c r="S337" s="230"/>
      <c r="T337" s="231"/>
      <c r="AT337" s="232" t="s">
        <v>142</v>
      </c>
      <c r="AU337" s="232" t="s">
        <v>83</v>
      </c>
      <c r="AV337" s="13" t="s">
        <v>85</v>
      </c>
      <c r="AW337" s="13" t="s">
        <v>31</v>
      </c>
      <c r="AX337" s="13" t="s">
        <v>75</v>
      </c>
      <c r="AY337" s="232" t="s">
        <v>132</v>
      </c>
    </row>
    <row r="338" spans="1:65" s="12" customFormat="1" ht="11.25">
      <c r="B338" s="212"/>
      <c r="C338" s="213"/>
      <c r="D338" s="208" t="s">
        <v>142</v>
      </c>
      <c r="E338" s="214" t="s">
        <v>1</v>
      </c>
      <c r="F338" s="215" t="s">
        <v>875</v>
      </c>
      <c r="G338" s="213"/>
      <c r="H338" s="214" t="s">
        <v>1</v>
      </c>
      <c r="I338" s="216"/>
      <c r="J338" s="213"/>
      <c r="K338" s="213"/>
      <c r="L338" s="217"/>
      <c r="M338" s="218"/>
      <c r="N338" s="219"/>
      <c r="O338" s="219"/>
      <c r="P338" s="219"/>
      <c r="Q338" s="219"/>
      <c r="R338" s="219"/>
      <c r="S338" s="219"/>
      <c r="T338" s="220"/>
      <c r="AT338" s="221" t="s">
        <v>142</v>
      </c>
      <c r="AU338" s="221" t="s">
        <v>83</v>
      </c>
      <c r="AV338" s="12" t="s">
        <v>83</v>
      </c>
      <c r="AW338" s="12" t="s">
        <v>31</v>
      </c>
      <c r="AX338" s="12" t="s">
        <v>75</v>
      </c>
      <c r="AY338" s="221" t="s">
        <v>132</v>
      </c>
    </row>
    <row r="339" spans="1:65" s="13" customFormat="1" ht="11.25">
      <c r="B339" s="222"/>
      <c r="C339" s="223"/>
      <c r="D339" s="208" t="s">
        <v>142</v>
      </c>
      <c r="E339" s="224" t="s">
        <v>1</v>
      </c>
      <c r="F339" s="225" t="s">
        <v>85</v>
      </c>
      <c r="G339" s="223"/>
      <c r="H339" s="226">
        <v>2</v>
      </c>
      <c r="I339" s="227"/>
      <c r="J339" s="223"/>
      <c r="K339" s="223"/>
      <c r="L339" s="228"/>
      <c r="M339" s="229"/>
      <c r="N339" s="230"/>
      <c r="O339" s="230"/>
      <c r="P339" s="230"/>
      <c r="Q339" s="230"/>
      <c r="R339" s="230"/>
      <c r="S339" s="230"/>
      <c r="T339" s="231"/>
      <c r="AT339" s="232" t="s">
        <v>142</v>
      </c>
      <c r="AU339" s="232" t="s">
        <v>83</v>
      </c>
      <c r="AV339" s="13" t="s">
        <v>85</v>
      </c>
      <c r="AW339" s="13" t="s">
        <v>31</v>
      </c>
      <c r="AX339" s="13" t="s">
        <v>75</v>
      </c>
      <c r="AY339" s="232" t="s">
        <v>132</v>
      </c>
    </row>
    <row r="340" spans="1:65" s="12" customFormat="1" ht="11.25">
      <c r="B340" s="212"/>
      <c r="C340" s="213"/>
      <c r="D340" s="208" t="s">
        <v>142</v>
      </c>
      <c r="E340" s="214" t="s">
        <v>1</v>
      </c>
      <c r="F340" s="215" t="s">
        <v>876</v>
      </c>
      <c r="G340" s="213"/>
      <c r="H340" s="214" t="s">
        <v>1</v>
      </c>
      <c r="I340" s="216"/>
      <c r="J340" s="213"/>
      <c r="K340" s="213"/>
      <c r="L340" s="217"/>
      <c r="M340" s="218"/>
      <c r="N340" s="219"/>
      <c r="O340" s="219"/>
      <c r="P340" s="219"/>
      <c r="Q340" s="219"/>
      <c r="R340" s="219"/>
      <c r="S340" s="219"/>
      <c r="T340" s="220"/>
      <c r="AT340" s="221" t="s">
        <v>142</v>
      </c>
      <c r="AU340" s="221" t="s">
        <v>83</v>
      </c>
      <c r="AV340" s="12" t="s">
        <v>83</v>
      </c>
      <c r="AW340" s="12" t="s">
        <v>31</v>
      </c>
      <c r="AX340" s="12" t="s">
        <v>75</v>
      </c>
      <c r="AY340" s="221" t="s">
        <v>132</v>
      </c>
    </row>
    <row r="341" spans="1:65" s="13" customFormat="1" ht="11.25">
      <c r="B341" s="222"/>
      <c r="C341" s="223"/>
      <c r="D341" s="208" t="s">
        <v>142</v>
      </c>
      <c r="E341" s="224" t="s">
        <v>1</v>
      </c>
      <c r="F341" s="225" t="s">
        <v>85</v>
      </c>
      <c r="G341" s="223"/>
      <c r="H341" s="226">
        <v>2</v>
      </c>
      <c r="I341" s="227"/>
      <c r="J341" s="223"/>
      <c r="K341" s="223"/>
      <c r="L341" s="228"/>
      <c r="M341" s="229"/>
      <c r="N341" s="230"/>
      <c r="O341" s="230"/>
      <c r="P341" s="230"/>
      <c r="Q341" s="230"/>
      <c r="R341" s="230"/>
      <c r="S341" s="230"/>
      <c r="T341" s="231"/>
      <c r="AT341" s="232" t="s">
        <v>142</v>
      </c>
      <c r="AU341" s="232" t="s">
        <v>83</v>
      </c>
      <c r="AV341" s="13" t="s">
        <v>85</v>
      </c>
      <c r="AW341" s="13" t="s">
        <v>31</v>
      </c>
      <c r="AX341" s="13" t="s">
        <v>75</v>
      </c>
      <c r="AY341" s="232" t="s">
        <v>132</v>
      </c>
    </row>
    <row r="342" spans="1:65" s="14" customFormat="1" ht="11.25">
      <c r="B342" s="233"/>
      <c r="C342" s="234"/>
      <c r="D342" s="208" t="s">
        <v>142</v>
      </c>
      <c r="E342" s="235" t="s">
        <v>1</v>
      </c>
      <c r="F342" s="236" t="s">
        <v>145</v>
      </c>
      <c r="G342" s="234"/>
      <c r="H342" s="237">
        <v>6</v>
      </c>
      <c r="I342" s="238"/>
      <c r="J342" s="234"/>
      <c r="K342" s="234"/>
      <c r="L342" s="239"/>
      <c r="M342" s="240"/>
      <c r="N342" s="241"/>
      <c r="O342" s="241"/>
      <c r="P342" s="241"/>
      <c r="Q342" s="241"/>
      <c r="R342" s="241"/>
      <c r="S342" s="241"/>
      <c r="T342" s="242"/>
      <c r="AT342" s="243" t="s">
        <v>142</v>
      </c>
      <c r="AU342" s="243" t="s">
        <v>83</v>
      </c>
      <c r="AV342" s="14" t="s">
        <v>139</v>
      </c>
      <c r="AW342" s="14" t="s">
        <v>31</v>
      </c>
      <c r="AX342" s="14" t="s">
        <v>83</v>
      </c>
      <c r="AY342" s="243" t="s">
        <v>132</v>
      </c>
    </row>
    <row r="343" spans="1:65" s="2" customFormat="1" ht="21.75" customHeight="1">
      <c r="A343" s="34"/>
      <c r="B343" s="35"/>
      <c r="C343" s="194" t="s">
        <v>272</v>
      </c>
      <c r="D343" s="194" t="s">
        <v>133</v>
      </c>
      <c r="E343" s="195" t="s">
        <v>940</v>
      </c>
      <c r="F343" s="196" t="s">
        <v>941</v>
      </c>
      <c r="G343" s="197" t="s">
        <v>149</v>
      </c>
      <c r="H343" s="198">
        <v>14</v>
      </c>
      <c r="I343" s="199"/>
      <c r="J343" s="200">
        <f>ROUND(I343*H343,2)</f>
        <v>0</v>
      </c>
      <c r="K343" s="196" t="s">
        <v>137</v>
      </c>
      <c r="L343" s="201"/>
      <c r="M343" s="202" t="s">
        <v>1</v>
      </c>
      <c r="N343" s="203" t="s">
        <v>40</v>
      </c>
      <c r="O343" s="71"/>
      <c r="P343" s="204">
        <f>O343*H343</f>
        <v>0</v>
      </c>
      <c r="Q343" s="204">
        <v>0.77400000000000002</v>
      </c>
      <c r="R343" s="204">
        <f>Q343*H343</f>
        <v>10.836</v>
      </c>
      <c r="S343" s="204">
        <v>0</v>
      </c>
      <c r="T343" s="205">
        <f>S343*H343</f>
        <v>0</v>
      </c>
      <c r="U343" s="34"/>
      <c r="V343" s="34"/>
      <c r="W343" s="34"/>
      <c r="X343" s="34"/>
      <c r="Y343" s="34"/>
      <c r="Z343" s="34"/>
      <c r="AA343" s="34"/>
      <c r="AB343" s="34"/>
      <c r="AC343" s="34"/>
      <c r="AD343" s="34"/>
      <c r="AE343" s="34"/>
      <c r="AR343" s="206" t="s">
        <v>138</v>
      </c>
      <c r="AT343" s="206" t="s">
        <v>133</v>
      </c>
      <c r="AU343" s="206" t="s">
        <v>83</v>
      </c>
      <c r="AY343" s="17" t="s">
        <v>132</v>
      </c>
      <c r="BE343" s="207">
        <f>IF(N343="základní",J343,0)</f>
        <v>0</v>
      </c>
      <c r="BF343" s="207">
        <f>IF(N343="snížená",J343,0)</f>
        <v>0</v>
      </c>
      <c r="BG343" s="207">
        <f>IF(N343="zákl. přenesená",J343,0)</f>
        <v>0</v>
      </c>
      <c r="BH343" s="207">
        <f>IF(N343="sníž. přenesená",J343,0)</f>
        <v>0</v>
      </c>
      <c r="BI343" s="207">
        <f>IF(N343="nulová",J343,0)</f>
        <v>0</v>
      </c>
      <c r="BJ343" s="17" t="s">
        <v>83</v>
      </c>
      <c r="BK343" s="207">
        <f>ROUND(I343*H343,2)</f>
        <v>0</v>
      </c>
      <c r="BL343" s="17" t="s">
        <v>139</v>
      </c>
      <c r="BM343" s="206" t="s">
        <v>942</v>
      </c>
    </row>
    <row r="344" spans="1:65" s="2" customFormat="1" ht="11.25">
      <c r="A344" s="34"/>
      <c r="B344" s="35"/>
      <c r="C344" s="36"/>
      <c r="D344" s="208" t="s">
        <v>141</v>
      </c>
      <c r="E344" s="36"/>
      <c r="F344" s="209" t="s">
        <v>941</v>
      </c>
      <c r="G344" s="36"/>
      <c r="H344" s="36"/>
      <c r="I344" s="115"/>
      <c r="J344" s="36"/>
      <c r="K344" s="36"/>
      <c r="L344" s="39"/>
      <c r="M344" s="210"/>
      <c r="N344" s="211"/>
      <c r="O344" s="71"/>
      <c r="P344" s="71"/>
      <c r="Q344" s="71"/>
      <c r="R344" s="71"/>
      <c r="S344" s="71"/>
      <c r="T344" s="72"/>
      <c r="U344" s="34"/>
      <c r="V344" s="34"/>
      <c r="W344" s="34"/>
      <c r="X344" s="34"/>
      <c r="Y344" s="34"/>
      <c r="Z344" s="34"/>
      <c r="AA344" s="34"/>
      <c r="AB344" s="34"/>
      <c r="AC344" s="34"/>
      <c r="AD344" s="34"/>
      <c r="AE344" s="34"/>
      <c r="AT344" s="17" t="s">
        <v>141</v>
      </c>
      <c r="AU344" s="17" t="s">
        <v>83</v>
      </c>
    </row>
    <row r="345" spans="1:65" s="12" customFormat="1" ht="11.25">
      <c r="B345" s="212"/>
      <c r="C345" s="213"/>
      <c r="D345" s="208" t="s">
        <v>142</v>
      </c>
      <c r="E345" s="214" t="s">
        <v>1</v>
      </c>
      <c r="F345" s="215" t="s">
        <v>943</v>
      </c>
      <c r="G345" s="213"/>
      <c r="H345" s="214" t="s">
        <v>1</v>
      </c>
      <c r="I345" s="216"/>
      <c r="J345" s="213"/>
      <c r="K345" s="213"/>
      <c r="L345" s="217"/>
      <c r="M345" s="218"/>
      <c r="N345" s="219"/>
      <c r="O345" s="219"/>
      <c r="P345" s="219"/>
      <c r="Q345" s="219"/>
      <c r="R345" s="219"/>
      <c r="S345" s="219"/>
      <c r="T345" s="220"/>
      <c r="AT345" s="221" t="s">
        <v>142</v>
      </c>
      <c r="AU345" s="221" t="s">
        <v>83</v>
      </c>
      <c r="AV345" s="12" t="s">
        <v>83</v>
      </c>
      <c r="AW345" s="12" t="s">
        <v>31</v>
      </c>
      <c r="AX345" s="12" t="s">
        <v>75</v>
      </c>
      <c r="AY345" s="221" t="s">
        <v>132</v>
      </c>
    </row>
    <row r="346" spans="1:65" s="13" customFormat="1" ht="11.25">
      <c r="B346" s="222"/>
      <c r="C346" s="223"/>
      <c r="D346" s="208" t="s">
        <v>142</v>
      </c>
      <c r="E346" s="224" t="s">
        <v>1</v>
      </c>
      <c r="F346" s="225" t="s">
        <v>152</v>
      </c>
      <c r="G346" s="223"/>
      <c r="H346" s="226">
        <v>3</v>
      </c>
      <c r="I346" s="227"/>
      <c r="J346" s="223"/>
      <c r="K346" s="223"/>
      <c r="L346" s="228"/>
      <c r="M346" s="229"/>
      <c r="N346" s="230"/>
      <c r="O346" s="230"/>
      <c r="P346" s="230"/>
      <c r="Q346" s="230"/>
      <c r="R346" s="230"/>
      <c r="S346" s="230"/>
      <c r="T346" s="231"/>
      <c r="AT346" s="232" t="s">
        <v>142</v>
      </c>
      <c r="AU346" s="232" t="s">
        <v>83</v>
      </c>
      <c r="AV346" s="13" t="s">
        <v>85</v>
      </c>
      <c r="AW346" s="13" t="s">
        <v>31</v>
      </c>
      <c r="AX346" s="13" t="s">
        <v>75</v>
      </c>
      <c r="AY346" s="232" t="s">
        <v>132</v>
      </c>
    </row>
    <row r="347" spans="1:65" s="12" customFormat="1" ht="11.25">
      <c r="B347" s="212"/>
      <c r="C347" s="213"/>
      <c r="D347" s="208" t="s">
        <v>142</v>
      </c>
      <c r="E347" s="214" t="s">
        <v>1</v>
      </c>
      <c r="F347" s="215" t="s">
        <v>944</v>
      </c>
      <c r="G347" s="213"/>
      <c r="H347" s="214" t="s">
        <v>1</v>
      </c>
      <c r="I347" s="216"/>
      <c r="J347" s="213"/>
      <c r="K347" s="213"/>
      <c r="L347" s="217"/>
      <c r="M347" s="218"/>
      <c r="N347" s="219"/>
      <c r="O347" s="219"/>
      <c r="P347" s="219"/>
      <c r="Q347" s="219"/>
      <c r="R347" s="219"/>
      <c r="S347" s="219"/>
      <c r="T347" s="220"/>
      <c r="AT347" s="221" t="s">
        <v>142</v>
      </c>
      <c r="AU347" s="221" t="s">
        <v>83</v>
      </c>
      <c r="AV347" s="12" t="s">
        <v>83</v>
      </c>
      <c r="AW347" s="12" t="s">
        <v>31</v>
      </c>
      <c r="AX347" s="12" t="s">
        <v>75</v>
      </c>
      <c r="AY347" s="221" t="s">
        <v>132</v>
      </c>
    </row>
    <row r="348" spans="1:65" s="13" customFormat="1" ht="11.25">
      <c r="B348" s="222"/>
      <c r="C348" s="223"/>
      <c r="D348" s="208" t="s">
        <v>142</v>
      </c>
      <c r="E348" s="224" t="s">
        <v>1</v>
      </c>
      <c r="F348" s="225" t="s">
        <v>152</v>
      </c>
      <c r="G348" s="223"/>
      <c r="H348" s="226">
        <v>3</v>
      </c>
      <c r="I348" s="227"/>
      <c r="J348" s="223"/>
      <c r="K348" s="223"/>
      <c r="L348" s="228"/>
      <c r="M348" s="229"/>
      <c r="N348" s="230"/>
      <c r="O348" s="230"/>
      <c r="P348" s="230"/>
      <c r="Q348" s="230"/>
      <c r="R348" s="230"/>
      <c r="S348" s="230"/>
      <c r="T348" s="231"/>
      <c r="AT348" s="232" t="s">
        <v>142</v>
      </c>
      <c r="AU348" s="232" t="s">
        <v>83</v>
      </c>
      <c r="AV348" s="13" t="s">
        <v>85</v>
      </c>
      <c r="AW348" s="13" t="s">
        <v>31</v>
      </c>
      <c r="AX348" s="13" t="s">
        <v>75</v>
      </c>
      <c r="AY348" s="232" t="s">
        <v>132</v>
      </c>
    </row>
    <row r="349" spans="1:65" s="12" customFormat="1" ht="11.25">
      <c r="B349" s="212"/>
      <c r="C349" s="213"/>
      <c r="D349" s="208" t="s">
        <v>142</v>
      </c>
      <c r="E349" s="214" t="s">
        <v>1</v>
      </c>
      <c r="F349" s="215" t="s">
        <v>945</v>
      </c>
      <c r="G349" s="213"/>
      <c r="H349" s="214" t="s">
        <v>1</v>
      </c>
      <c r="I349" s="216"/>
      <c r="J349" s="213"/>
      <c r="K349" s="213"/>
      <c r="L349" s="217"/>
      <c r="M349" s="218"/>
      <c r="N349" s="219"/>
      <c r="O349" s="219"/>
      <c r="P349" s="219"/>
      <c r="Q349" s="219"/>
      <c r="R349" s="219"/>
      <c r="S349" s="219"/>
      <c r="T349" s="220"/>
      <c r="AT349" s="221" t="s">
        <v>142</v>
      </c>
      <c r="AU349" s="221" t="s">
        <v>83</v>
      </c>
      <c r="AV349" s="12" t="s">
        <v>83</v>
      </c>
      <c r="AW349" s="12" t="s">
        <v>31</v>
      </c>
      <c r="AX349" s="12" t="s">
        <v>75</v>
      </c>
      <c r="AY349" s="221" t="s">
        <v>132</v>
      </c>
    </row>
    <row r="350" spans="1:65" s="13" customFormat="1" ht="11.25">
      <c r="B350" s="222"/>
      <c r="C350" s="223"/>
      <c r="D350" s="208" t="s">
        <v>142</v>
      </c>
      <c r="E350" s="224" t="s">
        <v>1</v>
      </c>
      <c r="F350" s="225" t="s">
        <v>85</v>
      </c>
      <c r="G350" s="223"/>
      <c r="H350" s="226">
        <v>2</v>
      </c>
      <c r="I350" s="227"/>
      <c r="J350" s="223"/>
      <c r="K350" s="223"/>
      <c r="L350" s="228"/>
      <c r="M350" s="229"/>
      <c r="N350" s="230"/>
      <c r="O350" s="230"/>
      <c r="P350" s="230"/>
      <c r="Q350" s="230"/>
      <c r="R350" s="230"/>
      <c r="S350" s="230"/>
      <c r="T350" s="231"/>
      <c r="AT350" s="232" t="s">
        <v>142</v>
      </c>
      <c r="AU350" s="232" t="s">
        <v>83</v>
      </c>
      <c r="AV350" s="13" t="s">
        <v>85</v>
      </c>
      <c r="AW350" s="13" t="s">
        <v>31</v>
      </c>
      <c r="AX350" s="13" t="s">
        <v>75</v>
      </c>
      <c r="AY350" s="232" t="s">
        <v>132</v>
      </c>
    </row>
    <row r="351" spans="1:65" s="12" customFormat="1" ht="11.25">
      <c r="B351" s="212"/>
      <c r="C351" s="213"/>
      <c r="D351" s="208" t="s">
        <v>142</v>
      </c>
      <c r="E351" s="214" t="s">
        <v>1</v>
      </c>
      <c r="F351" s="215" t="s">
        <v>946</v>
      </c>
      <c r="G351" s="213"/>
      <c r="H351" s="214" t="s">
        <v>1</v>
      </c>
      <c r="I351" s="216"/>
      <c r="J351" s="213"/>
      <c r="K351" s="213"/>
      <c r="L351" s="217"/>
      <c r="M351" s="218"/>
      <c r="N351" s="219"/>
      <c r="O351" s="219"/>
      <c r="P351" s="219"/>
      <c r="Q351" s="219"/>
      <c r="R351" s="219"/>
      <c r="S351" s="219"/>
      <c r="T351" s="220"/>
      <c r="AT351" s="221" t="s">
        <v>142</v>
      </c>
      <c r="AU351" s="221" t="s">
        <v>83</v>
      </c>
      <c r="AV351" s="12" t="s">
        <v>83</v>
      </c>
      <c r="AW351" s="12" t="s">
        <v>31</v>
      </c>
      <c r="AX351" s="12" t="s">
        <v>75</v>
      </c>
      <c r="AY351" s="221" t="s">
        <v>132</v>
      </c>
    </row>
    <row r="352" spans="1:65" s="13" customFormat="1" ht="11.25">
      <c r="B352" s="222"/>
      <c r="C352" s="223"/>
      <c r="D352" s="208" t="s">
        <v>142</v>
      </c>
      <c r="E352" s="224" t="s">
        <v>1</v>
      </c>
      <c r="F352" s="225" t="s">
        <v>139</v>
      </c>
      <c r="G352" s="223"/>
      <c r="H352" s="226">
        <v>4</v>
      </c>
      <c r="I352" s="227"/>
      <c r="J352" s="223"/>
      <c r="K352" s="223"/>
      <c r="L352" s="228"/>
      <c r="M352" s="229"/>
      <c r="N352" s="230"/>
      <c r="O352" s="230"/>
      <c r="P352" s="230"/>
      <c r="Q352" s="230"/>
      <c r="R352" s="230"/>
      <c r="S352" s="230"/>
      <c r="T352" s="231"/>
      <c r="AT352" s="232" t="s">
        <v>142</v>
      </c>
      <c r="AU352" s="232" t="s">
        <v>83</v>
      </c>
      <c r="AV352" s="13" t="s">
        <v>85</v>
      </c>
      <c r="AW352" s="13" t="s">
        <v>31</v>
      </c>
      <c r="AX352" s="13" t="s">
        <v>75</v>
      </c>
      <c r="AY352" s="232" t="s">
        <v>132</v>
      </c>
    </row>
    <row r="353" spans="1:65" s="12" customFormat="1" ht="11.25">
      <c r="B353" s="212"/>
      <c r="C353" s="213"/>
      <c r="D353" s="208" t="s">
        <v>142</v>
      </c>
      <c r="E353" s="214" t="s">
        <v>1</v>
      </c>
      <c r="F353" s="215" t="s">
        <v>947</v>
      </c>
      <c r="G353" s="213"/>
      <c r="H353" s="214" t="s">
        <v>1</v>
      </c>
      <c r="I353" s="216"/>
      <c r="J353" s="213"/>
      <c r="K353" s="213"/>
      <c r="L353" s="217"/>
      <c r="M353" s="218"/>
      <c r="N353" s="219"/>
      <c r="O353" s="219"/>
      <c r="P353" s="219"/>
      <c r="Q353" s="219"/>
      <c r="R353" s="219"/>
      <c r="S353" s="219"/>
      <c r="T353" s="220"/>
      <c r="AT353" s="221" t="s">
        <v>142</v>
      </c>
      <c r="AU353" s="221" t="s">
        <v>83</v>
      </c>
      <c r="AV353" s="12" t="s">
        <v>83</v>
      </c>
      <c r="AW353" s="12" t="s">
        <v>31</v>
      </c>
      <c r="AX353" s="12" t="s">
        <v>75</v>
      </c>
      <c r="AY353" s="221" t="s">
        <v>132</v>
      </c>
    </row>
    <row r="354" spans="1:65" s="13" customFormat="1" ht="11.25">
      <c r="B354" s="222"/>
      <c r="C354" s="223"/>
      <c r="D354" s="208" t="s">
        <v>142</v>
      </c>
      <c r="E354" s="224" t="s">
        <v>1</v>
      </c>
      <c r="F354" s="225" t="s">
        <v>85</v>
      </c>
      <c r="G354" s="223"/>
      <c r="H354" s="226">
        <v>2</v>
      </c>
      <c r="I354" s="227"/>
      <c r="J354" s="223"/>
      <c r="K354" s="223"/>
      <c r="L354" s="228"/>
      <c r="M354" s="229"/>
      <c r="N354" s="230"/>
      <c r="O354" s="230"/>
      <c r="P354" s="230"/>
      <c r="Q354" s="230"/>
      <c r="R354" s="230"/>
      <c r="S354" s="230"/>
      <c r="T354" s="231"/>
      <c r="AT354" s="232" t="s">
        <v>142</v>
      </c>
      <c r="AU354" s="232" t="s">
        <v>83</v>
      </c>
      <c r="AV354" s="13" t="s">
        <v>85</v>
      </c>
      <c r="AW354" s="13" t="s">
        <v>31</v>
      </c>
      <c r="AX354" s="13" t="s">
        <v>75</v>
      </c>
      <c r="AY354" s="232" t="s">
        <v>132</v>
      </c>
    </row>
    <row r="355" spans="1:65" s="14" customFormat="1" ht="11.25">
      <c r="B355" s="233"/>
      <c r="C355" s="234"/>
      <c r="D355" s="208" t="s">
        <v>142</v>
      </c>
      <c r="E355" s="235" t="s">
        <v>1</v>
      </c>
      <c r="F355" s="236" t="s">
        <v>145</v>
      </c>
      <c r="G355" s="234"/>
      <c r="H355" s="237">
        <v>14</v>
      </c>
      <c r="I355" s="238"/>
      <c r="J355" s="234"/>
      <c r="K355" s="234"/>
      <c r="L355" s="239"/>
      <c r="M355" s="240"/>
      <c r="N355" s="241"/>
      <c r="O355" s="241"/>
      <c r="P355" s="241"/>
      <c r="Q355" s="241"/>
      <c r="R355" s="241"/>
      <c r="S355" s="241"/>
      <c r="T355" s="242"/>
      <c r="AT355" s="243" t="s">
        <v>142</v>
      </c>
      <c r="AU355" s="243" t="s">
        <v>83</v>
      </c>
      <c r="AV355" s="14" t="s">
        <v>139</v>
      </c>
      <c r="AW355" s="14" t="s">
        <v>31</v>
      </c>
      <c r="AX355" s="14" t="s">
        <v>83</v>
      </c>
      <c r="AY355" s="243" t="s">
        <v>132</v>
      </c>
    </row>
    <row r="356" spans="1:65" s="2" customFormat="1" ht="21.75" customHeight="1">
      <c r="A356" s="34"/>
      <c r="B356" s="35"/>
      <c r="C356" s="194" t="s">
        <v>277</v>
      </c>
      <c r="D356" s="194" t="s">
        <v>133</v>
      </c>
      <c r="E356" s="195" t="s">
        <v>948</v>
      </c>
      <c r="F356" s="196" t="s">
        <v>949</v>
      </c>
      <c r="G356" s="197" t="s">
        <v>149</v>
      </c>
      <c r="H356" s="198">
        <v>16</v>
      </c>
      <c r="I356" s="199"/>
      <c r="J356" s="200">
        <f>ROUND(I356*H356,2)</f>
        <v>0</v>
      </c>
      <c r="K356" s="196" t="s">
        <v>137</v>
      </c>
      <c r="L356" s="201"/>
      <c r="M356" s="202" t="s">
        <v>1</v>
      </c>
      <c r="N356" s="203" t="s">
        <v>40</v>
      </c>
      <c r="O356" s="71"/>
      <c r="P356" s="204">
        <f>O356*H356</f>
        <v>0</v>
      </c>
      <c r="Q356" s="204">
        <v>2E-3</v>
      </c>
      <c r="R356" s="204">
        <f>Q356*H356</f>
        <v>3.2000000000000001E-2</v>
      </c>
      <c r="S356" s="204">
        <v>0</v>
      </c>
      <c r="T356" s="205">
        <f>S356*H356</f>
        <v>0</v>
      </c>
      <c r="U356" s="34"/>
      <c r="V356" s="34"/>
      <c r="W356" s="34"/>
      <c r="X356" s="34"/>
      <c r="Y356" s="34"/>
      <c r="Z356" s="34"/>
      <c r="AA356" s="34"/>
      <c r="AB356" s="34"/>
      <c r="AC356" s="34"/>
      <c r="AD356" s="34"/>
      <c r="AE356" s="34"/>
      <c r="AR356" s="206" t="s">
        <v>138</v>
      </c>
      <c r="AT356" s="206" t="s">
        <v>133</v>
      </c>
      <c r="AU356" s="206" t="s">
        <v>83</v>
      </c>
      <c r="AY356" s="17" t="s">
        <v>132</v>
      </c>
      <c r="BE356" s="207">
        <f>IF(N356="základní",J356,0)</f>
        <v>0</v>
      </c>
      <c r="BF356" s="207">
        <f>IF(N356="snížená",J356,0)</f>
        <v>0</v>
      </c>
      <c r="BG356" s="207">
        <f>IF(N356="zákl. přenesená",J356,0)</f>
        <v>0</v>
      </c>
      <c r="BH356" s="207">
        <f>IF(N356="sníž. přenesená",J356,0)</f>
        <v>0</v>
      </c>
      <c r="BI356" s="207">
        <f>IF(N356="nulová",J356,0)</f>
        <v>0</v>
      </c>
      <c r="BJ356" s="17" t="s">
        <v>83</v>
      </c>
      <c r="BK356" s="207">
        <f>ROUND(I356*H356,2)</f>
        <v>0</v>
      </c>
      <c r="BL356" s="17" t="s">
        <v>139</v>
      </c>
      <c r="BM356" s="206" t="s">
        <v>950</v>
      </c>
    </row>
    <row r="357" spans="1:65" s="2" customFormat="1" ht="11.25">
      <c r="A357" s="34"/>
      <c r="B357" s="35"/>
      <c r="C357" s="36"/>
      <c r="D357" s="208" t="s">
        <v>141</v>
      </c>
      <c r="E357" s="36"/>
      <c r="F357" s="209" t="s">
        <v>949</v>
      </c>
      <c r="G357" s="36"/>
      <c r="H357" s="36"/>
      <c r="I357" s="115"/>
      <c r="J357" s="36"/>
      <c r="K357" s="36"/>
      <c r="L357" s="39"/>
      <c r="M357" s="210"/>
      <c r="N357" s="211"/>
      <c r="O357" s="71"/>
      <c r="P357" s="71"/>
      <c r="Q357" s="71"/>
      <c r="R357" s="71"/>
      <c r="S357" s="71"/>
      <c r="T357" s="72"/>
      <c r="U357" s="34"/>
      <c r="V357" s="34"/>
      <c r="W357" s="34"/>
      <c r="X357" s="34"/>
      <c r="Y357" s="34"/>
      <c r="Z357" s="34"/>
      <c r="AA357" s="34"/>
      <c r="AB357" s="34"/>
      <c r="AC357" s="34"/>
      <c r="AD357" s="34"/>
      <c r="AE357" s="34"/>
      <c r="AT357" s="17" t="s">
        <v>141</v>
      </c>
      <c r="AU357" s="17" t="s">
        <v>83</v>
      </c>
    </row>
    <row r="358" spans="1:65" s="12" customFormat="1" ht="11.25">
      <c r="B358" s="212"/>
      <c r="C358" s="213"/>
      <c r="D358" s="208" t="s">
        <v>142</v>
      </c>
      <c r="E358" s="214" t="s">
        <v>1</v>
      </c>
      <c r="F358" s="215" t="s">
        <v>874</v>
      </c>
      <c r="G358" s="213"/>
      <c r="H358" s="214" t="s">
        <v>1</v>
      </c>
      <c r="I358" s="216"/>
      <c r="J358" s="213"/>
      <c r="K358" s="213"/>
      <c r="L358" s="217"/>
      <c r="M358" s="218"/>
      <c r="N358" s="219"/>
      <c r="O358" s="219"/>
      <c r="P358" s="219"/>
      <c r="Q358" s="219"/>
      <c r="R358" s="219"/>
      <c r="S358" s="219"/>
      <c r="T358" s="220"/>
      <c r="AT358" s="221" t="s">
        <v>142</v>
      </c>
      <c r="AU358" s="221" t="s">
        <v>83</v>
      </c>
      <c r="AV358" s="12" t="s">
        <v>83</v>
      </c>
      <c r="AW358" s="12" t="s">
        <v>31</v>
      </c>
      <c r="AX358" s="12" t="s">
        <v>75</v>
      </c>
      <c r="AY358" s="221" t="s">
        <v>132</v>
      </c>
    </row>
    <row r="359" spans="1:65" s="13" customFormat="1" ht="11.25">
      <c r="B359" s="222"/>
      <c r="C359" s="223"/>
      <c r="D359" s="208" t="s">
        <v>142</v>
      </c>
      <c r="E359" s="224" t="s">
        <v>1</v>
      </c>
      <c r="F359" s="225" t="s">
        <v>85</v>
      </c>
      <c r="G359" s="223"/>
      <c r="H359" s="226">
        <v>2</v>
      </c>
      <c r="I359" s="227"/>
      <c r="J359" s="223"/>
      <c r="K359" s="223"/>
      <c r="L359" s="228"/>
      <c r="M359" s="229"/>
      <c r="N359" s="230"/>
      <c r="O359" s="230"/>
      <c r="P359" s="230"/>
      <c r="Q359" s="230"/>
      <c r="R359" s="230"/>
      <c r="S359" s="230"/>
      <c r="T359" s="231"/>
      <c r="AT359" s="232" t="s">
        <v>142</v>
      </c>
      <c r="AU359" s="232" t="s">
        <v>83</v>
      </c>
      <c r="AV359" s="13" t="s">
        <v>85</v>
      </c>
      <c r="AW359" s="13" t="s">
        <v>31</v>
      </c>
      <c r="AX359" s="13" t="s">
        <v>75</v>
      </c>
      <c r="AY359" s="232" t="s">
        <v>132</v>
      </c>
    </row>
    <row r="360" spans="1:65" s="12" customFormat="1" ht="11.25">
      <c r="B360" s="212"/>
      <c r="C360" s="213"/>
      <c r="D360" s="208" t="s">
        <v>142</v>
      </c>
      <c r="E360" s="214" t="s">
        <v>1</v>
      </c>
      <c r="F360" s="215" t="s">
        <v>875</v>
      </c>
      <c r="G360" s="213"/>
      <c r="H360" s="214" t="s">
        <v>1</v>
      </c>
      <c r="I360" s="216"/>
      <c r="J360" s="213"/>
      <c r="K360" s="213"/>
      <c r="L360" s="217"/>
      <c r="M360" s="218"/>
      <c r="N360" s="219"/>
      <c r="O360" s="219"/>
      <c r="P360" s="219"/>
      <c r="Q360" s="219"/>
      <c r="R360" s="219"/>
      <c r="S360" s="219"/>
      <c r="T360" s="220"/>
      <c r="AT360" s="221" t="s">
        <v>142</v>
      </c>
      <c r="AU360" s="221" t="s">
        <v>83</v>
      </c>
      <c r="AV360" s="12" t="s">
        <v>83</v>
      </c>
      <c r="AW360" s="12" t="s">
        <v>31</v>
      </c>
      <c r="AX360" s="12" t="s">
        <v>75</v>
      </c>
      <c r="AY360" s="221" t="s">
        <v>132</v>
      </c>
    </row>
    <row r="361" spans="1:65" s="13" customFormat="1" ht="11.25">
      <c r="B361" s="222"/>
      <c r="C361" s="223"/>
      <c r="D361" s="208" t="s">
        <v>142</v>
      </c>
      <c r="E361" s="224" t="s">
        <v>1</v>
      </c>
      <c r="F361" s="225" t="s">
        <v>85</v>
      </c>
      <c r="G361" s="223"/>
      <c r="H361" s="226">
        <v>2</v>
      </c>
      <c r="I361" s="227"/>
      <c r="J361" s="223"/>
      <c r="K361" s="223"/>
      <c r="L361" s="228"/>
      <c r="M361" s="229"/>
      <c r="N361" s="230"/>
      <c r="O361" s="230"/>
      <c r="P361" s="230"/>
      <c r="Q361" s="230"/>
      <c r="R361" s="230"/>
      <c r="S361" s="230"/>
      <c r="T361" s="231"/>
      <c r="AT361" s="232" t="s">
        <v>142</v>
      </c>
      <c r="AU361" s="232" t="s">
        <v>83</v>
      </c>
      <c r="AV361" s="13" t="s">
        <v>85</v>
      </c>
      <c r="AW361" s="13" t="s">
        <v>31</v>
      </c>
      <c r="AX361" s="13" t="s">
        <v>75</v>
      </c>
      <c r="AY361" s="232" t="s">
        <v>132</v>
      </c>
    </row>
    <row r="362" spans="1:65" s="12" customFormat="1" ht="11.25">
      <c r="B362" s="212"/>
      <c r="C362" s="213"/>
      <c r="D362" s="208" t="s">
        <v>142</v>
      </c>
      <c r="E362" s="214" t="s">
        <v>1</v>
      </c>
      <c r="F362" s="215" t="s">
        <v>943</v>
      </c>
      <c r="G362" s="213"/>
      <c r="H362" s="214" t="s">
        <v>1</v>
      </c>
      <c r="I362" s="216"/>
      <c r="J362" s="213"/>
      <c r="K362" s="213"/>
      <c r="L362" s="217"/>
      <c r="M362" s="218"/>
      <c r="N362" s="219"/>
      <c r="O362" s="219"/>
      <c r="P362" s="219"/>
      <c r="Q362" s="219"/>
      <c r="R362" s="219"/>
      <c r="S362" s="219"/>
      <c r="T362" s="220"/>
      <c r="AT362" s="221" t="s">
        <v>142</v>
      </c>
      <c r="AU362" s="221" t="s">
        <v>83</v>
      </c>
      <c r="AV362" s="12" t="s">
        <v>83</v>
      </c>
      <c r="AW362" s="12" t="s">
        <v>31</v>
      </c>
      <c r="AX362" s="12" t="s">
        <v>75</v>
      </c>
      <c r="AY362" s="221" t="s">
        <v>132</v>
      </c>
    </row>
    <row r="363" spans="1:65" s="13" customFormat="1" ht="11.25">
      <c r="B363" s="222"/>
      <c r="C363" s="223"/>
      <c r="D363" s="208" t="s">
        <v>142</v>
      </c>
      <c r="E363" s="224" t="s">
        <v>1</v>
      </c>
      <c r="F363" s="225" t="s">
        <v>85</v>
      </c>
      <c r="G363" s="223"/>
      <c r="H363" s="226">
        <v>2</v>
      </c>
      <c r="I363" s="227"/>
      <c r="J363" s="223"/>
      <c r="K363" s="223"/>
      <c r="L363" s="228"/>
      <c r="M363" s="229"/>
      <c r="N363" s="230"/>
      <c r="O363" s="230"/>
      <c r="P363" s="230"/>
      <c r="Q363" s="230"/>
      <c r="R363" s="230"/>
      <c r="S363" s="230"/>
      <c r="T363" s="231"/>
      <c r="AT363" s="232" t="s">
        <v>142</v>
      </c>
      <c r="AU363" s="232" t="s">
        <v>83</v>
      </c>
      <c r="AV363" s="13" t="s">
        <v>85</v>
      </c>
      <c r="AW363" s="13" t="s">
        <v>31</v>
      </c>
      <c r="AX363" s="13" t="s">
        <v>75</v>
      </c>
      <c r="AY363" s="232" t="s">
        <v>132</v>
      </c>
    </row>
    <row r="364" spans="1:65" s="12" customFormat="1" ht="11.25">
      <c r="B364" s="212"/>
      <c r="C364" s="213"/>
      <c r="D364" s="208" t="s">
        <v>142</v>
      </c>
      <c r="E364" s="214" t="s">
        <v>1</v>
      </c>
      <c r="F364" s="215" t="s">
        <v>944</v>
      </c>
      <c r="G364" s="213"/>
      <c r="H364" s="214" t="s">
        <v>1</v>
      </c>
      <c r="I364" s="216"/>
      <c r="J364" s="213"/>
      <c r="K364" s="213"/>
      <c r="L364" s="217"/>
      <c r="M364" s="218"/>
      <c r="N364" s="219"/>
      <c r="O364" s="219"/>
      <c r="P364" s="219"/>
      <c r="Q364" s="219"/>
      <c r="R364" s="219"/>
      <c r="S364" s="219"/>
      <c r="T364" s="220"/>
      <c r="AT364" s="221" t="s">
        <v>142</v>
      </c>
      <c r="AU364" s="221" t="s">
        <v>83</v>
      </c>
      <c r="AV364" s="12" t="s">
        <v>83</v>
      </c>
      <c r="AW364" s="12" t="s">
        <v>31</v>
      </c>
      <c r="AX364" s="12" t="s">
        <v>75</v>
      </c>
      <c r="AY364" s="221" t="s">
        <v>132</v>
      </c>
    </row>
    <row r="365" spans="1:65" s="13" customFormat="1" ht="11.25">
      <c r="B365" s="222"/>
      <c r="C365" s="223"/>
      <c r="D365" s="208" t="s">
        <v>142</v>
      </c>
      <c r="E365" s="224" t="s">
        <v>1</v>
      </c>
      <c r="F365" s="225" t="s">
        <v>85</v>
      </c>
      <c r="G365" s="223"/>
      <c r="H365" s="226">
        <v>2</v>
      </c>
      <c r="I365" s="227"/>
      <c r="J365" s="223"/>
      <c r="K365" s="223"/>
      <c r="L365" s="228"/>
      <c r="M365" s="229"/>
      <c r="N365" s="230"/>
      <c r="O365" s="230"/>
      <c r="P365" s="230"/>
      <c r="Q365" s="230"/>
      <c r="R365" s="230"/>
      <c r="S365" s="230"/>
      <c r="T365" s="231"/>
      <c r="AT365" s="232" t="s">
        <v>142</v>
      </c>
      <c r="AU365" s="232" t="s">
        <v>83</v>
      </c>
      <c r="AV365" s="13" t="s">
        <v>85</v>
      </c>
      <c r="AW365" s="13" t="s">
        <v>31</v>
      </c>
      <c r="AX365" s="13" t="s">
        <v>75</v>
      </c>
      <c r="AY365" s="232" t="s">
        <v>132</v>
      </c>
    </row>
    <row r="366" spans="1:65" s="12" customFormat="1" ht="11.25">
      <c r="B366" s="212"/>
      <c r="C366" s="213"/>
      <c r="D366" s="208" t="s">
        <v>142</v>
      </c>
      <c r="E366" s="214" t="s">
        <v>1</v>
      </c>
      <c r="F366" s="215" t="s">
        <v>945</v>
      </c>
      <c r="G366" s="213"/>
      <c r="H366" s="214" t="s">
        <v>1</v>
      </c>
      <c r="I366" s="216"/>
      <c r="J366" s="213"/>
      <c r="K366" s="213"/>
      <c r="L366" s="217"/>
      <c r="M366" s="218"/>
      <c r="N366" s="219"/>
      <c r="O366" s="219"/>
      <c r="P366" s="219"/>
      <c r="Q366" s="219"/>
      <c r="R366" s="219"/>
      <c r="S366" s="219"/>
      <c r="T366" s="220"/>
      <c r="AT366" s="221" t="s">
        <v>142</v>
      </c>
      <c r="AU366" s="221" t="s">
        <v>83</v>
      </c>
      <c r="AV366" s="12" t="s">
        <v>83</v>
      </c>
      <c r="AW366" s="12" t="s">
        <v>31</v>
      </c>
      <c r="AX366" s="12" t="s">
        <v>75</v>
      </c>
      <c r="AY366" s="221" t="s">
        <v>132</v>
      </c>
    </row>
    <row r="367" spans="1:65" s="13" customFormat="1" ht="11.25">
      <c r="B367" s="222"/>
      <c r="C367" s="223"/>
      <c r="D367" s="208" t="s">
        <v>142</v>
      </c>
      <c r="E367" s="224" t="s">
        <v>1</v>
      </c>
      <c r="F367" s="225" t="s">
        <v>85</v>
      </c>
      <c r="G367" s="223"/>
      <c r="H367" s="226">
        <v>2</v>
      </c>
      <c r="I367" s="227"/>
      <c r="J367" s="223"/>
      <c r="K367" s="223"/>
      <c r="L367" s="228"/>
      <c r="M367" s="229"/>
      <c r="N367" s="230"/>
      <c r="O367" s="230"/>
      <c r="P367" s="230"/>
      <c r="Q367" s="230"/>
      <c r="R367" s="230"/>
      <c r="S367" s="230"/>
      <c r="T367" s="231"/>
      <c r="AT367" s="232" t="s">
        <v>142</v>
      </c>
      <c r="AU367" s="232" t="s">
        <v>83</v>
      </c>
      <c r="AV367" s="13" t="s">
        <v>85</v>
      </c>
      <c r="AW367" s="13" t="s">
        <v>31</v>
      </c>
      <c r="AX367" s="13" t="s">
        <v>75</v>
      </c>
      <c r="AY367" s="232" t="s">
        <v>132</v>
      </c>
    </row>
    <row r="368" spans="1:65" s="12" customFormat="1" ht="11.25">
      <c r="B368" s="212"/>
      <c r="C368" s="213"/>
      <c r="D368" s="208" t="s">
        <v>142</v>
      </c>
      <c r="E368" s="214" t="s">
        <v>1</v>
      </c>
      <c r="F368" s="215" t="s">
        <v>876</v>
      </c>
      <c r="G368" s="213"/>
      <c r="H368" s="214" t="s">
        <v>1</v>
      </c>
      <c r="I368" s="216"/>
      <c r="J368" s="213"/>
      <c r="K368" s="213"/>
      <c r="L368" s="217"/>
      <c r="M368" s="218"/>
      <c r="N368" s="219"/>
      <c r="O368" s="219"/>
      <c r="P368" s="219"/>
      <c r="Q368" s="219"/>
      <c r="R368" s="219"/>
      <c r="S368" s="219"/>
      <c r="T368" s="220"/>
      <c r="AT368" s="221" t="s">
        <v>142</v>
      </c>
      <c r="AU368" s="221" t="s">
        <v>83</v>
      </c>
      <c r="AV368" s="12" t="s">
        <v>83</v>
      </c>
      <c r="AW368" s="12" t="s">
        <v>31</v>
      </c>
      <c r="AX368" s="12" t="s">
        <v>75</v>
      </c>
      <c r="AY368" s="221" t="s">
        <v>132</v>
      </c>
    </row>
    <row r="369" spans="1:65" s="13" customFormat="1" ht="11.25">
      <c r="B369" s="222"/>
      <c r="C369" s="223"/>
      <c r="D369" s="208" t="s">
        <v>142</v>
      </c>
      <c r="E369" s="224" t="s">
        <v>1</v>
      </c>
      <c r="F369" s="225" t="s">
        <v>85</v>
      </c>
      <c r="G369" s="223"/>
      <c r="H369" s="226">
        <v>2</v>
      </c>
      <c r="I369" s="227"/>
      <c r="J369" s="223"/>
      <c r="K369" s="223"/>
      <c r="L369" s="228"/>
      <c r="M369" s="229"/>
      <c r="N369" s="230"/>
      <c r="O369" s="230"/>
      <c r="P369" s="230"/>
      <c r="Q369" s="230"/>
      <c r="R369" s="230"/>
      <c r="S369" s="230"/>
      <c r="T369" s="231"/>
      <c r="AT369" s="232" t="s">
        <v>142</v>
      </c>
      <c r="AU369" s="232" t="s">
        <v>83</v>
      </c>
      <c r="AV369" s="13" t="s">
        <v>85</v>
      </c>
      <c r="AW369" s="13" t="s">
        <v>31</v>
      </c>
      <c r="AX369" s="13" t="s">
        <v>75</v>
      </c>
      <c r="AY369" s="232" t="s">
        <v>132</v>
      </c>
    </row>
    <row r="370" spans="1:65" s="12" customFormat="1" ht="11.25">
      <c r="B370" s="212"/>
      <c r="C370" s="213"/>
      <c r="D370" s="208" t="s">
        <v>142</v>
      </c>
      <c r="E370" s="214" t="s">
        <v>1</v>
      </c>
      <c r="F370" s="215" t="s">
        <v>946</v>
      </c>
      <c r="G370" s="213"/>
      <c r="H370" s="214" t="s">
        <v>1</v>
      </c>
      <c r="I370" s="216"/>
      <c r="J370" s="213"/>
      <c r="K370" s="213"/>
      <c r="L370" s="217"/>
      <c r="M370" s="218"/>
      <c r="N370" s="219"/>
      <c r="O370" s="219"/>
      <c r="P370" s="219"/>
      <c r="Q370" s="219"/>
      <c r="R370" s="219"/>
      <c r="S370" s="219"/>
      <c r="T370" s="220"/>
      <c r="AT370" s="221" t="s">
        <v>142</v>
      </c>
      <c r="AU370" s="221" t="s">
        <v>83</v>
      </c>
      <c r="AV370" s="12" t="s">
        <v>83</v>
      </c>
      <c r="AW370" s="12" t="s">
        <v>31</v>
      </c>
      <c r="AX370" s="12" t="s">
        <v>75</v>
      </c>
      <c r="AY370" s="221" t="s">
        <v>132</v>
      </c>
    </row>
    <row r="371" spans="1:65" s="13" customFormat="1" ht="11.25">
      <c r="B371" s="222"/>
      <c r="C371" s="223"/>
      <c r="D371" s="208" t="s">
        <v>142</v>
      </c>
      <c r="E371" s="224" t="s">
        <v>1</v>
      </c>
      <c r="F371" s="225" t="s">
        <v>85</v>
      </c>
      <c r="G371" s="223"/>
      <c r="H371" s="226">
        <v>2</v>
      </c>
      <c r="I371" s="227"/>
      <c r="J371" s="223"/>
      <c r="K371" s="223"/>
      <c r="L371" s="228"/>
      <c r="M371" s="229"/>
      <c r="N371" s="230"/>
      <c r="O371" s="230"/>
      <c r="P371" s="230"/>
      <c r="Q371" s="230"/>
      <c r="R371" s="230"/>
      <c r="S371" s="230"/>
      <c r="T371" s="231"/>
      <c r="AT371" s="232" t="s">
        <v>142</v>
      </c>
      <c r="AU371" s="232" t="s">
        <v>83</v>
      </c>
      <c r="AV371" s="13" t="s">
        <v>85</v>
      </c>
      <c r="AW371" s="13" t="s">
        <v>31</v>
      </c>
      <c r="AX371" s="13" t="s">
        <v>75</v>
      </c>
      <c r="AY371" s="232" t="s">
        <v>132</v>
      </c>
    </row>
    <row r="372" spans="1:65" s="12" customFormat="1" ht="11.25">
      <c r="B372" s="212"/>
      <c r="C372" s="213"/>
      <c r="D372" s="208" t="s">
        <v>142</v>
      </c>
      <c r="E372" s="214" t="s">
        <v>1</v>
      </c>
      <c r="F372" s="215" t="s">
        <v>947</v>
      </c>
      <c r="G372" s="213"/>
      <c r="H372" s="214" t="s">
        <v>1</v>
      </c>
      <c r="I372" s="216"/>
      <c r="J372" s="213"/>
      <c r="K372" s="213"/>
      <c r="L372" s="217"/>
      <c r="M372" s="218"/>
      <c r="N372" s="219"/>
      <c r="O372" s="219"/>
      <c r="P372" s="219"/>
      <c r="Q372" s="219"/>
      <c r="R372" s="219"/>
      <c r="S372" s="219"/>
      <c r="T372" s="220"/>
      <c r="AT372" s="221" t="s">
        <v>142</v>
      </c>
      <c r="AU372" s="221" t="s">
        <v>83</v>
      </c>
      <c r="AV372" s="12" t="s">
        <v>83</v>
      </c>
      <c r="AW372" s="12" t="s">
        <v>31</v>
      </c>
      <c r="AX372" s="12" t="s">
        <v>75</v>
      </c>
      <c r="AY372" s="221" t="s">
        <v>132</v>
      </c>
    </row>
    <row r="373" spans="1:65" s="13" customFormat="1" ht="11.25">
      <c r="B373" s="222"/>
      <c r="C373" s="223"/>
      <c r="D373" s="208" t="s">
        <v>142</v>
      </c>
      <c r="E373" s="224" t="s">
        <v>1</v>
      </c>
      <c r="F373" s="225" t="s">
        <v>85</v>
      </c>
      <c r="G373" s="223"/>
      <c r="H373" s="226">
        <v>2</v>
      </c>
      <c r="I373" s="227"/>
      <c r="J373" s="223"/>
      <c r="K373" s="223"/>
      <c r="L373" s="228"/>
      <c r="M373" s="229"/>
      <c r="N373" s="230"/>
      <c r="O373" s="230"/>
      <c r="P373" s="230"/>
      <c r="Q373" s="230"/>
      <c r="R373" s="230"/>
      <c r="S373" s="230"/>
      <c r="T373" s="231"/>
      <c r="AT373" s="232" t="s">
        <v>142</v>
      </c>
      <c r="AU373" s="232" t="s">
        <v>83</v>
      </c>
      <c r="AV373" s="13" t="s">
        <v>85</v>
      </c>
      <c r="AW373" s="13" t="s">
        <v>31</v>
      </c>
      <c r="AX373" s="13" t="s">
        <v>75</v>
      </c>
      <c r="AY373" s="232" t="s">
        <v>132</v>
      </c>
    </row>
    <row r="374" spans="1:65" s="14" customFormat="1" ht="11.25">
      <c r="B374" s="233"/>
      <c r="C374" s="234"/>
      <c r="D374" s="208" t="s">
        <v>142</v>
      </c>
      <c r="E374" s="235" t="s">
        <v>1</v>
      </c>
      <c r="F374" s="236" t="s">
        <v>145</v>
      </c>
      <c r="G374" s="234"/>
      <c r="H374" s="237">
        <v>16</v>
      </c>
      <c r="I374" s="238"/>
      <c r="J374" s="234"/>
      <c r="K374" s="234"/>
      <c r="L374" s="239"/>
      <c r="M374" s="240"/>
      <c r="N374" s="241"/>
      <c r="O374" s="241"/>
      <c r="P374" s="241"/>
      <c r="Q374" s="241"/>
      <c r="R374" s="241"/>
      <c r="S374" s="241"/>
      <c r="T374" s="242"/>
      <c r="AT374" s="243" t="s">
        <v>142</v>
      </c>
      <c r="AU374" s="243" t="s">
        <v>83</v>
      </c>
      <c r="AV374" s="14" t="s">
        <v>139</v>
      </c>
      <c r="AW374" s="14" t="s">
        <v>31</v>
      </c>
      <c r="AX374" s="14" t="s">
        <v>83</v>
      </c>
      <c r="AY374" s="243" t="s">
        <v>132</v>
      </c>
    </row>
    <row r="375" spans="1:65" s="2" customFormat="1" ht="21.75" customHeight="1">
      <c r="A375" s="34"/>
      <c r="B375" s="35"/>
      <c r="C375" s="194" t="s">
        <v>282</v>
      </c>
      <c r="D375" s="194" t="s">
        <v>133</v>
      </c>
      <c r="E375" s="195" t="s">
        <v>425</v>
      </c>
      <c r="F375" s="196" t="s">
        <v>426</v>
      </c>
      <c r="G375" s="197" t="s">
        <v>427</v>
      </c>
      <c r="H375" s="198">
        <v>6188.4</v>
      </c>
      <c r="I375" s="199"/>
      <c r="J375" s="200">
        <f>ROUND(I375*H375,2)</f>
        <v>0</v>
      </c>
      <c r="K375" s="196" t="s">
        <v>137</v>
      </c>
      <c r="L375" s="201"/>
      <c r="M375" s="202" t="s">
        <v>1</v>
      </c>
      <c r="N375" s="203" t="s">
        <v>40</v>
      </c>
      <c r="O375" s="71"/>
      <c r="P375" s="204">
        <f>O375*H375</f>
        <v>0</v>
      </c>
      <c r="Q375" s="204">
        <v>1</v>
      </c>
      <c r="R375" s="204">
        <f>Q375*H375</f>
        <v>6188.4</v>
      </c>
      <c r="S375" s="204">
        <v>0</v>
      </c>
      <c r="T375" s="205">
        <f>S375*H375</f>
        <v>0</v>
      </c>
      <c r="U375" s="34"/>
      <c r="V375" s="34"/>
      <c r="W375" s="34"/>
      <c r="X375" s="34"/>
      <c r="Y375" s="34"/>
      <c r="Z375" s="34"/>
      <c r="AA375" s="34"/>
      <c r="AB375" s="34"/>
      <c r="AC375" s="34"/>
      <c r="AD375" s="34"/>
      <c r="AE375" s="34"/>
      <c r="AR375" s="206" t="s">
        <v>138</v>
      </c>
      <c r="AT375" s="206" t="s">
        <v>133</v>
      </c>
      <c r="AU375" s="206" t="s">
        <v>83</v>
      </c>
      <c r="AY375" s="17" t="s">
        <v>132</v>
      </c>
      <c r="BE375" s="207">
        <f>IF(N375="základní",J375,0)</f>
        <v>0</v>
      </c>
      <c r="BF375" s="207">
        <f>IF(N375="snížená",J375,0)</f>
        <v>0</v>
      </c>
      <c r="BG375" s="207">
        <f>IF(N375="zákl. přenesená",J375,0)</f>
        <v>0</v>
      </c>
      <c r="BH375" s="207">
        <f>IF(N375="sníž. přenesená",J375,0)</f>
        <v>0</v>
      </c>
      <c r="BI375" s="207">
        <f>IF(N375="nulová",J375,0)</f>
        <v>0</v>
      </c>
      <c r="BJ375" s="17" t="s">
        <v>83</v>
      </c>
      <c r="BK375" s="207">
        <f>ROUND(I375*H375,2)</f>
        <v>0</v>
      </c>
      <c r="BL375" s="17" t="s">
        <v>139</v>
      </c>
      <c r="BM375" s="206" t="s">
        <v>951</v>
      </c>
    </row>
    <row r="376" spans="1:65" s="2" customFormat="1" ht="11.25">
      <c r="A376" s="34"/>
      <c r="B376" s="35"/>
      <c r="C376" s="36"/>
      <c r="D376" s="208" t="s">
        <v>141</v>
      </c>
      <c r="E376" s="36"/>
      <c r="F376" s="209" t="s">
        <v>426</v>
      </c>
      <c r="G376" s="36"/>
      <c r="H376" s="36"/>
      <c r="I376" s="115"/>
      <c r="J376" s="36"/>
      <c r="K376" s="36"/>
      <c r="L376" s="39"/>
      <c r="M376" s="210"/>
      <c r="N376" s="211"/>
      <c r="O376" s="71"/>
      <c r="P376" s="71"/>
      <c r="Q376" s="71"/>
      <c r="R376" s="71"/>
      <c r="S376" s="71"/>
      <c r="T376" s="72"/>
      <c r="U376" s="34"/>
      <c r="V376" s="34"/>
      <c r="W376" s="34"/>
      <c r="X376" s="34"/>
      <c r="Y376" s="34"/>
      <c r="Z376" s="34"/>
      <c r="AA376" s="34"/>
      <c r="AB376" s="34"/>
      <c r="AC376" s="34"/>
      <c r="AD376" s="34"/>
      <c r="AE376" s="34"/>
      <c r="AT376" s="17" t="s">
        <v>141</v>
      </c>
      <c r="AU376" s="17" t="s">
        <v>83</v>
      </c>
    </row>
    <row r="377" spans="1:65" s="13" customFormat="1" ht="11.25">
      <c r="B377" s="222"/>
      <c r="C377" s="223"/>
      <c r="D377" s="208" t="s">
        <v>142</v>
      </c>
      <c r="E377" s="224" t="s">
        <v>1</v>
      </c>
      <c r="F377" s="225" t="s">
        <v>952</v>
      </c>
      <c r="G377" s="223"/>
      <c r="H377" s="226">
        <v>6188.4</v>
      </c>
      <c r="I377" s="227"/>
      <c r="J377" s="223"/>
      <c r="K377" s="223"/>
      <c r="L377" s="228"/>
      <c r="M377" s="229"/>
      <c r="N377" s="230"/>
      <c r="O377" s="230"/>
      <c r="P377" s="230"/>
      <c r="Q377" s="230"/>
      <c r="R377" s="230"/>
      <c r="S377" s="230"/>
      <c r="T377" s="231"/>
      <c r="AT377" s="232" t="s">
        <v>142</v>
      </c>
      <c r="AU377" s="232" t="s">
        <v>83</v>
      </c>
      <c r="AV377" s="13" t="s">
        <v>85</v>
      </c>
      <c r="AW377" s="13" t="s">
        <v>31</v>
      </c>
      <c r="AX377" s="13" t="s">
        <v>75</v>
      </c>
      <c r="AY377" s="232" t="s">
        <v>132</v>
      </c>
    </row>
    <row r="378" spans="1:65" s="14" customFormat="1" ht="11.25">
      <c r="B378" s="233"/>
      <c r="C378" s="234"/>
      <c r="D378" s="208" t="s">
        <v>142</v>
      </c>
      <c r="E378" s="235" t="s">
        <v>1</v>
      </c>
      <c r="F378" s="236" t="s">
        <v>145</v>
      </c>
      <c r="G378" s="234"/>
      <c r="H378" s="237">
        <v>6188.4</v>
      </c>
      <c r="I378" s="238"/>
      <c r="J378" s="234"/>
      <c r="K378" s="234"/>
      <c r="L378" s="239"/>
      <c r="M378" s="240"/>
      <c r="N378" s="241"/>
      <c r="O378" s="241"/>
      <c r="P378" s="241"/>
      <c r="Q378" s="241"/>
      <c r="R378" s="241"/>
      <c r="S378" s="241"/>
      <c r="T378" s="242"/>
      <c r="AT378" s="243" t="s">
        <v>142</v>
      </c>
      <c r="AU378" s="243" t="s">
        <v>83</v>
      </c>
      <c r="AV378" s="14" t="s">
        <v>139</v>
      </c>
      <c r="AW378" s="14" t="s">
        <v>31</v>
      </c>
      <c r="AX378" s="14" t="s">
        <v>83</v>
      </c>
      <c r="AY378" s="243" t="s">
        <v>132</v>
      </c>
    </row>
    <row r="379" spans="1:65" s="2" customFormat="1" ht="21.75" customHeight="1">
      <c r="A379" s="34"/>
      <c r="B379" s="35"/>
      <c r="C379" s="194" t="s">
        <v>287</v>
      </c>
      <c r="D379" s="194" t="s">
        <v>133</v>
      </c>
      <c r="E379" s="195" t="s">
        <v>953</v>
      </c>
      <c r="F379" s="196" t="s">
        <v>954</v>
      </c>
      <c r="G379" s="197" t="s">
        <v>427</v>
      </c>
      <c r="H379" s="198">
        <v>8</v>
      </c>
      <c r="I379" s="199"/>
      <c r="J379" s="200">
        <f>ROUND(I379*H379,2)</f>
        <v>0</v>
      </c>
      <c r="K379" s="196" t="s">
        <v>137</v>
      </c>
      <c r="L379" s="201"/>
      <c r="M379" s="202" t="s">
        <v>1</v>
      </c>
      <c r="N379" s="203" t="s">
        <v>40</v>
      </c>
      <c r="O379" s="71"/>
      <c r="P379" s="204">
        <f>O379*H379</f>
        <v>0</v>
      </c>
      <c r="Q379" s="204">
        <v>1</v>
      </c>
      <c r="R379" s="204">
        <f>Q379*H379</f>
        <v>8</v>
      </c>
      <c r="S379" s="204">
        <v>0</v>
      </c>
      <c r="T379" s="205">
        <f>S379*H379</f>
        <v>0</v>
      </c>
      <c r="U379" s="34"/>
      <c r="V379" s="34"/>
      <c r="W379" s="34"/>
      <c r="X379" s="34"/>
      <c r="Y379" s="34"/>
      <c r="Z379" s="34"/>
      <c r="AA379" s="34"/>
      <c r="AB379" s="34"/>
      <c r="AC379" s="34"/>
      <c r="AD379" s="34"/>
      <c r="AE379" s="34"/>
      <c r="AR379" s="206" t="s">
        <v>138</v>
      </c>
      <c r="AT379" s="206" t="s">
        <v>133</v>
      </c>
      <c r="AU379" s="206" t="s">
        <v>83</v>
      </c>
      <c r="AY379" s="17" t="s">
        <v>132</v>
      </c>
      <c r="BE379" s="207">
        <f>IF(N379="základní",J379,0)</f>
        <v>0</v>
      </c>
      <c r="BF379" s="207">
        <f>IF(N379="snížená",J379,0)</f>
        <v>0</v>
      </c>
      <c r="BG379" s="207">
        <f>IF(N379="zákl. přenesená",J379,0)</f>
        <v>0</v>
      </c>
      <c r="BH379" s="207">
        <f>IF(N379="sníž. přenesená",J379,0)</f>
        <v>0</v>
      </c>
      <c r="BI379" s="207">
        <f>IF(N379="nulová",J379,0)</f>
        <v>0</v>
      </c>
      <c r="BJ379" s="17" t="s">
        <v>83</v>
      </c>
      <c r="BK379" s="207">
        <f>ROUND(I379*H379,2)</f>
        <v>0</v>
      </c>
      <c r="BL379" s="17" t="s">
        <v>139</v>
      </c>
      <c r="BM379" s="206" t="s">
        <v>955</v>
      </c>
    </row>
    <row r="380" spans="1:65" s="2" customFormat="1" ht="11.25">
      <c r="A380" s="34"/>
      <c r="B380" s="35"/>
      <c r="C380" s="36"/>
      <c r="D380" s="208" t="s">
        <v>141</v>
      </c>
      <c r="E380" s="36"/>
      <c r="F380" s="209" t="s">
        <v>954</v>
      </c>
      <c r="G380" s="36"/>
      <c r="H380" s="36"/>
      <c r="I380" s="115"/>
      <c r="J380" s="36"/>
      <c r="K380" s="36"/>
      <c r="L380" s="39"/>
      <c r="M380" s="210"/>
      <c r="N380" s="211"/>
      <c r="O380" s="71"/>
      <c r="P380" s="71"/>
      <c r="Q380" s="71"/>
      <c r="R380" s="71"/>
      <c r="S380" s="71"/>
      <c r="T380" s="72"/>
      <c r="U380" s="34"/>
      <c r="V380" s="34"/>
      <c r="W380" s="34"/>
      <c r="X380" s="34"/>
      <c r="Y380" s="34"/>
      <c r="Z380" s="34"/>
      <c r="AA380" s="34"/>
      <c r="AB380" s="34"/>
      <c r="AC380" s="34"/>
      <c r="AD380" s="34"/>
      <c r="AE380" s="34"/>
      <c r="AT380" s="17" t="s">
        <v>141</v>
      </c>
      <c r="AU380" s="17" t="s">
        <v>83</v>
      </c>
    </row>
    <row r="381" spans="1:65" s="12" customFormat="1" ht="11.25">
      <c r="B381" s="212"/>
      <c r="C381" s="213"/>
      <c r="D381" s="208" t="s">
        <v>142</v>
      </c>
      <c r="E381" s="214" t="s">
        <v>1</v>
      </c>
      <c r="F381" s="215" t="s">
        <v>956</v>
      </c>
      <c r="G381" s="213"/>
      <c r="H381" s="214" t="s">
        <v>1</v>
      </c>
      <c r="I381" s="216"/>
      <c r="J381" s="213"/>
      <c r="K381" s="213"/>
      <c r="L381" s="217"/>
      <c r="M381" s="218"/>
      <c r="N381" s="219"/>
      <c r="O381" s="219"/>
      <c r="P381" s="219"/>
      <c r="Q381" s="219"/>
      <c r="R381" s="219"/>
      <c r="S381" s="219"/>
      <c r="T381" s="220"/>
      <c r="AT381" s="221" t="s">
        <v>142</v>
      </c>
      <c r="AU381" s="221" t="s">
        <v>83</v>
      </c>
      <c r="AV381" s="12" t="s">
        <v>83</v>
      </c>
      <c r="AW381" s="12" t="s">
        <v>31</v>
      </c>
      <c r="AX381" s="12" t="s">
        <v>75</v>
      </c>
      <c r="AY381" s="221" t="s">
        <v>132</v>
      </c>
    </row>
    <row r="382" spans="1:65" s="13" customFormat="1" ht="11.25">
      <c r="B382" s="222"/>
      <c r="C382" s="223"/>
      <c r="D382" s="208" t="s">
        <v>142</v>
      </c>
      <c r="E382" s="224" t="s">
        <v>1</v>
      </c>
      <c r="F382" s="225" t="s">
        <v>957</v>
      </c>
      <c r="G382" s="223"/>
      <c r="H382" s="226">
        <v>8</v>
      </c>
      <c r="I382" s="227"/>
      <c r="J382" s="223"/>
      <c r="K382" s="223"/>
      <c r="L382" s="228"/>
      <c r="M382" s="229"/>
      <c r="N382" s="230"/>
      <c r="O382" s="230"/>
      <c r="P382" s="230"/>
      <c r="Q382" s="230"/>
      <c r="R382" s="230"/>
      <c r="S382" s="230"/>
      <c r="T382" s="231"/>
      <c r="AT382" s="232" t="s">
        <v>142</v>
      </c>
      <c r="AU382" s="232" t="s">
        <v>83</v>
      </c>
      <c r="AV382" s="13" t="s">
        <v>85</v>
      </c>
      <c r="AW382" s="13" t="s">
        <v>31</v>
      </c>
      <c r="AX382" s="13" t="s">
        <v>75</v>
      </c>
      <c r="AY382" s="232" t="s">
        <v>132</v>
      </c>
    </row>
    <row r="383" spans="1:65" s="14" customFormat="1" ht="11.25">
      <c r="B383" s="233"/>
      <c r="C383" s="234"/>
      <c r="D383" s="208" t="s">
        <v>142</v>
      </c>
      <c r="E383" s="235" t="s">
        <v>1</v>
      </c>
      <c r="F383" s="236" t="s">
        <v>145</v>
      </c>
      <c r="G383" s="234"/>
      <c r="H383" s="237">
        <v>8</v>
      </c>
      <c r="I383" s="238"/>
      <c r="J383" s="234"/>
      <c r="K383" s="234"/>
      <c r="L383" s="239"/>
      <c r="M383" s="240"/>
      <c r="N383" s="241"/>
      <c r="O383" s="241"/>
      <c r="P383" s="241"/>
      <c r="Q383" s="241"/>
      <c r="R383" s="241"/>
      <c r="S383" s="241"/>
      <c r="T383" s="242"/>
      <c r="AT383" s="243" t="s">
        <v>142</v>
      </c>
      <c r="AU383" s="243" t="s">
        <v>83</v>
      </c>
      <c r="AV383" s="14" t="s">
        <v>139</v>
      </c>
      <c r="AW383" s="14" t="s">
        <v>31</v>
      </c>
      <c r="AX383" s="14" t="s">
        <v>83</v>
      </c>
      <c r="AY383" s="243" t="s">
        <v>132</v>
      </c>
    </row>
    <row r="384" spans="1:65" s="2" customFormat="1" ht="21.75" customHeight="1">
      <c r="A384" s="34"/>
      <c r="B384" s="35"/>
      <c r="C384" s="194" t="s">
        <v>297</v>
      </c>
      <c r="D384" s="194" t="s">
        <v>133</v>
      </c>
      <c r="E384" s="195" t="s">
        <v>958</v>
      </c>
      <c r="F384" s="196" t="s">
        <v>959</v>
      </c>
      <c r="G384" s="197" t="s">
        <v>427</v>
      </c>
      <c r="H384" s="198">
        <v>196.56</v>
      </c>
      <c r="I384" s="199"/>
      <c r="J384" s="200">
        <f>ROUND(I384*H384,2)</f>
        <v>0</v>
      </c>
      <c r="K384" s="196" t="s">
        <v>137</v>
      </c>
      <c r="L384" s="201"/>
      <c r="M384" s="202" t="s">
        <v>1</v>
      </c>
      <c r="N384" s="203" t="s">
        <v>40</v>
      </c>
      <c r="O384" s="71"/>
      <c r="P384" s="204">
        <f>O384*H384</f>
        <v>0</v>
      </c>
      <c r="Q384" s="204">
        <v>1</v>
      </c>
      <c r="R384" s="204">
        <f>Q384*H384</f>
        <v>196.56</v>
      </c>
      <c r="S384" s="204">
        <v>0</v>
      </c>
      <c r="T384" s="205">
        <f>S384*H384</f>
        <v>0</v>
      </c>
      <c r="U384" s="34"/>
      <c r="V384" s="34"/>
      <c r="W384" s="34"/>
      <c r="X384" s="34"/>
      <c r="Y384" s="34"/>
      <c r="Z384" s="34"/>
      <c r="AA384" s="34"/>
      <c r="AB384" s="34"/>
      <c r="AC384" s="34"/>
      <c r="AD384" s="34"/>
      <c r="AE384" s="34"/>
      <c r="AR384" s="206" t="s">
        <v>155</v>
      </c>
      <c r="AT384" s="206" t="s">
        <v>133</v>
      </c>
      <c r="AU384" s="206" t="s">
        <v>83</v>
      </c>
      <c r="AY384" s="17" t="s">
        <v>132</v>
      </c>
      <c r="BE384" s="207">
        <f>IF(N384="základní",J384,0)</f>
        <v>0</v>
      </c>
      <c r="BF384" s="207">
        <f>IF(N384="snížená",J384,0)</f>
        <v>0</v>
      </c>
      <c r="BG384" s="207">
        <f>IF(N384="zákl. přenesená",J384,0)</f>
        <v>0</v>
      </c>
      <c r="BH384" s="207">
        <f>IF(N384="sníž. přenesená",J384,0)</f>
        <v>0</v>
      </c>
      <c r="BI384" s="207">
        <f>IF(N384="nulová",J384,0)</f>
        <v>0</v>
      </c>
      <c r="BJ384" s="17" t="s">
        <v>83</v>
      </c>
      <c r="BK384" s="207">
        <f>ROUND(I384*H384,2)</f>
        <v>0</v>
      </c>
      <c r="BL384" s="17" t="s">
        <v>155</v>
      </c>
      <c r="BM384" s="206" t="s">
        <v>960</v>
      </c>
    </row>
    <row r="385" spans="1:65" s="2" customFormat="1" ht="11.25">
      <c r="A385" s="34"/>
      <c r="B385" s="35"/>
      <c r="C385" s="36"/>
      <c r="D385" s="208" t="s">
        <v>141</v>
      </c>
      <c r="E385" s="36"/>
      <c r="F385" s="209" t="s">
        <v>959</v>
      </c>
      <c r="G385" s="36"/>
      <c r="H385" s="36"/>
      <c r="I385" s="115"/>
      <c r="J385" s="36"/>
      <c r="K385" s="36"/>
      <c r="L385" s="39"/>
      <c r="M385" s="210"/>
      <c r="N385" s="211"/>
      <c r="O385" s="71"/>
      <c r="P385" s="71"/>
      <c r="Q385" s="71"/>
      <c r="R385" s="71"/>
      <c r="S385" s="71"/>
      <c r="T385" s="72"/>
      <c r="U385" s="34"/>
      <c r="V385" s="34"/>
      <c r="W385" s="34"/>
      <c r="X385" s="34"/>
      <c r="Y385" s="34"/>
      <c r="Z385" s="34"/>
      <c r="AA385" s="34"/>
      <c r="AB385" s="34"/>
      <c r="AC385" s="34"/>
      <c r="AD385" s="34"/>
      <c r="AE385" s="34"/>
      <c r="AT385" s="17" t="s">
        <v>141</v>
      </c>
      <c r="AU385" s="17" t="s">
        <v>83</v>
      </c>
    </row>
    <row r="386" spans="1:65" s="12" customFormat="1" ht="11.25">
      <c r="B386" s="212"/>
      <c r="C386" s="213"/>
      <c r="D386" s="208" t="s">
        <v>142</v>
      </c>
      <c r="E386" s="214" t="s">
        <v>1</v>
      </c>
      <c r="F386" s="215" t="s">
        <v>961</v>
      </c>
      <c r="G386" s="213"/>
      <c r="H386" s="214" t="s">
        <v>1</v>
      </c>
      <c r="I386" s="216"/>
      <c r="J386" s="213"/>
      <c r="K386" s="213"/>
      <c r="L386" s="217"/>
      <c r="M386" s="218"/>
      <c r="N386" s="219"/>
      <c r="O386" s="219"/>
      <c r="P386" s="219"/>
      <c r="Q386" s="219"/>
      <c r="R386" s="219"/>
      <c r="S386" s="219"/>
      <c r="T386" s="220"/>
      <c r="AT386" s="221" t="s">
        <v>142</v>
      </c>
      <c r="AU386" s="221" t="s">
        <v>83</v>
      </c>
      <c r="AV386" s="12" t="s">
        <v>83</v>
      </c>
      <c r="AW386" s="12" t="s">
        <v>31</v>
      </c>
      <c r="AX386" s="12" t="s">
        <v>75</v>
      </c>
      <c r="AY386" s="221" t="s">
        <v>132</v>
      </c>
    </row>
    <row r="387" spans="1:65" s="13" customFormat="1" ht="11.25">
      <c r="B387" s="222"/>
      <c r="C387" s="223"/>
      <c r="D387" s="208" t="s">
        <v>142</v>
      </c>
      <c r="E387" s="224" t="s">
        <v>1</v>
      </c>
      <c r="F387" s="225" t="s">
        <v>962</v>
      </c>
      <c r="G387" s="223"/>
      <c r="H387" s="226">
        <v>196.56</v>
      </c>
      <c r="I387" s="227"/>
      <c r="J387" s="223"/>
      <c r="K387" s="223"/>
      <c r="L387" s="228"/>
      <c r="M387" s="229"/>
      <c r="N387" s="230"/>
      <c r="O387" s="230"/>
      <c r="P387" s="230"/>
      <c r="Q387" s="230"/>
      <c r="R387" s="230"/>
      <c r="S387" s="230"/>
      <c r="T387" s="231"/>
      <c r="AT387" s="232" t="s">
        <v>142</v>
      </c>
      <c r="AU387" s="232" t="s">
        <v>83</v>
      </c>
      <c r="AV387" s="13" t="s">
        <v>85</v>
      </c>
      <c r="AW387" s="13" t="s">
        <v>31</v>
      </c>
      <c r="AX387" s="13" t="s">
        <v>75</v>
      </c>
      <c r="AY387" s="232" t="s">
        <v>132</v>
      </c>
    </row>
    <row r="388" spans="1:65" s="14" customFormat="1" ht="11.25">
      <c r="B388" s="233"/>
      <c r="C388" s="234"/>
      <c r="D388" s="208" t="s">
        <v>142</v>
      </c>
      <c r="E388" s="235" t="s">
        <v>1</v>
      </c>
      <c r="F388" s="236" t="s">
        <v>145</v>
      </c>
      <c r="G388" s="234"/>
      <c r="H388" s="237">
        <v>196.56</v>
      </c>
      <c r="I388" s="238"/>
      <c r="J388" s="234"/>
      <c r="K388" s="234"/>
      <c r="L388" s="239"/>
      <c r="M388" s="240"/>
      <c r="N388" s="241"/>
      <c r="O388" s="241"/>
      <c r="P388" s="241"/>
      <c r="Q388" s="241"/>
      <c r="R388" s="241"/>
      <c r="S388" s="241"/>
      <c r="T388" s="242"/>
      <c r="AT388" s="243" t="s">
        <v>142</v>
      </c>
      <c r="AU388" s="243" t="s">
        <v>83</v>
      </c>
      <c r="AV388" s="14" t="s">
        <v>139</v>
      </c>
      <c r="AW388" s="14" t="s">
        <v>31</v>
      </c>
      <c r="AX388" s="14" t="s">
        <v>83</v>
      </c>
      <c r="AY388" s="243" t="s">
        <v>132</v>
      </c>
    </row>
    <row r="389" spans="1:65" s="2" customFormat="1" ht="21.75" customHeight="1">
      <c r="A389" s="34"/>
      <c r="B389" s="35"/>
      <c r="C389" s="194" t="s">
        <v>301</v>
      </c>
      <c r="D389" s="194" t="s">
        <v>133</v>
      </c>
      <c r="E389" s="195" t="s">
        <v>758</v>
      </c>
      <c r="F389" s="196" t="s">
        <v>759</v>
      </c>
      <c r="G389" s="197" t="s">
        <v>149</v>
      </c>
      <c r="H389" s="198">
        <v>4</v>
      </c>
      <c r="I389" s="199"/>
      <c r="J389" s="200">
        <f>ROUND(I389*H389,2)</f>
        <v>0</v>
      </c>
      <c r="K389" s="196" t="s">
        <v>137</v>
      </c>
      <c r="L389" s="201"/>
      <c r="M389" s="202" t="s">
        <v>1</v>
      </c>
      <c r="N389" s="203" t="s">
        <v>40</v>
      </c>
      <c r="O389" s="71"/>
      <c r="P389" s="204">
        <f>O389*H389</f>
        <v>0</v>
      </c>
      <c r="Q389" s="204">
        <v>0.39700000000000002</v>
      </c>
      <c r="R389" s="204">
        <f>Q389*H389</f>
        <v>1.5880000000000001</v>
      </c>
      <c r="S389" s="204">
        <v>0</v>
      </c>
      <c r="T389" s="205">
        <f>S389*H389</f>
        <v>0</v>
      </c>
      <c r="U389" s="34"/>
      <c r="V389" s="34"/>
      <c r="W389" s="34"/>
      <c r="X389" s="34"/>
      <c r="Y389" s="34"/>
      <c r="Z389" s="34"/>
      <c r="AA389" s="34"/>
      <c r="AB389" s="34"/>
      <c r="AC389" s="34"/>
      <c r="AD389" s="34"/>
      <c r="AE389" s="34"/>
      <c r="AR389" s="206" t="s">
        <v>138</v>
      </c>
      <c r="AT389" s="206" t="s">
        <v>133</v>
      </c>
      <c r="AU389" s="206" t="s">
        <v>83</v>
      </c>
      <c r="AY389" s="17" t="s">
        <v>132</v>
      </c>
      <c r="BE389" s="207">
        <f>IF(N389="základní",J389,0)</f>
        <v>0</v>
      </c>
      <c r="BF389" s="207">
        <f>IF(N389="snížená",J389,0)</f>
        <v>0</v>
      </c>
      <c r="BG389" s="207">
        <f>IF(N389="zákl. přenesená",J389,0)</f>
        <v>0</v>
      </c>
      <c r="BH389" s="207">
        <f>IF(N389="sníž. přenesená",J389,0)</f>
        <v>0</v>
      </c>
      <c r="BI389" s="207">
        <f>IF(N389="nulová",J389,0)</f>
        <v>0</v>
      </c>
      <c r="BJ389" s="17" t="s">
        <v>83</v>
      </c>
      <c r="BK389" s="207">
        <f>ROUND(I389*H389,2)</f>
        <v>0</v>
      </c>
      <c r="BL389" s="17" t="s">
        <v>139</v>
      </c>
      <c r="BM389" s="206" t="s">
        <v>963</v>
      </c>
    </row>
    <row r="390" spans="1:65" s="2" customFormat="1" ht="11.25">
      <c r="A390" s="34"/>
      <c r="B390" s="35"/>
      <c r="C390" s="36"/>
      <c r="D390" s="208" t="s">
        <v>141</v>
      </c>
      <c r="E390" s="36"/>
      <c r="F390" s="209" t="s">
        <v>759</v>
      </c>
      <c r="G390" s="36"/>
      <c r="H390" s="36"/>
      <c r="I390" s="115"/>
      <c r="J390" s="36"/>
      <c r="K390" s="36"/>
      <c r="L390" s="39"/>
      <c r="M390" s="210"/>
      <c r="N390" s="211"/>
      <c r="O390" s="71"/>
      <c r="P390" s="71"/>
      <c r="Q390" s="71"/>
      <c r="R390" s="71"/>
      <c r="S390" s="71"/>
      <c r="T390" s="72"/>
      <c r="U390" s="34"/>
      <c r="V390" s="34"/>
      <c r="W390" s="34"/>
      <c r="X390" s="34"/>
      <c r="Y390" s="34"/>
      <c r="Z390" s="34"/>
      <c r="AA390" s="34"/>
      <c r="AB390" s="34"/>
      <c r="AC390" s="34"/>
      <c r="AD390" s="34"/>
      <c r="AE390" s="34"/>
      <c r="AT390" s="17" t="s">
        <v>141</v>
      </c>
      <c r="AU390" s="17" t="s">
        <v>83</v>
      </c>
    </row>
    <row r="391" spans="1:65" s="12" customFormat="1" ht="11.25">
      <c r="B391" s="212"/>
      <c r="C391" s="213"/>
      <c r="D391" s="208" t="s">
        <v>142</v>
      </c>
      <c r="E391" s="214" t="s">
        <v>1</v>
      </c>
      <c r="F391" s="215" t="s">
        <v>964</v>
      </c>
      <c r="G391" s="213"/>
      <c r="H391" s="214" t="s">
        <v>1</v>
      </c>
      <c r="I391" s="216"/>
      <c r="J391" s="213"/>
      <c r="K391" s="213"/>
      <c r="L391" s="217"/>
      <c r="M391" s="218"/>
      <c r="N391" s="219"/>
      <c r="O391" s="219"/>
      <c r="P391" s="219"/>
      <c r="Q391" s="219"/>
      <c r="R391" s="219"/>
      <c r="S391" s="219"/>
      <c r="T391" s="220"/>
      <c r="AT391" s="221" t="s">
        <v>142</v>
      </c>
      <c r="AU391" s="221" t="s">
        <v>83</v>
      </c>
      <c r="AV391" s="12" t="s">
        <v>83</v>
      </c>
      <c r="AW391" s="12" t="s">
        <v>31</v>
      </c>
      <c r="AX391" s="12" t="s">
        <v>75</v>
      </c>
      <c r="AY391" s="221" t="s">
        <v>132</v>
      </c>
    </row>
    <row r="392" spans="1:65" s="13" customFormat="1" ht="11.25">
      <c r="B392" s="222"/>
      <c r="C392" s="223"/>
      <c r="D392" s="208" t="s">
        <v>142</v>
      </c>
      <c r="E392" s="224" t="s">
        <v>1</v>
      </c>
      <c r="F392" s="225" t="s">
        <v>139</v>
      </c>
      <c r="G392" s="223"/>
      <c r="H392" s="226">
        <v>4</v>
      </c>
      <c r="I392" s="227"/>
      <c r="J392" s="223"/>
      <c r="K392" s="223"/>
      <c r="L392" s="228"/>
      <c r="M392" s="229"/>
      <c r="N392" s="230"/>
      <c r="O392" s="230"/>
      <c r="P392" s="230"/>
      <c r="Q392" s="230"/>
      <c r="R392" s="230"/>
      <c r="S392" s="230"/>
      <c r="T392" s="231"/>
      <c r="AT392" s="232" t="s">
        <v>142</v>
      </c>
      <c r="AU392" s="232" t="s">
        <v>83</v>
      </c>
      <c r="AV392" s="13" t="s">
        <v>85</v>
      </c>
      <c r="AW392" s="13" t="s">
        <v>31</v>
      </c>
      <c r="AX392" s="13" t="s">
        <v>75</v>
      </c>
      <c r="AY392" s="232" t="s">
        <v>132</v>
      </c>
    </row>
    <row r="393" spans="1:65" s="14" customFormat="1" ht="11.25">
      <c r="B393" s="233"/>
      <c r="C393" s="234"/>
      <c r="D393" s="208" t="s">
        <v>142</v>
      </c>
      <c r="E393" s="235" t="s">
        <v>1</v>
      </c>
      <c r="F393" s="236" t="s">
        <v>145</v>
      </c>
      <c r="G393" s="234"/>
      <c r="H393" s="237">
        <v>4</v>
      </c>
      <c r="I393" s="238"/>
      <c r="J393" s="234"/>
      <c r="K393" s="234"/>
      <c r="L393" s="239"/>
      <c r="M393" s="240"/>
      <c r="N393" s="241"/>
      <c r="O393" s="241"/>
      <c r="P393" s="241"/>
      <c r="Q393" s="241"/>
      <c r="R393" s="241"/>
      <c r="S393" s="241"/>
      <c r="T393" s="242"/>
      <c r="AT393" s="243" t="s">
        <v>142</v>
      </c>
      <c r="AU393" s="243" t="s">
        <v>83</v>
      </c>
      <c r="AV393" s="14" t="s">
        <v>139</v>
      </c>
      <c r="AW393" s="14" t="s">
        <v>31</v>
      </c>
      <c r="AX393" s="14" t="s">
        <v>83</v>
      </c>
      <c r="AY393" s="243" t="s">
        <v>132</v>
      </c>
    </row>
    <row r="394" spans="1:65" s="2" customFormat="1" ht="21.75" customHeight="1">
      <c r="A394" s="34"/>
      <c r="B394" s="35"/>
      <c r="C394" s="194" t="s">
        <v>308</v>
      </c>
      <c r="D394" s="194" t="s">
        <v>133</v>
      </c>
      <c r="E394" s="195" t="s">
        <v>434</v>
      </c>
      <c r="F394" s="196" t="s">
        <v>435</v>
      </c>
      <c r="G394" s="197" t="s">
        <v>149</v>
      </c>
      <c r="H394" s="198">
        <v>33</v>
      </c>
      <c r="I394" s="199"/>
      <c r="J394" s="200">
        <f>ROUND(I394*H394,2)</f>
        <v>0</v>
      </c>
      <c r="K394" s="196" t="s">
        <v>137</v>
      </c>
      <c r="L394" s="201"/>
      <c r="M394" s="202" t="s">
        <v>1</v>
      </c>
      <c r="N394" s="203" t="s">
        <v>40</v>
      </c>
      <c r="O394" s="71"/>
      <c r="P394" s="204">
        <f>O394*H394</f>
        <v>0</v>
      </c>
      <c r="Q394" s="204">
        <v>0.157</v>
      </c>
      <c r="R394" s="204">
        <f>Q394*H394</f>
        <v>5.181</v>
      </c>
      <c r="S394" s="204">
        <v>0</v>
      </c>
      <c r="T394" s="205">
        <f>S394*H394</f>
        <v>0</v>
      </c>
      <c r="U394" s="34"/>
      <c r="V394" s="34"/>
      <c r="W394" s="34"/>
      <c r="X394" s="34"/>
      <c r="Y394" s="34"/>
      <c r="Z394" s="34"/>
      <c r="AA394" s="34"/>
      <c r="AB394" s="34"/>
      <c r="AC394" s="34"/>
      <c r="AD394" s="34"/>
      <c r="AE394" s="34"/>
      <c r="AR394" s="206" t="s">
        <v>138</v>
      </c>
      <c r="AT394" s="206" t="s">
        <v>133</v>
      </c>
      <c r="AU394" s="206" t="s">
        <v>83</v>
      </c>
      <c r="AY394" s="17" t="s">
        <v>132</v>
      </c>
      <c r="BE394" s="207">
        <f>IF(N394="základní",J394,0)</f>
        <v>0</v>
      </c>
      <c r="BF394" s="207">
        <f>IF(N394="snížená",J394,0)</f>
        <v>0</v>
      </c>
      <c r="BG394" s="207">
        <f>IF(N394="zákl. přenesená",J394,0)</f>
        <v>0</v>
      </c>
      <c r="BH394" s="207">
        <f>IF(N394="sníž. přenesená",J394,0)</f>
        <v>0</v>
      </c>
      <c r="BI394" s="207">
        <f>IF(N394="nulová",J394,0)</f>
        <v>0</v>
      </c>
      <c r="BJ394" s="17" t="s">
        <v>83</v>
      </c>
      <c r="BK394" s="207">
        <f>ROUND(I394*H394,2)</f>
        <v>0</v>
      </c>
      <c r="BL394" s="17" t="s">
        <v>139</v>
      </c>
      <c r="BM394" s="206" t="s">
        <v>965</v>
      </c>
    </row>
    <row r="395" spans="1:65" s="2" customFormat="1" ht="11.25">
      <c r="A395" s="34"/>
      <c r="B395" s="35"/>
      <c r="C395" s="36"/>
      <c r="D395" s="208" t="s">
        <v>141</v>
      </c>
      <c r="E395" s="36"/>
      <c r="F395" s="209" t="s">
        <v>435</v>
      </c>
      <c r="G395" s="36"/>
      <c r="H395" s="36"/>
      <c r="I395" s="115"/>
      <c r="J395" s="36"/>
      <c r="K395" s="36"/>
      <c r="L395" s="39"/>
      <c r="M395" s="210"/>
      <c r="N395" s="211"/>
      <c r="O395" s="71"/>
      <c r="P395" s="71"/>
      <c r="Q395" s="71"/>
      <c r="R395" s="71"/>
      <c r="S395" s="71"/>
      <c r="T395" s="72"/>
      <c r="U395" s="34"/>
      <c r="V395" s="34"/>
      <c r="W395" s="34"/>
      <c r="X395" s="34"/>
      <c r="Y395" s="34"/>
      <c r="Z395" s="34"/>
      <c r="AA395" s="34"/>
      <c r="AB395" s="34"/>
      <c r="AC395" s="34"/>
      <c r="AD395" s="34"/>
      <c r="AE395" s="34"/>
      <c r="AT395" s="17" t="s">
        <v>141</v>
      </c>
      <c r="AU395" s="17" t="s">
        <v>83</v>
      </c>
    </row>
    <row r="396" spans="1:65" s="12" customFormat="1" ht="11.25">
      <c r="B396" s="212"/>
      <c r="C396" s="213"/>
      <c r="D396" s="208" t="s">
        <v>142</v>
      </c>
      <c r="E396" s="214" t="s">
        <v>1</v>
      </c>
      <c r="F396" s="215" t="s">
        <v>966</v>
      </c>
      <c r="G396" s="213"/>
      <c r="H396" s="214" t="s">
        <v>1</v>
      </c>
      <c r="I396" s="216"/>
      <c r="J396" s="213"/>
      <c r="K396" s="213"/>
      <c r="L396" s="217"/>
      <c r="M396" s="218"/>
      <c r="N396" s="219"/>
      <c r="O396" s="219"/>
      <c r="P396" s="219"/>
      <c r="Q396" s="219"/>
      <c r="R396" s="219"/>
      <c r="S396" s="219"/>
      <c r="T396" s="220"/>
      <c r="AT396" s="221" t="s">
        <v>142</v>
      </c>
      <c r="AU396" s="221" t="s">
        <v>83</v>
      </c>
      <c r="AV396" s="12" t="s">
        <v>83</v>
      </c>
      <c r="AW396" s="12" t="s">
        <v>31</v>
      </c>
      <c r="AX396" s="12" t="s">
        <v>75</v>
      </c>
      <c r="AY396" s="221" t="s">
        <v>132</v>
      </c>
    </row>
    <row r="397" spans="1:65" s="13" customFormat="1" ht="11.25">
      <c r="B397" s="222"/>
      <c r="C397" s="223"/>
      <c r="D397" s="208" t="s">
        <v>142</v>
      </c>
      <c r="E397" s="224" t="s">
        <v>1</v>
      </c>
      <c r="F397" s="225" t="s">
        <v>308</v>
      </c>
      <c r="G397" s="223"/>
      <c r="H397" s="226">
        <v>33</v>
      </c>
      <c r="I397" s="227"/>
      <c r="J397" s="223"/>
      <c r="K397" s="223"/>
      <c r="L397" s="228"/>
      <c r="M397" s="229"/>
      <c r="N397" s="230"/>
      <c r="O397" s="230"/>
      <c r="P397" s="230"/>
      <c r="Q397" s="230"/>
      <c r="R397" s="230"/>
      <c r="S397" s="230"/>
      <c r="T397" s="231"/>
      <c r="AT397" s="232" t="s">
        <v>142</v>
      </c>
      <c r="AU397" s="232" t="s">
        <v>83</v>
      </c>
      <c r="AV397" s="13" t="s">
        <v>85</v>
      </c>
      <c r="AW397" s="13" t="s">
        <v>31</v>
      </c>
      <c r="AX397" s="13" t="s">
        <v>75</v>
      </c>
      <c r="AY397" s="232" t="s">
        <v>132</v>
      </c>
    </row>
    <row r="398" spans="1:65" s="14" customFormat="1" ht="11.25">
      <c r="B398" s="233"/>
      <c r="C398" s="234"/>
      <c r="D398" s="208" t="s">
        <v>142</v>
      </c>
      <c r="E398" s="235" t="s">
        <v>1</v>
      </c>
      <c r="F398" s="236" t="s">
        <v>145</v>
      </c>
      <c r="G398" s="234"/>
      <c r="H398" s="237">
        <v>33</v>
      </c>
      <c r="I398" s="238"/>
      <c r="J398" s="234"/>
      <c r="K398" s="234"/>
      <c r="L398" s="239"/>
      <c r="M398" s="240"/>
      <c r="N398" s="241"/>
      <c r="O398" s="241"/>
      <c r="P398" s="241"/>
      <c r="Q398" s="241"/>
      <c r="R398" s="241"/>
      <c r="S398" s="241"/>
      <c r="T398" s="242"/>
      <c r="AT398" s="243" t="s">
        <v>142</v>
      </c>
      <c r="AU398" s="243" t="s">
        <v>83</v>
      </c>
      <c r="AV398" s="14" t="s">
        <v>139</v>
      </c>
      <c r="AW398" s="14" t="s">
        <v>31</v>
      </c>
      <c r="AX398" s="14" t="s">
        <v>83</v>
      </c>
      <c r="AY398" s="243" t="s">
        <v>132</v>
      </c>
    </row>
    <row r="399" spans="1:65" s="2" customFormat="1" ht="21.75" customHeight="1">
      <c r="A399" s="34"/>
      <c r="B399" s="35"/>
      <c r="C399" s="194" t="s">
        <v>314</v>
      </c>
      <c r="D399" s="194" t="s">
        <v>133</v>
      </c>
      <c r="E399" s="195" t="s">
        <v>967</v>
      </c>
      <c r="F399" s="196" t="s">
        <v>968</v>
      </c>
      <c r="G399" s="197" t="s">
        <v>149</v>
      </c>
      <c r="H399" s="198">
        <v>3</v>
      </c>
      <c r="I399" s="199"/>
      <c r="J399" s="200">
        <f>ROUND(I399*H399,2)</f>
        <v>0</v>
      </c>
      <c r="K399" s="196" t="s">
        <v>137</v>
      </c>
      <c r="L399" s="201"/>
      <c r="M399" s="202" t="s">
        <v>1</v>
      </c>
      <c r="N399" s="203" t="s">
        <v>40</v>
      </c>
      <c r="O399" s="71"/>
      <c r="P399" s="204">
        <f>O399*H399</f>
        <v>0</v>
      </c>
      <c r="Q399" s="204">
        <v>0.88</v>
      </c>
      <c r="R399" s="204">
        <f>Q399*H399</f>
        <v>2.64</v>
      </c>
      <c r="S399" s="204">
        <v>0</v>
      </c>
      <c r="T399" s="205">
        <f>S399*H399</f>
        <v>0</v>
      </c>
      <c r="U399" s="34"/>
      <c r="V399" s="34"/>
      <c r="W399" s="34"/>
      <c r="X399" s="34"/>
      <c r="Y399" s="34"/>
      <c r="Z399" s="34"/>
      <c r="AA399" s="34"/>
      <c r="AB399" s="34"/>
      <c r="AC399" s="34"/>
      <c r="AD399" s="34"/>
      <c r="AE399" s="34"/>
      <c r="AR399" s="206" t="s">
        <v>138</v>
      </c>
      <c r="AT399" s="206" t="s">
        <v>133</v>
      </c>
      <c r="AU399" s="206" t="s">
        <v>83</v>
      </c>
      <c r="AY399" s="17" t="s">
        <v>132</v>
      </c>
      <c r="BE399" s="207">
        <f>IF(N399="základní",J399,0)</f>
        <v>0</v>
      </c>
      <c r="BF399" s="207">
        <f>IF(N399="snížená",J399,0)</f>
        <v>0</v>
      </c>
      <c r="BG399" s="207">
        <f>IF(N399="zákl. přenesená",J399,0)</f>
        <v>0</v>
      </c>
      <c r="BH399" s="207">
        <f>IF(N399="sníž. přenesená",J399,0)</f>
        <v>0</v>
      </c>
      <c r="BI399" s="207">
        <f>IF(N399="nulová",J399,0)</f>
        <v>0</v>
      </c>
      <c r="BJ399" s="17" t="s">
        <v>83</v>
      </c>
      <c r="BK399" s="207">
        <f>ROUND(I399*H399,2)</f>
        <v>0</v>
      </c>
      <c r="BL399" s="17" t="s">
        <v>139</v>
      </c>
      <c r="BM399" s="206" t="s">
        <v>969</v>
      </c>
    </row>
    <row r="400" spans="1:65" s="2" customFormat="1" ht="11.25">
      <c r="A400" s="34"/>
      <c r="B400" s="35"/>
      <c r="C400" s="36"/>
      <c r="D400" s="208" t="s">
        <v>141</v>
      </c>
      <c r="E400" s="36"/>
      <c r="F400" s="209" t="s">
        <v>968</v>
      </c>
      <c r="G400" s="36"/>
      <c r="H400" s="36"/>
      <c r="I400" s="115"/>
      <c r="J400" s="36"/>
      <c r="K400" s="36"/>
      <c r="L400" s="39"/>
      <c r="M400" s="210"/>
      <c r="N400" s="211"/>
      <c r="O400" s="71"/>
      <c r="P400" s="71"/>
      <c r="Q400" s="71"/>
      <c r="R400" s="71"/>
      <c r="S400" s="71"/>
      <c r="T400" s="72"/>
      <c r="U400" s="34"/>
      <c r="V400" s="34"/>
      <c r="W400" s="34"/>
      <c r="X400" s="34"/>
      <c r="Y400" s="34"/>
      <c r="Z400" s="34"/>
      <c r="AA400" s="34"/>
      <c r="AB400" s="34"/>
      <c r="AC400" s="34"/>
      <c r="AD400" s="34"/>
      <c r="AE400" s="34"/>
      <c r="AT400" s="17" t="s">
        <v>141</v>
      </c>
      <c r="AU400" s="17" t="s">
        <v>83</v>
      </c>
    </row>
    <row r="401" spans="1:65" s="12" customFormat="1" ht="11.25">
      <c r="B401" s="212"/>
      <c r="C401" s="213"/>
      <c r="D401" s="208" t="s">
        <v>142</v>
      </c>
      <c r="E401" s="214" t="s">
        <v>1</v>
      </c>
      <c r="F401" s="215" t="s">
        <v>970</v>
      </c>
      <c r="G401" s="213"/>
      <c r="H401" s="214" t="s">
        <v>1</v>
      </c>
      <c r="I401" s="216"/>
      <c r="J401" s="213"/>
      <c r="K401" s="213"/>
      <c r="L401" s="217"/>
      <c r="M401" s="218"/>
      <c r="N401" s="219"/>
      <c r="O401" s="219"/>
      <c r="P401" s="219"/>
      <c r="Q401" s="219"/>
      <c r="R401" s="219"/>
      <c r="S401" s="219"/>
      <c r="T401" s="220"/>
      <c r="AT401" s="221" t="s">
        <v>142</v>
      </c>
      <c r="AU401" s="221" t="s">
        <v>83</v>
      </c>
      <c r="AV401" s="12" t="s">
        <v>83</v>
      </c>
      <c r="AW401" s="12" t="s">
        <v>31</v>
      </c>
      <c r="AX401" s="12" t="s">
        <v>75</v>
      </c>
      <c r="AY401" s="221" t="s">
        <v>132</v>
      </c>
    </row>
    <row r="402" spans="1:65" s="13" customFormat="1" ht="11.25">
      <c r="B402" s="222"/>
      <c r="C402" s="223"/>
      <c r="D402" s="208" t="s">
        <v>142</v>
      </c>
      <c r="E402" s="224" t="s">
        <v>1</v>
      </c>
      <c r="F402" s="225" t="s">
        <v>152</v>
      </c>
      <c r="G402" s="223"/>
      <c r="H402" s="226">
        <v>3</v>
      </c>
      <c r="I402" s="227"/>
      <c r="J402" s="223"/>
      <c r="K402" s="223"/>
      <c r="L402" s="228"/>
      <c r="M402" s="229"/>
      <c r="N402" s="230"/>
      <c r="O402" s="230"/>
      <c r="P402" s="230"/>
      <c r="Q402" s="230"/>
      <c r="R402" s="230"/>
      <c r="S402" s="230"/>
      <c r="T402" s="231"/>
      <c r="AT402" s="232" t="s">
        <v>142</v>
      </c>
      <c r="AU402" s="232" t="s">
        <v>83</v>
      </c>
      <c r="AV402" s="13" t="s">
        <v>85</v>
      </c>
      <c r="AW402" s="13" t="s">
        <v>31</v>
      </c>
      <c r="AX402" s="13" t="s">
        <v>75</v>
      </c>
      <c r="AY402" s="232" t="s">
        <v>132</v>
      </c>
    </row>
    <row r="403" spans="1:65" s="14" customFormat="1" ht="11.25">
      <c r="B403" s="233"/>
      <c r="C403" s="234"/>
      <c r="D403" s="208" t="s">
        <v>142</v>
      </c>
      <c r="E403" s="235" t="s">
        <v>1</v>
      </c>
      <c r="F403" s="236" t="s">
        <v>145</v>
      </c>
      <c r="G403" s="234"/>
      <c r="H403" s="237">
        <v>3</v>
      </c>
      <c r="I403" s="238"/>
      <c r="J403" s="234"/>
      <c r="K403" s="234"/>
      <c r="L403" s="239"/>
      <c r="M403" s="240"/>
      <c r="N403" s="241"/>
      <c r="O403" s="241"/>
      <c r="P403" s="241"/>
      <c r="Q403" s="241"/>
      <c r="R403" s="241"/>
      <c r="S403" s="241"/>
      <c r="T403" s="242"/>
      <c r="AT403" s="243" t="s">
        <v>142</v>
      </c>
      <c r="AU403" s="243" t="s">
        <v>83</v>
      </c>
      <c r="AV403" s="14" t="s">
        <v>139</v>
      </c>
      <c r="AW403" s="14" t="s">
        <v>31</v>
      </c>
      <c r="AX403" s="14" t="s">
        <v>83</v>
      </c>
      <c r="AY403" s="243" t="s">
        <v>132</v>
      </c>
    </row>
    <row r="404" spans="1:65" s="2" customFormat="1" ht="21.75" customHeight="1">
      <c r="A404" s="34"/>
      <c r="B404" s="35"/>
      <c r="C404" s="194" t="s">
        <v>319</v>
      </c>
      <c r="D404" s="194" t="s">
        <v>133</v>
      </c>
      <c r="E404" s="195" t="s">
        <v>971</v>
      </c>
      <c r="F404" s="196" t="s">
        <v>972</v>
      </c>
      <c r="G404" s="197" t="s">
        <v>149</v>
      </c>
      <c r="H404" s="198">
        <v>1</v>
      </c>
      <c r="I404" s="199"/>
      <c r="J404" s="200">
        <f>ROUND(I404*H404,2)</f>
        <v>0</v>
      </c>
      <c r="K404" s="196" t="s">
        <v>137</v>
      </c>
      <c r="L404" s="201"/>
      <c r="M404" s="202" t="s">
        <v>1</v>
      </c>
      <c r="N404" s="203" t="s">
        <v>40</v>
      </c>
      <c r="O404" s="71"/>
      <c r="P404" s="204">
        <f>O404*H404</f>
        <v>0</v>
      </c>
      <c r="Q404" s="204">
        <v>0.90200000000000002</v>
      </c>
      <c r="R404" s="204">
        <f>Q404*H404</f>
        <v>0.90200000000000002</v>
      </c>
      <c r="S404" s="204">
        <v>0</v>
      </c>
      <c r="T404" s="205">
        <f>S404*H404</f>
        <v>0</v>
      </c>
      <c r="U404" s="34"/>
      <c r="V404" s="34"/>
      <c r="W404" s="34"/>
      <c r="X404" s="34"/>
      <c r="Y404" s="34"/>
      <c r="Z404" s="34"/>
      <c r="AA404" s="34"/>
      <c r="AB404" s="34"/>
      <c r="AC404" s="34"/>
      <c r="AD404" s="34"/>
      <c r="AE404" s="34"/>
      <c r="AR404" s="206" t="s">
        <v>138</v>
      </c>
      <c r="AT404" s="206" t="s">
        <v>133</v>
      </c>
      <c r="AU404" s="206" t="s">
        <v>83</v>
      </c>
      <c r="AY404" s="17" t="s">
        <v>132</v>
      </c>
      <c r="BE404" s="207">
        <f>IF(N404="základní",J404,0)</f>
        <v>0</v>
      </c>
      <c r="BF404" s="207">
        <f>IF(N404="snížená",J404,0)</f>
        <v>0</v>
      </c>
      <c r="BG404" s="207">
        <f>IF(N404="zákl. přenesená",J404,0)</f>
        <v>0</v>
      </c>
      <c r="BH404" s="207">
        <f>IF(N404="sníž. přenesená",J404,0)</f>
        <v>0</v>
      </c>
      <c r="BI404" s="207">
        <f>IF(N404="nulová",J404,0)</f>
        <v>0</v>
      </c>
      <c r="BJ404" s="17" t="s">
        <v>83</v>
      </c>
      <c r="BK404" s="207">
        <f>ROUND(I404*H404,2)</f>
        <v>0</v>
      </c>
      <c r="BL404" s="17" t="s">
        <v>139</v>
      </c>
      <c r="BM404" s="206" t="s">
        <v>973</v>
      </c>
    </row>
    <row r="405" spans="1:65" s="2" customFormat="1" ht="11.25">
      <c r="A405" s="34"/>
      <c r="B405" s="35"/>
      <c r="C405" s="36"/>
      <c r="D405" s="208" t="s">
        <v>141</v>
      </c>
      <c r="E405" s="36"/>
      <c r="F405" s="209" t="s">
        <v>972</v>
      </c>
      <c r="G405" s="36"/>
      <c r="H405" s="36"/>
      <c r="I405" s="115"/>
      <c r="J405" s="36"/>
      <c r="K405" s="36"/>
      <c r="L405" s="39"/>
      <c r="M405" s="210"/>
      <c r="N405" s="211"/>
      <c r="O405" s="71"/>
      <c r="P405" s="71"/>
      <c r="Q405" s="71"/>
      <c r="R405" s="71"/>
      <c r="S405" s="71"/>
      <c r="T405" s="72"/>
      <c r="U405" s="34"/>
      <c r="V405" s="34"/>
      <c r="W405" s="34"/>
      <c r="X405" s="34"/>
      <c r="Y405" s="34"/>
      <c r="Z405" s="34"/>
      <c r="AA405" s="34"/>
      <c r="AB405" s="34"/>
      <c r="AC405" s="34"/>
      <c r="AD405" s="34"/>
      <c r="AE405" s="34"/>
      <c r="AT405" s="17" t="s">
        <v>141</v>
      </c>
      <c r="AU405" s="17" t="s">
        <v>83</v>
      </c>
    </row>
    <row r="406" spans="1:65" s="12" customFormat="1" ht="11.25">
      <c r="B406" s="212"/>
      <c r="C406" s="213"/>
      <c r="D406" s="208" t="s">
        <v>142</v>
      </c>
      <c r="E406" s="214" t="s">
        <v>1</v>
      </c>
      <c r="F406" s="215" t="s">
        <v>970</v>
      </c>
      <c r="G406" s="213"/>
      <c r="H406" s="214" t="s">
        <v>1</v>
      </c>
      <c r="I406" s="216"/>
      <c r="J406" s="213"/>
      <c r="K406" s="213"/>
      <c r="L406" s="217"/>
      <c r="M406" s="218"/>
      <c r="N406" s="219"/>
      <c r="O406" s="219"/>
      <c r="P406" s="219"/>
      <c r="Q406" s="219"/>
      <c r="R406" s="219"/>
      <c r="S406" s="219"/>
      <c r="T406" s="220"/>
      <c r="AT406" s="221" t="s">
        <v>142</v>
      </c>
      <c r="AU406" s="221" t="s">
        <v>83</v>
      </c>
      <c r="AV406" s="12" t="s">
        <v>83</v>
      </c>
      <c r="AW406" s="12" t="s">
        <v>31</v>
      </c>
      <c r="AX406" s="12" t="s">
        <v>75</v>
      </c>
      <c r="AY406" s="221" t="s">
        <v>132</v>
      </c>
    </row>
    <row r="407" spans="1:65" s="13" customFormat="1" ht="11.25">
      <c r="B407" s="222"/>
      <c r="C407" s="223"/>
      <c r="D407" s="208" t="s">
        <v>142</v>
      </c>
      <c r="E407" s="224" t="s">
        <v>1</v>
      </c>
      <c r="F407" s="225" t="s">
        <v>83</v>
      </c>
      <c r="G407" s="223"/>
      <c r="H407" s="226">
        <v>1</v>
      </c>
      <c r="I407" s="227"/>
      <c r="J407" s="223"/>
      <c r="K407" s="223"/>
      <c r="L407" s="228"/>
      <c r="M407" s="229"/>
      <c r="N407" s="230"/>
      <c r="O407" s="230"/>
      <c r="P407" s="230"/>
      <c r="Q407" s="230"/>
      <c r="R407" s="230"/>
      <c r="S407" s="230"/>
      <c r="T407" s="231"/>
      <c r="AT407" s="232" t="s">
        <v>142</v>
      </c>
      <c r="AU407" s="232" t="s">
        <v>83</v>
      </c>
      <c r="AV407" s="13" t="s">
        <v>85</v>
      </c>
      <c r="AW407" s="13" t="s">
        <v>31</v>
      </c>
      <c r="AX407" s="13" t="s">
        <v>75</v>
      </c>
      <c r="AY407" s="232" t="s">
        <v>132</v>
      </c>
    </row>
    <row r="408" spans="1:65" s="14" customFormat="1" ht="11.25">
      <c r="B408" s="233"/>
      <c r="C408" s="234"/>
      <c r="D408" s="208" t="s">
        <v>142</v>
      </c>
      <c r="E408" s="235" t="s">
        <v>1</v>
      </c>
      <c r="F408" s="236" t="s">
        <v>145</v>
      </c>
      <c r="G408" s="234"/>
      <c r="H408" s="237">
        <v>1</v>
      </c>
      <c r="I408" s="238"/>
      <c r="J408" s="234"/>
      <c r="K408" s="234"/>
      <c r="L408" s="239"/>
      <c r="M408" s="240"/>
      <c r="N408" s="241"/>
      <c r="O408" s="241"/>
      <c r="P408" s="241"/>
      <c r="Q408" s="241"/>
      <c r="R408" s="241"/>
      <c r="S408" s="241"/>
      <c r="T408" s="242"/>
      <c r="AT408" s="243" t="s">
        <v>142</v>
      </c>
      <c r="AU408" s="243" t="s">
        <v>83</v>
      </c>
      <c r="AV408" s="14" t="s">
        <v>139</v>
      </c>
      <c r="AW408" s="14" t="s">
        <v>31</v>
      </c>
      <c r="AX408" s="14" t="s">
        <v>83</v>
      </c>
      <c r="AY408" s="243" t="s">
        <v>132</v>
      </c>
    </row>
    <row r="409" spans="1:65" s="2" customFormat="1" ht="21.75" customHeight="1">
      <c r="A409" s="34"/>
      <c r="B409" s="35"/>
      <c r="C409" s="194" t="s">
        <v>323</v>
      </c>
      <c r="D409" s="194" t="s">
        <v>133</v>
      </c>
      <c r="E409" s="195" t="s">
        <v>974</v>
      </c>
      <c r="F409" s="196" t="s">
        <v>975</v>
      </c>
      <c r="G409" s="197" t="s">
        <v>149</v>
      </c>
      <c r="H409" s="198">
        <v>1</v>
      </c>
      <c r="I409" s="199"/>
      <c r="J409" s="200">
        <f>ROUND(I409*H409,2)</f>
        <v>0</v>
      </c>
      <c r="K409" s="196" t="s">
        <v>137</v>
      </c>
      <c r="L409" s="201"/>
      <c r="M409" s="202" t="s">
        <v>1</v>
      </c>
      <c r="N409" s="203" t="s">
        <v>40</v>
      </c>
      <c r="O409" s="71"/>
      <c r="P409" s="204">
        <f>O409*H409</f>
        <v>0</v>
      </c>
      <c r="Q409" s="204">
        <v>1.4</v>
      </c>
      <c r="R409" s="204">
        <f>Q409*H409</f>
        <v>1.4</v>
      </c>
      <c r="S409" s="204">
        <v>0</v>
      </c>
      <c r="T409" s="205">
        <f>S409*H409</f>
        <v>0</v>
      </c>
      <c r="U409" s="34"/>
      <c r="V409" s="34"/>
      <c r="W409" s="34"/>
      <c r="X409" s="34"/>
      <c r="Y409" s="34"/>
      <c r="Z409" s="34"/>
      <c r="AA409" s="34"/>
      <c r="AB409" s="34"/>
      <c r="AC409" s="34"/>
      <c r="AD409" s="34"/>
      <c r="AE409" s="34"/>
      <c r="AR409" s="206" t="s">
        <v>138</v>
      </c>
      <c r="AT409" s="206" t="s">
        <v>133</v>
      </c>
      <c r="AU409" s="206" t="s">
        <v>83</v>
      </c>
      <c r="AY409" s="17" t="s">
        <v>132</v>
      </c>
      <c r="BE409" s="207">
        <f>IF(N409="základní",J409,0)</f>
        <v>0</v>
      </c>
      <c r="BF409" s="207">
        <f>IF(N409="snížená",J409,0)</f>
        <v>0</v>
      </c>
      <c r="BG409" s="207">
        <f>IF(N409="zákl. přenesená",J409,0)</f>
        <v>0</v>
      </c>
      <c r="BH409" s="207">
        <f>IF(N409="sníž. přenesená",J409,0)</f>
        <v>0</v>
      </c>
      <c r="BI409" s="207">
        <f>IF(N409="nulová",J409,0)</f>
        <v>0</v>
      </c>
      <c r="BJ409" s="17" t="s">
        <v>83</v>
      </c>
      <c r="BK409" s="207">
        <f>ROUND(I409*H409,2)</f>
        <v>0</v>
      </c>
      <c r="BL409" s="17" t="s">
        <v>139</v>
      </c>
      <c r="BM409" s="206" t="s">
        <v>976</v>
      </c>
    </row>
    <row r="410" spans="1:65" s="2" customFormat="1" ht="11.25">
      <c r="A410" s="34"/>
      <c r="B410" s="35"/>
      <c r="C410" s="36"/>
      <c r="D410" s="208" t="s">
        <v>141</v>
      </c>
      <c r="E410" s="36"/>
      <c r="F410" s="209" t="s">
        <v>975</v>
      </c>
      <c r="G410" s="36"/>
      <c r="H410" s="36"/>
      <c r="I410" s="115"/>
      <c r="J410" s="36"/>
      <c r="K410" s="36"/>
      <c r="L410" s="39"/>
      <c r="M410" s="210"/>
      <c r="N410" s="211"/>
      <c r="O410" s="71"/>
      <c r="P410" s="71"/>
      <c r="Q410" s="71"/>
      <c r="R410" s="71"/>
      <c r="S410" s="71"/>
      <c r="T410" s="72"/>
      <c r="U410" s="34"/>
      <c r="V410" s="34"/>
      <c r="W410" s="34"/>
      <c r="X410" s="34"/>
      <c r="Y410" s="34"/>
      <c r="Z410" s="34"/>
      <c r="AA410" s="34"/>
      <c r="AB410" s="34"/>
      <c r="AC410" s="34"/>
      <c r="AD410" s="34"/>
      <c r="AE410" s="34"/>
      <c r="AT410" s="17" t="s">
        <v>141</v>
      </c>
      <c r="AU410" s="17" t="s">
        <v>83</v>
      </c>
    </row>
    <row r="411" spans="1:65" s="12" customFormat="1" ht="11.25">
      <c r="B411" s="212"/>
      <c r="C411" s="213"/>
      <c r="D411" s="208" t="s">
        <v>142</v>
      </c>
      <c r="E411" s="214" t="s">
        <v>1</v>
      </c>
      <c r="F411" s="215" t="s">
        <v>977</v>
      </c>
      <c r="G411" s="213"/>
      <c r="H411" s="214" t="s">
        <v>1</v>
      </c>
      <c r="I411" s="216"/>
      <c r="J411" s="213"/>
      <c r="K411" s="213"/>
      <c r="L411" s="217"/>
      <c r="M411" s="218"/>
      <c r="N411" s="219"/>
      <c r="O411" s="219"/>
      <c r="P411" s="219"/>
      <c r="Q411" s="219"/>
      <c r="R411" s="219"/>
      <c r="S411" s="219"/>
      <c r="T411" s="220"/>
      <c r="AT411" s="221" t="s">
        <v>142</v>
      </c>
      <c r="AU411" s="221" t="s">
        <v>83</v>
      </c>
      <c r="AV411" s="12" t="s">
        <v>83</v>
      </c>
      <c r="AW411" s="12" t="s">
        <v>31</v>
      </c>
      <c r="AX411" s="12" t="s">
        <v>75</v>
      </c>
      <c r="AY411" s="221" t="s">
        <v>132</v>
      </c>
    </row>
    <row r="412" spans="1:65" s="13" customFormat="1" ht="11.25">
      <c r="B412" s="222"/>
      <c r="C412" s="223"/>
      <c r="D412" s="208" t="s">
        <v>142</v>
      </c>
      <c r="E412" s="224" t="s">
        <v>1</v>
      </c>
      <c r="F412" s="225" t="s">
        <v>83</v>
      </c>
      <c r="G412" s="223"/>
      <c r="H412" s="226">
        <v>1</v>
      </c>
      <c r="I412" s="227"/>
      <c r="J412" s="223"/>
      <c r="K412" s="223"/>
      <c r="L412" s="228"/>
      <c r="M412" s="229"/>
      <c r="N412" s="230"/>
      <c r="O412" s="230"/>
      <c r="P412" s="230"/>
      <c r="Q412" s="230"/>
      <c r="R412" s="230"/>
      <c r="S412" s="230"/>
      <c r="T412" s="231"/>
      <c r="AT412" s="232" t="s">
        <v>142</v>
      </c>
      <c r="AU412" s="232" t="s">
        <v>83</v>
      </c>
      <c r="AV412" s="13" t="s">
        <v>85</v>
      </c>
      <c r="AW412" s="13" t="s">
        <v>31</v>
      </c>
      <c r="AX412" s="13" t="s">
        <v>75</v>
      </c>
      <c r="AY412" s="232" t="s">
        <v>132</v>
      </c>
    </row>
    <row r="413" spans="1:65" s="14" customFormat="1" ht="11.25">
      <c r="B413" s="233"/>
      <c r="C413" s="234"/>
      <c r="D413" s="208" t="s">
        <v>142</v>
      </c>
      <c r="E413" s="235" t="s">
        <v>1</v>
      </c>
      <c r="F413" s="236" t="s">
        <v>145</v>
      </c>
      <c r="G413" s="234"/>
      <c r="H413" s="237">
        <v>1</v>
      </c>
      <c r="I413" s="238"/>
      <c r="J413" s="234"/>
      <c r="K413" s="234"/>
      <c r="L413" s="239"/>
      <c r="M413" s="240"/>
      <c r="N413" s="241"/>
      <c r="O413" s="241"/>
      <c r="P413" s="241"/>
      <c r="Q413" s="241"/>
      <c r="R413" s="241"/>
      <c r="S413" s="241"/>
      <c r="T413" s="242"/>
      <c r="AT413" s="243" t="s">
        <v>142</v>
      </c>
      <c r="AU413" s="243" t="s">
        <v>83</v>
      </c>
      <c r="AV413" s="14" t="s">
        <v>139</v>
      </c>
      <c r="AW413" s="14" t="s">
        <v>31</v>
      </c>
      <c r="AX413" s="14" t="s">
        <v>83</v>
      </c>
      <c r="AY413" s="243" t="s">
        <v>132</v>
      </c>
    </row>
    <row r="414" spans="1:65" s="2" customFormat="1" ht="21.75" customHeight="1">
      <c r="A414" s="34"/>
      <c r="B414" s="35"/>
      <c r="C414" s="194" t="s">
        <v>329</v>
      </c>
      <c r="D414" s="194" t="s">
        <v>133</v>
      </c>
      <c r="E414" s="195" t="s">
        <v>978</v>
      </c>
      <c r="F414" s="196" t="s">
        <v>979</v>
      </c>
      <c r="G414" s="197" t="s">
        <v>149</v>
      </c>
      <c r="H414" s="198">
        <v>1</v>
      </c>
      <c r="I414" s="199"/>
      <c r="J414" s="200">
        <f>ROUND(I414*H414,2)</f>
        <v>0</v>
      </c>
      <c r="K414" s="196" t="s">
        <v>1</v>
      </c>
      <c r="L414" s="201"/>
      <c r="M414" s="202" t="s">
        <v>1</v>
      </c>
      <c r="N414" s="203" t="s">
        <v>40</v>
      </c>
      <c r="O414" s="71"/>
      <c r="P414" s="204">
        <f>O414*H414</f>
        <v>0</v>
      </c>
      <c r="Q414" s="204">
        <v>0.7</v>
      </c>
      <c r="R414" s="204">
        <f>Q414*H414</f>
        <v>0.7</v>
      </c>
      <c r="S414" s="204">
        <v>0</v>
      </c>
      <c r="T414" s="205">
        <f>S414*H414</f>
        <v>0</v>
      </c>
      <c r="U414" s="34"/>
      <c r="V414" s="34"/>
      <c r="W414" s="34"/>
      <c r="X414" s="34"/>
      <c r="Y414" s="34"/>
      <c r="Z414" s="34"/>
      <c r="AA414" s="34"/>
      <c r="AB414" s="34"/>
      <c r="AC414" s="34"/>
      <c r="AD414" s="34"/>
      <c r="AE414" s="34"/>
      <c r="AR414" s="206" t="s">
        <v>138</v>
      </c>
      <c r="AT414" s="206" t="s">
        <v>133</v>
      </c>
      <c r="AU414" s="206" t="s">
        <v>83</v>
      </c>
      <c r="AY414" s="17" t="s">
        <v>132</v>
      </c>
      <c r="BE414" s="207">
        <f>IF(N414="základní",J414,0)</f>
        <v>0</v>
      </c>
      <c r="BF414" s="207">
        <f>IF(N414="snížená",J414,0)</f>
        <v>0</v>
      </c>
      <c r="BG414" s="207">
        <f>IF(N414="zákl. přenesená",J414,0)</f>
        <v>0</v>
      </c>
      <c r="BH414" s="207">
        <f>IF(N414="sníž. přenesená",J414,0)</f>
        <v>0</v>
      </c>
      <c r="BI414" s="207">
        <f>IF(N414="nulová",J414,0)</f>
        <v>0</v>
      </c>
      <c r="BJ414" s="17" t="s">
        <v>83</v>
      </c>
      <c r="BK414" s="207">
        <f>ROUND(I414*H414,2)</f>
        <v>0</v>
      </c>
      <c r="BL414" s="17" t="s">
        <v>139</v>
      </c>
      <c r="BM414" s="206" t="s">
        <v>980</v>
      </c>
    </row>
    <row r="415" spans="1:65" s="2" customFormat="1" ht="11.25">
      <c r="A415" s="34"/>
      <c r="B415" s="35"/>
      <c r="C415" s="36"/>
      <c r="D415" s="208" t="s">
        <v>141</v>
      </c>
      <c r="E415" s="36"/>
      <c r="F415" s="209" t="s">
        <v>979</v>
      </c>
      <c r="G415" s="36"/>
      <c r="H415" s="36"/>
      <c r="I415" s="115"/>
      <c r="J415" s="36"/>
      <c r="K415" s="36"/>
      <c r="L415" s="39"/>
      <c r="M415" s="210"/>
      <c r="N415" s="211"/>
      <c r="O415" s="71"/>
      <c r="P415" s="71"/>
      <c r="Q415" s="71"/>
      <c r="R415" s="71"/>
      <c r="S415" s="71"/>
      <c r="T415" s="72"/>
      <c r="U415" s="34"/>
      <c r="V415" s="34"/>
      <c r="W415" s="34"/>
      <c r="X415" s="34"/>
      <c r="Y415" s="34"/>
      <c r="Z415" s="34"/>
      <c r="AA415" s="34"/>
      <c r="AB415" s="34"/>
      <c r="AC415" s="34"/>
      <c r="AD415" s="34"/>
      <c r="AE415" s="34"/>
      <c r="AT415" s="17" t="s">
        <v>141</v>
      </c>
      <c r="AU415" s="17" t="s">
        <v>83</v>
      </c>
    </row>
    <row r="416" spans="1:65" s="12" customFormat="1" ht="11.25">
      <c r="B416" s="212"/>
      <c r="C416" s="213"/>
      <c r="D416" s="208" t="s">
        <v>142</v>
      </c>
      <c r="E416" s="214" t="s">
        <v>1</v>
      </c>
      <c r="F416" s="215" t="s">
        <v>981</v>
      </c>
      <c r="G416" s="213"/>
      <c r="H416" s="214" t="s">
        <v>1</v>
      </c>
      <c r="I416" s="216"/>
      <c r="J416" s="213"/>
      <c r="K416" s="213"/>
      <c r="L416" s="217"/>
      <c r="M416" s="218"/>
      <c r="N416" s="219"/>
      <c r="O416" s="219"/>
      <c r="P416" s="219"/>
      <c r="Q416" s="219"/>
      <c r="R416" s="219"/>
      <c r="S416" s="219"/>
      <c r="T416" s="220"/>
      <c r="AT416" s="221" t="s">
        <v>142</v>
      </c>
      <c r="AU416" s="221" t="s">
        <v>83</v>
      </c>
      <c r="AV416" s="12" t="s">
        <v>83</v>
      </c>
      <c r="AW416" s="12" t="s">
        <v>31</v>
      </c>
      <c r="AX416" s="12" t="s">
        <v>75</v>
      </c>
      <c r="AY416" s="221" t="s">
        <v>132</v>
      </c>
    </row>
    <row r="417" spans="1:65" s="13" customFormat="1" ht="11.25">
      <c r="B417" s="222"/>
      <c r="C417" s="223"/>
      <c r="D417" s="208" t="s">
        <v>142</v>
      </c>
      <c r="E417" s="224" t="s">
        <v>1</v>
      </c>
      <c r="F417" s="225" t="s">
        <v>83</v>
      </c>
      <c r="G417" s="223"/>
      <c r="H417" s="226">
        <v>1</v>
      </c>
      <c r="I417" s="227"/>
      <c r="J417" s="223"/>
      <c r="K417" s="223"/>
      <c r="L417" s="228"/>
      <c r="M417" s="229"/>
      <c r="N417" s="230"/>
      <c r="O417" s="230"/>
      <c r="P417" s="230"/>
      <c r="Q417" s="230"/>
      <c r="R417" s="230"/>
      <c r="S417" s="230"/>
      <c r="T417" s="231"/>
      <c r="AT417" s="232" t="s">
        <v>142</v>
      </c>
      <c r="AU417" s="232" t="s">
        <v>83</v>
      </c>
      <c r="AV417" s="13" t="s">
        <v>85</v>
      </c>
      <c r="AW417" s="13" t="s">
        <v>31</v>
      </c>
      <c r="AX417" s="13" t="s">
        <v>75</v>
      </c>
      <c r="AY417" s="232" t="s">
        <v>132</v>
      </c>
    </row>
    <row r="418" spans="1:65" s="14" customFormat="1" ht="11.25">
      <c r="B418" s="233"/>
      <c r="C418" s="234"/>
      <c r="D418" s="208" t="s">
        <v>142</v>
      </c>
      <c r="E418" s="235" t="s">
        <v>1</v>
      </c>
      <c r="F418" s="236" t="s">
        <v>145</v>
      </c>
      <c r="G418" s="234"/>
      <c r="H418" s="237">
        <v>1</v>
      </c>
      <c r="I418" s="238"/>
      <c r="J418" s="234"/>
      <c r="K418" s="234"/>
      <c r="L418" s="239"/>
      <c r="M418" s="240"/>
      <c r="N418" s="241"/>
      <c r="O418" s="241"/>
      <c r="P418" s="241"/>
      <c r="Q418" s="241"/>
      <c r="R418" s="241"/>
      <c r="S418" s="241"/>
      <c r="T418" s="242"/>
      <c r="AT418" s="243" t="s">
        <v>142</v>
      </c>
      <c r="AU418" s="243" t="s">
        <v>83</v>
      </c>
      <c r="AV418" s="14" t="s">
        <v>139</v>
      </c>
      <c r="AW418" s="14" t="s">
        <v>31</v>
      </c>
      <c r="AX418" s="14" t="s">
        <v>83</v>
      </c>
      <c r="AY418" s="243" t="s">
        <v>132</v>
      </c>
    </row>
    <row r="419" spans="1:65" s="2" customFormat="1" ht="21.75" customHeight="1">
      <c r="A419" s="34"/>
      <c r="B419" s="35"/>
      <c r="C419" s="194" t="s">
        <v>335</v>
      </c>
      <c r="D419" s="194" t="s">
        <v>133</v>
      </c>
      <c r="E419" s="195" t="s">
        <v>982</v>
      </c>
      <c r="F419" s="196" t="s">
        <v>983</v>
      </c>
      <c r="G419" s="197" t="s">
        <v>149</v>
      </c>
      <c r="H419" s="198">
        <v>53</v>
      </c>
      <c r="I419" s="199"/>
      <c r="J419" s="200">
        <f>ROUND(I419*H419,2)</f>
        <v>0</v>
      </c>
      <c r="K419" s="196" t="s">
        <v>137</v>
      </c>
      <c r="L419" s="201"/>
      <c r="M419" s="202" t="s">
        <v>1</v>
      </c>
      <c r="N419" s="203" t="s">
        <v>40</v>
      </c>
      <c r="O419" s="71"/>
      <c r="P419" s="204">
        <f>O419*H419</f>
        <v>0</v>
      </c>
      <c r="Q419" s="204">
        <v>7.9000000000000001E-2</v>
      </c>
      <c r="R419" s="204">
        <f>Q419*H419</f>
        <v>4.1870000000000003</v>
      </c>
      <c r="S419" s="204">
        <v>0</v>
      </c>
      <c r="T419" s="205">
        <f>S419*H419</f>
        <v>0</v>
      </c>
      <c r="U419" s="34"/>
      <c r="V419" s="34"/>
      <c r="W419" s="34"/>
      <c r="X419" s="34"/>
      <c r="Y419" s="34"/>
      <c r="Z419" s="34"/>
      <c r="AA419" s="34"/>
      <c r="AB419" s="34"/>
      <c r="AC419" s="34"/>
      <c r="AD419" s="34"/>
      <c r="AE419" s="34"/>
      <c r="AR419" s="206" t="s">
        <v>666</v>
      </c>
      <c r="AT419" s="206" t="s">
        <v>133</v>
      </c>
      <c r="AU419" s="206" t="s">
        <v>83</v>
      </c>
      <c r="AY419" s="17" t="s">
        <v>132</v>
      </c>
      <c r="BE419" s="207">
        <f>IF(N419="základní",J419,0)</f>
        <v>0</v>
      </c>
      <c r="BF419" s="207">
        <f>IF(N419="snížená",J419,0)</f>
        <v>0</v>
      </c>
      <c r="BG419" s="207">
        <f>IF(N419="zákl. přenesená",J419,0)</f>
        <v>0</v>
      </c>
      <c r="BH419" s="207">
        <f>IF(N419="sníž. přenesená",J419,0)</f>
        <v>0</v>
      </c>
      <c r="BI419" s="207">
        <f>IF(N419="nulová",J419,0)</f>
        <v>0</v>
      </c>
      <c r="BJ419" s="17" t="s">
        <v>83</v>
      </c>
      <c r="BK419" s="207">
        <f>ROUND(I419*H419,2)</f>
        <v>0</v>
      </c>
      <c r="BL419" s="17" t="s">
        <v>666</v>
      </c>
      <c r="BM419" s="206" t="s">
        <v>984</v>
      </c>
    </row>
    <row r="420" spans="1:65" s="2" customFormat="1" ht="11.25">
      <c r="A420" s="34"/>
      <c r="B420" s="35"/>
      <c r="C420" s="36"/>
      <c r="D420" s="208" t="s">
        <v>141</v>
      </c>
      <c r="E420" s="36"/>
      <c r="F420" s="209" t="s">
        <v>983</v>
      </c>
      <c r="G420" s="36"/>
      <c r="H420" s="36"/>
      <c r="I420" s="115"/>
      <c r="J420" s="36"/>
      <c r="K420" s="36"/>
      <c r="L420" s="39"/>
      <c r="M420" s="210"/>
      <c r="N420" s="211"/>
      <c r="O420" s="71"/>
      <c r="P420" s="71"/>
      <c r="Q420" s="71"/>
      <c r="R420" s="71"/>
      <c r="S420" s="71"/>
      <c r="T420" s="72"/>
      <c r="U420" s="34"/>
      <c r="V420" s="34"/>
      <c r="W420" s="34"/>
      <c r="X420" s="34"/>
      <c r="Y420" s="34"/>
      <c r="Z420" s="34"/>
      <c r="AA420" s="34"/>
      <c r="AB420" s="34"/>
      <c r="AC420" s="34"/>
      <c r="AD420" s="34"/>
      <c r="AE420" s="34"/>
      <c r="AT420" s="17" t="s">
        <v>141</v>
      </c>
      <c r="AU420" s="17" t="s">
        <v>83</v>
      </c>
    </row>
    <row r="421" spans="1:65" s="12" customFormat="1" ht="11.25">
      <c r="B421" s="212"/>
      <c r="C421" s="213"/>
      <c r="D421" s="208" t="s">
        <v>142</v>
      </c>
      <c r="E421" s="214" t="s">
        <v>1</v>
      </c>
      <c r="F421" s="215" t="s">
        <v>985</v>
      </c>
      <c r="G421" s="213"/>
      <c r="H421" s="214" t="s">
        <v>1</v>
      </c>
      <c r="I421" s="216"/>
      <c r="J421" s="213"/>
      <c r="K421" s="213"/>
      <c r="L421" s="217"/>
      <c r="M421" s="218"/>
      <c r="N421" s="219"/>
      <c r="O421" s="219"/>
      <c r="P421" s="219"/>
      <c r="Q421" s="219"/>
      <c r="R421" s="219"/>
      <c r="S421" s="219"/>
      <c r="T421" s="220"/>
      <c r="AT421" s="221" t="s">
        <v>142</v>
      </c>
      <c r="AU421" s="221" t="s">
        <v>83</v>
      </c>
      <c r="AV421" s="12" t="s">
        <v>83</v>
      </c>
      <c r="AW421" s="12" t="s">
        <v>31</v>
      </c>
      <c r="AX421" s="12" t="s">
        <v>75</v>
      </c>
      <c r="AY421" s="221" t="s">
        <v>132</v>
      </c>
    </row>
    <row r="422" spans="1:65" s="13" customFormat="1" ht="11.25">
      <c r="B422" s="222"/>
      <c r="C422" s="223"/>
      <c r="D422" s="208" t="s">
        <v>142</v>
      </c>
      <c r="E422" s="224" t="s">
        <v>1</v>
      </c>
      <c r="F422" s="225" t="s">
        <v>308</v>
      </c>
      <c r="G422" s="223"/>
      <c r="H422" s="226">
        <v>33</v>
      </c>
      <c r="I422" s="227"/>
      <c r="J422" s="223"/>
      <c r="K422" s="223"/>
      <c r="L422" s="228"/>
      <c r="M422" s="229"/>
      <c r="N422" s="230"/>
      <c r="O422" s="230"/>
      <c r="P422" s="230"/>
      <c r="Q422" s="230"/>
      <c r="R422" s="230"/>
      <c r="S422" s="230"/>
      <c r="T422" s="231"/>
      <c r="AT422" s="232" t="s">
        <v>142</v>
      </c>
      <c r="AU422" s="232" t="s">
        <v>83</v>
      </c>
      <c r="AV422" s="13" t="s">
        <v>85</v>
      </c>
      <c r="AW422" s="13" t="s">
        <v>31</v>
      </c>
      <c r="AX422" s="13" t="s">
        <v>75</v>
      </c>
      <c r="AY422" s="232" t="s">
        <v>132</v>
      </c>
    </row>
    <row r="423" spans="1:65" s="12" customFormat="1" ht="11.25">
      <c r="B423" s="212"/>
      <c r="C423" s="213"/>
      <c r="D423" s="208" t="s">
        <v>142</v>
      </c>
      <c r="E423" s="214" t="s">
        <v>1</v>
      </c>
      <c r="F423" s="215" t="s">
        <v>986</v>
      </c>
      <c r="G423" s="213"/>
      <c r="H423" s="214" t="s">
        <v>1</v>
      </c>
      <c r="I423" s="216"/>
      <c r="J423" s="213"/>
      <c r="K423" s="213"/>
      <c r="L423" s="217"/>
      <c r="M423" s="218"/>
      <c r="N423" s="219"/>
      <c r="O423" s="219"/>
      <c r="P423" s="219"/>
      <c r="Q423" s="219"/>
      <c r="R423" s="219"/>
      <c r="S423" s="219"/>
      <c r="T423" s="220"/>
      <c r="AT423" s="221" t="s">
        <v>142</v>
      </c>
      <c r="AU423" s="221" t="s">
        <v>83</v>
      </c>
      <c r="AV423" s="12" t="s">
        <v>83</v>
      </c>
      <c r="AW423" s="12" t="s">
        <v>31</v>
      </c>
      <c r="AX423" s="12" t="s">
        <v>75</v>
      </c>
      <c r="AY423" s="221" t="s">
        <v>132</v>
      </c>
    </row>
    <row r="424" spans="1:65" s="13" customFormat="1" ht="11.25">
      <c r="B424" s="222"/>
      <c r="C424" s="223"/>
      <c r="D424" s="208" t="s">
        <v>142</v>
      </c>
      <c r="E424" s="224" t="s">
        <v>1</v>
      </c>
      <c r="F424" s="225" t="s">
        <v>240</v>
      </c>
      <c r="G424" s="223"/>
      <c r="H424" s="226">
        <v>20</v>
      </c>
      <c r="I424" s="227"/>
      <c r="J424" s="223"/>
      <c r="K424" s="223"/>
      <c r="L424" s="228"/>
      <c r="M424" s="229"/>
      <c r="N424" s="230"/>
      <c r="O424" s="230"/>
      <c r="P424" s="230"/>
      <c r="Q424" s="230"/>
      <c r="R424" s="230"/>
      <c r="S424" s="230"/>
      <c r="T424" s="231"/>
      <c r="AT424" s="232" t="s">
        <v>142</v>
      </c>
      <c r="AU424" s="232" t="s">
        <v>83</v>
      </c>
      <c r="AV424" s="13" t="s">
        <v>85</v>
      </c>
      <c r="AW424" s="13" t="s">
        <v>31</v>
      </c>
      <c r="AX424" s="13" t="s">
        <v>75</v>
      </c>
      <c r="AY424" s="232" t="s">
        <v>132</v>
      </c>
    </row>
    <row r="425" spans="1:65" s="14" customFormat="1" ht="11.25">
      <c r="B425" s="233"/>
      <c r="C425" s="234"/>
      <c r="D425" s="208" t="s">
        <v>142</v>
      </c>
      <c r="E425" s="235" t="s">
        <v>1</v>
      </c>
      <c r="F425" s="236" t="s">
        <v>145</v>
      </c>
      <c r="G425" s="234"/>
      <c r="H425" s="237">
        <v>53</v>
      </c>
      <c r="I425" s="238"/>
      <c r="J425" s="234"/>
      <c r="K425" s="234"/>
      <c r="L425" s="239"/>
      <c r="M425" s="240"/>
      <c r="N425" s="241"/>
      <c r="O425" s="241"/>
      <c r="P425" s="241"/>
      <c r="Q425" s="241"/>
      <c r="R425" s="241"/>
      <c r="S425" s="241"/>
      <c r="T425" s="242"/>
      <c r="AT425" s="243" t="s">
        <v>142</v>
      </c>
      <c r="AU425" s="243" t="s">
        <v>83</v>
      </c>
      <c r="AV425" s="14" t="s">
        <v>139</v>
      </c>
      <c r="AW425" s="14" t="s">
        <v>31</v>
      </c>
      <c r="AX425" s="14" t="s">
        <v>83</v>
      </c>
      <c r="AY425" s="243" t="s">
        <v>132</v>
      </c>
    </row>
    <row r="426" spans="1:65" s="2" customFormat="1" ht="21.75" customHeight="1">
      <c r="A426" s="34"/>
      <c r="B426" s="35"/>
      <c r="C426" s="194" t="s">
        <v>158</v>
      </c>
      <c r="D426" s="194" t="s">
        <v>133</v>
      </c>
      <c r="E426" s="195" t="s">
        <v>987</v>
      </c>
      <c r="F426" s="196" t="s">
        <v>988</v>
      </c>
      <c r="G426" s="197" t="s">
        <v>427</v>
      </c>
      <c r="H426" s="198">
        <v>25.253</v>
      </c>
      <c r="I426" s="199"/>
      <c r="J426" s="200">
        <f>ROUND(I426*H426,2)</f>
        <v>0</v>
      </c>
      <c r="K426" s="196" t="s">
        <v>137</v>
      </c>
      <c r="L426" s="201"/>
      <c r="M426" s="202" t="s">
        <v>1</v>
      </c>
      <c r="N426" s="203" t="s">
        <v>40</v>
      </c>
      <c r="O426" s="71"/>
      <c r="P426" s="204">
        <f>O426*H426</f>
        <v>0</v>
      </c>
      <c r="Q426" s="204">
        <v>1</v>
      </c>
      <c r="R426" s="204">
        <f>Q426*H426</f>
        <v>25.253</v>
      </c>
      <c r="S426" s="204">
        <v>0</v>
      </c>
      <c r="T426" s="205">
        <f>S426*H426</f>
        <v>0</v>
      </c>
      <c r="U426" s="34"/>
      <c r="V426" s="34"/>
      <c r="W426" s="34"/>
      <c r="X426" s="34"/>
      <c r="Y426" s="34"/>
      <c r="Z426" s="34"/>
      <c r="AA426" s="34"/>
      <c r="AB426" s="34"/>
      <c r="AC426" s="34"/>
      <c r="AD426" s="34"/>
      <c r="AE426" s="34"/>
      <c r="AR426" s="206" t="s">
        <v>138</v>
      </c>
      <c r="AT426" s="206" t="s">
        <v>133</v>
      </c>
      <c r="AU426" s="206" t="s">
        <v>83</v>
      </c>
      <c r="AY426" s="17" t="s">
        <v>132</v>
      </c>
      <c r="BE426" s="207">
        <f>IF(N426="základní",J426,0)</f>
        <v>0</v>
      </c>
      <c r="BF426" s="207">
        <f>IF(N426="snížená",J426,0)</f>
        <v>0</v>
      </c>
      <c r="BG426" s="207">
        <f>IF(N426="zákl. přenesená",J426,0)</f>
        <v>0</v>
      </c>
      <c r="BH426" s="207">
        <f>IF(N426="sníž. přenesená",J426,0)</f>
        <v>0</v>
      </c>
      <c r="BI426" s="207">
        <f>IF(N426="nulová",J426,0)</f>
        <v>0</v>
      </c>
      <c r="BJ426" s="17" t="s">
        <v>83</v>
      </c>
      <c r="BK426" s="207">
        <f>ROUND(I426*H426,2)</f>
        <v>0</v>
      </c>
      <c r="BL426" s="17" t="s">
        <v>139</v>
      </c>
      <c r="BM426" s="206" t="s">
        <v>989</v>
      </c>
    </row>
    <row r="427" spans="1:65" s="2" customFormat="1" ht="11.25">
      <c r="A427" s="34"/>
      <c r="B427" s="35"/>
      <c r="C427" s="36"/>
      <c r="D427" s="208" t="s">
        <v>141</v>
      </c>
      <c r="E427" s="36"/>
      <c r="F427" s="209" t="s">
        <v>988</v>
      </c>
      <c r="G427" s="36"/>
      <c r="H427" s="36"/>
      <c r="I427" s="115"/>
      <c r="J427" s="36"/>
      <c r="K427" s="36"/>
      <c r="L427" s="39"/>
      <c r="M427" s="210"/>
      <c r="N427" s="211"/>
      <c r="O427" s="71"/>
      <c r="P427" s="71"/>
      <c r="Q427" s="71"/>
      <c r="R427" s="71"/>
      <c r="S427" s="71"/>
      <c r="T427" s="72"/>
      <c r="U427" s="34"/>
      <c r="V427" s="34"/>
      <c r="W427" s="34"/>
      <c r="X427" s="34"/>
      <c r="Y427" s="34"/>
      <c r="Z427" s="34"/>
      <c r="AA427" s="34"/>
      <c r="AB427" s="34"/>
      <c r="AC427" s="34"/>
      <c r="AD427" s="34"/>
      <c r="AE427" s="34"/>
      <c r="AT427" s="17" t="s">
        <v>141</v>
      </c>
      <c r="AU427" s="17" t="s">
        <v>83</v>
      </c>
    </row>
    <row r="428" spans="1:65" s="12" customFormat="1" ht="11.25">
      <c r="B428" s="212"/>
      <c r="C428" s="213"/>
      <c r="D428" s="208" t="s">
        <v>142</v>
      </c>
      <c r="E428" s="214" t="s">
        <v>1</v>
      </c>
      <c r="F428" s="215" t="s">
        <v>990</v>
      </c>
      <c r="G428" s="213"/>
      <c r="H428" s="214" t="s">
        <v>1</v>
      </c>
      <c r="I428" s="216"/>
      <c r="J428" s="213"/>
      <c r="K428" s="213"/>
      <c r="L428" s="217"/>
      <c r="M428" s="218"/>
      <c r="N428" s="219"/>
      <c r="O428" s="219"/>
      <c r="P428" s="219"/>
      <c r="Q428" s="219"/>
      <c r="R428" s="219"/>
      <c r="S428" s="219"/>
      <c r="T428" s="220"/>
      <c r="AT428" s="221" t="s">
        <v>142</v>
      </c>
      <c r="AU428" s="221" t="s">
        <v>83</v>
      </c>
      <c r="AV428" s="12" t="s">
        <v>83</v>
      </c>
      <c r="AW428" s="12" t="s">
        <v>31</v>
      </c>
      <c r="AX428" s="12" t="s">
        <v>75</v>
      </c>
      <c r="AY428" s="221" t="s">
        <v>132</v>
      </c>
    </row>
    <row r="429" spans="1:65" s="13" customFormat="1" ht="11.25">
      <c r="B429" s="222"/>
      <c r="C429" s="223"/>
      <c r="D429" s="208" t="s">
        <v>142</v>
      </c>
      <c r="E429" s="224" t="s">
        <v>1</v>
      </c>
      <c r="F429" s="225" t="s">
        <v>991</v>
      </c>
      <c r="G429" s="223"/>
      <c r="H429" s="226">
        <v>9.4499999999999993</v>
      </c>
      <c r="I429" s="227"/>
      <c r="J429" s="223"/>
      <c r="K429" s="223"/>
      <c r="L429" s="228"/>
      <c r="M429" s="229"/>
      <c r="N429" s="230"/>
      <c r="O429" s="230"/>
      <c r="P429" s="230"/>
      <c r="Q429" s="230"/>
      <c r="R429" s="230"/>
      <c r="S429" s="230"/>
      <c r="T429" s="231"/>
      <c r="AT429" s="232" t="s">
        <v>142</v>
      </c>
      <c r="AU429" s="232" t="s">
        <v>83</v>
      </c>
      <c r="AV429" s="13" t="s">
        <v>85</v>
      </c>
      <c r="AW429" s="13" t="s">
        <v>31</v>
      </c>
      <c r="AX429" s="13" t="s">
        <v>75</v>
      </c>
      <c r="AY429" s="232" t="s">
        <v>132</v>
      </c>
    </row>
    <row r="430" spans="1:65" s="12" customFormat="1" ht="11.25">
      <c r="B430" s="212"/>
      <c r="C430" s="213"/>
      <c r="D430" s="208" t="s">
        <v>142</v>
      </c>
      <c r="E430" s="214" t="s">
        <v>1</v>
      </c>
      <c r="F430" s="215" t="s">
        <v>992</v>
      </c>
      <c r="G430" s="213"/>
      <c r="H430" s="214" t="s">
        <v>1</v>
      </c>
      <c r="I430" s="216"/>
      <c r="J430" s="213"/>
      <c r="K430" s="213"/>
      <c r="L430" s="217"/>
      <c r="M430" s="218"/>
      <c r="N430" s="219"/>
      <c r="O430" s="219"/>
      <c r="P430" s="219"/>
      <c r="Q430" s="219"/>
      <c r="R430" s="219"/>
      <c r="S430" s="219"/>
      <c r="T430" s="220"/>
      <c r="AT430" s="221" t="s">
        <v>142</v>
      </c>
      <c r="AU430" s="221" t="s">
        <v>83</v>
      </c>
      <c r="AV430" s="12" t="s">
        <v>83</v>
      </c>
      <c r="AW430" s="12" t="s">
        <v>31</v>
      </c>
      <c r="AX430" s="12" t="s">
        <v>75</v>
      </c>
      <c r="AY430" s="221" t="s">
        <v>132</v>
      </c>
    </row>
    <row r="431" spans="1:65" s="13" customFormat="1" ht="11.25">
      <c r="B431" s="222"/>
      <c r="C431" s="223"/>
      <c r="D431" s="208" t="s">
        <v>142</v>
      </c>
      <c r="E431" s="224" t="s">
        <v>1</v>
      </c>
      <c r="F431" s="225" t="s">
        <v>993</v>
      </c>
      <c r="G431" s="223"/>
      <c r="H431" s="226">
        <v>12</v>
      </c>
      <c r="I431" s="227"/>
      <c r="J431" s="223"/>
      <c r="K431" s="223"/>
      <c r="L431" s="228"/>
      <c r="M431" s="229"/>
      <c r="N431" s="230"/>
      <c r="O431" s="230"/>
      <c r="P431" s="230"/>
      <c r="Q431" s="230"/>
      <c r="R431" s="230"/>
      <c r="S431" s="230"/>
      <c r="T431" s="231"/>
      <c r="AT431" s="232" t="s">
        <v>142</v>
      </c>
      <c r="AU431" s="232" t="s">
        <v>83</v>
      </c>
      <c r="AV431" s="13" t="s">
        <v>85</v>
      </c>
      <c r="AW431" s="13" t="s">
        <v>31</v>
      </c>
      <c r="AX431" s="13" t="s">
        <v>75</v>
      </c>
      <c r="AY431" s="232" t="s">
        <v>132</v>
      </c>
    </row>
    <row r="432" spans="1:65" s="12" customFormat="1" ht="11.25">
      <c r="B432" s="212"/>
      <c r="C432" s="213"/>
      <c r="D432" s="208" t="s">
        <v>142</v>
      </c>
      <c r="E432" s="214" t="s">
        <v>1</v>
      </c>
      <c r="F432" s="215" t="s">
        <v>994</v>
      </c>
      <c r="G432" s="213"/>
      <c r="H432" s="214" t="s">
        <v>1</v>
      </c>
      <c r="I432" s="216"/>
      <c r="J432" s="213"/>
      <c r="K432" s="213"/>
      <c r="L432" s="217"/>
      <c r="M432" s="218"/>
      <c r="N432" s="219"/>
      <c r="O432" s="219"/>
      <c r="P432" s="219"/>
      <c r="Q432" s="219"/>
      <c r="R432" s="219"/>
      <c r="S432" s="219"/>
      <c r="T432" s="220"/>
      <c r="AT432" s="221" t="s">
        <v>142</v>
      </c>
      <c r="AU432" s="221" t="s">
        <v>83</v>
      </c>
      <c r="AV432" s="12" t="s">
        <v>83</v>
      </c>
      <c r="AW432" s="12" t="s">
        <v>31</v>
      </c>
      <c r="AX432" s="12" t="s">
        <v>75</v>
      </c>
      <c r="AY432" s="221" t="s">
        <v>132</v>
      </c>
    </row>
    <row r="433" spans="1:65" s="13" customFormat="1" ht="11.25">
      <c r="B433" s="222"/>
      <c r="C433" s="223"/>
      <c r="D433" s="208" t="s">
        <v>142</v>
      </c>
      <c r="E433" s="224" t="s">
        <v>1</v>
      </c>
      <c r="F433" s="225" t="s">
        <v>995</v>
      </c>
      <c r="G433" s="223"/>
      <c r="H433" s="226">
        <v>0.58499999999999996</v>
      </c>
      <c r="I433" s="227"/>
      <c r="J433" s="223"/>
      <c r="K433" s="223"/>
      <c r="L433" s="228"/>
      <c r="M433" s="229"/>
      <c r="N433" s="230"/>
      <c r="O433" s="230"/>
      <c r="P433" s="230"/>
      <c r="Q433" s="230"/>
      <c r="R433" s="230"/>
      <c r="S433" s="230"/>
      <c r="T433" s="231"/>
      <c r="AT433" s="232" t="s">
        <v>142</v>
      </c>
      <c r="AU433" s="232" t="s">
        <v>83</v>
      </c>
      <c r="AV433" s="13" t="s">
        <v>85</v>
      </c>
      <c r="AW433" s="13" t="s">
        <v>31</v>
      </c>
      <c r="AX433" s="13" t="s">
        <v>75</v>
      </c>
      <c r="AY433" s="232" t="s">
        <v>132</v>
      </c>
    </row>
    <row r="434" spans="1:65" s="13" customFormat="1" ht="11.25">
      <c r="B434" s="222"/>
      <c r="C434" s="223"/>
      <c r="D434" s="208" t="s">
        <v>142</v>
      </c>
      <c r="E434" s="224" t="s">
        <v>1</v>
      </c>
      <c r="F434" s="225" t="s">
        <v>996</v>
      </c>
      <c r="G434" s="223"/>
      <c r="H434" s="226">
        <v>0.878</v>
      </c>
      <c r="I434" s="227"/>
      <c r="J434" s="223"/>
      <c r="K434" s="223"/>
      <c r="L434" s="228"/>
      <c r="M434" s="229"/>
      <c r="N434" s="230"/>
      <c r="O434" s="230"/>
      <c r="P434" s="230"/>
      <c r="Q434" s="230"/>
      <c r="R434" s="230"/>
      <c r="S434" s="230"/>
      <c r="T434" s="231"/>
      <c r="AT434" s="232" t="s">
        <v>142</v>
      </c>
      <c r="AU434" s="232" t="s">
        <v>83</v>
      </c>
      <c r="AV434" s="13" t="s">
        <v>85</v>
      </c>
      <c r="AW434" s="13" t="s">
        <v>31</v>
      </c>
      <c r="AX434" s="13" t="s">
        <v>75</v>
      </c>
      <c r="AY434" s="232" t="s">
        <v>132</v>
      </c>
    </row>
    <row r="435" spans="1:65" s="13" customFormat="1" ht="11.25">
      <c r="B435" s="222"/>
      <c r="C435" s="223"/>
      <c r="D435" s="208" t="s">
        <v>142</v>
      </c>
      <c r="E435" s="224" t="s">
        <v>1</v>
      </c>
      <c r="F435" s="225" t="s">
        <v>997</v>
      </c>
      <c r="G435" s="223"/>
      <c r="H435" s="226">
        <v>2.34</v>
      </c>
      <c r="I435" s="227"/>
      <c r="J435" s="223"/>
      <c r="K435" s="223"/>
      <c r="L435" s="228"/>
      <c r="M435" s="229"/>
      <c r="N435" s="230"/>
      <c r="O435" s="230"/>
      <c r="P435" s="230"/>
      <c r="Q435" s="230"/>
      <c r="R435" s="230"/>
      <c r="S435" s="230"/>
      <c r="T435" s="231"/>
      <c r="AT435" s="232" t="s">
        <v>142</v>
      </c>
      <c r="AU435" s="232" t="s">
        <v>83</v>
      </c>
      <c r="AV435" s="13" t="s">
        <v>85</v>
      </c>
      <c r="AW435" s="13" t="s">
        <v>31</v>
      </c>
      <c r="AX435" s="13" t="s">
        <v>75</v>
      </c>
      <c r="AY435" s="232" t="s">
        <v>132</v>
      </c>
    </row>
    <row r="436" spans="1:65" s="14" customFormat="1" ht="11.25">
      <c r="B436" s="233"/>
      <c r="C436" s="234"/>
      <c r="D436" s="208" t="s">
        <v>142</v>
      </c>
      <c r="E436" s="235" t="s">
        <v>1</v>
      </c>
      <c r="F436" s="236" t="s">
        <v>145</v>
      </c>
      <c r="G436" s="234"/>
      <c r="H436" s="237">
        <v>25.253</v>
      </c>
      <c r="I436" s="238"/>
      <c r="J436" s="234"/>
      <c r="K436" s="234"/>
      <c r="L436" s="239"/>
      <c r="M436" s="240"/>
      <c r="N436" s="241"/>
      <c r="O436" s="241"/>
      <c r="P436" s="241"/>
      <c r="Q436" s="241"/>
      <c r="R436" s="241"/>
      <c r="S436" s="241"/>
      <c r="T436" s="242"/>
      <c r="AT436" s="243" t="s">
        <v>142</v>
      </c>
      <c r="AU436" s="243" t="s">
        <v>83</v>
      </c>
      <c r="AV436" s="14" t="s">
        <v>139</v>
      </c>
      <c r="AW436" s="14" t="s">
        <v>31</v>
      </c>
      <c r="AX436" s="14" t="s">
        <v>83</v>
      </c>
      <c r="AY436" s="243" t="s">
        <v>132</v>
      </c>
    </row>
    <row r="437" spans="1:65" s="2" customFormat="1" ht="21.75" customHeight="1">
      <c r="A437" s="34"/>
      <c r="B437" s="35"/>
      <c r="C437" s="194" t="s">
        <v>348</v>
      </c>
      <c r="D437" s="194" t="s">
        <v>133</v>
      </c>
      <c r="E437" s="195" t="s">
        <v>998</v>
      </c>
      <c r="F437" s="196" t="s">
        <v>999</v>
      </c>
      <c r="G437" s="197" t="s">
        <v>427</v>
      </c>
      <c r="H437" s="198">
        <v>21.45</v>
      </c>
      <c r="I437" s="199"/>
      <c r="J437" s="200">
        <f>ROUND(I437*H437,2)</f>
        <v>0</v>
      </c>
      <c r="K437" s="196" t="s">
        <v>137</v>
      </c>
      <c r="L437" s="201"/>
      <c r="M437" s="202" t="s">
        <v>1</v>
      </c>
      <c r="N437" s="203" t="s">
        <v>40</v>
      </c>
      <c r="O437" s="71"/>
      <c r="P437" s="204">
        <f>O437*H437</f>
        <v>0</v>
      </c>
      <c r="Q437" s="204">
        <v>1</v>
      </c>
      <c r="R437" s="204">
        <f>Q437*H437</f>
        <v>21.45</v>
      </c>
      <c r="S437" s="204">
        <v>0</v>
      </c>
      <c r="T437" s="205">
        <f>S437*H437</f>
        <v>0</v>
      </c>
      <c r="U437" s="34"/>
      <c r="V437" s="34"/>
      <c r="W437" s="34"/>
      <c r="X437" s="34"/>
      <c r="Y437" s="34"/>
      <c r="Z437" s="34"/>
      <c r="AA437" s="34"/>
      <c r="AB437" s="34"/>
      <c r="AC437" s="34"/>
      <c r="AD437" s="34"/>
      <c r="AE437" s="34"/>
      <c r="AR437" s="206" t="s">
        <v>138</v>
      </c>
      <c r="AT437" s="206" t="s">
        <v>133</v>
      </c>
      <c r="AU437" s="206" t="s">
        <v>83</v>
      </c>
      <c r="AY437" s="17" t="s">
        <v>132</v>
      </c>
      <c r="BE437" s="207">
        <f>IF(N437="základní",J437,0)</f>
        <v>0</v>
      </c>
      <c r="BF437" s="207">
        <f>IF(N437="snížená",J437,0)</f>
        <v>0</v>
      </c>
      <c r="BG437" s="207">
        <f>IF(N437="zákl. přenesená",J437,0)</f>
        <v>0</v>
      </c>
      <c r="BH437" s="207">
        <f>IF(N437="sníž. přenesená",J437,0)</f>
        <v>0</v>
      </c>
      <c r="BI437" s="207">
        <f>IF(N437="nulová",J437,0)</f>
        <v>0</v>
      </c>
      <c r="BJ437" s="17" t="s">
        <v>83</v>
      </c>
      <c r="BK437" s="207">
        <f>ROUND(I437*H437,2)</f>
        <v>0</v>
      </c>
      <c r="BL437" s="17" t="s">
        <v>139</v>
      </c>
      <c r="BM437" s="206" t="s">
        <v>1000</v>
      </c>
    </row>
    <row r="438" spans="1:65" s="2" customFormat="1" ht="11.25">
      <c r="A438" s="34"/>
      <c r="B438" s="35"/>
      <c r="C438" s="36"/>
      <c r="D438" s="208" t="s">
        <v>141</v>
      </c>
      <c r="E438" s="36"/>
      <c r="F438" s="209" t="s">
        <v>999</v>
      </c>
      <c r="G438" s="36"/>
      <c r="H438" s="36"/>
      <c r="I438" s="115"/>
      <c r="J438" s="36"/>
      <c r="K438" s="36"/>
      <c r="L438" s="39"/>
      <c r="M438" s="210"/>
      <c r="N438" s="211"/>
      <c r="O438" s="71"/>
      <c r="P438" s="71"/>
      <c r="Q438" s="71"/>
      <c r="R438" s="71"/>
      <c r="S438" s="71"/>
      <c r="T438" s="72"/>
      <c r="U438" s="34"/>
      <c r="V438" s="34"/>
      <c r="W438" s="34"/>
      <c r="X438" s="34"/>
      <c r="Y438" s="34"/>
      <c r="Z438" s="34"/>
      <c r="AA438" s="34"/>
      <c r="AB438" s="34"/>
      <c r="AC438" s="34"/>
      <c r="AD438" s="34"/>
      <c r="AE438" s="34"/>
      <c r="AT438" s="17" t="s">
        <v>141</v>
      </c>
      <c r="AU438" s="17" t="s">
        <v>83</v>
      </c>
    </row>
    <row r="439" spans="1:65" s="12" customFormat="1" ht="11.25">
      <c r="B439" s="212"/>
      <c r="C439" s="213"/>
      <c r="D439" s="208" t="s">
        <v>142</v>
      </c>
      <c r="E439" s="214" t="s">
        <v>1</v>
      </c>
      <c r="F439" s="215" t="s">
        <v>990</v>
      </c>
      <c r="G439" s="213"/>
      <c r="H439" s="214" t="s">
        <v>1</v>
      </c>
      <c r="I439" s="216"/>
      <c r="J439" s="213"/>
      <c r="K439" s="213"/>
      <c r="L439" s="217"/>
      <c r="M439" s="218"/>
      <c r="N439" s="219"/>
      <c r="O439" s="219"/>
      <c r="P439" s="219"/>
      <c r="Q439" s="219"/>
      <c r="R439" s="219"/>
      <c r="S439" s="219"/>
      <c r="T439" s="220"/>
      <c r="AT439" s="221" t="s">
        <v>142</v>
      </c>
      <c r="AU439" s="221" t="s">
        <v>83</v>
      </c>
      <c r="AV439" s="12" t="s">
        <v>83</v>
      </c>
      <c r="AW439" s="12" t="s">
        <v>31</v>
      </c>
      <c r="AX439" s="12" t="s">
        <v>75</v>
      </c>
      <c r="AY439" s="221" t="s">
        <v>132</v>
      </c>
    </row>
    <row r="440" spans="1:65" s="13" customFormat="1" ht="11.25">
      <c r="B440" s="222"/>
      <c r="C440" s="223"/>
      <c r="D440" s="208" t="s">
        <v>142</v>
      </c>
      <c r="E440" s="224" t="s">
        <v>1</v>
      </c>
      <c r="F440" s="225" t="s">
        <v>991</v>
      </c>
      <c r="G440" s="223"/>
      <c r="H440" s="226">
        <v>9.4499999999999993</v>
      </c>
      <c r="I440" s="227"/>
      <c r="J440" s="223"/>
      <c r="K440" s="223"/>
      <c r="L440" s="228"/>
      <c r="M440" s="229"/>
      <c r="N440" s="230"/>
      <c r="O440" s="230"/>
      <c r="P440" s="230"/>
      <c r="Q440" s="230"/>
      <c r="R440" s="230"/>
      <c r="S440" s="230"/>
      <c r="T440" s="231"/>
      <c r="AT440" s="232" t="s">
        <v>142</v>
      </c>
      <c r="AU440" s="232" t="s">
        <v>83</v>
      </c>
      <c r="AV440" s="13" t="s">
        <v>85</v>
      </c>
      <c r="AW440" s="13" t="s">
        <v>31</v>
      </c>
      <c r="AX440" s="13" t="s">
        <v>75</v>
      </c>
      <c r="AY440" s="232" t="s">
        <v>132</v>
      </c>
    </row>
    <row r="441" spans="1:65" s="12" customFormat="1" ht="11.25">
      <c r="B441" s="212"/>
      <c r="C441" s="213"/>
      <c r="D441" s="208" t="s">
        <v>142</v>
      </c>
      <c r="E441" s="214" t="s">
        <v>1</v>
      </c>
      <c r="F441" s="215" t="s">
        <v>992</v>
      </c>
      <c r="G441" s="213"/>
      <c r="H441" s="214" t="s">
        <v>1</v>
      </c>
      <c r="I441" s="216"/>
      <c r="J441" s="213"/>
      <c r="K441" s="213"/>
      <c r="L441" s="217"/>
      <c r="M441" s="218"/>
      <c r="N441" s="219"/>
      <c r="O441" s="219"/>
      <c r="P441" s="219"/>
      <c r="Q441" s="219"/>
      <c r="R441" s="219"/>
      <c r="S441" s="219"/>
      <c r="T441" s="220"/>
      <c r="AT441" s="221" t="s">
        <v>142</v>
      </c>
      <c r="AU441" s="221" t="s">
        <v>83</v>
      </c>
      <c r="AV441" s="12" t="s">
        <v>83</v>
      </c>
      <c r="AW441" s="12" t="s">
        <v>31</v>
      </c>
      <c r="AX441" s="12" t="s">
        <v>75</v>
      </c>
      <c r="AY441" s="221" t="s">
        <v>132</v>
      </c>
    </row>
    <row r="442" spans="1:65" s="13" customFormat="1" ht="11.25">
      <c r="B442" s="222"/>
      <c r="C442" s="223"/>
      <c r="D442" s="208" t="s">
        <v>142</v>
      </c>
      <c r="E442" s="224" t="s">
        <v>1</v>
      </c>
      <c r="F442" s="225" t="s">
        <v>993</v>
      </c>
      <c r="G442" s="223"/>
      <c r="H442" s="226">
        <v>12</v>
      </c>
      <c r="I442" s="227"/>
      <c r="J442" s="223"/>
      <c r="K442" s="223"/>
      <c r="L442" s="228"/>
      <c r="M442" s="229"/>
      <c r="N442" s="230"/>
      <c r="O442" s="230"/>
      <c r="P442" s="230"/>
      <c r="Q442" s="230"/>
      <c r="R442" s="230"/>
      <c r="S442" s="230"/>
      <c r="T442" s="231"/>
      <c r="AT442" s="232" t="s">
        <v>142</v>
      </c>
      <c r="AU442" s="232" t="s">
        <v>83</v>
      </c>
      <c r="AV442" s="13" t="s">
        <v>85</v>
      </c>
      <c r="AW442" s="13" t="s">
        <v>31</v>
      </c>
      <c r="AX442" s="13" t="s">
        <v>75</v>
      </c>
      <c r="AY442" s="232" t="s">
        <v>132</v>
      </c>
    </row>
    <row r="443" spans="1:65" s="14" customFormat="1" ht="11.25">
      <c r="B443" s="233"/>
      <c r="C443" s="234"/>
      <c r="D443" s="208" t="s">
        <v>142</v>
      </c>
      <c r="E443" s="235" t="s">
        <v>1</v>
      </c>
      <c r="F443" s="236" t="s">
        <v>145</v>
      </c>
      <c r="G443" s="234"/>
      <c r="H443" s="237">
        <v>21.45</v>
      </c>
      <c r="I443" s="238"/>
      <c r="J443" s="234"/>
      <c r="K443" s="234"/>
      <c r="L443" s="239"/>
      <c r="M443" s="240"/>
      <c r="N443" s="241"/>
      <c r="O443" s="241"/>
      <c r="P443" s="241"/>
      <c r="Q443" s="241"/>
      <c r="R443" s="241"/>
      <c r="S443" s="241"/>
      <c r="T443" s="242"/>
      <c r="AT443" s="243" t="s">
        <v>142</v>
      </c>
      <c r="AU443" s="243" t="s">
        <v>83</v>
      </c>
      <c r="AV443" s="14" t="s">
        <v>139</v>
      </c>
      <c r="AW443" s="14" t="s">
        <v>31</v>
      </c>
      <c r="AX443" s="14" t="s">
        <v>83</v>
      </c>
      <c r="AY443" s="243" t="s">
        <v>132</v>
      </c>
    </row>
    <row r="444" spans="1:65" s="2" customFormat="1" ht="21.75" customHeight="1">
      <c r="A444" s="34"/>
      <c r="B444" s="35"/>
      <c r="C444" s="194" t="s">
        <v>353</v>
      </c>
      <c r="D444" s="194" t="s">
        <v>133</v>
      </c>
      <c r="E444" s="195" t="s">
        <v>1001</v>
      </c>
      <c r="F444" s="196" t="s">
        <v>1002</v>
      </c>
      <c r="G444" s="197" t="s">
        <v>1003</v>
      </c>
      <c r="H444" s="198">
        <v>72</v>
      </c>
      <c r="I444" s="199"/>
      <c r="J444" s="200">
        <f>ROUND(I444*H444,2)</f>
        <v>0</v>
      </c>
      <c r="K444" s="196" t="s">
        <v>137</v>
      </c>
      <c r="L444" s="201"/>
      <c r="M444" s="202" t="s">
        <v>1</v>
      </c>
      <c r="N444" s="203" t="s">
        <v>40</v>
      </c>
      <c r="O444" s="71"/>
      <c r="P444" s="204">
        <f>O444*H444</f>
        <v>0</v>
      </c>
      <c r="Q444" s="204">
        <v>1E-3</v>
      </c>
      <c r="R444" s="204">
        <f>Q444*H444</f>
        <v>7.2000000000000008E-2</v>
      </c>
      <c r="S444" s="204">
        <v>0</v>
      </c>
      <c r="T444" s="205">
        <f>S444*H444</f>
        <v>0</v>
      </c>
      <c r="U444" s="34"/>
      <c r="V444" s="34"/>
      <c r="W444" s="34"/>
      <c r="X444" s="34"/>
      <c r="Y444" s="34"/>
      <c r="Z444" s="34"/>
      <c r="AA444" s="34"/>
      <c r="AB444" s="34"/>
      <c r="AC444" s="34"/>
      <c r="AD444" s="34"/>
      <c r="AE444" s="34"/>
      <c r="AR444" s="206" t="s">
        <v>138</v>
      </c>
      <c r="AT444" s="206" t="s">
        <v>133</v>
      </c>
      <c r="AU444" s="206" t="s">
        <v>83</v>
      </c>
      <c r="AY444" s="17" t="s">
        <v>132</v>
      </c>
      <c r="BE444" s="207">
        <f>IF(N444="základní",J444,0)</f>
        <v>0</v>
      </c>
      <c r="BF444" s="207">
        <f>IF(N444="snížená",J444,0)</f>
        <v>0</v>
      </c>
      <c r="BG444" s="207">
        <f>IF(N444="zákl. přenesená",J444,0)</f>
        <v>0</v>
      </c>
      <c r="BH444" s="207">
        <f>IF(N444="sníž. přenesená",J444,0)</f>
        <v>0</v>
      </c>
      <c r="BI444" s="207">
        <f>IF(N444="nulová",J444,0)</f>
        <v>0</v>
      </c>
      <c r="BJ444" s="17" t="s">
        <v>83</v>
      </c>
      <c r="BK444" s="207">
        <f>ROUND(I444*H444,2)</f>
        <v>0</v>
      </c>
      <c r="BL444" s="17" t="s">
        <v>139</v>
      </c>
      <c r="BM444" s="206" t="s">
        <v>1004</v>
      </c>
    </row>
    <row r="445" spans="1:65" s="2" customFormat="1" ht="11.25">
      <c r="A445" s="34"/>
      <c r="B445" s="35"/>
      <c r="C445" s="36"/>
      <c r="D445" s="208" t="s">
        <v>141</v>
      </c>
      <c r="E445" s="36"/>
      <c r="F445" s="209" t="s">
        <v>1002</v>
      </c>
      <c r="G445" s="36"/>
      <c r="H445" s="36"/>
      <c r="I445" s="115"/>
      <c r="J445" s="36"/>
      <c r="K445" s="36"/>
      <c r="L445" s="39"/>
      <c r="M445" s="210"/>
      <c r="N445" s="211"/>
      <c r="O445" s="71"/>
      <c r="P445" s="71"/>
      <c r="Q445" s="71"/>
      <c r="R445" s="71"/>
      <c r="S445" s="71"/>
      <c r="T445" s="72"/>
      <c r="U445" s="34"/>
      <c r="V445" s="34"/>
      <c r="W445" s="34"/>
      <c r="X445" s="34"/>
      <c r="Y445" s="34"/>
      <c r="Z445" s="34"/>
      <c r="AA445" s="34"/>
      <c r="AB445" s="34"/>
      <c r="AC445" s="34"/>
      <c r="AD445" s="34"/>
      <c r="AE445" s="34"/>
      <c r="AT445" s="17" t="s">
        <v>141</v>
      </c>
      <c r="AU445" s="17" t="s">
        <v>83</v>
      </c>
    </row>
    <row r="446" spans="1:65" s="13" customFormat="1" ht="11.25">
      <c r="B446" s="222"/>
      <c r="C446" s="223"/>
      <c r="D446" s="208" t="s">
        <v>142</v>
      </c>
      <c r="E446" s="224" t="s">
        <v>1</v>
      </c>
      <c r="F446" s="225" t="s">
        <v>520</v>
      </c>
      <c r="G446" s="223"/>
      <c r="H446" s="226">
        <v>72</v>
      </c>
      <c r="I446" s="227"/>
      <c r="J446" s="223"/>
      <c r="K446" s="223"/>
      <c r="L446" s="228"/>
      <c r="M446" s="229"/>
      <c r="N446" s="230"/>
      <c r="O446" s="230"/>
      <c r="P446" s="230"/>
      <c r="Q446" s="230"/>
      <c r="R446" s="230"/>
      <c r="S446" s="230"/>
      <c r="T446" s="231"/>
      <c r="AT446" s="232" t="s">
        <v>142</v>
      </c>
      <c r="AU446" s="232" t="s">
        <v>83</v>
      </c>
      <c r="AV446" s="13" t="s">
        <v>85</v>
      </c>
      <c r="AW446" s="13" t="s">
        <v>31</v>
      </c>
      <c r="AX446" s="13" t="s">
        <v>75</v>
      </c>
      <c r="AY446" s="232" t="s">
        <v>132</v>
      </c>
    </row>
    <row r="447" spans="1:65" s="14" customFormat="1" ht="11.25">
      <c r="B447" s="233"/>
      <c r="C447" s="234"/>
      <c r="D447" s="208" t="s">
        <v>142</v>
      </c>
      <c r="E447" s="235" t="s">
        <v>1</v>
      </c>
      <c r="F447" s="236" t="s">
        <v>145</v>
      </c>
      <c r="G447" s="234"/>
      <c r="H447" s="237">
        <v>72</v>
      </c>
      <c r="I447" s="238"/>
      <c r="J447" s="234"/>
      <c r="K447" s="234"/>
      <c r="L447" s="239"/>
      <c r="M447" s="240"/>
      <c r="N447" s="241"/>
      <c r="O447" s="241"/>
      <c r="P447" s="241"/>
      <c r="Q447" s="241"/>
      <c r="R447" s="241"/>
      <c r="S447" s="241"/>
      <c r="T447" s="242"/>
      <c r="AT447" s="243" t="s">
        <v>142</v>
      </c>
      <c r="AU447" s="243" t="s">
        <v>83</v>
      </c>
      <c r="AV447" s="14" t="s">
        <v>139</v>
      </c>
      <c r="AW447" s="14" t="s">
        <v>31</v>
      </c>
      <c r="AX447" s="14" t="s">
        <v>83</v>
      </c>
      <c r="AY447" s="243" t="s">
        <v>132</v>
      </c>
    </row>
    <row r="448" spans="1:65" s="2" customFormat="1" ht="21.75" customHeight="1">
      <c r="A448" s="34"/>
      <c r="B448" s="35"/>
      <c r="C448" s="194" t="s">
        <v>357</v>
      </c>
      <c r="D448" s="194" t="s">
        <v>133</v>
      </c>
      <c r="E448" s="195" t="s">
        <v>1005</v>
      </c>
      <c r="F448" s="196" t="s">
        <v>1006</v>
      </c>
      <c r="G448" s="197" t="s">
        <v>492</v>
      </c>
      <c r="H448" s="198">
        <v>2.37</v>
      </c>
      <c r="I448" s="199"/>
      <c r="J448" s="200">
        <f>ROUND(I448*H448,2)</f>
        <v>0</v>
      </c>
      <c r="K448" s="196" t="s">
        <v>137</v>
      </c>
      <c r="L448" s="201"/>
      <c r="M448" s="202" t="s">
        <v>1</v>
      </c>
      <c r="N448" s="203" t="s">
        <v>40</v>
      </c>
      <c r="O448" s="71"/>
      <c r="P448" s="204">
        <f>O448*H448</f>
        <v>0</v>
      </c>
      <c r="Q448" s="204">
        <v>2.234</v>
      </c>
      <c r="R448" s="204">
        <f>Q448*H448</f>
        <v>5.2945799999999998</v>
      </c>
      <c r="S448" s="204">
        <v>0</v>
      </c>
      <c r="T448" s="205">
        <f>S448*H448</f>
        <v>0</v>
      </c>
      <c r="U448" s="34"/>
      <c r="V448" s="34"/>
      <c r="W448" s="34"/>
      <c r="X448" s="34"/>
      <c r="Y448" s="34"/>
      <c r="Z448" s="34"/>
      <c r="AA448" s="34"/>
      <c r="AB448" s="34"/>
      <c r="AC448" s="34"/>
      <c r="AD448" s="34"/>
      <c r="AE448" s="34"/>
      <c r="AR448" s="206" t="s">
        <v>138</v>
      </c>
      <c r="AT448" s="206" t="s">
        <v>133</v>
      </c>
      <c r="AU448" s="206" t="s">
        <v>83</v>
      </c>
      <c r="AY448" s="17" t="s">
        <v>132</v>
      </c>
      <c r="BE448" s="207">
        <f>IF(N448="základní",J448,0)</f>
        <v>0</v>
      </c>
      <c r="BF448" s="207">
        <f>IF(N448="snížená",J448,0)</f>
        <v>0</v>
      </c>
      <c r="BG448" s="207">
        <f>IF(N448="zákl. přenesená",J448,0)</f>
        <v>0</v>
      </c>
      <c r="BH448" s="207">
        <f>IF(N448="sníž. přenesená",J448,0)</f>
        <v>0</v>
      </c>
      <c r="BI448" s="207">
        <f>IF(N448="nulová",J448,0)</f>
        <v>0</v>
      </c>
      <c r="BJ448" s="17" t="s">
        <v>83</v>
      </c>
      <c r="BK448" s="207">
        <f>ROUND(I448*H448,2)</f>
        <v>0</v>
      </c>
      <c r="BL448" s="17" t="s">
        <v>139</v>
      </c>
      <c r="BM448" s="206" t="s">
        <v>1007</v>
      </c>
    </row>
    <row r="449" spans="1:65" s="2" customFormat="1" ht="11.25">
      <c r="A449" s="34"/>
      <c r="B449" s="35"/>
      <c r="C449" s="36"/>
      <c r="D449" s="208" t="s">
        <v>141</v>
      </c>
      <c r="E449" s="36"/>
      <c r="F449" s="209" t="s">
        <v>1006</v>
      </c>
      <c r="G449" s="36"/>
      <c r="H449" s="36"/>
      <c r="I449" s="115"/>
      <c r="J449" s="36"/>
      <c r="K449" s="36"/>
      <c r="L449" s="39"/>
      <c r="M449" s="210"/>
      <c r="N449" s="211"/>
      <c r="O449" s="71"/>
      <c r="P449" s="71"/>
      <c r="Q449" s="71"/>
      <c r="R449" s="71"/>
      <c r="S449" s="71"/>
      <c r="T449" s="72"/>
      <c r="U449" s="34"/>
      <c r="V449" s="34"/>
      <c r="W449" s="34"/>
      <c r="X449" s="34"/>
      <c r="Y449" s="34"/>
      <c r="Z449" s="34"/>
      <c r="AA449" s="34"/>
      <c r="AB449" s="34"/>
      <c r="AC449" s="34"/>
      <c r="AD449" s="34"/>
      <c r="AE449" s="34"/>
      <c r="AT449" s="17" t="s">
        <v>141</v>
      </c>
      <c r="AU449" s="17" t="s">
        <v>83</v>
      </c>
    </row>
    <row r="450" spans="1:65" s="12" customFormat="1" ht="11.25">
      <c r="B450" s="212"/>
      <c r="C450" s="213"/>
      <c r="D450" s="208" t="s">
        <v>142</v>
      </c>
      <c r="E450" s="214" t="s">
        <v>1</v>
      </c>
      <c r="F450" s="215" t="s">
        <v>1008</v>
      </c>
      <c r="G450" s="213"/>
      <c r="H450" s="214" t="s">
        <v>1</v>
      </c>
      <c r="I450" s="216"/>
      <c r="J450" s="213"/>
      <c r="K450" s="213"/>
      <c r="L450" s="217"/>
      <c r="M450" s="218"/>
      <c r="N450" s="219"/>
      <c r="O450" s="219"/>
      <c r="P450" s="219"/>
      <c r="Q450" s="219"/>
      <c r="R450" s="219"/>
      <c r="S450" s="219"/>
      <c r="T450" s="220"/>
      <c r="AT450" s="221" t="s">
        <v>142</v>
      </c>
      <c r="AU450" s="221" t="s">
        <v>83</v>
      </c>
      <c r="AV450" s="12" t="s">
        <v>83</v>
      </c>
      <c r="AW450" s="12" t="s">
        <v>31</v>
      </c>
      <c r="AX450" s="12" t="s">
        <v>75</v>
      </c>
      <c r="AY450" s="221" t="s">
        <v>132</v>
      </c>
    </row>
    <row r="451" spans="1:65" s="13" customFormat="1" ht="11.25">
      <c r="B451" s="222"/>
      <c r="C451" s="223"/>
      <c r="D451" s="208" t="s">
        <v>142</v>
      </c>
      <c r="E451" s="224" t="s">
        <v>1</v>
      </c>
      <c r="F451" s="225" t="s">
        <v>1009</v>
      </c>
      <c r="G451" s="223"/>
      <c r="H451" s="226">
        <v>0.48</v>
      </c>
      <c r="I451" s="227"/>
      <c r="J451" s="223"/>
      <c r="K451" s="223"/>
      <c r="L451" s="228"/>
      <c r="M451" s="229"/>
      <c r="N451" s="230"/>
      <c r="O451" s="230"/>
      <c r="P451" s="230"/>
      <c r="Q451" s="230"/>
      <c r="R451" s="230"/>
      <c r="S451" s="230"/>
      <c r="T451" s="231"/>
      <c r="AT451" s="232" t="s">
        <v>142</v>
      </c>
      <c r="AU451" s="232" t="s">
        <v>83</v>
      </c>
      <c r="AV451" s="13" t="s">
        <v>85</v>
      </c>
      <c r="AW451" s="13" t="s">
        <v>31</v>
      </c>
      <c r="AX451" s="13" t="s">
        <v>75</v>
      </c>
      <c r="AY451" s="232" t="s">
        <v>132</v>
      </c>
    </row>
    <row r="452" spans="1:65" s="12" customFormat="1" ht="11.25">
      <c r="B452" s="212"/>
      <c r="C452" s="213"/>
      <c r="D452" s="208" t="s">
        <v>142</v>
      </c>
      <c r="E452" s="214" t="s">
        <v>1</v>
      </c>
      <c r="F452" s="215" t="s">
        <v>985</v>
      </c>
      <c r="G452" s="213"/>
      <c r="H452" s="214" t="s">
        <v>1</v>
      </c>
      <c r="I452" s="216"/>
      <c r="J452" s="213"/>
      <c r="K452" s="213"/>
      <c r="L452" s="217"/>
      <c r="M452" s="218"/>
      <c r="N452" s="219"/>
      <c r="O452" s="219"/>
      <c r="P452" s="219"/>
      <c r="Q452" s="219"/>
      <c r="R452" s="219"/>
      <c r="S452" s="219"/>
      <c r="T452" s="220"/>
      <c r="AT452" s="221" t="s">
        <v>142</v>
      </c>
      <c r="AU452" s="221" t="s">
        <v>83</v>
      </c>
      <c r="AV452" s="12" t="s">
        <v>83</v>
      </c>
      <c r="AW452" s="12" t="s">
        <v>31</v>
      </c>
      <c r="AX452" s="12" t="s">
        <v>75</v>
      </c>
      <c r="AY452" s="221" t="s">
        <v>132</v>
      </c>
    </row>
    <row r="453" spans="1:65" s="13" customFormat="1" ht="11.25">
      <c r="B453" s="222"/>
      <c r="C453" s="223"/>
      <c r="D453" s="208" t="s">
        <v>142</v>
      </c>
      <c r="E453" s="224" t="s">
        <v>1</v>
      </c>
      <c r="F453" s="225" t="s">
        <v>1010</v>
      </c>
      <c r="G453" s="223"/>
      <c r="H453" s="226">
        <v>0.99</v>
      </c>
      <c r="I453" s="227"/>
      <c r="J453" s="223"/>
      <c r="K453" s="223"/>
      <c r="L453" s="228"/>
      <c r="M453" s="229"/>
      <c r="N453" s="230"/>
      <c r="O453" s="230"/>
      <c r="P453" s="230"/>
      <c r="Q453" s="230"/>
      <c r="R453" s="230"/>
      <c r="S453" s="230"/>
      <c r="T453" s="231"/>
      <c r="AT453" s="232" t="s">
        <v>142</v>
      </c>
      <c r="AU453" s="232" t="s">
        <v>83</v>
      </c>
      <c r="AV453" s="13" t="s">
        <v>85</v>
      </c>
      <c r="AW453" s="13" t="s">
        <v>31</v>
      </c>
      <c r="AX453" s="13" t="s">
        <v>75</v>
      </c>
      <c r="AY453" s="232" t="s">
        <v>132</v>
      </c>
    </row>
    <row r="454" spans="1:65" s="12" customFormat="1" ht="11.25">
      <c r="B454" s="212"/>
      <c r="C454" s="213"/>
      <c r="D454" s="208" t="s">
        <v>142</v>
      </c>
      <c r="E454" s="214" t="s">
        <v>1</v>
      </c>
      <c r="F454" s="215" t="s">
        <v>1011</v>
      </c>
      <c r="G454" s="213"/>
      <c r="H454" s="214" t="s">
        <v>1</v>
      </c>
      <c r="I454" s="216"/>
      <c r="J454" s="213"/>
      <c r="K454" s="213"/>
      <c r="L454" s="217"/>
      <c r="M454" s="218"/>
      <c r="N454" s="219"/>
      <c r="O454" s="219"/>
      <c r="P454" s="219"/>
      <c r="Q454" s="219"/>
      <c r="R454" s="219"/>
      <c r="S454" s="219"/>
      <c r="T454" s="220"/>
      <c r="AT454" s="221" t="s">
        <v>142</v>
      </c>
      <c r="AU454" s="221" t="s">
        <v>83</v>
      </c>
      <c r="AV454" s="12" t="s">
        <v>83</v>
      </c>
      <c r="AW454" s="12" t="s">
        <v>31</v>
      </c>
      <c r="AX454" s="12" t="s">
        <v>75</v>
      </c>
      <c r="AY454" s="221" t="s">
        <v>132</v>
      </c>
    </row>
    <row r="455" spans="1:65" s="13" customFormat="1" ht="11.25">
      <c r="B455" s="222"/>
      <c r="C455" s="223"/>
      <c r="D455" s="208" t="s">
        <v>142</v>
      </c>
      <c r="E455" s="224" t="s">
        <v>1</v>
      </c>
      <c r="F455" s="225" t="s">
        <v>1012</v>
      </c>
      <c r="G455" s="223"/>
      <c r="H455" s="226">
        <v>0.3</v>
      </c>
      <c r="I455" s="227"/>
      <c r="J455" s="223"/>
      <c r="K455" s="223"/>
      <c r="L455" s="228"/>
      <c r="M455" s="229"/>
      <c r="N455" s="230"/>
      <c r="O455" s="230"/>
      <c r="P455" s="230"/>
      <c r="Q455" s="230"/>
      <c r="R455" s="230"/>
      <c r="S455" s="230"/>
      <c r="T455" s="231"/>
      <c r="AT455" s="232" t="s">
        <v>142</v>
      </c>
      <c r="AU455" s="232" t="s">
        <v>83</v>
      </c>
      <c r="AV455" s="13" t="s">
        <v>85</v>
      </c>
      <c r="AW455" s="13" t="s">
        <v>31</v>
      </c>
      <c r="AX455" s="13" t="s">
        <v>75</v>
      </c>
      <c r="AY455" s="232" t="s">
        <v>132</v>
      </c>
    </row>
    <row r="456" spans="1:65" s="12" customFormat="1" ht="11.25">
      <c r="B456" s="212"/>
      <c r="C456" s="213"/>
      <c r="D456" s="208" t="s">
        <v>142</v>
      </c>
      <c r="E456" s="214" t="s">
        <v>1</v>
      </c>
      <c r="F456" s="215" t="s">
        <v>986</v>
      </c>
      <c r="G456" s="213"/>
      <c r="H456" s="214" t="s">
        <v>1</v>
      </c>
      <c r="I456" s="216"/>
      <c r="J456" s="213"/>
      <c r="K456" s="213"/>
      <c r="L456" s="217"/>
      <c r="M456" s="218"/>
      <c r="N456" s="219"/>
      <c r="O456" s="219"/>
      <c r="P456" s="219"/>
      <c r="Q456" s="219"/>
      <c r="R456" s="219"/>
      <c r="S456" s="219"/>
      <c r="T456" s="220"/>
      <c r="AT456" s="221" t="s">
        <v>142</v>
      </c>
      <c r="AU456" s="221" t="s">
        <v>83</v>
      </c>
      <c r="AV456" s="12" t="s">
        <v>83</v>
      </c>
      <c r="AW456" s="12" t="s">
        <v>31</v>
      </c>
      <c r="AX456" s="12" t="s">
        <v>75</v>
      </c>
      <c r="AY456" s="221" t="s">
        <v>132</v>
      </c>
    </row>
    <row r="457" spans="1:65" s="13" customFormat="1" ht="11.25">
      <c r="B457" s="222"/>
      <c r="C457" s="223"/>
      <c r="D457" s="208" t="s">
        <v>142</v>
      </c>
      <c r="E457" s="224" t="s">
        <v>1</v>
      </c>
      <c r="F457" s="225" t="s">
        <v>1013</v>
      </c>
      <c r="G457" s="223"/>
      <c r="H457" s="226">
        <v>0.6</v>
      </c>
      <c r="I457" s="227"/>
      <c r="J457" s="223"/>
      <c r="K457" s="223"/>
      <c r="L457" s="228"/>
      <c r="M457" s="229"/>
      <c r="N457" s="230"/>
      <c r="O457" s="230"/>
      <c r="P457" s="230"/>
      <c r="Q457" s="230"/>
      <c r="R457" s="230"/>
      <c r="S457" s="230"/>
      <c r="T457" s="231"/>
      <c r="AT457" s="232" t="s">
        <v>142</v>
      </c>
      <c r="AU457" s="232" t="s">
        <v>83</v>
      </c>
      <c r="AV457" s="13" t="s">
        <v>85</v>
      </c>
      <c r="AW457" s="13" t="s">
        <v>31</v>
      </c>
      <c r="AX457" s="13" t="s">
        <v>75</v>
      </c>
      <c r="AY457" s="232" t="s">
        <v>132</v>
      </c>
    </row>
    <row r="458" spans="1:65" s="14" customFormat="1" ht="11.25">
      <c r="B458" s="233"/>
      <c r="C458" s="234"/>
      <c r="D458" s="208" t="s">
        <v>142</v>
      </c>
      <c r="E458" s="235" t="s">
        <v>1</v>
      </c>
      <c r="F458" s="236" t="s">
        <v>145</v>
      </c>
      <c r="G458" s="234"/>
      <c r="H458" s="237">
        <v>2.37</v>
      </c>
      <c r="I458" s="238"/>
      <c r="J458" s="234"/>
      <c r="K458" s="234"/>
      <c r="L458" s="239"/>
      <c r="M458" s="240"/>
      <c r="N458" s="241"/>
      <c r="O458" s="241"/>
      <c r="P458" s="241"/>
      <c r="Q458" s="241"/>
      <c r="R458" s="241"/>
      <c r="S458" s="241"/>
      <c r="T458" s="242"/>
      <c r="AT458" s="243" t="s">
        <v>142</v>
      </c>
      <c r="AU458" s="243" t="s">
        <v>83</v>
      </c>
      <c r="AV458" s="14" t="s">
        <v>139</v>
      </c>
      <c r="AW458" s="14" t="s">
        <v>31</v>
      </c>
      <c r="AX458" s="14" t="s">
        <v>83</v>
      </c>
      <c r="AY458" s="243" t="s">
        <v>132</v>
      </c>
    </row>
    <row r="459" spans="1:65" s="2" customFormat="1" ht="16.5" customHeight="1">
      <c r="A459" s="34"/>
      <c r="B459" s="35"/>
      <c r="C459" s="194" t="s">
        <v>14</v>
      </c>
      <c r="D459" s="194" t="s">
        <v>133</v>
      </c>
      <c r="E459" s="195" t="s">
        <v>1014</v>
      </c>
      <c r="F459" s="196" t="s">
        <v>1015</v>
      </c>
      <c r="G459" s="197" t="s">
        <v>427</v>
      </c>
      <c r="H459" s="198">
        <v>48</v>
      </c>
      <c r="I459" s="199"/>
      <c r="J459" s="200">
        <f>ROUND(I459*H459,2)</f>
        <v>0</v>
      </c>
      <c r="K459" s="196" t="s">
        <v>1</v>
      </c>
      <c r="L459" s="201"/>
      <c r="M459" s="202" t="s">
        <v>1</v>
      </c>
      <c r="N459" s="203" t="s">
        <v>40</v>
      </c>
      <c r="O459" s="71"/>
      <c r="P459" s="204">
        <f>O459*H459</f>
        <v>0</v>
      </c>
      <c r="Q459" s="204">
        <v>1</v>
      </c>
      <c r="R459" s="204">
        <f>Q459*H459</f>
        <v>48</v>
      </c>
      <c r="S459" s="204">
        <v>0</v>
      </c>
      <c r="T459" s="205">
        <f>S459*H459</f>
        <v>0</v>
      </c>
      <c r="U459" s="34"/>
      <c r="V459" s="34"/>
      <c r="W459" s="34"/>
      <c r="X459" s="34"/>
      <c r="Y459" s="34"/>
      <c r="Z459" s="34"/>
      <c r="AA459" s="34"/>
      <c r="AB459" s="34"/>
      <c r="AC459" s="34"/>
      <c r="AD459" s="34"/>
      <c r="AE459" s="34"/>
      <c r="AR459" s="206" t="s">
        <v>138</v>
      </c>
      <c r="AT459" s="206" t="s">
        <v>133</v>
      </c>
      <c r="AU459" s="206" t="s">
        <v>83</v>
      </c>
      <c r="AY459" s="17" t="s">
        <v>132</v>
      </c>
      <c r="BE459" s="207">
        <f>IF(N459="základní",J459,0)</f>
        <v>0</v>
      </c>
      <c r="BF459" s="207">
        <f>IF(N459="snížená",J459,0)</f>
        <v>0</v>
      </c>
      <c r="BG459" s="207">
        <f>IF(N459="zákl. přenesená",J459,0)</f>
        <v>0</v>
      </c>
      <c r="BH459" s="207">
        <f>IF(N459="sníž. přenesená",J459,0)</f>
        <v>0</v>
      </c>
      <c r="BI459" s="207">
        <f>IF(N459="nulová",J459,0)</f>
        <v>0</v>
      </c>
      <c r="BJ459" s="17" t="s">
        <v>83</v>
      </c>
      <c r="BK459" s="207">
        <f>ROUND(I459*H459,2)</f>
        <v>0</v>
      </c>
      <c r="BL459" s="17" t="s">
        <v>139</v>
      </c>
      <c r="BM459" s="206" t="s">
        <v>1016</v>
      </c>
    </row>
    <row r="460" spans="1:65" s="2" customFormat="1" ht="11.25">
      <c r="A460" s="34"/>
      <c r="B460" s="35"/>
      <c r="C460" s="36"/>
      <c r="D460" s="208" t="s">
        <v>141</v>
      </c>
      <c r="E460" s="36"/>
      <c r="F460" s="209" t="s">
        <v>1015</v>
      </c>
      <c r="G460" s="36"/>
      <c r="H460" s="36"/>
      <c r="I460" s="115"/>
      <c r="J460" s="36"/>
      <c r="K460" s="36"/>
      <c r="L460" s="39"/>
      <c r="M460" s="210"/>
      <c r="N460" s="211"/>
      <c r="O460" s="71"/>
      <c r="P460" s="71"/>
      <c r="Q460" s="71"/>
      <c r="R460" s="71"/>
      <c r="S460" s="71"/>
      <c r="T460" s="72"/>
      <c r="U460" s="34"/>
      <c r="V460" s="34"/>
      <c r="W460" s="34"/>
      <c r="X460" s="34"/>
      <c r="Y460" s="34"/>
      <c r="Z460" s="34"/>
      <c r="AA460" s="34"/>
      <c r="AB460" s="34"/>
      <c r="AC460" s="34"/>
      <c r="AD460" s="34"/>
      <c r="AE460" s="34"/>
      <c r="AT460" s="17" t="s">
        <v>141</v>
      </c>
      <c r="AU460" s="17" t="s">
        <v>83</v>
      </c>
    </row>
    <row r="461" spans="1:65" s="12" customFormat="1" ht="11.25">
      <c r="B461" s="212"/>
      <c r="C461" s="213"/>
      <c r="D461" s="208" t="s">
        <v>142</v>
      </c>
      <c r="E461" s="214" t="s">
        <v>1</v>
      </c>
      <c r="F461" s="215" t="s">
        <v>1017</v>
      </c>
      <c r="G461" s="213"/>
      <c r="H461" s="214" t="s">
        <v>1</v>
      </c>
      <c r="I461" s="216"/>
      <c r="J461" s="213"/>
      <c r="K461" s="213"/>
      <c r="L461" s="217"/>
      <c r="M461" s="218"/>
      <c r="N461" s="219"/>
      <c r="O461" s="219"/>
      <c r="P461" s="219"/>
      <c r="Q461" s="219"/>
      <c r="R461" s="219"/>
      <c r="S461" s="219"/>
      <c r="T461" s="220"/>
      <c r="AT461" s="221" t="s">
        <v>142</v>
      </c>
      <c r="AU461" s="221" t="s">
        <v>83</v>
      </c>
      <c r="AV461" s="12" t="s">
        <v>83</v>
      </c>
      <c r="AW461" s="12" t="s">
        <v>31</v>
      </c>
      <c r="AX461" s="12" t="s">
        <v>75</v>
      </c>
      <c r="AY461" s="221" t="s">
        <v>132</v>
      </c>
    </row>
    <row r="462" spans="1:65" s="12" customFormat="1" ht="11.25">
      <c r="B462" s="212"/>
      <c r="C462" s="213"/>
      <c r="D462" s="208" t="s">
        <v>142</v>
      </c>
      <c r="E462" s="214" t="s">
        <v>1</v>
      </c>
      <c r="F462" s="215" t="s">
        <v>874</v>
      </c>
      <c r="G462" s="213"/>
      <c r="H462" s="214" t="s">
        <v>1</v>
      </c>
      <c r="I462" s="216"/>
      <c r="J462" s="213"/>
      <c r="K462" s="213"/>
      <c r="L462" s="217"/>
      <c r="M462" s="218"/>
      <c r="N462" s="219"/>
      <c r="O462" s="219"/>
      <c r="P462" s="219"/>
      <c r="Q462" s="219"/>
      <c r="R462" s="219"/>
      <c r="S462" s="219"/>
      <c r="T462" s="220"/>
      <c r="AT462" s="221" t="s">
        <v>142</v>
      </c>
      <c r="AU462" s="221" t="s">
        <v>83</v>
      </c>
      <c r="AV462" s="12" t="s">
        <v>83</v>
      </c>
      <c r="AW462" s="12" t="s">
        <v>31</v>
      </c>
      <c r="AX462" s="12" t="s">
        <v>75</v>
      </c>
      <c r="AY462" s="221" t="s">
        <v>132</v>
      </c>
    </row>
    <row r="463" spans="1:65" s="13" customFormat="1" ht="11.25">
      <c r="B463" s="222"/>
      <c r="C463" s="223"/>
      <c r="D463" s="208" t="s">
        <v>142</v>
      </c>
      <c r="E463" s="224" t="s">
        <v>1</v>
      </c>
      <c r="F463" s="225" t="s">
        <v>1018</v>
      </c>
      <c r="G463" s="223"/>
      <c r="H463" s="226">
        <v>9.6</v>
      </c>
      <c r="I463" s="227"/>
      <c r="J463" s="223"/>
      <c r="K463" s="223"/>
      <c r="L463" s="228"/>
      <c r="M463" s="229"/>
      <c r="N463" s="230"/>
      <c r="O463" s="230"/>
      <c r="P463" s="230"/>
      <c r="Q463" s="230"/>
      <c r="R463" s="230"/>
      <c r="S463" s="230"/>
      <c r="T463" s="231"/>
      <c r="AT463" s="232" t="s">
        <v>142</v>
      </c>
      <c r="AU463" s="232" t="s">
        <v>83</v>
      </c>
      <c r="AV463" s="13" t="s">
        <v>85</v>
      </c>
      <c r="AW463" s="13" t="s">
        <v>31</v>
      </c>
      <c r="AX463" s="13" t="s">
        <v>75</v>
      </c>
      <c r="AY463" s="232" t="s">
        <v>132</v>
      </c>
    </row>
    <row r="464" spans="1:65" s="12" customFormat="1" ht="11.25">
      <c r="B464" s="212"/>
      <c r="C464" s="213"/>
      <c r="D464" s="208" t="s">
        <v>142</v>
      </c>
      <c r="E464" s="214" t="s">
        <v>1</v>
      </c>
      <c r="F464" s="215" t="s">
        <v>943</v>
      </c>
      <c r="G464" s="213"/>
      <c r="H464" s="214" t="s">
        <v>1</v>
      </c>
      <c r="I464" s="216"/>
      <c r="J464" s="213"/>
      <c r="K464" s="213"/>
      <c r="L464" s="217"/>
      <c r="M464" s="218"/>
      <c r="N464" s="219"/>
      <c r="O464" s="219"/>
      <c r="P464" s="219"/>
      <c r="Q464" s="219"/>
      <c r="R464" s="219"/>
      <c r="S464" s="219"/>
      <c r="T464" s="220"/>
      <c r="AT464" s="221" t="s">
        <v>142</v>
      </c>
      <c r="AU464" s="221" t="s">
        <v>83</v>
      </c>
      <c r="AV464" s="12" t="s">
        <v>83</v>
      </c>
      <c r="AW464" s="12" t="s">
        <v>31</v>
      </c>
      <c r="AX464" s="12" t="s">
        <v>75</v>
      </c>
      <c r="AY464" s="221" t="s">
        <v>132</v>
      </c>
    </row>
    <row r="465" spans="1:65" s="13" customFormat="1" ht="11.25">
      <c r="B465" s="222"/>
      <c r="C465" s="223"/>
      <c r="D465" s="208" t="s">
        <v>142</v>
      </c>
      <c r="E465" s="224" t="s">
        <v>1</v>
      </c>
      <c r="F465" s="225" t="s">
        <v>1019</v>
      </c>
      <c r="G465" s="223"/>
      <c r="H465" s="226">
        <v>7.2</v>
      </c>
      <c r="I465" s="227"/>
      <c r="J465" s="223"/>
      <c r="K465" s="223"/>
      <c r="L465" s="228"/>
      <c r="M465" s="229"/>
      <c r="N465" s="230"/>
      <c r="O465" s="230"/>
      <c r="P465" s="230"/>
      <c r="Q465" s="230"/>
      <c r="R465" s="230"/>
      <c r="S465" s="230"/>
      <c r="T465" s="231"/>
      <c r="AT465" s="232" t="s">
        <v>142</v>
      </c>
      <c r="AU465" s="232" t="s">
        <v>83</v>
      </c>
      <c r="AV465" s="13" t="s">
        <v>85</v>
      </c>
      <c r="AW465" s="13" t="s">
        <v>31</v>
      </c>
      <c r="AX465" s="13" t="s">
        <v>75</v>
      </c>
      <c r="AY465" s="232" t="s">
        <v>132</v>
      </c>
    </row>
    <row r="466" spans="1:65" s="12" customFormat="1" ht="11.25">
      <c r="B466" s="212"/>
      <c r="C466" s="213"/>
      <c r="D466" s="208" t="s">
        <v>142</v>
      </c>
      <c r="E466" s="214" t="s">
        <v>1</v>
      </c>
      <c r="F466" s="215" t="s">
        <v>944</v>
      </c>
      <c r="G466" s="213"/>
      <c r="H466" s="214" t="s">
        <v>1</v>
      </c>
      <c r="I466" s="216"/>
      <c r="J466" s="213"/>
      <c r="K466" s="213"/>
      <c r="L466" s="217"/>
      <c r="M466" s="218"/>
      <c r="N466" s="219"/>
      <c r="O466" s="219"/>
      <c r="P466" s="219"/>
      <c r="Q466" s="219"/>
      <c r="R466" s="219"/>
      <c r="S466" s="219"/>
      <c r="T466" s="220"/>
      <c r="AT466" s="221" t="s">
        <v>142</v>
      </c>
      <c r="AU466" s="221" t="s">
        <v>83</v>
      </c>
      <c r="AV466" s="12" t="s">
        <v>83</v>
      </c>
      <c r="AW466" s="12" t="s">
        <v>31</v>
      </c>
      <c r="AX466" s="12" t="s">
        <v>75</v>
      </c>
      <c r="AY466" s="221" t="s">
        <v>132</v>
      </c>
    </row>
    <row r="467" spans="1:65" s="13" customFormat="1" ht="11.25">
      <c r="B467" s="222"/>
      <c r="C467" s="223"/>
      <c r="D467" s="208" t="s">
        <v>142</v>
      </c>
      <c r="E467" s="224" t="s">
        <v>1</v>
      </c>
      <c r="F467" s="225" t="s">
        <v>1019</v>
      </c>
      <c r="G467" s="223"/>
      <c r="H467" s="226">
        <v>7.2</v>
      </c>
      <c r="I467" s="227"/>
      <c r="J467" s="223"/>
      <c r="K467" s="223"/>
      <c r="L467" s="228"/>
      <c r="M467" s="229"/>
      <c r="N467" s="230"/>
      <c r="O467" s="230"/>
      <c r="P467" s="230"/>
      <c r="Q467" s="230"/>
      <c r="R467" s="230"/>
      <c r="S467" s="230"/>
      <c r="T467" s="231"/>
      <c r="AT467" s="232" t="s">
        <v>142</v>
      </c>
      <c r="AU467" s="232" t="s">
        <v>83</v>
      </c>
      <c r="AV467" s="13" t="s">
        <v>85</v>
      </c>
      <c r="AW467" s="13" t="s">
        <v>31</v>
      </c>
      <c r="AX467" s="13" t="s">
        <v>75</v>
      </c>
      <c r="AY467" s="232" t="s">
        <v>132</v>
      </c>
    </row>
    <row r="468" spans="1:65" s="12" customFormat="1" ht="11.25">
      <c r="B468" s="212"/>
      <c r="C468" s="213"/>
      <c r="D468" s="208" t="s">
        <v>142</v>
      </c>
      <c r="E468" s="214" t="s">
        <v>1</v>
      </c>
      <c r="F468" s="215" t="s">
        <v>945</v>
      </c>
      <c r="G468" s="213"/>
      <c r="H468" s="214" t="s">
        <v>1</v>
      </c>
      <c r="I468" s="216"/>
      <c r="J468" s="213"/>
      <c r="K468" s="213"/>
      <c r="L468" s="217"/>
      <c r="M468" s="218"/>
      <c r="N468" s="219"/>
      <c r="O468" s="219"/>
      <c r="P468" s="219"/>
      <c r="Q468" s="219"/>
      <c r="R468" s="219"/>
      <c r="S468" s="219"/>
      <c r="T468" s="220"/>
      <c r="AT468" s="221" t="s">
        <v>142</v>
      </c>
      <c r="AU468" s="221" t="s">
        <v>83</v>
      </c>
      <c r="AV468" s="12" t="s">
        <v>83</v>
      </c>
      <c r="AW468" s="12" t="s">
        <v>31</v>
      </c>
      <c r="AX468" s="12" t="s">
        <v>75</v>
      </c>
      <c r="AY468" s="221" t="s">
        <v>132</v>
      </c>
    </row>
    <row r="469" spans="1:65" s="13" customFormat="1" ht="11.25">
      <c r="B469" s="222"/>
      <c r="C469" s="223"/>
      <c r="D469" s="208" t="s">
        <v>142</v>
      </c>
      <c r="E469" s="224" t="s">
        <v>1</v>
      </c>
      <c r="F469" s="225" t="s">
        <v>1020</v>
      </c>
      <c r="G469" s="223"/>
      <c r="H469" s="226">
        <v>4.8</v>
      </c>
      <c r="I469" s="227"/>
      <c r="J469" s="223"/>
      <c r="K469" s="223"/>
      <c r="L469" s="228"/>
      <c r="M469" s="229"/>
      <c r="N469" s="230"/>
      <c r="O469" s="230"/>
      <c r="P469" s="230"/>
      <c r="Q469" s="230"/>
      <c r="R469" s="230"/>
      <c r="S469" s="230"/>
      <c r="T469" s="231"/>
      <c r="AT469" s="232" t="s">
        <v>142</v>
      </c>
      <c r="AU469" s="232" t="s">
        <v>83</v>
      </c>
      <c r="AV469" s="13" t="s">
        <v>85</v>
      </c>
      <c r="AW469" s="13" t="s">
        <v>31</v>
      </c>
      <c r="AX469" s="13" t="s">
        <v>75</v>
      </c>
      <c r="AY469" s="232" t="s">
        <v>132</v>
      </c>
    </row>
    <row r="470" spans="1:65" s="12" customFormat="1" ht="11.25">
      <c r="B470" s="212"/>
      <c r="C470" s="213"/>
      <c r="D470" s="208" t="s">
        <v>142</v>
      </c>
      <c r="E470" s="214" t="s">
        <v>1</v>
      </c>
      <c r="F470" s="215" t="s">
        <v>876</v>
      </c>
      <c r="G470" s="213"/>
      <c r="H470" s="214" t="s">
        <v>1</v>
      </c>
      <c r="I470" s="216"/>
      <c r="J470" s="213"/>
      <c r="K470" s="213"/>
      <c r="L470" s="217"/>
      <c r="M470" s="218"/>
      <c r="N470" s="219"/>
      <c r="O470" s="219"/>
      <c r="P470" s="219"/>
      <c r="Q470" s="219"/>
      <c r="R470" s="219"/>
      <c r="S470" s="219"/>
      <c r="T470" s="220"/>
      <c r="AT470" s="221" t="s">
        <v>142</v>
      </c>
      <c r="AU470" s="221" t="s">
        <v>83</v>
      </c>
      <c r="AV470" s="12" t="s">
        <v>83</v>
      </c>
      <c r="AW470" s="12" t="s">
        <v>31</v>
      </c>
      <c r="AX470" s="12" t="s">
        <v>75</v>
      </c>
      <c r="AY470" s="221" t="s">
        <v>132</v>
      </c>
    </row>
    <row r="471" spans="1:65" s="13" customFormat="1" ht="11.25">
      <c r="B471" s="222"/>
      <c r="C471" s="223"/>
      <c r="D471" s="208" t="s">
        <v>142</v>
      </c>
      <c r="E471" s="224" t="s">
        <v>1</v>
      </c>
      <c r="F471" s="225" t="s">
        <v>1021</v>
      </c>
      <c r="G471" s="223"/>
      <c r="H471" s="226">
        <v>14.4</v>
      </c>
      <c r="I471" s="227"/>
      <c r="J471" s="223"/>
      <c r="K471" s="223"/>
      <c r="L471" s="228"/>
      <c r="M471" s="229"/>
      <c r="N471" s="230"/>
      <c r="O471" s="230"/>
      <c r="P471" s="230"/>
      <c r="Q471" s="230"/>
      <c r="R471" s="230"/>
      <c r="S471" s="230"/>
      <c r="T471" s="231"/>
      <c r="AT471" s="232" t="s">
        <v>142</v>
      </c>
      <c r="AU471" s="232" t="s">
        <v>83</v>
      </c>
      <c r="AV471" s="13" t="s">
        <v>85</v>
      </c>
      <c r="AW471" s="13" t="s">
        <v>31</v>
      </c>
      <c r="AX471" s="13" t="s">
        <v>75</v>
      </c>
      <c r="AY471" s="232" t="s">
        <v>132</v>
      </c>
    </row>
    <row r="472" spans="1:65" s="12" customFormat="1" ht="11.25">
      <c r="B472" s="212"/>
      <c r="C472" s="213"/>
      <c r="D472" s="208" t="s">
        <v>142</v>
      </c>
      <c r="E472" s="214" t="s">
        <v>1</v>
      </c>
      <c r="F472" s="215" t="s">
        <v>947</v>
      </c>
      <c r="G472" s="213"/>
      <c r="H472" s="214" t="s">
        <v>1</v>
      </c>
      <c r="I472" s="216"/>
      <c r="J472" s="213"/>
      <c r="K472" s="213"/>
      <c r="L472" s="217"/>
      <c r="M472" s="218"/>
      <c r="N472" s="219"/>
      <c r="O472" s="219"/>
      <c r="P472" s="219"/>
      <c r="Q472" s="219"/>
      <c r="R472" s="219"/>
      <c r="S472" s="219"/>
      <c r="T472" s="220"/>
      <c r="AT472" s="221" t="s">
        <v>142</v>
      </c>
      <c r="AU472" s="221" t="s">
        <v>83</v>
      </c>
      <c r="AV472" s="12" t="s">
        <v>83</v>
      </c>
      <c r="AW472" s="12" t="s">
        <v>31</v>
      </c>
      <c r="AX472" s="12" t="s">
        <v>75</v>
      </c>
      <c r="AY472" s="221" t="s">
        <v>132</v>
      </c>
    </row>
    <row r="473" spans="1:65" s="13" customFormat="1" ht="11.25">
      <c r="B473" s="222"/>
      <c r="C473" s="223"/>
      <c r="D473" s="208" t="s">
        <v>142</v>
      </c>
      <c r="E473" s="224" t="s">
        <v>1</v>
      </c>
      <c r="F473" s="225" t="s">
        <v>1020</v>
      </c>
      <c r="G473" s="223"/>
      <c r="H473" s="226">
        <v>4.8</v>
      </c>
      <c r="I473" s="227"/>
      <c r="J473" s="223"/>
      <c r="K473" s="223"/>
      <c r="L473" s="228"/>
      <c r="M473" s="229"/>
      <c r="N473" s="230"/>
      <c r="O473" s="230"/>
      <c r="P473" s="230"/>
      <c r="Q473" s="230"/>
      <c r="R473" s="230"/>
      <c r="S473" s="230"/>
      <c r="T473" s="231"/>
      <c r="AT473" s="232" t="s">
        <v>142</v>
      </c>
      <c r="AU473" s="232" t="s">
        <v>83</v>
      </c>
      <c r="AV473" s="13" t="s">
        <v>85</v>
      </c>
      <c r="AW473" s="13" t="s">
        <v>31</v>
      </c>
      <c r="AX473" s="13" t="s">
        <v>75</v>
      </c>
      <c r="AY473" s="232" t="s">
        <v>132</v>
      </c>
    </row>
    <row r="474" spans="1:65" s="14" customFormat="1" ht="11.25">
      <c r="B474" s="233"/>
      <c r="C474" s="234"/>
      <c r="D474" s="208" t="s">
        <v>142</v>
      </c>
      <c r="E474" s="235" t="s">
        <v>1</v>
      </c>
      <c r="F474" s="236" t="s">
        <v>145</v>
      </c>
      <c r="G474" s="234"/>
      <c r="H474" s="237">
        <v>48</v>
      </c>
      <c r="I474" s="238"/>
      <c r="J474" s="234"/>
      <c r="K474" s="234"/>
      <c r="L474" s="239"/>
      <c r="M474" s="240"/>
      <c r="N474" s="241"/>
      <c r="O474" s="241"/>
      <c r="P474" s="241"/>
      <c r="Q474" s="241"/>
      <c r="R474" s="241"/>
      <c r="S474" s="241"/>
      <c r="T474" s="242"/>
      <c r="AT474" s="243" t="s">
        <v>142</v>
      </c>
      <c r="AU474" s="243" t="s">
        <v>83</v>
      </c>
      <c r="AV474" s="14" t="s">
        <v>139</v>
      </c>
      <c r="AW474" s="14" t="s">
        <v>31</v>
      </c>
      <c r="AX474" s="14" t="s">
        <v>83</v>
      </c>
      <c r="AY474" s="243" t="s">
        <v>132</v>
      </c>
    </row>
    <row r="475" spans="1:65" s="2" customFormat="1" ht="21.75" customHeight="1">
      <c r="A475" s="34"/>
      <c r="B475" s="35"/>
      <c r="C475" s="194" t="s">
        <v>364</v>
      </c>
      <c r="D475" s="194" t="s">
        <v>133</v>
      </c>
      <c r="E475" s="195" t="s">
        <v>1022</v>
      </c>
      <c r="F475" s="196" t="s">
        <v>1023</v>
      </c>
      <c r="G475" s="197" t="s">
        <v>149</v>
      </c>
      <c r="H475" s="198">
        <v>4</v>
      </c>
      <c r="I475" s="199"/>
      <c r="J475" s="200">
        <f>ROUND(I475*H475,2)</f>
        <v>0</v>
      </c>
      <c r="K475" s="196" t="s">
        <v>137</v>
      </c>
      <c r="L475" s="201"/>
      <c r="M475" s="202" t="s">
        <v>1</v>
      </c>
      <c r="N475" s="203" t="s">
        <v>40</v>
      </c>
      <c r="O475" s="71"/>
      <c r="P475" s="204">
        <f>O475*H475</f>
        <v>0</v>
      </c>
      <c r="Q475" s="204">
        <v>0.01</v>
      </c>
      <c r="R475" s="204">
        <f>Q475*H475</f>
        <v>0.04</v>
      </c>
      <c r="S475" s="204">
        <v>0</v>
      </c>
      <c r="T475" s="205">
        <f>S475*H475</f>
        <v>0</v>
      </c>
      <c r="U475" s="34"/>
      <c r="V475" s="34"/>
      <c r="W475" s="34"/>
      <c r="X475" s="34"/>
      <c r="Y475" s="34"/>
      <c r="Z475" s="34"/>
      <c r="AA475" s="34"/>
      <c r="AB475" s="34"/>
      <c r="AC475" s="34"/>
      <c r="AD475" s="34"/>
      <c r="AE475" s="34"/>
      <c r="AR475" s="206" t="s">
        <v>155</v>
      </c>
      <c r="AT475" s="206" t="s">
        <v>133</v>
      </c>
      <c r="AU475" s="206" t="s">
        <v>83</v>
      </c>
      <c r="AY475" s="17" t="s">
        <v>132</v>
      </c>
      <c r="BE475" s="207">
        <f>IF(N475="základní",J475,0)</f>
        <v>0</v>
      </c>
      <c r="BF475" s="207">
        <f>IF(N475="snížená",J475,0)</f>
        <v>0</v>
      </c>
      <c r="BG475" s="207">
        <f>IF(N475="zákl. přenesená",J475,0)</f>
        <v>0</v>
      </c>
      <c r="BH475" s="207">
        <f>IF(N475="sníž. přenesená",J475,0)</f>
        <v>0</v>
      </c>
      <c r="BI475" s="207">
        <f>IF(N475="nulová",J475,0)</f>
        <v>0</v>
      </c>
      <c r="BJ475" s="17" t="s">
        <v>83</v>
      </c>
      <c r="BK475" s="207">
        <f>ROUND(I475*H475,2)</f>
        <v>0</v>
      </c>
      <c r="BL475" s="17" t="s">
        <v>155</v>
      </c>
      <c r="BM475" s="206" t="s">
        <v>1024</v>
      </c>
    </row>
    <row r="476" spans="1:65" s="2" customFormat="1" ht="19.5">
      <c r="A476" s="34"/>
      <c r="B476" s="35"/>
      <c r="C476" s="36"/>
      <c r="D476" s="208" t="s">
        <v>141</v>
      </c>
      <c r="E476" s="36"/>
      <c r="F476" s="209" t="s">
        <v>1023</v>
      </c>
      <c r="G476" s="36"/>
      <c r="H476" s="36"/>
      <c r="I476" s="115"/>
      <c r="J476" s="36"/>
      <c r="K476" s="36"/>
      <c r="L476" s="39"/>
      <c r="M476" s="210"/>
      <c r="N476" s="211"/>
      <c r="O476" s="71"/>
      <c r="P476" s="71"/>
      <c r="Q476" s="71"/>
      <c r="R476" s="71"/>
      <c r="S476" s="71"/>
      <c r="T476" s="72"/>
      <c r="U476" s="34"/>
      <c r="V476" s="34"/>
      <c r="W476" s="34"/>
      <c r="X476" s="34"/>
      <c r="Y476" s="34"/>
      <c r="Z476" s="34"/>
      <c r="AA476" s="34"/>
      <c r="AB476" s="34"/>
      <c r="AC476" s="34"/>
      <c r="AD476" s="34"/>
      <c r="AE476" s="34"/>
      <c r="AT476" s="17" t="s">
        <v>141</v>
      </c>
      <c r="AU476" s="17" t="s">
        <v>83</v>
      </c>
    </row>
    <row r="477" spans="1:65" s="12" customFormat="1" ht="11.25">
      <c r="B477" s="212"/>
      <c r="C477" s="213"/>
      <c r="D477" s="208" t="s">
        <v>142</v>
      </c>
      <c r="E477" s="214" t="s">
        <v>1</v>
      </c>
      <c r="F477" s="215" t="s">
        <v>1025</v>
      </c>
      <c r="G477" s="213"/>
      <c r="H477" s="214" t="s">
        <v>1</v>
      </c>
      <c r="I477" s="216"/>
      <c r="J477" s="213"/>
      <c r="K477" s="213"/>
      <c r="L477" s="217"/>
      <c r="M477" s="218"/>
      <c r="N477" s="219"/>
      <c r="O477" s="219"/>
      <c r="P477" s="219"/>
      <c r="Q477" s="219"/>
      <c r="R477" s="219"/>
      <c r="S477" s="219"/>
      <c r="T477" s="220"/>
      <c r="AT477" s="221" t="s">
        <v>142</v>
      </c>
      <c r="AU477" s="221" t="s">
        <v>83</v>
      </c>
      <c r="AV477" s="12" t="s">
        <v>83</v>
      </c>
      <c r="AW477" s="12" t="s">
        <v>31</v>
      </c>
      <c r="AX477" s="12" t="s">
        <v>75</v>
      </c>
      <c r="AY477" s="221" t="s">
        <v>132</v>
      </c>
    </row>
    <row r="478" spans="1:65" s="13" customFormat="1" ht="11.25">
      <c r="B478" s="222"/>
      <c r="C478" s="223"/>
      <c r="D478" s="208" t="s">
        <v>142</v>
      </c>
      <c r="E478" s="224" t="s">
        <v>1</v>
      </c>
      <c r="F478" s="225" t="s">
        <v>139</v>
      </c>
      <c r="G478" s="223"/>
      <c r="H478" s="226">
        <v>4</v>
      </c>
      <c r="I478" s="227"/>
      <c r="J478" s="223"/>
      <c r="K478" s="223"/>
      <c r="L478" s="228"/>
      <c r="M478" s="229"/>
      <c r="N478" s="230"/>
      <c r="O478" s="230"/>
      <c r="P478" s="230"/>
      <c r="Q478" s="230"/>
      <c r="R478" s="230"/>
      <c r="S478" s="230"/>
      <c r="T478" s="231"/>
      <c r="AT478" s="232" t="s">
        <v>142</v>
      </c>
      <c r="AU478" s="232" t="s">
        <v>83</v>
      </c>
      <c r="AV478" s="13" t="s">
        <v>85</v>
      </c>
      <c r="AW478" s="13" t="s">
        <v>31</v>
      </c>
      <c r="AX478" s="13" t="s">
        <v>75</v>
      </c>
      <c r="AY478" s="232" t="s">
        <v>132</v>
      </c>
    </row>
    <row r="479" spans="1:65" s="14" customFormat="1" ht="11.25">
      <c r="B479" s="233"/>
      <c r="C479" s="234"/>
      <c r="D479" s="208" t="s">
        <v>142</v>
      </c>
      <c r="E479" s="235" t="s">
        <v>1</v>
      </c>
      <c r="F479" s="236" t="s">
        <v>145</v>
      </c>
      <c r="G479" s="234"/>
      <c r="H479" s="237">
        <v>4</v>
      </c>
      <c r="I479" s="238"/>
      <c r="J479" s="234"/>
      <c r="K479" s="234"/>
      <c r="L479" s="239"/>
      <c r="M479" s="240"/>
      <c r="N479" s="241"/>
      <c r="O479" s="241"/>
      <c r="P479" s="241"/>
      <c r="Q479" s="241"/>
      <c r="R479" s="241"/>
      <c r="S479" s="241"/>
      <c r="T479" s="242"/>
      <c r="AT479" s="243" t="s">
        <v>142</v>
      </c>
      <c r="AU479" s="243" t="s">
        <v>83</v>
      </c>
      <c r="AV479" s="14" t="s">
        <v>139</v>
      </c>
      <c r="AW479" s="14" t="s">
        <v>31</v>
      </c>
      <c r="AX479" s="14" t="s">
        <v>83</v>
      </c>
      <c r="AY479" s="243" t="s">
        <v>132</v>
      </c>
    </row>
    <row r="480" spans="1:65" s="2" customFormat="1" ht="21.75" customHeight="1">
      <c r="A480" s="34"/>
      <c r="B480" s="35"/>
      <c r="C480" s="194" t="s">
        <v>368</v>
      </c>
      <c r="D480" s="194" t="s">
        <v>133</v>
      </c>
      <c r="E480" s="195" t="s">
        <v>1026</v>
      </c>
      <c r="F480" s="196" t="s">
        <v>1027</v>
      </c>
      <c r="G480" s="197" t="s">
        <v>149</v>
      </c>
      <c r="H480" s="198">
        <v>4</v>
      </c>
      <c r="I480" s="199"/>
      <c r="J480" s="200">
        <f>ROUND(I480*H480,2)</f>
        <v>0</v>
      </c>
      <c r="K480" s="196" t="s">
        <v>137</v>
      </c>
      <c r="L480" s="201"/>
      <c r="M480" s="202" t="s">
        <v>1</v>
      </c>
      <c r="N480" s="203" t="s">
        <v>40</v>
      </c>
      <c r="O480" s="71"/>
      <c r="P480" s="204">
        <f>O480*H480</f>
        <v>0</v>
      </c>
      <c r="Q480" s="204">
        <v>2E-3</v>
      </c>
      <c r="R480" s="204">
        <f>Q480*H480</f>
        <v>8.0000000000000002E-3</v>
      </c>
      <c r="S480" s="204">
        <v>0</v>
      </c>
      <c r="T480" s="205">
        <f>S480*H480</f>
        <v>0</v>
      </c>
      <c r="U480" s="34"/>
      <c r="V480" s="34"/>
      <c r="W480" s="34"/>
      <c r="X480" s="34"/>
      <c r="Y480" s="34"/>
      <c r="Z480" s="34"/>
      <c r="AA480" s="34"/>
      <c r="AB480" s="34"/>
      <c r="AC480" s="34"/>
      <c r="AD480" s="34"/>
      <c r="AE480" s="34"/>
      <c r="AR480" s="206" t="s">
        <v>155</v>
      </c>
      <c r="AT480" s="206" t="s">
        <v>133</v>
      </c>
      <c r="AU480" s="206" t="s">
        <v>83</v>
      </c>
      <c r="AY480" s="17" t="s">
        <v>132</v>
      </c>
      <c r="BE480" s="207">
        <f>IF(N480="základní",J480,0)</f>
        <v>0</v>
      </c>
      <c r="BF480" s="207">
        <f>IF(N480="snížená",J480,0)</f>
        <v>0</v>
      </c>
      <c r="BG480" s="207">
        <f>IF(N480="zákl. přenesená",J480,0)</f>
        <v>0</v>
      </c>
      <c r="BH480" s="207">
        <f>IF(N480="sníž. přenesená",J480,0)</f>
        <v>0</v>
      </c>
      <c r="BI480" s="207">
        <f>IF(N480="nulová",J480,0)</f>
        <v>0</v>
      </c>
      <c r="BJ480" s="17" t="s">
        <v>83</v>
      </c>
      <c r="BK480" s="207">
        <f>ROUND(I480*H480,2)</f>
        <v>0</v>
      </c>
      <c r="BL480" s="17" t="s">
        <v>155</v>
      </c>
      <c r="BM480" s="206" t="s">
        <v>1028</v>
      </c>
    </row>
    <row r="481" spans="1:65" s="2" customFormat="1" ht="11.25">
      <c r="A481" s="34"/>
      <c r="B481" s="35"/>
      <c r="C481" s="36"/>
      <c r="D481" s="208" t="s">
        <v>141</v>
      </c>
      <c r="E481" s="36"/>
      <c r="F481" s="209" t="s">
        <v>1027</v>
      </c>
      <c r="G481" s="36"/>
      <c r="H481" s="36"/>
      <c r="I481" s="115"/>
      <c r="J481" s="36"/>
      <c r="K481" s="36"/>
      <c r="L481" s="39"/>
      <c r="M481" s="210"/>
      <c r="N481" s="211"/>
      <c r="O481" s="71"/>
      <c r="P481" s="71"/>
      <c r="Q481" s="71"/>
      <c r="R481" s="71"/>
      <c r="S481" s="71"/>
      <c r="T481" s="72"/>
      <c r="U481" s="34"/>
      <c r="V481" s="34"/>
      <c r="W481" s="34"/>
      <c r="X481" s="34"/>
      <c r="Y481" s="34"/>
      <c r="Z481" s="34"/>
      <c r="AA481" s="34"/>
      <c r="AB481" s="34"/>
      <c r="AC481" s="34"/>
      <c r="AD481" s="34"/>
      <c r="AE481" s="34"/>
      <c r="AT481" s="17" t="s">
        <v>141</v>
      </c>
      <c r="AU481" s="17" t="s">
        <v>83</v>
      </c>
    </row>
    <row r="482" spans="1:65" s="12" customFormat="1" ht="11.25">
      <c r="B482" s="212"/>
      <c r="C482" s="213"/>
      <c r="D482" s="208" t="s">
        <v>142</v>
      </c>
      <c r="E482" s="214" t="s">
        <v>1</v>
      </c>
      <c r="F482" s="215" t="s">
        <v>1025</v>
      </c>
      <c r="G482" s="213"/>
      <c r="H482" s="214" t="s">
        <v>1</v>
      </c>
      <c r="I482" s="216"/>
      <c r="J482" s="213"/>
      <c r="K482" s="213"/>
      <c r="L482" s="217"/>
      <c r="M482" s="218"/>
      <c r="N482" s="219"/>
      <c r="O482" s="219"/>
      <c r="P482" s="219"/>
      <c r="Q482" s="219"/>
      <c r="R482" s="219"/>
      <c r="S482" s="219"/>
      <c r="T482" s="220"/>
      <c r="AT482" s="221" t="s">
        <v>142</v>
      </c>
      <c r="AU482" s="221" t="s">
        <v>83</v>
      </c>
      <c r="AV482" s="12" t="s">
        <v>83</v>
      </c>
      <c r="AW482" s="12" t="s">
        <v>31</v>
      </c>
      <c r="AX482" s="12" t="s">
        <v>75</v>
      </c>
      <c r="AY482" s="221" t="s">
        <v>132</v>
      </c>
    </row>
    <row r="483" spans="1:65" s="13" customFormat="1" ht="11.25">
      <c r="B483" s="222"/>
      <c r="C483" s="223"/>
      <c r="D483" s="208" t="s">
        <v>142</v>
      </c>
      <c r="E483" s="224" t="s">
        <v>1</v>
      </c>
      <c r="F483" s="225" t="s">
        <v>139</v>
      </c>
      <c r="G483" s="223"/>
      <c r="H483" s="226">
        <v>4</v>
      </c>
      <c r="I483" s="227"/>
      <c r="J483" s="223"/>
      <c r="K483" s="223"/>
      <c r="L483" s="228"/>
      <c r="M483" s="229"/>
      <c r="N483" s="230"/>
      <c r="O483" s="230"/>
      <c r="P483" s="230"/>
      <c r="Q483" s="230"/>
      <c r="R483" s="230"/>
      <c r="S483" s="230"/>
      <c r="T483" s="231"/>
      <c r="AT483" s="232" t="s">
        <v>142</v>
      </c>
      <c r="AU483" s="232" t="s">
        <v>83</v>
      </c>
      <c r="AV483" s="13" t="s">
        <v>85</v>
      </c>
      <c r="AW483" s="13" t="s">
        <v>31</v>
      </c>
      <c r="AX483" s="13" t="s">
        <v>75</v>
      </c>
      <c r="AY483" s="232" t="s">
        <v>132</v>
      </c>
    </row>
    <row r="484" spans="1:65" s="14" customFormat="1" ht="11.25">
      <c r="B484" s="233"/>
      <c r="C484" s="234"/>
      <c r="D484" s="208" t="s">
        <v>142</v>
      </c>
      <c r="E484" s="235" t="s">
        <v>1</v>
      </c>
      <c r="F484" s="236" t="s">
        <v>145</v>
      </c>
      <c r="G484" s="234"/>
      <c r="H484" s="237">
        <v>4</v>
      </c>
      <c r="I484" s="238"/>
      <c r="J484" s="234"/>
      <c r="K484" s="234"/>
      <c r="L484" s="239"/>
      <c r="M484" s="240"/>
      <c r="N484" s="241"/>
      <c r="O484" s="241"/>
      <c r="P484" s="241"/>
      <c r="Q484" s="241"/>
      <c r="R484" s="241"/>
      <c r="S484" s="241"/>
      <c r="T484" s="242"/>
      <c r="AT484" s="243" t="s">
        <v>142</v>
      </c>
      <c r="AU484" s="243" t="s">
        <v>83</v>
      </c>
      <c r="AV484" s="14" t="s">
        <v>139</v>
      </c>
      <c r="AW484" s="14" t="s">
        <v>31</v>
      </c>
      <c r="AX484" s="14" t="s">
        <v>83</v>
      </c>
      <c r="AY484" s="243" t="s">
        <v>132</v>
      </c>
    </row>
    <row r="485" spans="1:65" s="2" customFormat="1" ht="21.75" customHeight="1">
      <c r="A485" s="34"/>
      <c r="B485" s="35"/>
      <c r="C485" s="194" t="s">
        <v>375</v>
      </c>
      <c r="D485" s="194" t="s">
        <v>133</v>
      </c>
      <c r="E485" s="195" t="s">
        <v>1029</v>
      </c>
      <c r="F485" s="196" t="s">
        <v>1030</v>
      </c>
      <c r="G485" s="197" t="s">
        <v>136</v>
      </c>
      <c r="H485" s="198">
        <v>210</v>
      </c>
      <c r="I485" s="199"/>
      <c r="J485" s="200">
        <f>ROUND(I485*H485,2)</f>
        <v>0</v>
      </c>
      <c r="K485" s="196" t="s">
        <v>137</v>
      </c>
      <c r="L485" s="201"/>
      <c r="M485" s="202" t="s">
        <v>1</v>
      </c>
      <c r="N485" s="203" t="s">
        <v>40</v>
      </c>
      <c r="O485" s="71"/>
      <c r="P485" s="204">
        <f>O485*H485</f>
        <v>0</v>
      </c>
      <c r="Q485" s="204">
        <v>2E-3</v>
      </c>
      <c r="R485" s="204">
        <f>Q485*H485</f>
        <v>0.42</v>
      </c>
      <c r="S485" s="204">
        <v>0</v>
      </c>
      <c r="T485" s="205">
        <f>S485*H485</f>
        <v>0</v>
      </c>
      <c r="U485" s="34"/>
      <c r="V485" s="34"/>
      <c r="W485" s="34"/>
      <c r="X485" s="34"/>
      <c r="Y485" s="34"/>
      <c r="Z485" s="34"/>
      <c r="AA485" s="34"/>
      <c r="AB485" s="34"/>
      <c r="AC485" s="34"/>
      <c r="AD485" s="34"/>
      <c r="AE485" s="34"/>
      <c r="AR485" s="206" t="s">
        <v>155</v>
      </c>
      <c r="AT485" s="206" t="s">
        <v>133</v>
      </c>
      <c r="AU485" s="206" t="s">
        <v>83</v>
      </c>
      <c r="AY485" s="17" t="s">
        <v>132</v>
      </c>
      <c r="BE485" s="207">
        <f>IF(N485="základní",J485,0)</f>
        <v>0</v>
      </c>
      <c r="BF485" s="207">
        <f>IF(N485="snížená",J485,0)</f>
        <v>0</v>
      </c>
      <c r="BG485" s="207">
        <f>IF(N485="zákl. přenesená",J485,0)</f>
        <v>0</v>
      </c>
      <c r="BH485" s="207">
        <f>IF(N485="sníž. přenesená",J485,0)</f>
        <v>0</v>
      </c>
      <c r="BI485" s="207">
        <f>IF(N485="nulová",J485,0)</f>
        <v>0</v>
      </c>
      <c r="BJ485" s="17" t="s">
        <v>83</v>
      </c>
      <c r="BK485" s="207">
        <f>ROUND(I485*H485,2)</f>
        <v>0</v>
      </c>
      <c r="BL485" s="17" t="s">
        <v>155</v>
      </c>
      <c r="BM485" s="206" t="s">
        <v>1031</v>
      </c>
    </row>
    <row r="486" spans="1:65" s="2" customFormat="1" ht="11.25">
      <c r="A486" s="34"/>
      <c r="B486" s="35"/>
      <c r="C486" s="36"/>
      <c r="D486" s="208" t="s">
        <v>141</v>
      </c>
      <c r="E486" s="36"/>
      <c r="F486" s="209" t="s">
        <v>1030</v>
      </c>
      <c r="G486" s="36"/>
      <c r="H486" s="36"/>
      <c r="I486" s="115"/>
      <c r="J486" s="36"/>
      <c r="K486" s="36"/>
      <c r="L486" s="39"/>
      <c r="M486" s="210"/>
      <c r="N486" s="211"/>
      <c r="O486" s="71"/>
      <c r="P486" s="71"/>
      <c r="Q486" s="71"/>
      <c r="R486" s="71"/>
      <c r="S486" s="71"/>
      <c r="T486" s="72"/>
      <c r="U486" s="34"/>
      <c r="V486" s="34"/>
      <c r="W486" s="34"/>
      <c r="X486" s="34"/>
      <c r="Y486" s="34"/>
      <c r="Z486" s="34"/>
      <c r="AA486" s="34"/>
      <c r="AB486" s="34"/>
      <c r="AC486" s="34"/>
      <c r="AD486" s="34"/>
      <c r="AE486" s="34"/>
      <c r="AT486" s="17" t="s">
        <v>141</v>
      </c>
      <c r="AU486" s="17" t="s">
        <v>83</v>
      </c>
    </row>
    <row r="487" spans="1:65" s="12" customFormat="1" ht="11.25">
      <c r="B487" s="212"/>
      <c r="C487" s="213"/>
      <c r="D487" s="208" t="s">
        <v>142</v>
      </c>
      <c r="E487" s="214" t="s">
        <v>1</v>
      </c>
      <c r="F487" s="215" t="s">
        <v>1025</v>
      </c>
      <c r="G487" s="213"/>
      <c r="H487" s="214" t="s">
        <v>1</v>
      </c>
      <c r="I487" s="216"/>
      <c r="J487" s="213"/>
      <c r="K487" s="213"/>
      <c r="L487" s="217"/>
      <c r="M487" s="218"/>
      <c r="N487" s="219"/>
      <c r="O487" s="219"/>
      <c r="P487" s="219"/>
      <c r="Q487" s="219"/>
      <c r="R487" s="219"/>
      <c r="S487" s="219"/>
      <c r="T487" s="220"/>
      <c r="AT487" s="221" t="s">
        <v>142</v>
      </c>
      <c r="AU487" s="221" t="s">
        <v>83</v>
      </c>
      <c r="AV487" s="12" t="s">
        <v>83</v>
      </c>
      <c r="AW487" s="12" t="s">
        <v>31</v>
      </c>
      <c r="AX487" s="12" t="s">
        <v>75</v>
      </c>
      <c r="AY487" s="221" t="s">
        <v>132</v>
      </c>
    </row>
    <row r="488" spans="1:65" s="13" customFormat="1" ht="11.25">
      <c r="B488" s="222"/>
      <c r="C488" s="223"/>
      <c r="D488" s="208" t="s">
        <v>142</v>
      </c>
      <c r="E488" s="224" t="s">
        <v>1</v>
      </c>
      <c r="F488" s="225" t="s">
        <v>1032</v>
      </c>
      <c r="G488" s="223"/>
      <c r="H488" s="226">
        <v>210</v>
      </c>
      <c r="I488" s="227"/>
      <c r="J488" s="223"/>
      <c r="K488" s="223"/>
      <c r="L488" s="228"/>
      <c r="M488" s="229"/>
      <c r="N488" s="230"/>
      <c r="O488" s="230"/>
      <c r="P488" s="230"/>
      <c r="Q488" s="230"/>
      <c r="R488" s="230"/>
      <c r="S488" s="230"/>
      <c r="T488" s="231"/>
      <c r="AT488" s="232" t="s">
        <v>142</v>
      </c>
      <c r="AU488" s="232" t="s">
        <v>83</v>
      </c>
      <c r="AV488" s="13" t="s">
        <v>85</v>
      </c>
      <c r="AW488" s="13" t="s">
        <v>31</v>
      </c>
      <c r="AX488" s="13" t="s">
        <v>75</v>
      </c>
      <c r="AY488" s="232" t="s">
        <v>132</v>
      </c>
    </row>
    <row r="489" spans="1:65" s="14" customFormat="1" ht="11.25">
      <c r="B489" s="233"/>
      <c r="C489" s="234"/>
      <c r="D489" s="208" t="s">
        <v>142</v>
      </c>
      <c r="E489" s="235" t="s">
        <v>1</v>
      </c>
      <c r="F489" s="236" t="s">
        <v>145</v>
      </c>
      <c r="G489" s="234"/>
      <c r="H489" s="237">
        <v>210</v>
      </c>
      <c r="I489" s="238"/>
      <c r="J489" s="234"/>
      <c r="K489" s="234"/>
      <c r="L489" s="239"/>
      <c r="M489" s="240"/>
      <c r="N489" s="241"/>
      <c r="O489" s="241"/>
      <c r="P489" s="241"/>
      <c r="Q489" s="241"/>
      <c r="R489" s="241"/>
      <c r="S489" s="241"/>
      <c r="T489" s="242"/>
      <c r="AT489" s="243" t="s">
        <v>142</v>
      </c>
      <c r="AU489" s="243" t="s">
        <v>83</v>
      </c>
      <c r="AV489" s="14" t="s">
        <v>139</v>
      </c>
      <c r="AW489" s="14" t="s">
        <v>31</v>
      </c>
      <c r="AX489" s="14" t="s">
        <v>83</v>
      </c>
      <c r="AY489" s="243" t="s">
        <v>132</v>
      </c>
    </row>
    <row r="490" spans="1:65" s="2" customFormat="1" ht="21.75" customHeight="1">
      <c r="A490" s="34"/>
      <c r="B490" s="35"/>
      <c r="C490" s="194" t="s">
        <v>380</v>
      </c>
      <c r="D490" s="194" t="s">
        <v>133</v>
      </c>
      <c r="E490" s="195" t="s">
        <v>1033</v>
      </c>
      <c r="F490" s="196" t="s">
        <v>1034</v>
      </c>
      <c r="G490" s="197" t="s">
        <v>371</v>
      </c>
      <c r="H490" s="198">
        <v>210</v>
      </c>
      <c r="I490" s="199"/>
      <c r="J490" s="200">
        <f>ROUND(I490*H490,2)</f>
        <v>0</v>
      </c>
      <c r="K490" s="196" t="s">
        <v>137</v>
      </c>
      <c r="L490" s="201"/>
      <c r="M490" s="202" t="s">
        <v>1</v>
      </c>
      <c r="N490" s="203" t="s">
        <v>40</v>
      </c>
      <c r="O490" s="71"/>
      <c r="P490" s="204">
        <f>O490*H490</f>
        <v>0</v>
      </c>
      <c r="Q490" s="204">
        <v>1E-4</v>
      </c>
      <c r="R490" s="204">
        <f>Q490*H490</f>
        <v>2.1000000000000001E-2</v>
      </c>
      <c r="S490" s="204">
        <v>0</v>
      </c>
      <c r="T490" s="205">
        <f>S490*H490</f>
        <v>0</v>
      </c>
      <c r="U490" s="34"/>
      <c r="V490" s="34"/>
      <c r="W490" s="34"/>
      <c r="X490" s="34"/>
      <c r="Y490" s="34"/>
      <c r="Z490" s="34"/>
      <c r="AA490" s="34"/>
      <c r="AB490" s="34"/>
      <c r="AC490" s="34"/>
      <c r="AD490" s="34"/>
      <c r="AE490" s="34"/>
      <c r="AR490" s="206" t="s">
        <v>155</v>
      </c>
      <c r="AT490" s="206" t="s">
        <v>133</v>
      </c>
      <c r="AU490" s="206" t="s">
        <v>83</v>
      </c>
      <c r="AY490" s="17" t="s">
        <v>132</v>
      </c>
      <c r="BE490" s="207">
        <f>IF(N490="základní",J490,0)</f>
        <v>0</v>
      </c>
      <c r="BF490" s="207">
        <f>IF(N490="snížená",J490,0)</f>
        <v>0</v>
      </c>
      <c r="BG490" s="207">
        <f>IF(N490="zákl. přenesená",J490,0)</f>
        <v>0</v>
      </c>
      <c r="BH490" s="207">
        <f>IF(N490="sníž. přenesená",J490,0)</f>
        <v>0</v>
      </c>
      <c r="BI490" s="207">
        <f>IF(N490="nulová",J490,0)</f>
        <v>0</v>
      </c>
      <c r="BJ490" s="17" t="s">
        <v>83</v>
      </c>
      <c r="BK490" s="207">
        <f>ROUND(I490*H490,2)</f>
        <v>0</v>
      </c>
      <c r="BL490" s="17" t="s">
        <v>155</v>
      </c>
      <c r="BM490" s="206" t="s">
        <v>1035</v>
      </c>
    </row>
    <row r="491" spans="1:65" s="2" customFormat="1" ht="11.25">
      <c r="A491" s="34"/>
      <c r="B491" s="35"/>
      <c r="C491" s="36"/>
      <c r="D491" s="208" t="s">
        <v>141</v>
      </c>
      <c r="E491" s="36"/>
      <c r="F491" s="209" t="s">
        <v>1034</v>
      </c>
      <c r="G491" s="36"/>
      <c r="H491" s="36"/>
      <c r="I491" s="115"/>
      <c r="J491" s="36"/>
      <c r="K491" s="36"/>
      <c r="L491" s="39"/>
      <c r="M491" s="210"/>
      <c r="N491" s="211"/>
      <c r="O491" s="71"/>
      <c r="P491" s="71"/>
      <c r="Q491" s="71"/>
      <c r="R491" s="71"/>
      <c r="S491" s="71"/>
      <c r="T491" s="72"/>
      <c r="U491" s="34"/>
      <c r="V491" s="34"/>
      <c r="W491" s="34"/>
      <c r="X491" s="34"/>
      <c r="Y491" s="34"/>
      <c r="Z491" s="34"/>
      <c r="AA491" s="34"/>
      <c r="AB491" s="34"/>
      <c r="AC491" s="34"/>
      <c r="AD491" s="34"/>
      <c r="AE491" s="34"/>
      <c r="AT491" s="17" t="s">
        <v>141</v>
      </c>
      <c r="AU491" s="17" t="s">
        <v>83</v>
      </c>
    </row>
    <row r="492" spans="1:65" s="12" customFormat="1" ht="11.25">
      <c r="B492" s="212"/>
      <c r="C492" s="213"/>
      <c r="D492" s="208" t="s">
        <v>142</v>
      </c>
      <c r="E492" s="214" t="s">
        <v>1</v>
      </c>
      <c r="F492" s="215" t="s">
        <v>1036</v>
      </c>
      <c r="G492" s="213"/>
      <c r="H492" s="214" t="s">
        <v>1</v>
      </c>
      <c r="I492" s="216"/>
      <c r="J492" s="213"/>
      <c r="K492" s="213"/>
      <c r="L492" s="217"/>
      <c r="M492" s="218"/>
      <c r="N492" s="219"/>
      <c r="O492" s="219"/>
      <c r="P492" s="219"/>
      <c r="Q492" s="219"/>
      <c r="R492" s="219"/>
      <c r="S492" s="219"/>
      <c r="T492" s="220"/>
      <c r="AT492" s="221" t="s">
        <v>142</v>
      </c>
      <c r="AU492" s="221" t="s">
        <v>83</v>
      </c>
      <c r="AV492" s="12" t="s">
        <v>83</v>
      </c>
      <c r="AW492" s="12" t="s">
        <v>31</v>
      </c>
      <c r="AX492" s="12" t="s">
        <v>75</v>
      </c>
      <c r="AY492" s="221" t="s">
        <v>132</v>
      </c>
    </row>
    <row r="493" spans="1:65" s="13" customFormat="1" ht="11.25">
      <c r="B493" s="222"/>
      <c r="C493" s="223"/>
      <c r="D493" s="208" t="s">
        <v>142</v>
      </c>
      <c r="E493" s="224" t="s">
        <v>1</v>
      </c>
      <c r="F493" s="225" t="s">
        <v>1032</v>
      </c>
      <c r="G493" s="223"/>
      <c r="H493" s="226">
        <v>210</v>
      </c>
      <c r="I493" s="227"/>
      <c r="J493" s="223"/>
      <c r="K493" s="223"/>
      <c r="L493" s="228"/>
      <c r="M493" s="229"/>
      <c r="N493" s="230"/>
      <c r="O493" s="230"/>
      <c r="P493" s="230"/>
      <c r="Q493" s="230"/>
      <c r="R493" s="230"/>
      <c r="S493" s="230"/>
      <c r="T493" s="231"/>
      <c r="AT493" s="232" t="s">
        <v>142</v>
      </c>
      <c r="AU493" s="232" t="s">
        <v>83</v>
      </c>
      <c r="AV493" s="13" t="s">
        <v>85</v>
      </c>
      <c r="AW493" s="13" t="s">
        <v>31</v>
      </c>
      <c r="AX493" s="13" t="s">
        <v>75</v>
      </c>
      <c r="AY493" s="232" t="s">
        <v>132</v>
      </c>
    </row>
    <row r="494" spans="1:65" s="14" customFormat="1" ht="11.25">
      <c r="B494" s="233"/>
      <c r="C494" s="234"/>
      <c r="D494" s="208" t="s">
        <v>142</v>
      </c>
      <c r="E494" s="235" t="s">
        <v>1</v>
      </c>
      <c r="F494" s="236" t="s">
        <v>145</v>
      </c>
      <c r="G494" s="234"/>
      <c r="H494" s="237">
        <v>210</v>
      </c>
      <c r="I494" s="238"/>
      <c r="J494" s="234"/>
      <c r="K494" s="234"/>
      <c r="L494" s="239"/>
      <c r="M494" s="240"/>
      <c r="N494" s="241"/>
      <c r="O494" s="241"/>
      <c r="P494" s="241"/>
      <c r="Q494" s="241"/>
      <c r="R494" s="241"/>
      <c r="S494" s="241"/>
      <c r="T494" s="242"/>
      <c r="AT494" s="243" t="s">
        <v>142</v>
      </c>
      <c r="AU494" s="243" t="s">
        <v>83</v>
      </c>
      <c r="AV494" s="14" t="s">
        <v>139</v>
      </c>
      <c r="AW494" s="14" t="s">
        <v>31</v>
      </c>
      <c r="AX494" s="14" t="s">
        <v>83</v>
      </c>
      <c r="AY494" s="243" t="s">
        <v>132</v>
      </c>
    </row>
    <row r="495" spans="1:65" s="2" customFormat="1" ht="21.75" customHeight="1">
      <c r="A495" s="34"/>
      <c r="B495" s="35"/>
      <c r="C495" s="194" t="s">
        <v>384</v>
      </c>
      <c r="D495" s="194" t="s">
        <v>133</v>
      </c>
      <c r="E495" s="195" t="s">
        <v>1037</v>
      </c>
      <c r="F495" s="196" t="s">
        <v>1038</v>
      </c>
      <c r="G495" s="197" t="s">
        <v>371</v>
      </c>
      <c r="H495" s="198">
        <v>136.5</v>
      </c>
      <c r="I495" s="199"/>
      <c r="J495" s="200">
        <f>ROUND(I495*H495,2)</f>
        <v>0</v>
      </c>
      <c r="K495" s="196" t="s">
        <v>137</v>
      </c>
      <c r="L495" s="201"/>
      <c r="M495" s="202" t="s">
        <v>1</v>
      </c>
      <c r="N495" s="203" t="s">
        <v>40</v>
      </c>
      <c r="O495" s="71"/>
      <c r="P495" s="204">
        <f>O495*H495</f>
        <v>0</v>
      </c>
      <c r="Q495" s="204">
        <v>1E-4</v>
      </c>
      <c r="R495" s="204">
        <f>Q495*H495</f>
        <v>1.3650000000000001E-2</v>
      </c>
      <c r="S495" s="204">
        <v>0</v>
      </c>
      <c r="T495" s="205">
        <f>S495*H495</f>
        <v>0</v>
      </c>
      <c r="U495" s="34"/>
      <c r="V495" s="34"/>
      <c r="W495" s="34"/>
      <c r="X495" s="34"/>
      <c r="Y495" s="34"/>
      <c r="Z495" s="34"/>
      <c r="AA495" s="34"/>
      <c r="AB495" s="34"/>
      <c r="AC495" s="34"/>
      <c r="AD495" s="34"/>
      <c r="AE495" s="34"/>
      <c r="AR495" s="206" t="s">
        <v>138</v>
      </c>
      <c r="AT495" s="206" t="s">
        <v>133</v>
      </c>
      <c r="AU495" s="206" t="s">
        <v>83</v>
      </c>
      <c r="AY495" s="17" t="s">
        <v>132</v>
      </c>
      <c r="BE495" s="207">
        <f>IF(N495="základní",J495,0)</f>
        <v>0</v>
      </c>
      <c r="BF495" s="207">
        <f>IF(N495="snížená",J495,0)</f>
        <v>0</v>
      </c>
      <c r="BG495" s="207">
        <f>IF(N495="zákl. přenesená",J495,0)</f>
        <v>0</v>
      </c>
      <c r="BH495" s="207">
        <f>IF(N495="sníž. přenesená",J495,0)</f>
        <v>0</v>
      </c>
      <c r="BI495" s="207">
        <f>IF(N495="nulová",J495,0)</f>
        <v>0</v>
      </c>
      <c r="BJ495" s="17" t="s">
        <v>83</v>
      </c>
      <c r="BK495" s="207">
        <f>ROUND(I495*H495,2)</f>
        <v>0</v>
      </c>
      <c r="BL495" s="17" t="s">
        <v>139</v>
      </c>
      <c r="BM495" s="206" t="s">
        <v>1039</v>
      </c>
    </row>
    <row r="496" spans="1:65" s="2" customFormat="1" ht="11.25">
      <c r="A496" s="34"/>
      <c r="B496" s="35"/>
      <c r="C496" s="36"/>
      <c r="D496" s="208" t="s">
        <v>141</v>
      </c>
      <c r="E496" s="36"/>
      <c r="F496" s="209" t="s">
        <v>1038</v>
      </c>
      <c r="G496" s="36"/>
      <c r="H496" s="36"/>
      <c r="I496" s="115"/>
      <c r="J496" s="36"/>
      <c r="K496" s="36"/>
      <c r="L496" s="39"/>
      <c r="M496" s="210"/>
      <c r="N496" s="211"/>
      <c r="O496" s="71"/>
      <c r="P496" s="71"/>
      <c r="Q496" s="71"/>
      <c r="R496" s="71"/>
      <c r="S496" s="71"/>
      <c r="T496" s="72"/>
      <c r="U496" s="34"/>
      <c r="V496" s="34"/>
      <c r="W496" s="34"/>
      <c r="X496" s="34"/>
      <c r="Y496" s="34"/>
      <c r="Z496" s="34"/>
      <c r="AA496" s="34"/>
      <c r="AB496" s="34"/>
      <c r="AC496" s="34"/>
      <c r="AD496" s="34"/>
      <c r="AE496" s="34"/>
      <c r="AT496" s="17" t="s">
        <v>141</v>
      </c>
      <c r="AU496" s="17" t="s">
        <v>83</v>
      </c>
    </row>
    <row r="497" spans="1:65" s="12" customFormat="1" ht="11.25">
      <c r="B497" s="212"/>
      <c r="C497" s="213"/>
      <c r="D497" s="208" t="s">
        <v>142</v>
      </c>
      <c r="E497" s="214" t="s">
        <v>1</v>
      </c>
      <c r="F497" s="215" t="s">
        <v>1040</v>
      </c>
      <c r="G497" s="213"/>
      <c r="H497" s="214" t="s">
        <v>1</v>
      </c>
      <c r="I497" s="216"/>
      <c r="J497" s="213"/>
      <c r="K497" s="213"/>
      <c r="L497" s="217"/>
      <c r="M497" s="218"/>
      <c r="N497" s="219"/>
      <c r="O497" s="219"/>
      <c r="P497" s="219"/>
      <c r="Q497" s="219"/>
      <c r="R497" s="219"/>
      <c r="S497" s="219"/>
      <c r="T497" s="220"/>
      <c r="AT497" s="221" t="s">
        <v>142</v>
      </c>
      <c r="AU497" s="221" t="s">
        <v>83</v>
      </c>
      <c r="AV497" s="12" t="s">
        <v>83</v>
      </c>
      <c r="AW497" s="12" t="s">
        <v>31</v>
      </c>
      <c r="AX497" s="12" t="s">
        <v>75</v>
      </c>
      <c r="AY497" s="221" t="s">
        <v>132</v>
      </c>
    </row>
    <row r="498" spans="1:65" s="13" customFormat="1" ht="11.25">
      <c r="B498" s="222"/>
      <c r="C498" s="223"/>
      <c r="D498" s="208" t="s">
        <v>142</v>
      </c>
      <c r="E498" s="224" t="s">
        <v>1</v>
      </c>
      <c r="F498" s="225" t="s">
        <v>1041</v>
      </c>
      <c r="G498" s="223"/>
      <c r="H498" s="226">
        <v>21</v>
      </c>
      <c r="I498" s="227"/>
      <c r="J498" s="223"/>
      <c r="K498" s="223"/>
      <c r="L498" s="228"/>
      <c r="M498" s="229"/>
      <c r="N498" s="230"/>
      <c r="O498" s="230"/>
      <c r="P498" s="230"/>
      <c r="Q498" s="230"/>
      <c r="R498" s="230"/>
      <c r="S498" s="230"/>
      <c r="T498" s="231"/>
      <c r="AT498" s="232" t="s">
        <v>142</v>
      </c>
      <c r="AU498" s="232" t="s">
        <v>83</v>
      </c>
      <c r="AV498" s="13" t="s">
        <v>85</v>
      </c>
      <c r="AW498" s="13" t="s">
        <v>31</v>
      </c>
      <c r="AX498" s="13" t="s">
        <v>75</v>
      </c>
      <c r="AY498" s="232" t="s">
        <v>132</v>
      </c>
    </row>
    <row r="499" spans="1:65" s="13" customFormat="1" ht="11.25">
      <c r="B499" s="222"/>
      <c r="C499" s="223"/>
      <c r="D499" s="208" t="s">
        <v>142</v>
      </c>
      <c r="E499" s="224" t="s">
        <v>1</v>
      </c>
      <c r="F499" s="225" t="s">
        <v>1042</v>
      </c>
      <c r="G499" s="223"/>
      <c r="H499" s="226">
        <v>31.5</v>
      </c>
      <c r="I499" s="227"/>
      <c r="J499" s="223"/>
      <c r="K499" s="223"/>
      <c r="L499" s="228"/>
      <c r="M499" s="229"/>
      <c r="N499" s="230"/>
      <c r="O499" s="230"/>
      <c r="P499" s="230"/>
      <c r="Q499" s="230"/>
      <c r="R499" s="230"/>
      <c r="S499" s="230"/>
      <c r="T499" s="231"/>
      <c r="AT499" s="232" t="s">
        <v>142</v>
      </c>
      <c r="AU499" s="232" t="s">
        <v>83</v>
      </c>
      <c r="AV499" s="13" t="s">
        <v>85</v>
      </c>
      <c r="AW499" s="13" t="s">
        <v>31</v>
      </c>
      <c r="AX499" s="13" t="s">
        <v>75</v>
      </c>
      <c r="AY499" s="232" t="s">
        <v>132</v>
      </c>
    </row>
    <row r="500" spans="1:65" s="13" customFormat="1" ht="11.25">
      <c r="B500" s="222"/>
      <c r="C500" s="223"/>
      <c r="D500" s="208" t="s">
        <v>142</v>
      </c>
      <c r="E500" s="224" t="s">
        <v>1</v>
      </c>
      <c r="F500" s="225" t="s">
        <v>1043</v>
      </c>
      <c r="G500" s="223"/>
      <c r="H500" s="226">
        <v>84</v>
      </c>
      <c r="I500" s="227"/>
      <c r="J500" s="223"/>
      <c r="K500" s="223"/>
      <c r="L500" s="228"/>
      <c r="M500" s="229"/>
      <c r="N500" s="230"/>
      <c r="O500" s="230"/>
      <c r="P500" s="230"/>
      <c r="Q500" s="230"/>
      <c r="R500" s="230"/>
      <c r="S500" s="230"/>
      <c r="T500" s="231"/>
      <c r="AT500" s="232" t="s">
        <v>142</v>
      </c>
      <c r="AU500" s="232" t="s">
        <v>83</v>
      </c>
      <c r="AV500" s="13" t="s">
        <v>85</v>
      </c>
      <c r="AW500" s="13" t="s">
        <v>31</v>
      </c>
      <c r="AX500" s="13" t="s">
        <v>75</v>
      </c>
      <c r="AY500" s="232" t="s">
        <v>132</v>
      </c>
    </row>
    <row r="501" spans="1:65" s="14" customFormat="1" ht="11.25">
      <c r="B501" s="233"/>
      <c r="C501" s="234"/>
      <c r="D501" s="208" t="s">
        <v>142</v>
      </c>
      <c r="E501" s="235" t="s">
        <v>1</v>
      </c>
      <c r="F501" s="236" t="s">
        <v>145</v>
      </c>
      <c r="G501" s="234"/>
      <c r="H501" s="237">
        <v>136.5</v>
      </c>
      <c r="I501" s="238"/>
      <c r="J501" s="234"/>
      <c r="K501" s="234"/>
      <c r="L501" s="239"/>
      <c r="M501" s="240"/>
      <c r="N501" s="241"/>
      <c r="O501" s="241"/>
      <c r="P501" s="241"/>
      <c r="Q501" s="241"/>
      <c r="R501" s="241"/>
      <c r="S501" s="241"/>
      <c r="T501" s="242"/>
      <c r="AT501" s="243" t="s">
        <v>142</v>
      </c>
      <c r="AU501" s="243" t="s">
        <v>83</v>
      </c>
      <c r="AV501" s="14" t="s">
        <v>139</v>
      </c>
      <c r="AW501" s="14" t="s">
        <v>31</v>
      </c>
      <c r="AX501" s="14" t="s">
        <v>83</v>
      </c>
      <c r="AY501" s="243" t="s">
        <v>132</v>
      </c>
    </row>
    <row r="502" spans="1:65" s="11" customFormat="1" ht="25.9" customHeight="1">
      <c r="B502" s="180"/>
      <c r="C502" s="181"/>
      <c r="D502" s="182" t="s">
        <v>74</v>
      </c>
      <c r="E502" s="183" t="s">
        <v>438</v>
      </c>
      <c r="F502" s="183" t="s">
        <v>439</v>
      </c>
      <c r="G502" s="181"/>
      <c r="H502" s="181"/>
      <c r="I502" s="184"/>
      <c r="J502" s="185">
        <f>BK502</f>
        <v>0</v>
      </c>
      <c r="K502" s="181"/>
      <c r="L502" s="186"/>
      <c r="M502" s="187"/>
      <c r="N502" s="188"/>
      <c r="O502" s="188"/>
      <c r="P502" s="189">
        <f>SUM(P503:P828)</f>
        <v>0</v>
      </c>
      <c r="Q502" s="188"/>
      <c r="R502" s="189">
        <f>SUM(R503:R828)</f>
        <v>0</v>
      </c>
      <c r="S502" s="188"/>
      <c r="T502" s="190">
        <f>SUM(T503:T828)</f>
        <v>0</v>
      </c>
      <c r="AR502" s="191" t="s">
        <v>83</v>
      </c>
      <c r="AT502" s="192" t="s">
        <v>74</v>
      </c>
      <c r="AU502" s="192" t="s">
        <v>75</v>
      </c>
      <c r="AY502" s="191" t="s">
        <v>132</v>
      </c>
      <c r="BK502" s="193">
        <f>SUM(BK503:BK828)</f>
        <v>0</v>
      </c>
    </row>
    <row r="503" spans="1:65" s="2" customFormat="1" ht="21.75" customHeight="1">
      <c r="A503" s="34"/>
      <c r="B503" s="35"/>
      <c r="C503" s="244" t="s">
        <v>388</v>
      </c>
      <c r="D503" s="244" t="s">
        <v>441</v>
      </c>
      <c r="E503" s="245" t="s">
        <v>442</v>
      </c>
      <c r="F503" s="246" t="s">
        <v>443</v>
      </c>
      <c r="G503" s="247" t="s">
        <v>371</v>
      </c>
      <c r="H503" s="248">
        <v>6735</v>
      </c>
      <c r="I503" s="249"/>
      <c r="J503" s="250">
        <f>ROUND(I503*H503,2)</f>
        <v>0</v>
      </c>
      <c r="K503" s="246" t="s">
        <v>137</v>
      </c>
      <c r="L503" s="39"/>
      <c r="M503" s="251" t="s">
        <v>1</v>
      </c>
      <c r="N503" s="252" t="s">
        <v>40</v>
      </c>
      <c r="O503" s="71"/>
      <c r="P503" s="204">
        <f>O503*H503</f>
        <v>0</v>
      </c>
      <c r="Q503" s="204">
        <v>0</v>
      </c>
      <c r="R503" s="204">
        <f>Q503*H503</f>
        <v>0</v>
      </c>
      <c r="S503" s="204">
        <v>0</v>
      </c>
      <c r="T503" s="205">
        <f>S503*H503</f>
        <v>0</v>
      </c>
      <c r="U503" s="34"/>
      <c r="V503" s="34"/>
      <c r="W503" s="34"/>
      <c r="X503" s="34"/>
      <c r="Y503" s="34"/>
      <c r="Z503" s="34"/>
      <c r="AA503" s="34"/>
      <c r="AB503" s="34"/>
      <c r="AC503" s="34"/>
      <c r="AD503" s="34"/>
      <c r="AE503" s="34"/>
      <c r="AR503" s="206" t="s">
        <v>139</v>
      </c>
      <c r="AT503" s="206" t="s">
        <v>441</v>
      </c>
      <c r="AU503" s="206" t="s">
        <v>83</v>
      </c>
      <c r="AY503" s="17" t="s">
        <v>132</v>
      </c>
      <c r="BE503" s="207">
        <f>IF(N503="základní",J503,0)</f>
        <v>0</v>
      </c>
      <c r="BF503" s="207">
        <f>IF(N503="snížená",J503,0)</f>
        <v>0</v>
      </c>
      <c r="BG503" s="207">
        <f>IF(N503="zákl. přenesená",J503,0)</f>
        <v>0</v>
      </c>
      <c r="BH503" s="207">
        <f>IF(N503="sníž. přenesená",J503,0)</f>
        <v>0</v>
      </c>
      <c r="BI503" s="207">
        <f>IF(N503="nulová",J503,0)</f>
        <v>0</v>
      </c>
      <c r="BJ503" s="17" t="s">
        <v>83</v>
      </c>
      <c r="BK503" s="207">
        <f>ROUND(I503*H503,2)</f>
        <v>0</v>
      </c>
      <c r="BL503" s="17" t="s">
        <v>139</v>
      </c>
      <c r="BM503" s="206" t="s">
        <v>1044</v>
      </c>
    </row>
    <row r="504" spans="1:65" s="2" customFormat="1" ht="39">
      <c r="A504" s="34"/>
      <c r="B504" s="35"/>
      <c r="C504" s="36"/>
      <c r="D504" s="208" t="s">
        <v>141</v>
      </c>
      <c r="E504" s="36"/>
      <c r="F504" s="209" t="s">
        <v>445</v>
      </c>
      <c r="G504" s="36"/>
      <c r="H504" s="36"/>
      <c r="I504" s="115"/>
      <c r="J504" s="36"/>
      <c r="K504" s="36"/>
      <c r="L504" s="39"/>
      <c r="M504" s="210"/>
      <c r="N504" s="211"/>
      <c r="O504" s="71"/>
      <c r="P504" s="71"/>
      <c r="Q504" s="71"/>
      <c r="R504" s="71"/>
      <c r="S504" s="71"/>
      <c r="T504" s="72"/>
      <c r="U504" s="34"/>
      <c r="V504" s="34"/>
      <c r="W504" s="34"/>
      <c r="X504" s="34"/>
      <c r="Y504" s="34"/>
      <c r="Z504" s="34"/>
      <c r="AA504" s="34"/>
      <c r="AB504" s="34"/>
      <c r="AC504" s="34"/>
      <c r="AD504" s="34"/>
      <c r="AE504" s="34"/>
      <c r="AT504" s="17" t="s">
        <v>141</v>
      </c>
      <c r="AU504" s="17" t="s">
        <v>83</v>
      </c>
    </row>
    <row r="505" spans="1:65" s="12" customFormat="1" ht="11.25">
      <c r="B505" s="212"/>
      <c r="C505" s="213"/>
      <c r="D505" s="208" t="s">
        <v>142</v>
      </c>
      <c r="E505" s="214" t="s">
        <v>1</v>
      </c>
      <c r="F505" s="215" t="s">
        <v>765</v>
      </c>
      <c r="G505" s="213"/>
      <c r="H505" s="214" t="s">
        <v>1</v>
      </c>
      <c r="I505" s="216"/>
      <c r="J505" s="213"/>
      <c r="K505" s="213"/>
      <c r="L505" s="217"/>
      <c r="M505" s="218"/>
      <c r="N505" s="219"/>
      <c r="O505" s="219"/>
      <c r="P505" s="219"/>
      <c r="Q505" s="219"/>
      <c r="R505" s="219"/>
      <c r="S505" s="219"/>
      <c r="T505" s="220"/>
      <c r="AT505" s="221" t="s">
        <v>142</v>
      </c>
      <c r="AU505" s="221" t="s">
        <v>83</v>
      </c>
      <c r="AV505" s="12" t="s">
        <v>83</v>
      </c>
      <c r="AW505" s="12" t="s">
        <v>31</v>
      </c>
      <c r="AX505" s="12" t="s">
        <v>75</v>
      </c>
      <c r="AY505" s="221" t="s">
        <v>132</v>
      </c>
    </row>
    <row r="506" spans="1:65" s="12" customFormat="1" ht="11.25">
      <c r="B506" s="212"/>
      <c r="C506" s="213"/>
      <c r="D506" s="208" t="s">
        <v>142</v>
      </c>
      <c r="E506" s="214" t="s">
        <v>1</v>
      </c>
      <c r="F506" s="215" t="s">
        <v>766</v>
      </c>
      <c r="G506" s="213"/>
      <c r="H506" s="214" t="s">
        <v>1</v>
      </c>
      <c r="I506" s="216"/>
      <c r="J506" s="213"/>
      <c r="K506" s="213"/>
      <c r="L506" s="217"/>
      <c r="M506" s="218"/>
      <c r="N506" s="219"/>
      <c r="O506" s="219"/>
      <c r="P506" s="219"/>
      <c r="Q506" s="219"/>
      <c r="R506" s="219"/>
      <c r="S506" s="219"/>
      <c r="T506" s="220"/>
      <c r="AT506" s="221" t="s">
        <v>142</v>
      </c>
      <c r="AU506" s="221" t="s">
        <v>83</v>
      </c>
      <c r="AV506" s="12" t="s">
        <v>83</v>
      </c>
      <c r="AW506" s="12" t="s">
        <v>31</v>
      </c>
      <c r="AX506" s="12" t="s">
        <v>75</v>
      </c>
      <c r="AY506" s="221" t="s">
        <v>132</v>
      </c>
    </row>
    <row r="507" spans="1:65" s="13" customFormat="1" ht="11.25">
      <c r="B507" s="222"/>
      <c r="C507" s="223"/>
      <c r="D507" s="208" t="s">
        <v>142</v>
      </c>
      <c r="E507" s="224" t="s">
        <v>1</v>
      </c>
      <c r="F507" s="225" t="s">
        <v>1045</v>
      </c>
      <c r="G507" s="223"/>
      <c r="H507" s="226">
        <v>120</v>
      </c>
      <c r="I507" s="227"/>
      <c r="J507" s="223"/>
      <c r="K507" s="223"/>
      <c r="L507" s="228"/>
      <c r="M507" s="229"/>
      <c r="N507" s="230"/>
      <c r="O507" s="230"/>
      <c r="P507" s="230"/>
      <c r="Q507" s="230"/>
      <c r="R507" s="230"/>
      <c r="S507" s="230"/>
      <c r="T507" s="231"/>
      <c r="AT507" s="232" t="s">
        <v>142</v>
      </c>
      <c r="AU507" s="232" t="s">
        <v>83</v>
      </c>
      <c r="AV507" s="13" t="s">
        <v>85</v>
      </c>
      <c r="AW507" s="13" t="s">
        <v>31</v>
      </c>
      <c r="AX507" s="13" t="s">
        <v>75</v>
      </c>
      <c r="AY507" s="232" t="s">
        <v>132</v>
      </c>
    </row>
    <row r="508" spans="1:65" s="13" customFormat="1" ht="11.25">
      <c r="B508" s="222"/>
      <c r="C508" s="223"/>
      <c r="D508" s="208" t="s">
        <v>142</v>
      </c>
      <c r="E508" s="224" t="s">
        <v>1</v>
      </c>
      <c r="F508" s="225" t="s">
        <v>1046</v>
      </c>
      <c r="G508" s="223"/>
      <c r="H508" s="226">
        <v>363</v>
      </c>
      <c r="I508" s="227"/>
      <c r="J508" s="223"/>
      <c r="K508" s="223"/>
      <c r="L508" s="228"/>
      <c r="M508" s="229"/>
      <c r="N508" s="230"/>
      <c r="O508" s="230"/>
      <c r="P508" s="230"/>
      <c r="Q508" s="230"/>
      <c r="R508" s="230"/>
      <c r="S508" s="230"/>
      <c r="T508" s="231"/>
      <c r="AT508" s="232" t="s">
        <v>142</v>
      </c>
      <c r="AU508" s="232" t="s">
        <v>83</v>
      </c>
      <c r="AV508" s="13" t="s">
        <v>85</v>
      </c>
      <c r="AW508" s="13" t="s">
        <v>31</v>
      </c>
      <c r="AX508" s="13" t="s">
        <v>75</v>
      </c>
      <c r="AY508" s="232" t="s">
        <v>132</v>
      </c>
    </row>
    <row r="509" spans="1:65" s="13" customFormat="1" ht="11.25">
      <c r="B509" s="222"/>
      <c r="C509" s="223"/>
      <c r="D509" s="208" t="s">
        <v>142</v>
      </c>
      <c r="E509" s="224" t="s">
        <v>1</v>
      </c>
      <c r="F509" s="225" t="s">
        <v>1047</v>
      </c>
      <c r="G509" s="223"/>
      <c r="H509" s="226">
        <v>247.5</v>
      </c>
      <c r="I509" s="227"/>
      <c r="J509" s="223"/>
      <c r="K509" s="223"/>
      <c r="L509" s="228"/>
      <c r="M509" s="229"/>
      <c r="N509" s="230"/>
      <c r="O509" s="230"/>
      <c r="P509" s="230"/>
      <c r="Q509" s="230"/>
      <c r="R509" s="230"/>
      <c r="S509" s="230"/>
      <c r="T509" s="231"/>
      <c r="AT509" s="232" t="s">
        <v>142</v>
      </c>
      <c r="AU509" s="232" t="s">
        <v>83</v>
      </c>
      <c r="AV509" s="13" t="s">
        <v>85</v>
      </c>
      <c r="AW509" s="13" t="s">
        <v>31</v>
      </c>
      <c r="AX509" s="13" t="s">
        <v>75</v>
      </c>
      <c r="AY509" s="232" t="s">
        <v>132</v>
      </c>
    </row>
    <row r="510" spans="1:65" s="13" customFormat="1" ht="11.25">
      <c r="B510" s="222"/>
      <c r="C510" s="223"/>
      <c r="D510" s="208" t="s">
        <v>142</v>
      </c>
      <c r="E510" s="224" t="s">
        <v>1</v>
      </c>
      <c r="F510" s="225" t="s">
        <v>1048</v>
      </c>
      <c r="G510" s="223"/>
      <c r="H510" s="226">
        <v>457.5</v>
      </c>
      <c r="I510" s="227"/>
      <c r="J510" s="223"/>
      <c r="K510" s="223"/>
      <c r="L510" s="228"/>
      <c r="M510" s="229"/>
      <c r="N510" s="230"/>
      <c r="O510" s="230"/>
      <c r="P510" s="230"/>
      <c r="Q510" s="230"/>
      <c r="R510" s="230"/>
      <c r="S510" s="230"/>
      <c r="T510" s="231"/>
      <c r="AT510" s="232" t="s">
        <v>142</v>
      </c>
      <c r="AU510" s="232" t="s">
        <v>83</v>
      </c>
      <c r="AV510" s="13" t="s">
        <v>85</v>
      </c>
      <c r="AW510" s="13" t="s">
        <v>31</v>
      </c>
      <c r="AX510" s="13" t="s">
        <v>75</v>
      </c>
      <c r="AY510" s="232" t="s">
        <v>132</v>
      </c>
    </row>
    <row r="511" spans="1:65" s="13" customFormat="1" ht="11.25">
      <c r="B511" s="222"/>
      <c r="C511" s="223"/>
      <c r="D511" s="208" t="s">
        <v>142</v>
      </c>
      <c r="E511" s="224" t="s">
        <v>1</v>
      </c>
      <c r="F511" s="225" t="s">
        <v>1049</v>
      </c>
      <c r="G511" s="223"/>
      <c r="H511" s="226">
        <v>825</v>
      </c>
      <c r="I511" s="227"/>
      <c r="J511" s="223"/>
      <c r="K511" s="223"/>
      <c r="L511" s="228"/>
      <c r="M511" s="229"/>
      <c r="N511" s="230"/>
      <c r="O511" s="230"/>
      <c r="P511" s="230"/>
      <c r="Q511" s="230"/>
      <c r="R511" s="230"/>
      <c r="S511" s="230"/>
      <c r="T511" s="231"/>
      <c r="AT511" s="232" t="s">
        <v>142</v>
      </c>
      <c r="AU511" s="232" t="s">
        <v>83</v>
      </c>
      <c r="AV511" s="13" t="s">
        <v>85</v>
      </c>
      <c r="AW511" s="13" t="s">
        <v>31</v>
      </c>
      <c r="AX511" s="13" t="s">
        <v>75</v>
      </c>
      <c r="AY511" s="232" t="s">
        <v>132</v>
      </c>
    </row>
    <row r="512" spans="1:65" s="13" customFormat="1" ht="11.25">
      <c r="B512" s="222"/>
      <c r="C512" s="223"/>
      <c r="D512" s="208" t="s">
        <v>142</v>
      </c>
      <c r="E512" s="224" t="s">
        <v>1</v>
      </c>
      <c r="F512" s="225" t="s">
        <v>1050</v>
      </c>
      <c r="G512" s="223"/>
      <c r="H512" s="226">
        <v>1050</v>
      </c>
      <c r="I512" s="227"/>
      <c r="J512" s="223"/>
      <c r="K512" s="223"/>
      <c r="L512" s="228"/>
      <c r="M512" s="229"/>
      <c r="N512" s="230"/>
      <c r="O512" s="230"/>
      <c r="P512" s="230"/>
      <c r="Q512" s="230"/>
      <c r="R512" s="230"/>
      <c r="S512" s="230"/>
      <c r="T512" s="231"/>
      <c r="AT512" s="232" t="s">
        <v>142</v>
      </c>
      <c r="AU512" s="232" t="s">
        <v>83</v>
      </c>
      <c r="AV512" s="13" t="s">
        <v>85</v>
      </c>
      <c r="AW512" s="13" t="s">
        <v>31</v>
      </c>
      <c r="AX512" s="13" t="s">
        <v>75</v>
      </c>
      <c r="AY512" s="232" t="s">
        <v>132</v>
      </c>
    </row>
    <row r="513" spans="1:65" s="13" customFormat="1" ht="11.25">
      <c r="B513" s="222"/>
      <c r="C513" s="223"/>
      <c r="D513" s="208" t="s">
        <v>142</v>
      </c>
      <c r="E513" s="224" t="s">
        <v>1</v>
      </c>
      <c r="F513" s="225" t="s">
        <v>1051</v>
      </c>
      <c r="G513" s="223"/>
      <c r="H513" s="226">
        <v>255</v>
      </c>
      <c r="I513" s="227"/>
      <c r="J513" s="223"/>
      <c r="K513" s="223"/>
      <c r="L513" s="228"/>
      <c r="M513" s="229"/>
      <c r="N513" s="230"/>
      <c r="O513" s="230"/>
      <c r="P513" s="230"/>
      <c r="Q513" s="230"/>
      <c r="R513" s="230"/>
      <c r="S513" s="230"/>
      <c r="T513" s="231"/>
      <c r="AT513" s="232" t="s">
        <v>142</v>
      </c>
      <c r="AU513" s="232" t="s">
        <v>83</v>
      </c>
      <c r="AV513" s="13" t="s">
        <v>85</v>
      </c>
      <c r="AW513" s="13" t="s">
        <v>31</v>
      </c>
      <c r="AX513" s="13" t="s">
        <v>75</v>
      </c>
      <c r="AY513" s="232" t="s">
        <v>132</v>
      </c>
    </row>
    <row r="514" spans="1:65" s="13" customFormat="1" ht="11.25">
      <c r="B514" s="222"/>
      <c r="C514" s="223"/>
      <c r="D514" s="208" t="s">
        <v>142</v>
      </c>
      <c r="E514" s="224" t="s">
        <v>1</v>
      </c>
      <c r="F514" s="225" t="s">
        <v>1052</v>
      </c>
      <c r="G514" s="223"/>
      <c r="H514" s="226">
        <v>177</v>
      </c>
      <c r="I514" s="227"/>
      <c r="J514" s="223"/>
      <c r="K514" s="223"/>
      <c r="L514" s="228"/>
      <c r="M514" s="229"/>
      <c r="N514" s="230"/>
      <c r="O514" s="230"/>
      <c r="P514" s="230"/>
      <c r="Q514" s="230"/>
      <c r="R514" s="230"/>
      <c r="S514" s="230"/>
      <c r="T514" s="231"/>
      <c r="AT514" s="232" t="s">
        <v>142</v>
      </c>
      <c r="AU514" s="232" t="s">
        <v>83</v>
      </c>
      <c r="AV514" s="13" t="s">
        <v>85</v>
      </c>
      <c r="AW514" s="13" t="s">
        <v>31</v>
      </c>
      <c r="AX514" s="13" t="s">
        <v>75</v>
      </c>
      <c r="AY514" s="232" t="s">
        <v>132</v>
      </c>
    </row>
    <row r="515" spans="1:65" s="12" customFormat="1" ht="11.25">
      <c r="B515" s="212"/>
      <c r="C515" s="213"/>
      <c r="D515" s="208" t="s">
        <v>142</v>
      </c>
      <c r="E515" s="214" t="s">
        <v>1</v>
      </c>
      <c r="F515" s="215" t="s">
        <v>768</v>
      </c>
      <c r="G515" s="213"/>
      <c r="H515" s="214" t="s">
        <v>1</v>
      </c>
      <c r="I515" s="216"/>
      <c r="J515" s="213"/>
      <c r="K515" s="213"/>
      <c r="L515" s="217"/>
      <c r="M515" s="218"/>
      <c r="N515" s="219"/>
      <c r="O515" s="219"/>
      <c r="P515" s="219"/>
      <c r="Q515" s="219"/>
      <c r="R515" s="219"/>
      <c r="S515" s="219"/>
      <c r="T515" s="220"/>
      <c r="AT515" s="221" t="s">
        <v>142</v>
      </c>
      <c r="AU515" s="221" t="s">
        <v>83</v>
      </c>
      <c r="AV515" s="12" t="s">
        <v>83</v>
      </c>
      <c r="AW515" s="12" t="s">
        <v>31</v>
      </c>
      <c r="AX515" s="12" t="s">
        <v>75</v>
      </c>
      <c r="AY515" s="221" t="s">
        <v>132</v>
      </c>
    </row>
    <row r="516" spans="1:65" s="13" customFormat="1" ht="11.25">
      <c r="B516" s="222"/>
      <c r="C516" s="223"/>
      <c r="D516" s="208" t="s">
        <v>142</v>
      </c>
      <c r="E516" s="224" t="s">
        <v>1</v>
      </c>
      <c r="F516" s="225" t="s">
        <v>1046</v>
      </c>
      <c r="G516" s="223"/>
      <c r="H516" s="226">
        <v>363</v>
      </c>
      <c r="I516" s="227"/>
      <c r="J516" s="223"/>
      <c r="K516" s="223"/>
      <c r="L516" s="228"/>
      <c r="M516" s="229"/>
      <c r="N516" s="230"/>
      <c r="O516" s="230"/>
      <c r="P516" s="230"/>
      <c r="Q516" s="230"/>
      <c r="R516" s="230"/>
      <c r="S516" s="230"/>
      <c r="T516" s="231"/>
      <c r="AT516" s="232" t="s">
        <v>142</v>
      </c>
      <c r="AU516" s="232" t="s">
        <v>83</v>
      </c>
      <c r="AV516" s="13" t="s">
        <v>85</v>
      </c>
      <c r="AW516" s="13" t="s">
        <v>31</v>
      </c>
      <c r="AX516" s="13" t="s">
        <v>75</v>
      </c>
      <c r="AY516" s="232" t="s">
        <v>132</v>
      </c>
    </row>
    <row r="517" spans="1:65" s="13" customFormat="1" ht="11.25">
      <c r="B517" s="222"/>
      <c r="C517" s="223"/>
      <c r="D517" s="208" t="s">
        <v>142</v>
      </c>
      <c r="E517" s="224" t="s">
        <v>1</v>
      </c>
      <c r="F517" s="225" t="s">
        <v>1047</v>
      </c>
      <c r="G517" s="223"/>
      <c r="H517" s="226">
        <v>247.5</v>
      </c>
      <c r="I517" s="227"/>
      <c r="J517" s="223"/>
      <c r="K517" s="223"/>
      <c r="L517" s="228"/>
      <c r="M517" s="229"/>
      <c r="N517" s="230"/>
      <c r="O517" s="230"/>
      <c r="P517" s="230"/>
      <c r="Q517" s="230"/>
      <c r="R517" s="230"/>
      <c r="S517" s="230"/>
      <c r="T517" s="231"/>
      <c r="AT517" s="232" t="s">
        <v>142</v>
      </c>
      <c r="AU517" s="232" t="s">
        <v>83</v>
      </c>
      <c r="AV517" s="13" t="s">
        <v>85</v>
      </c>
      <c r="AW517" s="13" t="s">
        <v>31</v>
      </c>
      <c r="AX517" s="13" t="s">
        <v>75</v>
      </c>
      <c r="AY517" s="232" t="s">
        <v>132</v>
      </c>
    </row>
    <row r="518" spans="1:65" s="13" customFormat="1" ht="11.25">
      <c r="B518" s="222"/>
      <c r="C518" s="223"/>
      <c r="D518" s="208" t="s">
        <v>142</v>
      </c>
      <c r="E518" s="224" t="s">
        <v>1</v>
      </c>
      <c r="F518" s="225" t="s">
        <v>1048</v>
      </c>
      <c r="G518" s="223"/>
      <c r="H518" s="226">
        <v>457.5</v>
      </c>
      <c r="I518" s="227"/>
      <c r="J518" s="223"/>
      <c r="K518" s="223"/>
      <c r="L518" s="228"/>
      <c r="M518" s="229"/>
      <c r="N518" s="230"/>
      <c r="O518" s="230"/>
      <c r="P518" s="230"/>
      <c r="Q518" s="230"/>
      <c r="R518" s="230"/>
      <c r="S518" s="230"/>
      <c r="T518" s="231"/>
      <c r="AT518" s="232" t="s">
        <v>142</v>
      </c>
      <c r="AU518" s="232" t="s">
        <v>83</v>
      </c>
      <c r="AV518" s="13" t="s">
        <v>85</v>
      </c>
      <c r="AW518" s="13" t="s">
        <v>31</v>
      </c>
      <c r="AX518" s="13" t="s">
        <v>75</v>
      </c>
      <c r="AY518" s="232" t="s">
        <v>132</v>
      </c>
    </row>
    <row r="519" spans="1:65" s="13" customFormat="1" ht="11.25">
      <c r="B519" s="222"/>
      <c r="C519" s="223"/>
      <c r="D519" s="208" t="s">
        <v>142</v>
      </c>
      <c r="E519" s="224" t="s">
        <v>1</v>
      </c>
      <c r="F519" s="225" t="s">
        <v>1053</v>
      </c>
      <c r="G519" s="223"/>
      <c r="H519" s="226">
        <v>585</v>
      </c>
      <c r="I519" s="227"/>
      <c r="J519" s="223"/>
      <c r="K519" s="223"/>
      <c r="L519" s="228"/>
      <c r="M519" s="229"/>
      <c r="N519" s="230"/>
      <c r="O519" s="230"/>
      <c r="P519" s="230"/>
      <c r="Q519" s="230"/>
      <c r="R519" s="230"/>
      <c r="S519" s="230"/>
      <c r="T519" s="231"/>
      <c r="AT519" s="232" t="s">
        <v>142</v>
      </c>
      <c r="AU519" s="232" t="s">
        <v>83</v>
      </c>
      <c r="AV519" s="13" t="s">
        <v>85</v>
      </c>
      <c r="AW519" s="13" t="s">
        <v>31</v>
      </c>
      <c r="AX519" s="13" t="s">
        <v>75</v>
      </c>
      <c r="AY519" s="232" t="s">
        <v>132</v>
      </c>
    </row>
    <row r="520" spans="1:65" s="13" customFormat="1" ht="11.25">
      <c r="B520" s="222"/>
      <c r="C520" s="223"/>
      <c r="D520" s="208" t="s">
        <v>142</v>
      </c>
      <c r="E520" s="224" t="s">
        <v>1</v>
      </c>
      <c r="F520" s="225" t="s">
        <v>1054</v>
      </c>
      <c r="G520" s="223"/>
      <c r="H520" s="226">
        <v>990</v>
      </c>
      <c r="I520" s="227"/>
      <c r="J520" s="223"/>
      <c r="K520" s="223"/>
      <c r="L520" s="228"/>
      <c r="M520" s="229"/>
      <c r="N520" s="230"/>
      <c r="O520" s="230"/>
      <c r="P520" s="230"/>
      <c r="Q520" s="230"/>
      <c r="R520" s="230"/>
      <c r="S520" s="230"/>
      <c r="T520" s="231"/>
      <c r="AT520" s="232" t="s">
        <v>142</v>
      </c>
      <c r="AU520" s="232" t="s">
        <v>83</v>
      </c>
      <c r="AV520" s="13" t="s">
        <v>85</v>
      </c>
      <c r="AW520" s="13" t="s">
        <v>31</v>
      </c>
      <c r="AX520" s="13" t="s">
        <v>75</v>
      </c>
      <c r="AY520" s="232" t="s">
        <v>132</v>
      </c>
    </row>
    <row r="521" spans="1:65" s="13" customFormat="1" ht="11.25">
      <c r="B521" s="222"/>
      <c r="C521" s="223"/>
      <c r="D521" s="208" t="s">
        <v>142</v>
      </c>
      <c r="E521" s="224" t="s">
        <v>1</v>
      </c>
      <c r="F521" s="225" t="s">
        <v>1051</v>
      </c>
      <c r="G521" s="223"/>
      <c r="H521" s="226">
        <v>255</v>
      </c>
      <c r="I521" s="227"/>
      <c r="J521" s="223"/>
      <c r="K521" s="223"/>
      <c r="L521" s="228"/>
      <c r="M521" s="229"/>
      <c r="N521" s="230"/>
      <c r="O521" s="230"/>
      <c r="P521" s="230"/>
      <c r="Q521" s="230"/>
      <c r="R521" s="230"/>
      <c r="S521" s="230"/>
      <c r="T521" s="231"/>
      <c r="AT521" s="232" t="s">
        <v>142</v>
      </c>
      <c r="AU521" s="232" t="s">
        <v>83</v>
      </c>
      <c r="AV521" s="13" t="s">
        <v>85</v>
      </c>
      <c r="AW521" s="13" t="s">
        <v>31</v>
      </c>
      <c r="AX521" s="13" t="s">
        <v>75</v>
      </c>
      <c r="AY521" s="232" t="s">
        <v>132</v>
      </c>
    </row>
    <row r="522" spans="1:65" s="13" customFormat="1" ht="11.25">
      <c r="B522" s="222"/>
      <c r="C522" s="223"/>
      <c r="D522" s="208" t="s">
        <v>142</v>
      </c>
      <c r="E522" s="224" t="s">
        <v>1</v>
      </c>
      <c r="F522" s="225" t="s">
        <v>1055</v>
      </c>
      <c r="G522" s="223"/>
      <c r="H522" s="226">
        <v>90</v>
      </c>
      <c r="I522" s="227"/>
      <c r="J522" s="223"/>
      <c r="K522" s="223"/>
      <c r="L522" s="228"/>
      <c r="M522" s="229"/>
      <c r="N522" s="230"/>
      <c r="O522" s="230"/>
      <c r="P522" s="230"/>
      <c r="Q522" s="230"/>
      <c r="R522" s="230"/>
      <c r="S522" s="230"/>
      <c r="T522" s="231"/>
      <c r="AT522" s="232" t="s">
        <v>142</v>
      </c>
      <c r="AU522" s="232" t="s">
        <v>83</v>
      </c>
      <c r="AV522" s="13" t="s">
        <v>85</v>
      </c>
      <c r="AW522" s="13" t="s">
        <v>31</v>
      </c>
      <c r="AX522" s="13" t="s">
        <v>75</v>
      </c>
      <c r="AY522" s="232" t="s">
        <v>132</v>
      </c>
    </row>
    <row r="523" spans="1:65" s="13" customFormat="1" ht="11.25">
      <c r="B523" s="222"/>
      <c r="C523" s="223"/>
      <c r="D523" s="208" t="s">
        <v>142</v>
      </c>
      <c r="E523" s="224" t="s">
        <v>1</v>
      </c>
      <c r="F523" s="225" t="s">
        <v>1056</v>
      </c>
      <c r="G523" s="223"/>
      <c r="H523" s="226">
        <v>252</v>
      </c>
      <c r="I523" s="227"/>
      <c r="J523" s="223"/>
      <c r="K523" s="223"/>
      <c r="L523" s="228"/>
      <c r="M523" s="229"/>
      <c r="N523" s="230"/>
      <c r="O523" s="230"/>
      <c r="P523" s="230"/>
      <c r="Q523" s="230"/>
      <c r="R523" s="230"/>
      <c r="S523" s="230"/>
      <c r="T523" s="231"/>
      <c r="AT523" s="232" t="s">
        <v>142</v>
      </c>
      <c r="AU523" s="232" t="s">
        <v>83</v>
      </c>
      <c r="AV523" s="13" t="s">
        <v>85</v>
      </c>
      <c r="AW523" s="13" t="s">
        <v>31</v>
      </c>
      <c r="AX523" s="13" t="s">
        <v>75</v>
      </c>
      <c r="AY523" s="232" t="s">
        <v>132</v>
      </c>
    </row>
    <row r="524" spans="1:65" s="14" customFormat="1" ht="11.25">
      <c r="B524" s="233"/>
      <c r="C524" s="234"/>
      <c r="D524" s="208" t="s">
        <v>142</v>
      </c>
      <c r="E524" s="235" t="s">
        <v>1</v>
      </c>
      <c r="F524" s="236" t="s">
        <v>145</v>
      </c>
      <c r="G524" s="234"/>
      <c r="H524" s="237">
        <v>6735</v>
      </c>
      <c r="I524" s="238"/>
      <c r="J524" s="234"/>
      <c r="K524" s="234"/>
      <c r="L524" s="239"/>
      <c r="M524" s="240"/>
      <c r="N524" s="241"/>
      <c r="O524" s="241"/>
      <c r="P524" s="241"/>
      <c r="Q524" s="241"/>
      <c r="R524" s="241"/>
      <c r="S524" s="241"/>
      <c r="T524" s="242"/>
      <c r="AT524" s="243" t="s">
        <v>142</v>
      </c>
      <c r="AU524" s="243" t="s">
        <v>83</v>
      </c>
      <c r="AV524" s="14" t="s">
        <v>139</v>
      </c>
      <c r="AW524" s="14" t="s">
        <v>31</v>
      </c>
      <c r="AX524" s="14" t="s">
        <v>83</v>
      </c>
      <c r="AY524" s="243" t="s">
        <v>132</v>
      </c>
    </row>
    <row r="525" spans="1:65" s="2" customFormat="1" ht="21.75" customHeight="1">
      <c r="A525" s="34"/>
      <c r="B525" s="35"/>
      <c r="C525" s="244" t="s">
        <v>392</v>
      </c>
      <c r="D525" s="244" t="s">
        <v>441</v>
      </c>
      <c r="E525" s="245" t="s">
        <v>770</v>
      </c>
      <c r="F525" s="246" t="s">
        <v>771</v>
      </c>
      <c r="G525" s="247" t="s">
        <v>492</v>
      </c>
      <c r="H525" s="248">
        <v>715.8</v>
      </c>
      <c r="I525" s="249"/>
      <c r="J525" s="250">
        <f>ROUND(I525*H525,2)</f>
        <v>0</v>
      </c>
      <c r="K525" s="246" t="s">
        <v>137</v>
      </c>
      <c r="L525" s="39"/>
      <c r="M525" s="251" t="s">
        <v>1</v>
      </c>
      <c r="N525" s="252" t="s">
        <v>40</v>
      </c>
      <c r="O525" s="71"/>
      <c r="P525" s="204">
        <f>O525*H525</f>
        <v>0</v>
      </c>
      <c r="Q525" s="204">
        <v>0</v>
      </c>
      <c r="R525" s="204">
        <f>Q525*H525</f>
        <v>0</v>
      </c>
      <c r="S525" s="204">
        <v>0</v>
      </c>
      <c r="T525" s="205">
        <f>S525*H525</f>
        <v>0</v>
      </c>
      <c r="U525" s="34"/>
      <c r="V525" s="34"/>
      <c r="W525" s="34"/>
      <c r="X525" s="34"/>
      <c r="Y525" s="34"/>
      <c r="Z525" s="34"/>
      <c r="AA525" s="34"/>
      <c r="AB525" s="34"/>
      <c r="AC525" s="34"/>
      <c r="AD525" s="34"/>
      <c r="AE525" s="34"/>
      <c r="AR525" s="206" t="s">
        <v>139</v>
      </c>
      <c r="AT525" s="206" t="s">
        <v>441</v>
      </c>
      <c r="AU525" s="206" t="s">
        <v>83</v>
      </c>
      <c r="AY525" s="17" t="s">
        <v>132</v>
      </c>
      <c r="BE525" s="207">
        <f>IF(N525="základní",J525,0)</f>
        <v>0</v>
      </c>
      <c r="BF525" s="207">
        <f>IF(N525="snížená",J525,0)</f>
        <v>0</v>
      </c>
      <c r="BG525" s="207">
        <f>IF(N525="zákl. přenesená",J525,0)</f>
        <v>0</v>
      </c>
      <c r="BH525" s="207">
        <f>IF(N525="sníž. přenesená",J525,0)</f>
        <v>0</v>
      </c>
      <c r="BI525" s="207">
        <f>IF(N525="nulová",J525,0)</f>
        <v>0</v>
      </c>
      <c r="BJ525" s="17" t="s">
        <v>83</v>
      </c>
      <c r="BK525" s="207">
        <f>ROUND(I525*H525,2)</f>
        <v>0</v>
      </c>
      <c r="BL525" s="17" t="s">
        <v>139</v>
      </c>
      <c r="BM525" s="206" t="s">
        <v>1057</v>
      </c>
    </row>
    <row r="526" spans="1:65" s="2" customFormat="1" ht="48.75">
      <c r="A526" s="34"/>
      <c r="B526" s="35"/>
      <c r="C526" s="36"/>
      <c r="D526" s="208" t="s">
        <v>141</v>
      </c>
      <c r="E526" s="36"/>
      <c r="F526" s="209" t="s">
        <v>773</v>
      </c>
      <c r="G526" s="36"/>
      <c r="H526" s="36"/>
      <c r="I526" s="115"/>
      <c r="J526" s="36"/>
      <c r="K526" s="36"/>
      <c r="L526" s="39"/>
      <c r="M526" s="210"/>
      <c r="N526" s="211"/>
      <c r="O526" s="71"/>
      <c r="P526" s="71"/>
      <c r="Q526" s="71"/>
      <c r="R526" s="71"/>
      <c r="S526" s="71"/>
      <c r="T526" s="72"/>
      <c r="U526" s="34"/>
      <c r="V526" s="34"/>
      <c r="W526" s="34"/>
      <c r="X526" s="34"/>
      <c r="Y526" s="34"/>
      <c r="Z526" s="34"/>
      <c r="AA526" s="34"/>
      <c r="AB526" s="34"/>
      <c r="AC526" s="34"/>
      <c r="AD526" s="34"/>
      <c r="AE526" s="34"/>
      <c r="AT526" s="17" t="s">
        <v>141</v>
      </c>
      <c r="AU526" s="17" t="s">
        <v>83</v>
      </c>
    </row>
    <row r="527" spans="1:65" s="12" customFormat="1" ht="11.25">
      <c r="B527" s="212"/>
      <c r="C527" s="213"/>
      <c r="D527" s="208" t="s">
        <v>142</v>
      </c>
      <c r="E527" s="214" t="s">
        <v>1</v>
      </c>
      <c r="F527" s="215" t="s">
        <v>766</v>
      </c>
      <c r="G527" s="213"/>
      <c r="H527" s="214" t="s">
        <v>1</v>
      </c>
      <c r="I527" s="216"/>
      <c r="J527" s="213"/>
      <c r="K527" s="213"/>
      <c r="L527" s="217"/>
      <c r="M527" s="218"/>
      <c r="N527" s="219"/>
      <c r="O527" s="219"/>
      <c r="P527" s="219"/>
      <c r="Q527" s="219"/>
      <c r="R527" s="219"/>
      <c r="S527" s="219"/>
      <c r="T527" s="220"/>
      <c r="AT527" s="221" t="s">
        <v>142</v>
      </c>
      <c r="AU527" s="221" t="s">
        <v>83</v>
      </c>
      <c r="AV527" s="12" t="s">
        <v>83</v>
      </c>
      <c r="AW527" s="12" t="s">
        <v>31</v>
      </c>
      <c r="AX527" s="12" t="s">
        <v>75</v>
      </c>
      <c r="AY527" s="221" t="s">
        <v>132</v>
      </c>
    </row>
    <row r="528" spans="1:65" s="13" customFormat="1" ht="11.25">
      <c r="B528" s="222"/>
      <c r="C528" s="223"/>
      <c r="D528" s="208" t="s">
        <v>142</v>
      </c>
      <c r="E528" s="224" t="s">
        <v>1</v>
      </c>
      <c r="F528" s="225" t="s">
        <v>1058</v>
      </c>
      <c r="G528" s="223"/>
      <c r="H528" s="226">
        <v>57</v>
      </c>
      <c r="I528" s="227"/>
      <c r="J528" s="223"/>
      <c r="K528" s="223"/>
      <c r="L528" s="228"/>
      <c r="M528" s="229"/>
      <c r="N528" s="230"/>
      <c r="O528" s="230"/>
      <c r="P528" s="230"/>
      <c r="Q528" s="230"/>
      <c r="R528" s="230"/>
      <c r="S528" s="230"/>
      <c r="T528" s="231"/>
      <c r="AT528" s="232" t="s">
        <v>142</v>
      </c>
      <c r="AU528" s="232" t="s">
        <v>83</v>
      </c>
      <c r="AV528" s="13" t="s">
        <v>85</v>
      </c>
      <c r="AW528" s="13" t="s">
        <v>31</v>
      </c>
      <c r="AX528" s="13" t="s">
        <v>75</v>
      </c>
      <c r="AY528" s="232" t="s">
        <v>132</v>
      </c>
    </row>
    <row r="529" spans="2:51" s="13" customFormat="1" ht="11.25">
      <c r="B529" s="222"/>
      <c r="C529" s="223"/>
      <c r="D529" s="208" t="s">
        <v>142</v>
      </c>
      <c r="E529" s="224" t="s">
        <v>1</v>
      </c>
      <c r="F529" s="225" t="s">
        <v>1059</v>
      </c>
      <c r="G529" s="223"/>
      <c r="H529" s="226">
        <v>27.9</v>
      </c>
      <c r="I529" s="227"/>
      <c r="J529" s="223"/>
      <c r="K529" s="223"/>
      <c r="L529" s="228"/>
      <c r="M529" s="229"/>
      <c r="N529" s="230"/>
      <c r="O529" s="230"/>
      <c r="P529" s="230"/>
      <c r="Q529" s="230"/>
      <c r="R529" s="230"/>
      <c r="S529" s="230"/>
      <c r="T529" s="231"/>
      <c r="AT529" s="232" t="s">
        <v>142</v>
      </c>
      <c r="AU529" s="232" t="s">
        <v>83</v>
      </c>
      <c r="AV529" s="13" t="s">
        <v>85</v>
      </c>
      <c r="AW529" s="13" t="s">
        <v>31</v>
      </c>
      <c r="AX529" s="13" t="s">
        <v>75</v>
      </c>
      <c r="AY529" s="232" t="s">
        <v>132</v>
      </c>
    </row>
    <row r="530" spans="2:51" s="13" customFormat="1" ht="11.25">
      <c r="B530" s="222"/>
      <c r="C530" s="223"/>
      <c r="D530" s="208" t="s">
        <v>142</v>
      </c>
      <c r="E530" s="224" t="s">
        <v>1</v>
      </c>
      <c r="F530" s="225" t="s">
        <v>1060</v>
      </c>
      <c r="G530" s="223"/>
      <c r="H530" s="226">
        <v>48</v>
      </c>
      <c r="I530" s="227"/>
      <c r="J530" s="223"/>
      <c r="K530" s="223"/>
      <c r="L530" s="228"/>
      <c r="M530" s="229"/>
      <c r="N530" s="230"/>
      <c r="O530" s="230"/>
      <c r="P530" s="230"/>
      <c r="Q530" s="230"/>
      <c r="R530" s="230"/>
      <c r="S530" s="230"/>
      <c r="T530" s="231"/>
      <c r="AT530" s="232" t="s">
        <v>142</v>
      </c>
      <c r="AU530" s="232" t="s">
        <v>83</v>
      </c>
      <c r="AV530" s="13" t="s">
        <v>85</v>
      </c>
      <c r="AW530" s="13" t="s">
        <v>31</v>
      </c>
      <c r="AX530" s="13" t="s">
        <v>75</v>
      </c>
      <c r="AY530" s="232" t="s">
        <v>132</v>
      </c>
    </row>
    <row r="531" spans="2:51" s="13" customFormat="1" ht="11.25">
      <c r="B531" s="222"/>
      <c r="C531" s="223"/>
      <c r="D531" s="208" t="s">
        <v>142</v>
      </c>
      <c r="E531" s="224" t="s">
        <v>1</v>
      </c>
      <c r="F531" s="225" t="s">
        <v>1061</v>
      </c>
      <c r="G531" s="223"/>
      <c r="H531" s="226">
        <v>31.5</v>
      </c>
      <c r="I531" s="227"/>
      <c r="J531" s="223"/>
      <c r="K531" s="223"/>
      <c r="L531" s="228"/>
      <c r="M531" s="229"/>
      <c r="N531" s="230"/>
      <c r="O531" s="230"/>
      <c r="P531" s="230"/>
      <c r="Q531" s="230"/>
      <c r="R531" s="230"/>
      <c r="S531" s="230"/>
      <c r="T531" s="231"/>
      <c r="AT531" s="232" t="s">
        <v>142</v>
      </c>
      <c r="AU531" s="232" t="s">
        <v>83</v>
      </c>
      <c r="AV531" s="13" t="s">
        <v>85</v>
      </c>
      <c r="AW531" s="13" t="s">
        <v>31</v>
      </c>
      <c r="AX531" s="13" t="s">
        <v>75</v>
      </c>
      <c r="AY531" s="232" t="s">
        <v>132</v>
      </c>
    </row>
    <row r="532" spans="2:51" s="13" customFormat="1" ht="11.25">
      <c r="B532" s="222"/>
      <c r="C532" s="223"/>
      <c r="D532" s="208" t="s">
        <v>142</v>
      </c>
      <c r="E532" s="224" t="s">
        <v>1</v>
      </c>
      <c r="F532" s="225" t="s">
        <v>1062</v>
      </c>
      <c r="G532" s="223"/>
      <c r="H532" s="226">
        <v>21</v>
      </c>
      <c r="I532" s="227"/>
      <c r="J532" s="223"/>
      <c r="K532" s="223"/>
      <c r="L532" s="228"/>
      <c r="M532" s="229"/>
      <c r="N532" s="230"/>
      <c r="O532" s="230"/>
      <c r="P532" s="230"/>
      <c r="Q532" s="230"/>
      <c r="R532" s="230"/>
      <c r="S532" s="230"/>
      <c r="T532" s="231"/>
      <c r="AT532" s="232" t="s">
        <v>142</v>
      </c>
      <c r="AU532" s="232" t="s">
        <v>83</v>
      </c>
      <c r="AV532" s="13" t="s">
        <v>85</v>
      </c>
      <c r="AW532" s="13" t="s">
        <v>31</v>
      </c>
      <c r="AX532" s="13" t="s">
        <v>75</v>
      </c>
      <c r="AY532" s="232" t="s">
        <v>132</v>
      </c>
    </row>
    <row r="533" spans="2:51" s="13" customFormat="1" ht="11.25">
      <c r="B533" s="222"/>
      <c r="C533" s="223"/>
      <c r="D533" s="208" t="s">
        <v>142</v>
      </c>
      <c r="E533" s="224" t="s">
        <v>1</v>
      </c>
      <c r="F533" s="225" t="s">
        <v>1063</v>
      </c>
      <c r="G533" s="223"/>
      <c r="H533" s="226">
        <v>30</v>
      </c>
      <c r="I533" s="227"/>
      <c r="J533" s="223"/>
      <c r="K533" s="223"/>
      <c r="L533" s="228"/>
      <c r="M533" s="229"/>
      <c r="N533" s="230"/>
      <c r="O533" s="230"/>
      <c r="P533" s="230"/>
      <c r="Q533" s="230"/>
      <c r="R533" s="230"/>
      <c r="S533" s="230"/>
      <c r="T533" s="231"/>
      <c r="AT533" s="232" t="s">
        <v>142</v>
      </c>
      <c r="AU533" s="232" t="s">
        <v>83</v>
      </c>
      <c r="AV533" s="13" t="s">
        <v>85</v>
      </c>
      <c r="AW533" s="13" t="s">
        <v>31</v>
      </c>
      <c r="AX533" s="13" t="s">
        <v>75</v>
      </c>
      <c r="AY533" s="232" t="s">
        <v>132</v>
      </c>
    </row>
    <row r="534" spans="2:51" s="13" customFormat="1" ht="11.25">
      <c r="B534" s="222"/>
      <c r="C534" s="223"/>
      <c r="D534" s="208" t="s">
        <v>142</v>
      </c>
      <c r="E534" s="224" t="s">
        <v>1</v>
      </c>
      <c r="F534" s="225" t="s">
        <v>1064</v>
      </c>
      <c r="G534" s="223"/>
      <c r="H534" s="226">
        <v>117</v>
      </c>
      <c r="I534" s="227"/>
      <c r="J534" s="223"/>
      <c r="K534" s="223"/>
      <c r="L534" s="228"/>
      <c r="M534" s="229"/>
      <c r="N534" s="230"/>
      <c r="O534" s="230"/>
      <c r="P534" s="230"/>
      <c r="Q534" s="230"/>
      <c r="R534" s="230"/>
      <c r="S534" s="230"/>
      <c r="T534" s="231"/>
      <c r="AT534" s="232" t="s">
        <v>142</v>
      </c>
      <c r="AU534" s="232" t="s">
        <v>83</v>
      </c>
      <c r="AV534" s="13" t="s">
        <v>85</v>
      </c>
      <c r="AW534" s="13" t="s">
        <v>31</v>
      </c>
      <c r="AX534" s="13" t="s">
        <v>75</v>
      </c>
      <c r="AY534" s="232" t="s">
        <v>132</v>
      </c>
    </row>
    <row r="535" spans="2:51" s="12" customFormat="1" ht="11.25">
      <c r="B535" s="212"/>
      <c r="C535" s="213"/>
      <c r="D535" s="208" t="s">
        <v>142</v>
      </c>
      <c r="E535" s="214" t="s">
        <v>1</v>
      </c>
      <c r="F535" s="215" t="s">
        <v>768</v>
      </c>
      <c r="G535" s="213"/>
      <c r="H535" s="214" t="s">
        <v>1</v>
      </c>
      <c r="I535" s="216"/>
      <c r="J535" s="213"/>
      <c r="K535" s="213"/>
      <c r="L535" s="217"/>
      <c r="M535" s="218"/>
      <c r="N535" s="219"/>
      <c r="O535" s="219"/>
      <c r="P535" s="219"/>
      <c r="Q535" s="219"/>
      <c r="R535" s="219"/>
      <c r="S535" s="219"/>
      <c r="T535" s="220"/>
      <c r="AT535" s="221" t="s">
        <v>142</v>
      </c>
      <c r="AU535" s="221" t="s">
        <v>83</v>
      </c>
      <c r="AV535" s="12" t="s">
        <v>83</v>
      </c>
      <c r="AW535" s="12" t="s">
        <v>31</v>
      </c>
      <c r="AX535" s="12" t="s">
        <v>75</v>
      </c>
      <c r="AY535" s="221" t="s">
        <v>132</v>
      </c>
    </row>
    <row r="536" spans="2:51" s="13" customFormat="1" ht="11.25">
      <c r="B536" s="222"/>
      <c r="C536" s="223"/>
      <c r="D536" s="208" t="s">
        <v>142</v>
      </c>
      <c r="E536" s="224" t="s">
        <v>1</v>
      </c>
      <c r="F536" s="225" t="s">
        <v>1065</v>
      </c>
      <c r="G536" s="223"/>
      <c r="H536" s="226">
        <v>81</v>
      </c>
      <c r="I536" s="227"/>
      <c r="J536" s="223"/>
      <c r="K536" s="223"/>
      <c r="L536" s="228"/>
      <c r="M536" s="229"/>
      <c r="N536" s="230"/>
      <c r="O536" s="230"/>
      <c r="P536" s="230"/>
      <c r="Q536" s="230"/>
      <c r="R536" s="230"/>
      <c r="S536" s="230"/>
      <c r="T536" s="231"/>
      <c r="AT536" s="232" t="s">
        <v>142</v>
      </c>
      <c r="AU536" s="232" t="s">
        <v>83</v>
      </c>
      <c r="AV536" s="13" t="s">
        <v>85</v>
      </c>
      <c r="AW536" s="13" t="s">
        <v>31</v>
      </c>
      <c r="AX536" s="13" t="s">
        <v>75</v>
      </c>
      <c r="AY536" s="232" t="s">
        <v>132</v>
      </c>
    </row>
    <row r="537" spans="2:51" s="13" customFormat="1" ht="11.25">
      <c r="B537" s="222"/>
      <c r="C537" s="223"/>
      <c r="D537" s="208" t="s">
        <v>142</v>
      </c>
      <c r="E537" s="224" t="s">
        <v>1</v>
      </c>
      <c r="F537" s="225" t="s">
        <v>1059</v>
      </c>
      <c r="G537" s="223"/>
      <c r="H537" s="226">
        <v>27.9</v>
      </c>
      <c r="I537" s="227"/>
      <c r="J537" s="223"/>
      <c r="K537" s="223"/>
      <c r="L537" s="228"/>
      <c r="M537" s="229"/>
      <c r="N537" s="230"/>
      <c r="O537" s="230"/>
      <c r="P537" s="230"/>
      <c r="Q537" s="230"/>
      <c r="R537" s="230"/>
      <c r="S537" s="230"/>
      <c r="T537" s="231"/>
      <c r="AT537" s="232" t="s">
        <v>142</v>
      </c>
      <c r="AU537" s="232" t="s">
        <v>83</v>
      </c>
      <c r="AV537" s="13" t="s">
        <v>85</v>
      </c>
      <c r="AW537" s="13" t="s">
        <v>31</v>
      </c>
      <c r="AX537" s="13" t="s">
        <v>75</v>
      </c>
      <c r="AY537" s="232" t="s">
        <v>132</v>
      </c>
    </row>
    <row r="538" spans="2:51" s="13" customFormat="1" ht="11.25">
      <c r="B538" s="222"/>
      <c r="C538" s="223"/>
      <c r="D538" s="208" t="s">
        <v>142</v>
      </c>
      <c r="E538" s="224" t="s">
        <v>1</v>
      </c>
      <c r="F538" s="225" t="s">
        <v>1060</v>
      </c>
      <c r="G538" s="223"/>
      <c r="H538" s="226">
        <v>48</v>
      </c>
      <c r="I538" s="227"/>
      <c r="J538" s="223"/>
      <c r="K538" s="223"/>
      <c r="L538" s="228"/>
      <c r="M538" s="229"/>
      <c r="N538" s="230"/>
      <c r="O538" s="230"/>
      <c r="P538" s="230"/>
      <c r="Q538" s="230"/>
      <c r="R538" s="230"/>
      <c r="S538" s="230"/>
      <c r="T538" s="231"/>
      <c r="AT538" s="232" t="s">
        <v>142</v>
      </c>
      <c r="AU538" s="232" t="s">
        <v>83</v>
      </c>
      <c r="AV538" s="13" t="s">
        <v>85</v>
      </c>
      <c r="AW538" s="13" t="s">
        <v>31</v>
      </c>
      <c r="AX538" s="13" t="s">
        <v>75</v>
      </c>
      <c r="AY538" s="232" t="s">
        <v>132</v>
      </c>
    </row>
    <row r="539" spans="2:51" s="13" customFormat="1" ht="11.25">
      <c r="B539" s="222"/>
      <c r="C539" s="223"/>
      <c r="D539" s="208" t="s">
        <v>142</v>
      </c>
      <c r="E539" s="224" t="s">
        <v>1</v>
      </c>
      <c r="F539" s="225" t="s">
        <v>1066</v>
      </c>
      <c r="G539" s="223"/>
      <c r="H539" s="226">
        <v>79.5</v>
      </c>
      <c r="I539" s="227"/>
      <c r="J539" s="223"/>
      <c r="K539" s="223"/>
      <c r="L539" s="228"/>
      <c r="M539" s="229"/>
      <c r="N539" s="230"/>
      <c r="O539" s="230"/>
      <c r="P539" s="230"/>
      <c r="Q539" s="230"/>
      <c r="R539" s="230"/>
      <c r="S539" s="230"/>
      <c r="T539" s="231"/>
      <c r="AT539" s="232" t="s">
        <v>142</v>
      </c>
      <c r="AU539" s="232" t="s">
        <v>83</v>
      </c>
      <c r="AV539" s="13" t="s">
        <v>85</v>
      </c>
      <c r="AW539" s="13" t="s">
        <v>31</v>
      </c>
      <c r="AX539" s="13" t="s">
        <v>75</v>
      </c>
      <c r="AY539" s="232" t="s">
        <v>132</v>
      </c>
    </row>
    <row r="540" spans="2:51" s="13" customFormat="1" ht="11.25">
      <c r="B540" s="222"/>
      <c r="C540" s="223"/>
      <c r="D540" s="208" t="s">
        <v>142</v>
      </c>
      <c r="E540" s="224" t="s">
        <v>1</v>
      </c>
      <c r="F540" s="225" t="s">
        <v>1062</v>
      </c>
      <c r="G540" s="223"/>
      <c r="H540" s="226">
        <v>21</v>
      </c>
      <c r="I540" s="227"/>
      <c r="J540" s="223"/>
      <c r="K540" s="223"/>
      <c r="L540" s="228"/>
      <c r="M540" s="229"/>
      <c r="N540" s="230"/>
      <c r="O540" s="230"/>
      <c r="P540" s="230"/>
      <c r="Q540" s="230"/>
      <c r="R540" s="230"/>
      <c r="S540" s="230"/>
      <c r="T540" s="231"/>
      <c r="AT540" s="232" t="s">
        <v>142</v>
      </c>
      <c r="AU540" s="232" t="s">
        <v>83</v>
      </c>
      <c r="AV540" s="13" t="s">
        <v>85</v>
      </c>
      <c r="AW540" s="13" t="s">
        <v>31</v>
      </c>
      <c r="AX540" s="13" t="s">
        <v>75</v>
      </c>
      <c r="AY540" s="232" t="s">
        <v>132</v>
      </c>
    </row>
    <row r="541" spans="2:51" s="13" customFormat="1" ht="11.25">
      <c r="B541" s="222"/>
      <c r="C541" s="223"/>
      <c r="D541" s="208" t="s">
        <v>142</v>
      </c>
      <c r="E541" s="224" t="s">
        <v>1</v>
      </c>
      <c r="F541" s="225" t="s">
        <v>1067</v>
      </c>
      <c r="G541" s="223"/>
      <c r="H541" s="226">
        <v>42</v>
      </c>
      <c r="I541" s="227"/>
      <c r="J541" s="223"/>
      <c r="K541" s="223"/>
      <c r="L541" s="228"/>
      <c r="M541" s="229"/>
      <c r="N541" s="230"/>
      <c r="O541" s="230"/>
      <c r="P541" s="230"/>
      <c r="Q541" s="230"/>
      <c r="R541" s="230"/>
      <c r="S541" s="230"/>
      <c r="T541" s="231"/>
      <c r="AT541" s="232" t="s">
        <v>142</v>
      </c>
      <c r="AU541" s="232" t="s">
        <v>83</v>
      </c>
      <c r="AV541" s="13" t="s">
        <v>85</v>
      </c>
      <c r="AW541" s="13" t="s">
        <v>31</v>
      </c>
      <c r="AX541" s="13" t="s">
        <v>75</v>
      </c>
      <c r="AY541" s="232" t="s">
        <v>132</v>
      </c>
    </row>
    <row r="542" spans="2:51" s="13" customFormat="1" ht="11.25">
      <c r="B542" s="222"/>
      <c r="C542" s="223"/>
      <c r="D542" s="208" t="s">
        <v>142</v>
      </c>
      <c r="E542" s="224" t="s">
        <v>1</v>
      </c>
      <c r="F542" s="225" t="s">
        <v>1068</v>
      </c>
      <c r="G542" s="223"/>
      <c r="H542" s="226">
        <v>42</v>
      </c>
      <c r="I542" s="227"/>
      <c r="J542" s="223"/>
      <c r="K542" s="223"/>
      <c r="L542" s="228"/>
      <c r="M542" s="229"/>
      <c r="N542" s="230"/>
      <c r="O542" s="230"/>
      <c r="P542" s="230"/>
      <c r="Q542" s="230"/>
      <c r="R542" s="230"/>
      <c r="S542" s="230"/>
      <c r="T542" s="231"/>
      <c r="AT542" s="232" t="s">
        <v>142</v>
      </c>
      <c r="AU542" s="232" t="s">
        <v>83</v>
      </c>
      <c r="AV542" s="13" t="s">
        <v>85</v>
      </c>
      <c r="AW542" s="13" t="s">
        <v>31</v>
      </c>
      <c r="AX542" s="13" t="s">
        <v>75</v>
      </c>
      <c r="AY542" s="232" t="s">
        <v>132</v>
      </c>
    </row>
    <row r="543" spans="2:51" s="13" customFormat="1" ht="11.25">
      <c r="B543" s="222"/>
      <c r="C543" s="223"/>
      <c r="D543" s="208" t="s">
        <v>142</v>
      </c>
      <c r="E543" s="224" t="s">
        <v>1</v>
      </c>
      <c r="F543" s="225" t="s">
        <v>1069</v>
      </c>
      <c r="G543" s="223"/>
      <c r="H543" s="226">
        <v>42</v>
      </c>
      <c r="I543" s="227"/>
      <c r="J543" s="223"/>
      <c r="K543" s="223"/>
      <c r="L543" s="228"/>
      <c r="M543" s="229"/>
      <c r="N543" s="230"/>
      <c r="O543" s="230"/>
      <c r="P543" s="230"/>
      <c r="Q543" s="230"/>
      <c r="R543" s="230"/>
      <c r="S543" s="230"/>
      <c r="T543" s="231"/>
      <c r="AT543" s="232" t="s">
        <v>142</v>
      </c>
      <c r="AU543" s="232" t="s">
        <v>83</v>
      </c>
      <c r="AV543" s="13" t="s">
        <v>85</v>
      </c>
      <c r="AW543" s="13" t="s">
        <v>31</v>
      </c>
      <c r="AX543" s="13" t="s">
        <v>75</v>
      </c>
      <c r="AY543" s="232" t="s">
        <v>132</v>
      </c>
    </row>
    <row r="544" spans="2:51" s="14" customFormat="1" ht="11.25">
      <c r="B544" s="233"/>
      <c r="C544" s="234"/>
      <c r="D544" s="208" t="s">
        <v>142</v>
      </c>
      <c r="E544" s="235" t="s">
        <v>1</v>
      </c>
      <c r="F544" s="236" t="s">
        <v>145</v>
      </c>
      <c r="G544" s="234"/>
      <c r="H544" s="237">
        <v>715.8</v>
      </c>
      <c r="I544" s="238"/>
      <c r="J544" s="234"/>
      <c r="K544" s="234"/>
      <c r="L544" s="239"/>
      <c r="M544" s="240"/>
      <c r="N544" s="241"/>
      <c r="O544" s="241"/>
      <c r="P544" s="241"/>
      <c r="Q544" s="241"/>
      <c r="R544" s="241"/>
      <c r="S544" s="241"/>
      <c r="T544" s="242"/>
      <c r="AT544" s="243" t="s">
        <v>142</v>
      </c>
      <c r="AU544" s="243" t="s">
        <v>83</v>
      </c>
      <c r="AV544" s="14" t="s">
        <v>139</v>
      </c>
      <c r="AW544" s="14" t="s">
        <v>31</v>
      </c>
      <c r="AX544" s="14" t="s">
        <v>83</v>
      </c>
      <c r="AY544" s="243" t="s">
        <v>132</v>
      </c>
    </row>
    <row r="545" spans="1:65" s="2" customFormat="1" ht="21.75" customHeight="1">
      <c r="A545" s="34"/>
      <c r="B545" s="35"/>
      <c r="C545" s="244" t="s">
        <v>396</v>
      </c>
      <c r="D545" s="244" t="s">
        <v>441</v>
      </c>
      <c r="E545" s="245" t="s">
        <v>449</v>
      </c>
      <c r="F545" s="246" t="s">
        <v>450</v>
      </c>
      <c r="G545" s="247" t="s">
        <v>371</v>
      </c>
      <c r="H545" s="248">
        <v>6735</v>
      </c>
      <c r="I545" s="249"/>
      <c r="J545" s="250">
        <f>ROUND(I545*H545,2)</f>
        <v>0</v>
      </c>
      <c r="K545" s="246" t="s">
        <v>137</v>
      </c>
      <c r="L545" s="39"/>
      <c r="M545" s="251" t="s">
        <v>1</v>
      </c>
      <c r="N545" s="252" t="s">
        <v>40</v>
      </c>
      <c r="O545" s="71"/>
      <c r="P545" s="204">
        <f>O545*H545</f>
        <v>0</v>
      </c>
      <c r="Q545" s="204">
        <v>0</v>
      </c>
      <c r="R545" s="204">
        <f>Q545*H545</f>
        <v>0</v>
      </c>
      <c r="S545" s="204">
        <v>0</v>
      </c>
      <c r="T545" s="205">
        <f>S545*H545</f>
        <v>0</v>
      </c>
      <c r="U545" s="34"/>
      <c r="V545" s="34"/>
      <c r="W545" s="34"/>
      <c r="X545" s="34"/>
      <c r="Y545" s="34"/>
      <c r="Z545" s="34"/>
      <c r="AA545" s="34"/>
      <c r="AB545" s="34"/>
      <c r="AC545" s="34"/>
      <c r="AD545" s="34"/>
      <c r="AE545" s="34"/>
      <c r="AR545" s="206" t="s">
        <v>139</v>
      </c>
      <c r="AT545" s="206" t="s">
        <v>441</v>
      </c>
      <c r="AU545" s="206" t="s">
        <v>83</v>
      </c>
      <c r="AY545" s="17" t="s">
        <v>132</v>
      </c>
      <c r="BE545" s="207">
        <f>IF(N545="základní",J545,0)</f>
        <v>0</v>
      </c>
      <c r="BF545" s="207">
        <f>IF(N545="snížená",J545,0)</f>
        <v>0</v>
      </c>
      <c r="BG545" s="207">
        <f>IF(N545="zákl. přenesená",J545,0)</f>
        <v>0</v>
      </c>
      <c r="BH545" s="207">
        <f>IF(N545="sníž. přenesená",J545,0)</f>
        <v>0</v>
      </c>
      <c r="BI545" s="207">
        <f>IF(N545="nulová",J545,0)</f>
        <v>0</v>
      </c>
      <c r="BJ545" s="17" t="s">
        <v>83</v>
      </c>
      <c r="BK545" s="207">
        <f>ROUND(I545*H545,2)</f>
        <v>0</v>
      </c>
      <c r="BL545" s="17" t="s">
        <v>139</v>
      </c>
      <c r="BM545" s="206" t="s">
        <v>1070</v>
      </c>
    </row>
    <row r="546" spans="1:65" s="2" customFormat="1" ht="39">
      <c r="A546" s="34"/>
      <c r="B546" s="35"/>
      <c r="C546" s="36"/>
      <c r="D546" s="208" t="s">
        <v>141</v>
      </c>
      <c r="E546" s="36"/>
      <c r="F546" s="209" t="s">
        <v>452</v>
      </c>
      <c r="G546" s="36"/>
      <c r="H546" s="36"/>
      <c r="I546" s="115"/>
      <c r="J546" s="36"/>
      <c r="K546" s="36"/>
      <c r="L546" s="39"/>
      <c r="M546" s="210"/>
      <c r="N546" s="211"/>
      <c r="O546" s="71"/>
      <c r="P546" s="71"/>
      <c r="Q546" s="71"/>
      <c r="R546" s="71"/>
      <c r="S546" s="71"/>
      <c r="T546" s="72"/>
      <c r="U546" s="34"/>
      <c r="V546" s="34"/>
      <c r="W546" s="34"/>
      <c r="X546" s="34"/>
      <c r="Y546" s="34"/>
      <c r="Z546" s="34"/>
      <c r="AA546" s="34"/>
      <c r="AB546" s="34"/>
      <c r="AC546" s="34"/>
      <c r="AD546" s="34"/>
      <c r="AE546" s="34"/>
      <c r="AT546" s="17" t="s">
        <v>141</v>
      </c>
      <c r="AU546" s="17" t="s">
        <v>83</v>
      </c>
    </row>
    <row r="547" spans="1:65" s="12" customFormat="1" ht="11.25">
      <c r="B547" s="212"/>
      <c r="C547" s="213"/>
      <c r="D547" s="208" t="s">
        <v>142</v>
      </c>
      <c r="E547" s="214" t="s">
        <v>1</v>
      </c>
      <c r="F547" s="215" t="s">
        <v>776</v>
      </c>
      <c r="G547" s="213"/>
      <c r="H547" s="214" t="s">
        <v>1</v>
      </c>
      <c r="I547" s="216"/>
      <c r="J547" s="213"/>
      <c r="K547" s="213"/>
      <c r="L547" s="217"/>
      <c r="M547" s="218"/>
      <c r="N547" s="219"/>
      <c r="O547" s="219"/>
      <c r="P547" s="219"/>
      <c r="Q547" s="219"/>
      <c r="R547" s="219"/>
      <c r="S547" s="219"/>
      <c r="T547" s="220"/>
      <c r="AT547" s="221" t="s">
        <v>142</v>
      </c>
      <c r="AU547" s="221" t="s">
        <v>83</v>
      </c>
      <c r="AV547" s="12" t="s">
        <v>83</v>
      </c>
      <c r="AW547" s="12" t="s">
        <v>31</v>
      </c>
      <c r="AX547" s="12" t="s">
        <v>75</v>
      </c>
      <c r="AY547" s="221" t="s">
        <v>132</v>
      </c>
    </row>
    <row r="548" spans="1:65" s="13" customFormat="1" ht="11.25">
      <c r="B548" s="222"/>
      <c r="C548" s="223"/>
      <c r="D548" s="208" t="s">
        <v>142</v>
      </c>
      <c r="E548" s="224" t="s">
        <v>1</v>
      </c>
      <c r="F548" s="225" t="s">
        <v>1071</v>
      </c>
      <c r="G548" s="223"/>
      <c r="H548" s="226">
        <v>6735</v>
      </c>
      <c r="I548" s="227"/>
      <c r="J548" s="223"/>
      <c r="K548" s="223"/>
      <c r="L548" s="228"/>
      <c r="M548" s="229"/>
      <c r="N548" s="230"/>
      <c r="O548" s="230"/>
      <c r="P548" s="230"/>
      <c r="Q548" s="230"/>
      <c r="R548" s="230"/>
      <c r="S548" s="230"/>
      <c r="T548" s="231"/>
      <c r="AT548" s="232" t="s">
        <v>142</v>
      </c>
      <c r="AU548" s="232" t="s">
        <v>83</v>
      </c>
      <c r="AV548" s="13" t="s">
        <v>85</v>
      </c>
      <c r="AW548" s="13" t="s">
        <v>31</v>
      </c>
      <c r="AX548" s="13" t="s">
        <v>75</v>
      </c>
      <c r="AY548" s="232" t="s">
        <v>132</v>
      </c>
    </row>
    <row r="549" spans="1:65" s="14" customFormat="1" ht="11.25">
      <c r="B549" s="233"/>
      <c r="C549" s="234"/>
      <c r="D549" s="208" t="s">
        <v>142</v>
      </c>
      <c r="E549" s="235" t="s">
        <v>1</v>
      </c>
      <c r="F549" s="236" t="s">
        <v>145</v>
      </c>
      <c r="G549" s="234"/>
      <c r="H549" s="237">
        <v>6735</v>
      </c>
      <c r="I549" s="238"/>
      <c r="J549" s="234"/>
      <c r="K549" s="234"/>
      <c r="L549" s="239"/>
      <c r="M549" s="240"/>
      <c r="N549" s="241"/>
      <c r="O549" s="241"/>
      <c r="P549" s="241"/>
      <c r="Q549" s="241"/>
      <c r="R549" s="241"/>
      <c r="S549" s="241"/>
      <c r="T549" s="242"/>
      <c r="AT549" s="243" t="s">
        <v>142</v>
      </c>
      <c r="AU549" s="243" t="s">
        <v>83</v>
      </c>
      <c r="AV549" s="14" t="s">
        <v>139</v>
      </c>
      <c r="AW549" s="14" t="s">
        <v>31</v>
      </c>
      <c r="AX549" s="14" t="s">
        <v>83</v>
      </c>
      <c r="AY549" s="243" t="s">
        <v>132</v>
      </c>
    </row>
    <row r="550" spans="1:65" s="2" customFormat="1" ht="21.75" customHeight="1">
      <c r="A550" s="34"/>
      <c r="B550" s="35"/>
      <c r="C550" s="244" t="s">
        <v>400</v>
      </c>
      <c r="D550" s="244" t="s">
        <v>441</v>
      </c>
      <c r="E550" s="245" t="s">
        <v>778</v>
      </c>
      <c r="F550" s="246" t="s">
        <v>779</v>
      </c>
      <c r="G550" s="247" t="s">
        <v>458</v>
      </c>
      <c r="H550" s="248">
        <v>0.29799999999999999</v>
      </c>
      <c r="I550" s="249"/>
      <c r="J550" s="250">
        <f>ROUND(I550*H550,2)</f>
        <v>0</v>
      </c>
      <c r="K550" s="246" t="s">
        <v>137</v>
      </c>
      <c r="L550" s="39"/>
      <c r="M550" s="251" t="s">
        <v>1</v>
      </c>
      <c r="N550" s="252" t="s">
        <v>40</v>
      </c>
      <c r="O550" s="71"/>
      <c r="P550" s="204">
        <f>O550*H550</f>
        <v>0</v>
      </c>
      <c r="Q550" s="204">
        <v>0</v>
      </c>
      <c r="R550" s="204">
        <f>Q550*H550</f>
        <v>0</v>
      </c>
      <c r="S550" s="204">
        <v>0</v>
      </c>
      <c r="T550" s="205">
        <f>S550*H550</f>
        <v>0</v>
      </c>
      <c r="U550" s="34"/>
      <c r="V550" s="34"/>
      <c r="W550" s="34"/>
      <c r="X550" s="34"/>
      <c r="Y550" s="34"/>
      <c r="Z550" s="34"/>
      <c r="AA550" s="34"/>
      <c r="AB550" s="34"/>
      <c r="AC550" s="34"/>
      <c r="AD550" s="34"/>
      <c r="AE550" s="34"/>
      <c r="AR550" s="206" t="s">
        <v>139</v>
      </c>
      <c r="AT550" s="206" t="s">
        <v>441</v>
      </c>
      <c r="AU550" s="206" t="s">
        <v>83</v>
      </c>
      <c r="AY550" s="17" t="s">
        <v>132</v>
      </c>
      <c r="BE550" s="207">
        <f>IF(N550="základní",J550,0)</f>
        <v>0</v>
      </c>
      <c r="BF550" s="207">
        <f>IF(N550="snížená",J550,0)</f>
        <v>0</v>
      </c>
      <c r="BG550" s="207">
        <f>IF(N550="zákl. přenesená",J550,0)</f>
        <v>0</v>
      </c>
      <c r="BH550" s="207">
        <f>IF(N550="sníž. přenesená",J550,0)</f>
        <v>0</v>
      </c>
      <c r="BI550" s="207">
        <f>IF(N550="nulová",J550,0)</f>
        <v>0</v>
      </c>
      <c r="BJ550" s="17" t="s">
        <v>83</v>
      </c>
      <c r="BK550" s="207">
        <f>ROUND(I550*H550,2)</f>
        <v>0</v>
      </c>
      <c r="BL550" s="17" t="s">
        <v>139</v>
      </c>
      <c r="BM550" s="206" t="s">
        <v>1072</v>
      </c>
    </row>
    <row r="551" spans="1:65" s="2" customFormat="1" ht="97.5">
      <c r="A551" s="34"/>
      <c r="B551" s="35"/>
      <c r="C551" s="36"/>
      <c r="D551" s="208" t="s">
        <v>141</v>
      </c>
      <c r="E551" s="36"/>
      <c r="F551" s="209" t="s">
        <v>781</v>
      </c>
      <c r="G551" s="36"/>
      <c r="H551" s="36"/>
      <c r="I551" s="115"/>
      <c r="J551" s="36"/>
      <c r="K551" s="36"/>
      <c r="L551" s="39"/>
      <c r="M551" s="210"/>
      <c r="N551" s="211"/>
      <c r="O551" s="71"/>
      <c r="P551" s="71"/>
      <c r="Q551" s="71"/>
      <c r="R551" s="71"/>
      <c r="S551" s="71"/>
      <c r="T551" s="72"/>
      <c r="U551" s="34"/>
      <c r="V551" s="34"/>
      <c r="W551" s="34"/>
      <c r="X551" s="34"/>
      <c r="Y551" s="34"/>
      <c r="Z551" s="34"/>
      <c r="AA551" s="34"/>
      <c r="AB551" s="34"/>
      <c r="AC551" s="34"/>
      <c r="AD551" s="34"/>
      <c r="AE551" s="34"/>
      <c r="AT551" s="17" t="s">
        <v>141</v>
      </c>
      <c r="AU551" s="17" t="s">
        <v>83</v>
      </c>
    </row>
    <row r="552" spans="1:65" s="13" customFormat="1" ht="11.25">
      <c r="B552" s="222"/>
      <c r="C552" s="223"/>
      <c r="D552" s="208" t="s">
        <v>142</v>
      </c>
      <c r="E552" s="224" t="s">
        <v>1</v>
      </c>
      <c r="F552" s="225" t="s">
        <v>1073</v>
      </c>
      <c r="G552" s="223"/>
      <c r="H552" s="226">
        <v>0.29799999999999999</v>
      </c>
      <c r="I552" s="227"/>
      <c r="J552" s="223"/>
      <c r="K552" s="223"/>
      <c r="L552" s="228"/>
      <c r="M552" s="229"/>
      <c r="N552" s="230"/>
      <c r="O552" s="230"/>
      <c r="P552" s="230"/>
      <c r="Q552" s="230"/>
      <c r="R552" s="230"/>
      <c r="S552" s="230"/>
      <c r="T552" s="231"/>
      <c r="AT552" s="232" t="s">
        <v>142</v>
      </c>
      <c r="AU552" s="232" t="s">
        <v>83</v>
      </c>
      <c r="AV552" s="13" t="s">
        <v>85</v>
      </c>
      <c r="AW552" s="13" t="s">
        <v>31</v>
      </c>
      <c r="AX552" s="13" t="s">
        <v>75</v>
      </c>
      <c r="AY552" s="232" t="s">
        <v>132</v>
      </c>
    </row>
    <row r="553" spans="1:65" s="14" customFormat="1" ht="11.25">
      <c r="B553" s="233"/>
      <c r="C553" s="234"/>
      <c r="D553" s="208" t="s">
        <v>142</v>
      </c>
      <c r="E553" s="235" t="s">
        <v>1</v>
      </c>
      <c r="F553" s="236" t="s">
        <v>145</v>
      </c>
      <c r="G553" s="234"/>
      <c r="H553" s="237">
        <v>0.29799999999999999</v>
      </c>
      <c r="I553" s="238"/>
      <c r="J553" s="234"/>
      <c r="K553" s="234"/>
      <c r="L553" s="239"/>
      <c r="M553" s="240"/>
      <c r="N553" s="241"/>
      <c r="O553" s="241"/>
      <c r="P553" s="241"/>
      <c r="Q553" s="241"/>
      <c r="R553" s="241"/>
      <c r="S553" s="241"/>
      <c r="T553" s="242"/>
      <c r="AT553" s="243" t="s">
        <v>142</v>
      </c>
      <c r="AU553" s="243" t="s">
        <v>83</v>
      </c>
      <c r="AV553" s="14" t="s">
        <v>139</v>
      </c>
      <c r="AW553" s="14" t="s">
        <v>31</v>
      </c>
      <c r="AX553" s="14" t="s">
        <v>83</v>
      </c>
      <c r="AY553" s="243" t="s">
        <v>132</v>
      </c>
    </row>
    <row r="554" spans="1:65" s="2" customFormat="1" ht="21.75" customHeight="1">
      <c r="A554" s="34"/>
      <c r="B554" s="35"/>
      <c r="C554" s="244" t="s">
        <v>404</v>
      </c>
      <c r="D554" s="244" t="s">
        <v>441</v>
      </c>
      <c r="E554" s="245" t="s">
        <v>1074</v>
      </c>
      <c r="F554" s="246" t="s">
        <v>1075</v>
      </c>
      <c r="G554" s="247" t="s">
        <v>458</v>
      </c>
      <c r="H554" s="248">
        <v>3.14</v>
      </c>
      <c r="I554" s="249"/>
      <c r="J554" s="250">
        <f>ROUND(I554*H554,2)</f>
        <v>0</v>
      </c>
      <c r="K554" s="246" t="s">
        <v>137</v>
      </c>
      <c r="L554" s="39"/>
      <c r="M554" s="251" t="s">
        <v>1</v>
      </c>
      <c r="N554" s="252" t="s">
        <v>40</v>
      </c>
      <c r="O554" s="71"/>
      <c r="P554" s="204">
        <f>O554*H554</f>
        <v>0</v>
      </c>
      <c r="Q554" s="204">
        <v>0</v>
      </c>
      <c r="R554" s="204">
        <f>Q554*H554</f>
        <v>0</v>
      </c>
      <c r="S554" s="204">
        <v>0</v>
      </c>
      <c r="T554" s="205">
        <f>S554*H554</f>
        <v>0</v>
      </c>
      <c r="U554" s="34"/>
      <c r="V554" s="34"/>
      <c r="W554" s="34"/>
      <c r="X554" s="34"/>
      <c r="Y554" s="34"/>
      <c r="Z554" s="34"/>
      <c r="AA554" s="34"/>
      <c r="AB554" s="34"/>
      <c r="AC554" s="34"/>
      <c r="AD554" s="34"/>
      <c r="AE554" s="34"/>
      <c r="AR554" s="206" t="s">
        <v>139</v>
      </c>
      <c r="AT554" s="206" t="s">
        <v>441</v>
      </c>
      <c r="AU554" s="206" t="s">
        <v>83</v>
      </c>
      <c r="AY554" s="17" t="s">
        <v>132</v>
      </c>
      <c r="BE554" s="207">
        <f>IF(N554="základní",J554,0)</f>
        <v>0</v>
      </c>
      <c r="BF554" s="207">
        <f>IF(N554="snížená",J554,0)</f>
        <v>0</v>
      </c>
      <c r="BG554" s="207">
        <f>IF(N554="zákl. přenesená",J554,0)</f>
        <v>0</v>
      </c>
      <c r="BH554" s="207">
        <f>IF(N554="sníž. přenesená",J554,0)</f>
        <v>0</v>
      </c>
      <c r="BI554" s="207">
        <f>IF(N554="nulová",J554,0)</f>
        <v>0</v>
      </c>
      <c r="BJ554" s="17" t="s">
        <v>83</v>
      </c>
      <c r="BK554" s="207">
        <f>ROUND(I554*H554,2)</f>
        <v>0</v>
      </c>
      <c r="BL554" s="17" t="s">
        <v>139</v>
      </c>
      <c r="BM554" s="206" t="s">
        <v>1076</v>
      </c>
    </row>
    <row r="555" spans="1:65" s="2" customFormat="1" ht="97.5">
      <c r="A555" s="34"/>
      <c r="B555" s="35"/>
      <c r="C555" s="36"/>
      <c r="D555" s="208" t="s">
        <v>141</v>
      </c>
      <c r="E555" s="36"/>
      <c r="F555" s="209" t="s">
        <v>1077</v>
      </c>
      <c r="G555" s="36"/>
      <c r="H555" s="36"/>
      <c r="I555" s="115"/>
      <c r="J555" s="36"/>
      <c r="K555" s="36"/>
      <c r="L555" s="39"/>
      <c r="M555" s="210"/>
      <c r="N555" s="211"/>
      <c r="O555" s="71"/>
      <c r="P555" s="71"/>
      <c r="Q555" s="71"/>
      <c r="R555" s="71"/>
      <c r="S555" s="71"/>
      <c r="T555" s="72"/>
      <c r="U555" s="34"/>
      <c r="V555" s="34"/>
      <c r="W555" s="34"/>
      <c r="X555" s="34"/>
      <c r="Y555" s="34"/>
      <c r="Z555" s="34"/>
      <c r="AA555" s="34"/>
      <c r="AB555" s="34"/>
      <c r="AC555" s="34"/>
      <c r="AD555" s="34"/>
      <c r="AE555" s="34"/>
      <c r="AT555" s="17" t="s">
        <v>141</v>
      </c>
      <c r="AU555" s="17" t="s">
        <v>83</v>
      </c>
    </row>
    <row r="556" spans="1:65" s="13" customFormat="1" ht="11.25">
      <c r="B556" s="222"/>
      <c r="C556" s="223"/>
      <c r="D556" s="208" t="s">
        <v>142</v>
      </c>
      <c r="E556" s="224" t="s">
        <v>1</v>
      </c>
      <c r="F556" s="225" t="s">
        <v>1078</v>
      </c>
      <c r="G556" s="223"/>
      <c r="H556" s="226">
        <v>2.085</v>
      </c>
      <c r="I556" s="227"/>
      <c r="J556" s="223"/>
      <c r="K556" s="223"/>
      <c r="L556" s="228"/>
      <c r="M556" s="229"/>
      <c r="N556" s="230"/>
      <c r="O556" s="230"/>
      <c r="P556" s="230"/>
      <c r="Q556" s="230"/>
      <c r="R556" s="230"/>
      <c r="S556" s="230"/>
      <c r="T556" s="231"/>
      <c r="AT556" s="232" t="s">
        <v>142</v>
      </c>
      <c r="AU556" s="232" t="s">
        <v>83</v>
      </c>
      <c r="AV556" s="13" t="s">
        <v>85</v>
      </c>
      <c r="AW556" s="13" t="s">
        <v>31</v>
      </c>
      <c r="AX556" s="13" t="s">
        <v>75</v>
      </c>
      <c r="AY556" s="232" t="s">
        <v>132</v>
      </c>
    </row>
    <row r="557" spans="1:65" s="13" customFormat="1" ht="11.25">
      <c r="B557" s="222"/>
      <c r="C557" s="223"/>
      <c r="D557" s="208" t="s">
        <v>142</v>
      </c>
      <c r="E557" s="224" t="s">
        <v>1</v>
      </c>
      <c r="F557" s="225" t="s">
        <v>1079</v>
      </c>
      <c r="G557" s="223"/>
      <c r="H557" s="226">
        <v>1.0549999999999999</v>
      </c>
      <c r="I557" s="227"/>
      <c r="J557" s="223"/>
      <c r="K557" s="223"/>
      <c r="L557" s="228"/>
      <c r="M557" s="229"/>
      <c r="N557" s="230"/>
      <c r="O557" s="230"/>
      <c r="P557" s="230"/>
      <c r="Q557" s="230"/>
      <c r="R557" s="230"/>
      <c r="S557" s="230"/>
      <c r="T557" s="231"/>
      <c r="AT557" s="232" t="s">
        <v>142</v>
      </c>
      <c r="AU557" s="232" t="s">
        <v>83</v>
      </c>
      <c r="AV557" s="13" t="s">
        <v>85</v>
      </c>
      <c r="AW557" s="13" t="s">
        <v>31</v>
      </c>
      <c r="AX557" s="13" t="s">
        <v>75</v>
      </c>
      <c r="AY557" s="232" t="s">
        <v>132</v>
      </c>
    </row>
    <row r="558" spans="1:65" s="14" customFormat="1" ht="11.25">
      <c r="B558" s="233"/>
      <c r="C558" s="234"/>
      <c r="D558" s="208" t="s">
        <v>142</v>
      </c>
      <c r="E558" s="235" t="s">
        <v>1</v>
      </c>
      <c r="F558" s="236" t="s">
        <v>145</v>
      </c>
      <c r="G558" s="234"/>
      <c r="H558" s="237">
        <v>3.1399999999999997</v>
      </c>
      <c r="I558" s="238"/>
      <c r="J558" s="234"/>
      <c r="K558" s="234"/>
      <c r="L558" s="239"/>
      <c r="M558" s="240"/>
      <c r="N558" s="241"/>
      <c r="O558" s="241"/>
      <c r="P558" s="241"/>
      <c r="Q558" s="241"/>
      <c r="R558" s="241"/>
      <c r="S558" s="241"/>
      <c r="T558" s="242"/>
      <c r="AT558" s="243" t="s">
        <v>142</v>
      </c>
      <c r="AU558" s="243" t="s">
        <v>83</v>
      </c>
      <c r="AV558" s="14" t="s">
        <v>139</v>
      </c>
      <c r="AW558" s="14" t="s">
        <v>31</v>
      </c>
      <c r="AX558" s="14" t="s">
        <v>83</v>
      </c>
      <c r="AY558" s="243" t="s">
        <v>132</v>
      </c>
    </row>
    <row r="559" spans="1:65" s="2" customFormat="1" ht="21.75" customHeight="1">
      <c r="A559" s="34"/>
      <c r="B559" s="35"/>
      <c r="C559" s="244" t="s">
        <v>408</v>
      </c>
      <c r="D559" s="244" t="s">
        <v>441</v>
      </c>
      <c r="E559" s="245" t="s">
        <v>485</v>
      </c>
      <c r="F559" s="246" t="s">
        <v>486</v>
      </c>
      <c r="G559" s="247" t="s">
        <v>458</v>
      </c>
      <c r="H559" s="248">
        <v>0.747</v>
      </c>
      <c r="I559" s="249"/>
      <c r="J559" s="250">
        <f>ROUND(I559*H559,2)</f>
        <v>0</v>
      </c>
      <c r="K559" s="246" t="s">
        <v>137</v>
      </c>
      <c r="L559" s="39"/>
      <c r="M559" s="251" t="s">
        <v>1</v>
      </c>
      <c r="N559" s="252" t="s">
        <v>40</v>
      </c>
      <c r="O559" s="71"/>
      <c r="P559" s="204">
        <f>O559*H559</f>
        <v>0</v>
      </c>
      <c r="Q559" s="204">
        <v>0</v>
      </c>
      <c r="R559" s="204">
        <f>Q559*H559</f>
        <v>0</v>
      </c>
      <c r="S559" s="204">
        <v>0</v>
      </c>
      <c r="T559" s="205">
        <f>S559*H559</f>
        <v>0</v>
      </c>
      <c r="U559" s="34"/>
      <c r="V559" s="34"/>
      <c r="W559" s="34"/>
      <c r="X559" s="34"/>
      <c r="Y559" s="34"/>
      <c r="Z559" s="34"/>
      <c r="AA559" s="34"/>
      <c r="AB559" s="34"/>
      <c r="AC559" s="34"/>
      <c r="AD559" s="34"/>
      <c r="AE559" s="34"/>
      <c r="AR559" s="206" t="s">
        <v>139</v>
      </c>
      <c r="AT559" s="206" t="s">
        <v>441</v>
      </c>
      <c r="AU559" s="206" t="s">
        <v>83</v>
      </c>
      <c r="AY559" s="17" t="s">
        <v>132</v>
      </c>
      <c r="BE559" s="207">
        <f>IF(N559="základní",J559,0)</f>
        <v>0</v>
      </c>
      <c r="BF559" s="207">
        <f>IF(N559="snížená",J559,0)</f>
        <v>0</v>
      </c>
      <c r="BG559" s="207">
        <f>IF(N559="zákl. přenesená",J559,0)</f>
        <v>0</v>
      </c>
      <c r="BH559" s="207">
        <f>IF(N559="sníž. přenesená",J559,0)</f>
        <v>0</v>
      </c>
      <c r="BI559" s="207">
        <f>IF(N559="nulová",J559,0)</f>
        <v>0</v>
      </c>
      <c r="BJ559" s="17" t="s">
        <v>83</v>
      </c>
      <c r="BK559" s="207">
        <f>ROUND(I559*H559,2)</f>
        <v>0</v>
      </c>
      <c r="BL559" s="17" t="s">
        <v>139</v>
      </c>
      <c r="BM559" s="206" t="s">
        <v>1080</v>
      </c>
    </row>
    <row r="560" spans="1:65" s="2" customFormat="1" ht="48.75">
      <c r="A560" s="34"/>
      <c r="B560" s="35"/>
      <c r="C560" s="36"/>
      <c r="D560" s="208" t="s">
        <v>141</v>
      </c>
      <c r="E560" s="36"/>
      <c r="F560" s="209" t="s">
        <v>488</v>
      </c>
      <c r="G560" s="36"/>
      <c r="H560" s="36"/>
      <c r="I560" s="115"/>
      <c r="J560" s="36"/>
      <c r="K560" s="36"/>
      <c r="L560" s="39"/>
      <c r="M560" s="210"/>
      <c r="N560" s="211"/>
      <c r="O560" s="71"/>
      <c r="P560" s="71"/>
      <c r="Q560" s="71"/>
      <c r="R560" s="71"/>
      <c r="S560" s="71"/>
      <c r="T560" s="72"/>
      <c r="U560" s="34"/>
      <c r="V560" s="34"/>
      <c r="W560" s="34"/>
      <c r="X560" s="34"/>
      <c r="Y560" s="34"/>
      <c r="Z560" s="34"/>
      <c r="AA560" s="34"/>
      <c r="AB560" s="34"/>
      <c r="AC560" s="34"/>
      <c r="AD560" s="34"/>
      <c r="AE560" s="34"/>
      <c r="AT560" s="17" t="s">
        <v>141</v>
      </c>
      <c r="AU560" s="17" t="s">
        <v>83</v>
      </c>
    </row>
    <row r="561" spans="1:65" s="13" customFormat="1" ht="11.25">
      <c r="B561" s="222"/>
      <c r="C561" s="223"/>
      <c r="D561" s="208" t="s">
        <v>142</v>
      </c>
      <c r="E561" s="224" t="s">
        <v>1</v>
      </c>
      <c r="F561" s="225" t="s">
        <v>1081</v>
      </c>
      <c r="G561" s="223"/>
      <c r="H561" s="226">
        <v>0.44900000000000001</v>
      </c>
      <c r="I561" s="227"/>
      <c r="J561" s="223"/>
      <c r="K561" s="223"/>
      <c r="L561" s="228"/>
      <c r="M561" s="229"/>
      <c r="N561" s="230"/>
      <c r="O561" s="230"/>
      <c r="P561" s="230"/>
      <c r="Q561" s="230"/>
      <c r="R561" s="230"/>
      <c r="S561" s="230"/>
      <c r="T561" s="231"/>
      <c r="AT561" s="232" t="s">
        <v>142</v>
      </c>
      <c r="AU561" s="232" t="s">
        <v>83</v>
      </c>
      <c r="AV561" s="13" t="s">
        <v>85</v>
      </c>
      <c r="AW561" s="13" t="s">
        <v>31</v>
      </c>
      <c r="AX561" s="13" t="s">
        <v>75</v>
      </c>
      <c r="AY561" s="232" t="s">
        <v>132</v>
      </c>
    </row>
    <row r="562" spans="1:65" s="13" customFormat="1" ht="11.25">
      <c r="B562" s="222"/>
      <c r="C562" s="223"/>
      <c r="D562" s="208" t="s">
        <v>142</v>
      </c>
      <c r="E562" s="224" t="s">
        <v>1</v>
      </c>
      <c r="F562" s="225" t="s">
        <v>1073</v>
      </c>
      <c r="G562" s="223"/>
      <c r="H562" s="226">
        <v>0.29799999999999999</v>
      </c>
      <c r="I562" s="227"/>
      <c r="J562" s="223"/>
      <c r="K562" s="223"/>
      <c r="L562" s="228"/>
      <c r="M562" s="229"/>
      <c r="N562" s="230"/>
      <c r="O562" s="230"/>
      <c r="P562" s="230"/>
      <c r="Q562" s="230"/>
      <c r="R562" s="230"/>
      <c r="S562" s="230"/>
      <c r="T562" s="231"/>
      <c r="AT562" s="232" t="s">
        <v>142</v>
      </c>
      <c r="AU562" s="232" t="s">
        <v>83</v>
      </c>
      <c r="AV562" s="13" t="s">
        <v>85</v>
      </c>
      <c r="AW562" s="13" t="s">
        <v>31</v>
      </c>
      <c r="AX562" s="13" t="s">
        <v>75</v>
      </c>
      <c r="AY562" s="232" t="s">
        <v>132</v>
      </c>
    </row>
    <row r="563" spans="1:65" s="14" customFormat="1" ht="11.25">
      <c r="B563" s="233"/>
      <c r="C563" s="234"/>
      <c r="D563" s="208" t="s">
        <v>142</v>
      </c>
      <c r="E563" s="235" t="s">
        <v>1</v>
      </c>
      <c r="F563" s="236" t="s">
        <v>145</v>
      </c>
      <c r="G563" s="234"/>
      <c r="H563" s="237">
        <v>0.747</v>
      </c>
      <c r="I563" s="238"/>
      <c r="J563" s="234"/>
      <c r="K563" s="234"/>
      <c r="L563" s="239"/>
      <c r="M563" s="240"/>
      <c r="N563" s="241"/>
      <c r="O563" s="241"/>
      <c r="P563" s="241"/>
      <c r="Q563" s="241"/>
      <c r="R563" s="241"/>
      <c r="S563" s="241"/>
      <c r="T563" s="242"/>
      <c r="AT563" s="243" t="s">
        <v>142</v>
      </c>
      <c r="AU563" s="243" t="s">
        <v>83</v>
      </c>
      <c r="AV563" s="14" t="s">
        <v>139</v>
      </c>
      <c r="AW563" s="14" t="s">
        <v>31</v>
      </c>
      <c r="AX563" s="14" t="s">
        <v>83</v>
      </c>
      <c r="AY563" s="243" t="s">
        <v>132</v>
      </c>
    </row>
    <row r="564" spans="1:65" s="2" customFormat="1" ht="21.75" customHeight="1">
      <c r="A564" s="34"/>
      <c r="B564" s="35"/>
      <c r="C564" s="244" t="s">
        <v>412</v>
      </c>
      <c r="D564" s="244" t="s">
        <v>441</v>
      </c>
      <c r="E564" s="245" t="s">
        <v>1082</v>
      </c>
      <c r="F564" s="246" t="s">
        <v>1083</v>
      </c>
      <c r="G564" s="247" t="s">
        <v>458</v>
      </c>
      <c r="H564" s="248">
        <v>2.6909999999999998</v>
      </c>
      <c r="I564" s="249"/>
      <c r="J564" s="250">
        <f>ROUND(I564*H564,2)</f>
        <v>0</v>
      </c>
      <c r="K564" s="246" t="s">
        <v>137</v>
      </c>
      <c r="L564" s="39"/>
      <c r="M564" s="251" t="s">
        <v>1</v>
      </c>
      <c r="N564" s="252" t="s">
        <v>40</v>
      </c>
      <c r="O564" s="71"/>
      <c r="P564" s="204">
        <f>O564*H564</f>
        <v>0</v>
      </c>
      <c r="Q564" s="204">
        <v>0</v>
      </c>
      <c r="R564" s="204">
        <f>Q564*H564</f>
        <v>0</v>
      </c>
      <c r="S564" s="204">
        <v>0</v>
      </c>
      <c r="T564" s="205">
        <f>S564*H564</f>
        <v>0</v>
      </c>
      <c r="U564" s="34"/>
      <c r="V564" s="34"/>
      <c r="W564" s="34"/>
      <c r="X564" s="34"/>
      <c r="Y564" s="34"/>
      <c r="Z564" s="34"/>
      <c r="AA564" s="34"/>
      <c r="AB564" s="34"/>
      <c r="AC564" s="34"/>
      <c r="AD564" s="34"/>
      <c r="AE564" s="34"/>
      <c r="AR564" s="206" t="s">
        <v>139</v>
      </c>
      <c r="AT564" s="206" t="s">
        <v>441</v>
      </c>
      <c r="AU564" s="206" t="s">
        <v>83</v>
      </c>
      <c r="AY564" s="17" t="s">
        <v>132</v>
      </c>
      <c r="BE564" s="207">
        <f>IF(N564="základní",J564,0)</f>
        <v>0</v>
      </c>
      <c r="BF564" s="207">
        <f>IF(N564="snížená",J564,0)</f>
        <v>0</v>
      </c>
      <c r="BG564" s="207">
        <f>IF(N564="zákl. přenesená",J564,0)</f>
        <v>0</v>
      </c>
      <c r="BH564" s="207">
        <f>IF(N564="sníž. přenesená",J564,0)</f>
        <v>0</v>
      </c>
      <c r="BI564" s="207">
        <f>IF(N564="nulová",J564,0)</f>
        <v>0</v>
      </c>
      <c r="BJ564" s="17" t="s">
        <v>83</v>
      </c>
      <c r="BK564" s="207">
        <f>ROUND(I564*H564,2)</f>
        <v>0</v>
      </c>
      <c r="BL564" s="17" t="s">
        <v>139</v>
      </c>
      <c r="BM564" s="206" t="s">
        <v>1084</v>
      </c>
    </row>
    <row r="565" spans="1:65" s="2" customFormat="1" ht="48.75">
      <c r="A565" s="34"/>
      <c r="B565" s="35"/>
      <c r="C565" s="36"/>
      <c r="D565" s="208" t="s">
        <v>141</v>
      </c>
      <c r="E565" s="36"/>
      <c r="F565" s="209" t="s">
        <v>1085</v>
      </c>
      <c r="G565" s="36"/>
      <c r="H565" s="36"/>
      <c r="I565" s="115"/>
      <c r="J565" s="36"/>
      <c r="K565" s="36"/>
      <c r="L565" s="39"/>
      <c r="M565" s="210"/>
      <c r="N565" s="211"/>
      <c r="O565" s="71"/>
      <c r="P565" s="71"/>
      <c r="Q565" s="71"/>
      <c r="R565" s="71"/>
      <c r="S565" s="71"/>
      <c r="T565" s="72"/>
      <c r="U565" s="34"/>
      <c r="V565" s="34"/>
      <c r="W565" s="34"/>
      <c r="X565" s="34"/>
      <c r="Y565" s="34"/>
      <c r="Z565" s="34"/>
      <c r="AA565" s="34"/>
      <c r="AB565" s="34"/>
      <c r="AC565" s="34"/>
      <c r="AD565" s="34"/>
      <c r="AE565" s="34"/>
      <c r="AT565" s="17" t="s">
        <v>141</v>
      </c>
      <c r="AU565" s="17" t="s">
        <v>83</v>
      </c>
    </row>
    <row r="566" spans="1:65" s="13" customFormat="1" ht="11.25">
      <c r="B566" s="222"/>
      <c r="C566" s="223"/>
      <c r="D566" s="208" t="s">
        <v>142</v>
      </c>
      <c r="E566" s="224" t="s">
        <v>1</v>
      </c>
      <c r="F566" s="225" t="s">
        <v>1086</v>
      </c>
      <c r="G566" s="223"/>
      <c r="H566" s="226">
        <v>0.51</v>
      </c>
      <c r="I566" s="227"/>
      <c r="J566" s="223"/>
      <c r="K566" s="223"/>
      <c r="L566" s="228"/>
      <c r="M566" s="229"/>
      <c r="N566" s="230"/>
      <c r="O566" s="230"/>
      <c r="P566" s="230"/>
      <c r="Q566" s="230"/>
      <c r="R566" s="230"/>
      <c r="S566" s="230"/>
      <c r="T566" s="231"/>
      <c r="AT566" s="232" t="s">
        <v>142</v>
      </c>
      <c r="AU566" s="232" t="s">
        <v>83</v>
      </c>
      <c r="AV566" s="13" t="s">
        <v>85</v>
      </c>
      <c r="AW566" s="13" t="s">
        <v>31</v>
      </c>
      <c r="AX566" s="13" t="s">
        <v>75</v>
      </c>
      <c r="AY566" s="232" t="s">
        <v>132</v>
      </c>
    </row>
    <row r="567" spans="1:65" s="13" customFormat="1" ht="11.25">
      <c r="B567" s="222"/>
      <c r="C567" s="223"/>
      <c r="D567" s="208" t="s">
        <v>142</v>
      </c>
      <c r="E567" s="224" t="s">
        <v>1</v>
      </c>
      <c r="F567" s="225" t="s">
        <v>1087</v>
      </c>
      <c r="G567" s="223"/>
      <c r="H567" s="226">
        <v>1.1259999999999999</v>
      </c>
      <c r="I567" s="227"/>
      <c r="J567" s="223"/>
      <c r="K567" s="223"/>
      <c r="L567" s="228"/>
      <c r="M567" s="229"/>
      <c r="N567" s="230"/>
      <c r="O567" s="230"/>
      <c r="P567" s="230"/>
      <c r="Q567" s="230"/>
      <c r="R567" s="230"/>
      <c r="S567" s="230"/>
      <c r="T567" s="231"/>
      <c r="AT567" s="232" t="s">
        <v>142</v>
      </c>
      <c r="AU567" s="232" t="s">
        <v>83</v>
      </c>
      <c r="AV567" s="13" t="s">
        <v>85</v>
      </c>
      <c r="AW567" s="13" t="s">
        <v>31</v>
      </c>
      <c r="AX567" s="13" t="s">
        <v>75</v>
      </c>
      <c r="AY567" s="232" t="s">
        <v>132</v>
      </c>
    </row>
    <row r="568" spans="1:65" s="13" customFormat="1" ht="11.25">
      <c r="B568" s="222"/>
      <c r="C568" s="223"/>
      <c r="D568" s="208" t="s">
        <v>142</v>
      </c>
      <c r="E568" s="224" t="s">
        <v>1</v>
      </c>
      <c r="F568" s="225" t="s">
        <v>1079</v>
      </c>
      <c r="G568" s="223"/>
      <c r="H568" s="226">
        <v>1.0549999999999999</v>
      </c>
      <c r="I568" s="227"/>
      <c r="J568" s="223"/>
      <c r="K568" s="223"/>
      <c r="L568" s="228"/>
      <c r="M568" s="229"/>
      <c r="N568" s="230"/>
      <c r="O568" s="230"/>
      <c r="P568" s="230"/>
      <c r="Q568" s="230"/>
      <c r="R568" s="230"/>
      <c r="S568" s="230"/>
      <c r="T568" s="231"/>
      <c r="AT568" s="232" t="s">
        <v>142</v>
      </c>
      <c r="AU568" s="232" t="s">
        <v>83</v>
      </c>
      <c r="AV568" s="13" t="s">
        <v>85</v>
      </c>
      <c r="AW568" s="13" t="s">
        <v>31</v>
      </c>
      <c r="AX568" s="13" t="s">
        <v>75</v>
      </c>
      <c r="AY568" s="232" t="s">
        <v>132</v>
      </c>
    </row>
    <row r="569" spans="1:65" s="14" customFormat="1" ht="11.25">
      <c r="B569" s="233"/>
      <c r="C569" s="234"/>
      <c r="D569" s="208" t="s">
        <v>142</v>
      </c>
      <c r="E569" s="235" t="s">
        <v>1</v>
      </c>
      <c r="F569" s="236" t="s">
        <v>145</v>
      </c>
      <c r="G569" s="234"/>
      <c r="H569" s="237">
        <v>2.6909999999999998</v>
      </c>
      <c r="I569" s="238"/>
      <c r="J569" s="234"/>
      <c r="K569" s="234"/>
      <c r="L569" s="239"/>
      <c r="M569" s="240"/>
      <c r="N569" s="241"/>
      <c r="O569" s="241"/>
      <c r="P569" s="241"/>
      <c r="Q569" s="241"/>
      <c r="R569" s="241"/>
      <c r="S569" s="241"/>
      <c r="T569" s="242"/>
      <c r="AT569" s="243" t="s">
        <v>142</v>
      </c>
      <c r="AU569" s="243" t="s">
        <v>83</v>
      </c>
      <c r="AV569" s="14" t="s">
        <v>139</v>
      </c>
      <c r="AW569" s="14" t="s">
        <v>31</v>
      </c>
      <c r="AX569" s="14" t="s">
        <v>83</v>
      </c>
      <c r="AY569" s="243" t="s">
        <v>132</v>
      </c>
    </row>
    <row r="570" spans="1:65" s="2" customFormat="1" ht="21.75" customHeight="1">
      <c r="A570" s="34"/>
      <c r="B570" s="35"/>
      <c r="C570" s="244" t="s">
        <v>416</v>
      </c>
      <c r="D570" s="244" t="s">
        <v>441</v>
      </c>
      <c r="E570" s="245" t="s">
        <v>471</v>
      </c>
      <c r="F570" s="246" t="s">
        <v>472</v>
      </c>
      <c r="G570" s="247" t="s">
        <v>458</v>
      </c>
      <c r="H570" s="248">
        <v>2.512</v>
      </c>
      <c r="I570" s="249"/>
      <c r="J570" s="250">
        <f>ROUND(I570*H570,2)</f>
        <v>0</v>
      </c>
      <c r="K570" s="246" t="s">
        <v>137</v>
      </c>
      <c r="L570" s="39"/>
      <c r="M570" s="251" t="s">
        <v>1</v>
      </c>
      <c r="N570" s="252" t="s">
        <v>40</v>
      </c>
      <c r="O570" s="71"/>
      <c r="P570" s="204">
        <f>O570*H570</f>
        <v>0</v>
      </c>
      <c r="Q570" s="204">
        <v>0</v>
      </c>
      <c r="R570" s="204">
        <f>Q570*H570</f>
        <v>0</v>
      </c>
      <c r="S570" s="204">
        <v>0</v>
      </c>
      <c r="T570" s="205">
        <f>S570*H570</f>
        <v>0</v>
      </c>
      <c r="U570" s="34"/>
      <c r="V570" s="34"/>
      <c r="W570" s="34"/>
      <c r="X570" s="34"/>
      <c r="Y570" s="34"/>
      <c r="Z570" s="34"/>
      <c r="AA570" s="34"/>
      <c r="AB570" s="34"/>
      <c r="AC570" s="34"/>
      <c r="AD570" s="34"/>
      <c r="AE570" s="34"/>
      <c r="AR570" s="206" t="s">
        <v>139</v>
      </c>
      <c r="AT570" s="206" t="s">
        <v>441</v>
      </c>
      <c r="AU570" s="206" t="s">
        <v>83</v>
      </c>
      <c r="AY570" s="17" t="s">
        <v>132</v>
      </c>
      <c r="BE570" s="207">
        <f>IF(N570="základní",J570,0)</f>
        <v>0</v>
      </c>
      <c r="BF570" s="207">
        <f>IF(N570="snížená",J570,0)</f>
        <v>0</v>
      </c>
      <c r="BG570" s="207">
        <f>IF(N570="zákl. přenesená",J570,0)</f>
        <v>0</v>
      </c>
      <c r="BH570" s="207">
        <f>IF(N570="sníž. přenesená",J570,0)</f>
        <v>0</v>
      </c>
      <c r="BI570" s="207">
        <f>IF(N570="nulová",J570,0)</f>
        <v>0</v>
      </c>
      <c r="BJ570" s="17" t="s">
        <v>83</v>
      </c>
      <c r="BK570" s="207">
        <f>ROUND(I570*H570,2)</f>
        <v>0</v>
      </c>
      <c r="BL570" s="17" t="s">
        <v>139</v>
      </c>
      <c r="BM570" s="206" t="s">
        <v>1088</v>
      </c>
    </row>
    <row r="571" spans="1:65" s="2" customFormat="1" ht="58.5">
      <c r="A571" s="34"/>
      <c r="B571" s="35"/>
      <c r="C571" s="36"/>
      <c r="D571" s="208" t="s">
        <v>141</v>
      </c>
      <c r="E571" s="36"/>
      <c r="F571" s="209" t="s">
        <v>474</v>
      </c>
      <c r="G571" s="36"/>
      <c r="H571" s="36"/>
      <c r="I571" s="115"/>
      <c r="J571" s="36"/>
      <c r="K571" s="36"/>
      <c r="L571" s="39"/>
      <c r="M571" s="210"/>
      <c r="N571" s="211"/>
      <c r="O571" s="71"/>
      <c r="P571" s="71"/>
      <c r="Q571" s="71"/>
      <c r="R571" s="71"/>
      <c r="S571" s="71"/>
      <c r="T571" s="72"/>
      <c r="U571" s="34"/>
      <c r="V571" s="34"/>
      <c r="W571" s="34"/>
      <c r="X571" s="34"/>
      <c r="Y571" s="34"/>
      <c r="Z571" s="34"/>
      <c r="AA571" s="34"/>
      <c r="AB571" s="34"/>
      <c r="AC571" s="34"/>
      <c r="AD571" s="34"/>
      <c r="AE571" s="34"/>
      <c r="AT571" s="17" t="s">
        <v>141</v>
      </c>
      <c r="AU571" s="17" t="s">
        <v>83</v>
      </c>
    </row>
    <row r="572" spans="1:65" s="13" customFormat="1" ht="11.25">
      <c r="B572" s="222"/>
      <c r="C572" s="223"/>
      <c r="D572" s="208" t="s">
        <v>142</v>
      </c>
      <c r="E572" s="224" t="s">
        <v>1</v>
      </c>
      <c r="F572" s="225" t="s">
        <v>1089</v>
      </c>
      <c r="G572" s="223"/>
      <c r="H572" s="226">
        <v>2E-3</v>
      </c>
      <c r="I572" s="227"/>
      <c r="J572" s="223"/>
      <c r="K572" s="223"/>
      <c r="L572" s="228"/>
      <c r="M572" s="229"/>
      <c r="N572" s="230"/>
      <c r="O572" s="230"/>
      <c r="P572" s="230"/>
      <c r="Q572" s="230"/>
      <c r="R572" s="230"/>
      <c r="S572" s="230"/>
      <c r="T572" s="231"/>
      <c r="AT572" s="232" t="s">
        <v>142</v>
      </c>
      <c r="AU572" s="232" t="s">
        <v>83</v>
      </c>
      <c r="AV572" s="13" t="s">
        <v>85</v>
      </c>
      <c r="AW572" s="13" t="s">
        <v>31</v>
      </c>
      <c r="AX572" s="13" t="s">
        <v>75</v>
      </c>
      <c r="AY572" s="232" t="s">
        <v>132</v>
      </c>
    </row>
    <row r="573" spans="1:65" s="13" customFormat="1" ht="11.25">
      <c r="B573" s="222"/>
      <c r="C573" s="223"/>
      <c r="D573" s="208" t="s">
        <v>142</v>
      </c>
      <c r="E573" s="224" t="s">
        <v>1</v>
      </c>
      <c r="F573" s="225" t="s">
        <v>1090</v>
      </c>
      <c r="G573" s="223"/>
      <c r="H573" s="226">
        <v>0.44700000000000001</v>
      </c>
      <c r="I573" s="227"/>
      <c r="J573" s="223"/>
      <c r="K573" s="223"/>
      <c r="L573" s="228"/>
      <c r="M573" s="229"/>
      <c r="N573" s="230"/>
      <c r="O573" s="230"/>
      <c r="P573" s="230"/>
      <c r="Q573" s="230"/>
      <c r="R573" s="230"/>
      <c r="S573" s="230"/>
      <c r="T573" s="231"/>
      <c r="AT573" s="232" t="s">
        <v>142</v>
      </c>
      <c r="AU573" s="232" t="s">
        <v>83</v>
      </c>
      <c r="AV573" s="13" t="s">
        <v>85</v>
      </c>
      <c r="AW573" s="13" t="s">
        <v>31</v>
      </c>
      <c r="AX573" s="13" t="s">
        <v>75</v>
      </c>
      <c r="AY573" s="232" t="s">
        <v>132</v>
      </c>
    </row>
    <row r="574" spans="1:65" s="13" customFormat="1" ht="11.25">
      <c r="B574" s="222"/>
      <c r="C574" s="223"/>
      <c r="D574" s="208" t="s">
        <v>142</v>
      </c>
      <c r="E574" s="224" t="s">
        <v>1</v>
      </c>
      <c r="F574" s="225" t="s">
        <v>1091</v>
      </c>
      <c r="G574" s="223"/>
      <c r="H574" s="226">
        <v>0.27300000000000002</v>
      </c>
      <c r="I574" s="227"/>
      <c r="J574" s="223"/>
      <c r="K574" s="223"/>
      <c r="L574" s="228"/>
      <c r="M574" s="229"/>
      <c r="N574" s="230"/>
      <c r="O574" s="230"/>
      <c r="P574" s="230"/>
      <c r="Q574" s="230"/>
      <c r="R574" s="230"/>
      <c r="S574" s="230"/>
      <c r="T574" s="231"/>
      <c r="AT574" s="232" t="s">
        <v>142</v>
      </c>
      <c r="AU574" s="232" t="s">
        <v>83</v>
      </c>
      <c r="AV574" s="13" t="s">
        <v>85</v>
      </c>
      <c r="AW574" s="13" t="s">
        <v>31</v>
      </c>
      <c r="AX574" s="13" t="s">
        <v>75</v>
      </c>
      <c r="AY574" s="232" t="s">
        <v>132</v>
      </c>
    </row>
    <row r="575" spans="1:65" s="13" customFormat="1" ht="11.25">
      <c r="B575" s="222"/>
      <c r="C575" s="223"/>
      <c r="D575" s="208" t="s">
        <v>142</v>
      </c>
      <c r="E575" s="224" t="s">
        <v>1</v>
      </c>
      <c r="F575" s="225" t="s">
        <v>1092</v>
      </c>
      <c r="G575" s="223"/>
      <c r="H575" s="226">
        <v>0.7</v>
      </c>
      <c r="I575" s="227"/>
      <c r="J575" s="223"/>
      <c r="K575" s="223"/>
      <c r="L575" s="228"/>
      <c r="M575" s="229"/>
      <c r="N575" s="230"/>
      <c r="O575" s="230"/>
      <c r="P575" s="230"/>
      <c r="Q575" s="230"/>
      <c r="R575" s="230"/>
      <c r="S575" s="230"/>
      <c r="T575" s="231"/>
      <c r="AT575" s="232" t="s">
        <v>142</v>
      </c>
      <c r="AU575" s="232" t="s">
        <v>83</v>
      </c>
      <c r="AV575" s="13" t="s">
        <v>85</v>
      </c>
      <c r="AW575" s="13" t="s">
        <v>31</v>
      </c>
      <c r="AX575" s="13" t="s">
        <v>75</v>
      </c>
      <c r="AY575" s="232" t="s">
        <v>132</v>
      </c>
    </row>
    <row r="576" spans="1:65" s="13" customFormat="1" ht="11.25">
      <c r="B576" s="222"/>
      <c r="C576" s="223"/>
      <c r="D576" s="208" t="s">
        <v>142</v>
      </c>
      <c r="E576" s="224" t="s">
        <v>1</v>
      </c>
      <c r="F576" s="225" t="s">
        <v>1093</v>
      </c>
      <c r="G576" s="223"/>
      <c r="H576" s="226">
        <v>3.5000000000000003E-2</v>
      </c>
      <c r="I576" s="227"/>
      <c r="J576" s="223"/>
      <c r="K576" s="223"/>
      <c r="L576" s="228"/>
      <c r="M576" s="229"/>
      <c r="N576" s="230"/>
      <c r="O576" s="230"/>
      <c r="P576" s="230"/>
      <c r="Q576" s="230"/>
      <c r="R576" s="230"/>
      <c r="S576" s="230"/>
      <c r="T576" s="231"/>
      <c r="AT576" s="232" t="s">
        <v>142</v>
      </c>
      <c r="AU576" s="232" t="s">
        <v>83</v>
      </c>
      <c r="AV576" s="13" t="s">
        <v>85</v>
      </c>
      <c r="AW576" s="13" t="s">
        <v>31</v>
      </c>
      <c r="AX576" s="13" t="s">
        <v>75</v>
      </c>
      <c r="AY576" s="232" t="s">
        <v>132</v>
      </c>
    </row>
    <row r="577" spans="1:65" s="13" customFormat="1" ht="11.25">
      <c r="B577" s="222"/>
      <c r="C577" s="223"/>
      <c r="D577" s="208" t="s">
        <v>142</v>
      </c>
      <c r="E577" s="224" t="s">
        <v>1</v>
      </c>
      <c r="F577" s="225" t="s">
        <v>1079</v>
      </c>
      <c r="G577" s="223"/>
      <c r="H577" s="226">
        <v>1.0549999999999999</v>
      </c>
      <c r="I577" s="227"/>
      <c r="J577" s="223"/>
      <c r="K577" s="223"/>
      <c r="L577" s="228"/>
      <c r="M577" s="229"/>
      <c r="N577" s="230"/>
      <c r="O577" s="230"/>
      <c r="P577" s="230"/>
      <c r="Q577" s="230"/>
      <c r="R577" s="230"/>
      <c r="S577" s="230"/>
      <c r="T577" s="231"/>
      <c r="AT577" s="232" t="s">
        <v>142</v>
      </c>
      <c r="AU577" s="232" t="s">
        <v>83</v>
      </c>
      <c r="AV577" s="13" t="s">
        <v>85</v>
      </c>
      <c r="AW577" s="13" t="s">
        <v>31</v>
      </c>
      <c r="AX577" s="13" t="s">
        <v>75</v>
      </c>
      <c r="AY577" s="232" t="s">
        <v>132</v>
      </c>
    </row>
    <row r="578" spans="1:65" s="14" customFormat="1" ht="11.25">
      <c r="B578" s="233"/>
      <c r="C578" s="234"/>
      <c r="D578" s="208" t="s">
        <v>142</v>
      </c>
      <c r="E578" s="235" t="s">
        <v>1</v>
      </c>
      <c r="F578" s="236" t="s">
        <v>145</v>
      </c>
      <c r="G578" s="234"/>
      <c r="H578" s="237">
        <v>2.512</v>
      </c>
      <c r="I578" s="238"/>
      <c r="J578" s="234"/>
      <c r="K578" s="234"/>
      <c r="L578" s="239"/>
      <c r="M578" s="240"/>
      <c r="N578" s="241"/>
      <c r="O578" s="241"/>
      <c r="P578" s="241"/>
      <c r="Q578" s="241"/>
      <c r="R578" s="241"/>
      <c r="S578" s="241"/>
      <c r="T578" s="242"/>
      <c r="AT578" s="243" t="s">
        <v>142</v>
      </c>
      <c r="AU578" s="243" t="s">
        <v>83</v>
      </c>
      <c r="AV578" s="14" t="s">
        <v>139</v>
      </c>
      <c r="AW578" s="14" t="s">
        <v>31</v>
      </c>
      <c r="AX578" s="14" t="s">
        <v>83</v>
      </c>
      <c r="AY578" s="243" t="s">
        <v>132</v>
      </c>
    </row>
    <row r="579" spans="1:65" s="2" customFormat="1" ht="21.75" customHeight="1">
      <c r="A579" s="34"/>
      <c r="B579" s="35"/>
      <c r="C579" s="244" t="s">
        <v>420</v>
      </c>
      <c r="D579" s="244" t="s">
        <v>441</v>
      </c>
      <c r="E579" s="245" t="s">
        <v>478</v>
      </c>
      <c r="F579" s="246" t="s">
        <v>479</v>
      </c>
      <c r="G579" s="247" t="s">
        <v>458</v>
      </c>
      <c r="H579" s="248">
        <v>0.92600000000000005</v>
      </c>
      <c r="I579" s="249"/>
      <c r="J579" s="250">
        <f>ROUND(I579*H579,2)</f>
        <v>0</v>
      </c>
      <c r="K579" s="246" t="s">
        <v>137</v>
      </c>
      <c r="L579" s="39"/>
      <c r="M579" s="251" t="s">
        <v>1</v>
      </c>
      <c r="N579" s="252" t="s">
        <v>40</v>
      </c>
      <c r="O579" s="71"/>
      <c r="P579" s="204">
        <f>O579*H579</f>
        <v>0</v>
      </c>
      <c r="Q579" s="204">
        <v>0</v>
      </c>
      <c r="R579" s="204">
        <f>Q579*H579</f>
        <v>0</v>
      </c>
      <c r="S579" s="204">
        <v>0</v>
      </c>
      <c r="T579" s="205">
        <f>S579*H579</f>
        <v>0</v>
      </c>
      <c r="U579" s="34"/>
      <c r="V579" s="34"/>
      <c r="W579" s="34"/>
      <c r="X579" s="34"/>
      <c r="Y579" s="34"/>
      <c r="Z579" s="34"/>
      <c r="AA579" s="34"/>
      <c r="AB579" s="34"/>
      <c r="AC579" s="34"/>
      <c r="AD579" s="34"/>
      <c r="AE579" s="34"/>
      <c r="AR579" s="206" t="s">
        <v>139</v>
      </c>
      <c r="AT579" s="206" t="s">
        <v>441</v>
      </c>
      <c r="AU579" s="206" t="s">
        <v>83</v>
      </c>
      <c r="AY579" s="17" t="s">
        <v>132</v>
      </c>
      <c r="BE579" s="207">
        <f>IF(N579="základní",J579,0)</f>
        <v>0</v>
      </c>
      <c r="BF579" s="207">
        <f>IF(N579="snížená",J579,0)</f>
        <v>0</v>
      </c>
      <c r="BG579" s="207">
        <f>IF(N579="zákl. přenesená",J579,0)</f>
        <v>0</v>
      </c>
      <c r="BH579" s="207">
        <f>IF(N579="sníž. přenesená",J579,0)</f>
        <v>0</v>
      </c>
      <c r="BI579" s="207">
        <f>IF(N579="nulová",J579,0)</f>
        <v>0</v>
      </c>
      <c r="BJ579" s="17" t="s">
        <v>83</v>
      </c>
      <c r="BK579" s="207">
        <f>ROUND(I579*H579,2)</f>
        <v>0</v>
      </c>
      <c r="BL579" s="17" t="s">
        <v>139</v>
      </c>
      <c r="BM579" s="206" t="s">
        <v>1094</v>
      </c>
    </row>
    <row r="580" spans="1:65" s="2" customFormat="1" ht="58.5">
      <c r="A580" s="34"/>
      <c r="B580" s="35"/>
      <c r="C580" s="36"/>
      <c r="D580" s="208" t="s">
        <v>141</v>
      </c>
      <c r="E580" s="36"/>
      <c r="F580" s="209" t="s">
        <v>481</v>
      </c>
      <c r="G580" s="36"/>
      <c r="H580" s="36"/>
      <c r="I580" s="115"/>
      <c r="J580" s="36"/>
      <c r="K580" s="36"/>
      <c r="L580" s="39"/>
      <c r="M580" s="210"/>
      <c r="N580" s="211"/>
      <c r="O580" s="71"/>
      <c r="P580" s="71"/>
      <c r="Q580" s="71"/>
      <c r="R580" s="71"/>
      <c r="S580" s="71"/>
      <c r="T580" s="72"/>
      <c r="U580" s="34"/>
      <c r="V580" s="34"/>
      <c r="W580" s="34"/>
      <c r="X580" s="34"/>
      <c r="Y580" s="34"/>
      <c r="Z580" s="34"/>
      <c r="AA580" s="34"/>
      <c r="AB580" s="34"/>
      <c r="AC580" s="34"/>
      <c r="AD580" s="34"/>
      <c r="AE580" s="34"/>
      <c r="AT580" s="17" t="s">
        <v>141</v>
      </c>
      <c r="AU580" s="17" t="s">
        <v>83</v>
      </c>
    </row>
    <row r="581" spans="1:65" s="13" customFormat="1" ht="11.25">
      <c r="B581" s="222"/>
      <c r="C581" s="223"/>
      <c r="D581" s="208" t="s">
        <v>142</v>
      </c>
      <c r="E581" s="224" t="s">
        <v>1</v>
      </c>
      <c r="F581" s="225" t="s">
        <v>1095</v>
      </c>
      <c r="G581" s="223"/>
      <c r="H581" s="226">
        <v>6.0999999999999999E-2</v>
      </c>
      <c r="I581" s="227"/>
      <c r="J581" s="223"/>
      <c r="K581" s="223"/>
      <c r="L581" s="228"/>
      <c r="M581" s="229"/>
      <c r="N581" s="230"/>
      <c r="O581" s="230"/>
      <c r="P581" s="230"/>
      <c r="Q581" s="230"/>
      <c r="R581" s="230"/>
      <c r="S581" s="230"/>
      <c r="T581" s="231"/>
      <c r="AT581" s="232" t="s">
        <v>142</v>
      </c>
      <c r="AU581" s="232" t="s">
        <v>83</v>
      </c>
      <c r="AV581" s="13" t="s">
        <v>85</v>
      </c>
      <c r="AW581" s="13" t="s">
        <v>31</v>
      </c>
      <c r="AX581" s="13" t="s">
        <v>75</v>
      </c>
      <c r="AY581" s="232" t="s">
        <v>132</v>
      </c>
    </row>
    <row r="582" spans="1:65" s="13" customFormat="1" ht="11.25">
      <c r="B582" s="222"/>
      <c r="C582" s="223"/>
      <c r="D582" s="208" t="s">
        <v>142</v>
      </c>
      <c r="E582" s="224" t="s">
        <v>1</v>
      </c>
      <c r="F582" s="225" t="s">
        <v>1096</v>
      </c>
      <c r="G582" s="223"/>
      <c r="H582" s="226">
        <v>0.45200000000000001</v>
      </c>
      <c r="I582" s="227"/>
      <c r="J582" s="223"/>
      <c r="K582" s="223"/>
      <c r="L582" s="228"/>
      <c r="M582" s="229"/>
      <c r="N582" s="230"/>
      <c r="O582" s="230"/>
      <c r="P582" s="230"/>
      <c r="Q582" s="230"/>
      <c r="R582" s="230"/>
      <c r="S582" s="230"/>
      <c r="T582" s="231"/>
      <c r="AT582" s="232" t="s">
        <v>142</v>
      </c>
      <c r="AU582" s="232" t="s">
        <v>83</v>
      </c>
      <c r="AV582" s="13" t="s">
        <v>85</v>
      </c>
      <c r="AW582" s="13" t="s">
        <v>31</v>
      </c>
      <c r="AX582" s="13" t="s">
        <v>75</v>
      </c>
      <c r="AY582" s="232" t="s">
        <v>132</v>
      </c>
    </row>
    <row r="583" spans="1:65" s="13" customFormat="1" ht="11.25">
      <c r="B583" s="222"/>
      <c r="C583" s="223"/>
      <c r="D583" s="208" t="s">
        <v>142</v>
      </c>
      <c r="E583" s="224" t="s">
        <v>1</v>
      </c>
      <c r="F583" s="225" t="s">
        <v>1097</v>
      </c>
      <c r="G583" s="223"/>
      <c r="H583" s="226">
        <v>0.15</v>
      </c>
      <c r="I583" s="227"/>
      <c r="J583" s="223"/>
      <c r="K583" s="223"/>
      <c r="L583" s="228"/>
      <c r="M583" s="229"/>
      <c r="N583" s="230"/>
      <c r="O583" s="230"/>
      <c r="P583" s="230"/>
      <c r="Q583" s="230"/>
      <c r="R583" s="230"/>
      <c r="S583" s="230"/>
      <c r="T583" s="231"/>
      <c r="AT583" s="232" t="s">
        <v>142</v>
      </c>
      <c r="AU583" s="232" t="s">
        <v>83</v>
      </c>
      <c r="AV583" s="13" t="s">
        <v>85</v>
      </c>
      <c r="AW583" s="13" t="s">
        <v>31</v>
      </c>
      <c r="AX583" s="13" t="s">
        <v>75</v>
      </c>
      <c r="AY583" s="232" t="s">
        <v>132</v>
      </c>
    </row>
    <row r="584" spans="1:65" s="13" customFormat="1" ht="11.25">
      <c r="B584" s="222"/>
      <c r="C584" s="223"/>
      <c r="D584" s="208" t="s">
        <v>142</v>
      </c>
      <c r="E584" s="224" t="s">
        <v>1</v>
      </c>
      <c r="F584" s="225" t="s">
        <v>1098</v>
      </c>
      <c r="G584" s="223"/>
      <c r="H584" s="226">
        <v>0.23499999999999999</v>
      </c>
      <c r="I584" s="227"/>
      <c r="J584" s="223"/>
      <c r="K584" s="223"/>
      <c r="L584" s="228"/>
      <c r="M584" s="229"/>
      <c r="N584" s="230"/>
      <c r="O584" s="230"/>
      <c r="P584" s="230"/>
      <c r="Q584" s="230"/>
      <c r="R584" s="230"/>
      <c r="S584" s="230"/>
      <c r="T584" s="231"/>
      <c r="AT584" s="232" t="s">
        <v>142</v>
      </c>
      <c r="AU584" s="232" t="s">
        <v>83</v>
      </c>
      <c r="AV584" s="13" t="s">
        <v>85</v>
      </c>
      <c r="AW584" s="13" t="s">
        <v>31</v>
      </c>
      <c r="AX584" s="13" t="s">
        <v>75</v>
      </c>
      <c r="AY584" s="232" t="s">
        <v>132</v>
      </c>
    </row>
    <row r="585" spans="1:65" s="13" customFormat="1" ht="11.25">
      <c r="B585" s="222"/>
      <c r="C585" s="223"/>
      <c r="D585" s="208" t="s">
        <v>142</v>
      </c>
      <c r="E585" s="224" t="s">
        <v>1</v>
      </c>
      <c r="F585" s="225" t="s">
        <v>1099</v>
      </c>
      <c r="G585" s="223"/>
      <c r="H585" s="226">
        <v>2.8000000000000001E-2</v>
      </c>
      <c r="I585" s="227"/>
      <c r="J585" s="223"/>
      <c r="K585" s="223"/>
      <c r="L585" s="228"/>
      <c r="M585" s="229"/>
      <c r="N585" s="230"/>
      <c r="O585" s="230"/>
      <c r="P585" s="230"/>
      <c r="Q585" s="230"/>
      <c r="R585" s="230"/>
      <c r="S585" s="230"/>
      <c r="T585" s="231"/>
      <c r="AT585" s="232" t="s">
        <v>142</v>
      </c>
      <c r="AU585" s="232" t="s">
        <v>83</v>
      </c>
      <c r="AV585" s="13" t="s">
        <v>85</v>
      </c>
      <c r="AW585" s="13" t="s">
        <v>31</v>
      </c>
      <c r="AX585" s="13" t="s">
        <v>75</v>
      </c>
      <c r="AY585" s="232" t="s">
        <v>132</v>
      </c>
    </row>
    <row r="586" spans="1:65" s="14" customFormat="1" ht="11.25">
      <c r="B586" s="233"/>
      <c r="C586" s="234"/>
      <c r="D586" s="208" t="s">
        <v>142</v>
      </c>
      <c r="E586" s="235" t="s">
        <v>1</v>
      </c>
      <c r="F586" s="236" t="s">
        <v>145</v>
      </c>
      <c r="G586" s="234"/>
      <c r="H586" s="237">
        <v>0.92600000000000005</v>
      </c>
      <c r="I586" s="238"/>
      <c r="J586" s="234"/>
      <c r="K586" s="234"/>
      <c r="L586" s="239"/>
      <c r="M586" s="240"/>
      <c r="N586" s="241"/>
      <c r="O586" s="241"/>
      <c r="P586" s="241"/>
      <c r="Q586" s="241"/>
      <c r="R586" s="241"/>
      <c r="S586" s="241"/>
      <c r="T586" s="242"/>
      <c r="AT586" s="243" t="s">
        <v>142</v>
      </c>
      <c r="AU586" s="243" t="s">
        <v>83</v>
      </c>
      <c r="AV586" s="14" t="s">
        <v>139</v>
      </c>
      <c r="AW586" s="14" t="s">
        <v>31</v>
      </c>
      <c r="AX586" s="14" t="s">
        <v>83</v>
      </c>
      <c r="AY586" s="243" t="s">
        <v>132</v>
      </c>
    </row>
    <row r="587" spans="1:65" s="2" customFormat="1" ht="21.75" customHeight="1">
      <c r="A587" s="34"/>
      <c r="B587" s="35"/>
      <c r="C587" s="244" t="s">
        <v>424</v>
      </c>
      <c r="D587" s="244" t="s">
        <v>441</v>
      </c>
      <c r="E587" s="245" t="s">
        <v>1100</v>
      </c>
      <c r="F587" s="246" t="s">
        <v>1101</v>
      </c>
      <c r="G587" s="247" t="s">
        <v>136</v>
      </c>
      <c r="H587" s="248">
        <v>6.8</v>
      </c>
      <c r="I587" s="249"/>
      <c r="J587" s="250">
        <f>ROUND(I587*H587,2)</f>
        <v>0</v>
      </c>
      <c r="K587" s="246" t="s">
        <v>137</v>
      </c>
      <c r="L587" s="39"/>
      <c r="M587" s="251" t="s">
        <v>1</v>
      </c>
      <c r="N587" s="252" t="s">
        <v>40</v>
      </c>
      <c r="O587" s="71"/>
      <c r="P587" s="204">
        <f>O587*H587</f>
        <v>0</v>
      </c>
      <c r="Q587" s="204">
        <v>0</v>
      </c>
      <c r="R587" s="204">
        <f>Q587*H587</f>
        <v>0</v>
      </c>
      <c r="S587" s="204">
        <v>0</v>
      </c>
      <c r="T587" s="205">
        <f>S587*H587</f>
        <v>0</v>
      </c>
      <c r="U587" s="34"/>
      <c r="V587" s="34"/>
      <c r="W587" s="34"/>
      <c r="X587" s="34"/>
      <c r="Y587" s="34"/>
      <c r="Z587" s="34"/>
      <c r="AA587" s="34"/>
      <c r="AB587" s="34"/>
      <c r="AC587" s="34"/>
      <c r="AD587" s="34"/>
      <c r="AE587" s="34"/>
      <c r="AR587" s="206" t="s">
        <v>139</v>
      </c>
      <c r="AT587" s="206" t="s">
        <v>441</v>
      </c>
      <c r="AU587" s="206" t="s">
        <v>83</v>
      </c>
      <c r="AY587" s="17" t="s">
        <v>132</v>
      </c>
      <c r="BE587" s="207">
        <f>IF(N587="základní",J587,0)</f>
        <v>0</v>
      </c>
      <c r="BF587" s="207">
        <f>IF(N587="snížená",J587,0)</f>
        <v>0</v>
      </c>
      <c r="BG587" s="207">
        <f>IF(N587="zákl. přenesená",J587,0)</f>
        <v>0</v>
      </c>
      <c r="BH587" s="207">
        <f>IF(N587="sníž. přenesená",J587,0)</f>
        <v>0</v>
      </c>
      <c r="BI587" s="207">
        <f>IF(N587="nulová",J587,0)</f>
        <v>0</v>
      </c>
      <c r="BJ587" s="17" t="s">
        <v>83</v>
      </c>
      <c r="BK587" s="207">
        <f>ROUND(I587*H587,2)</f>
        <v>0</v>
      </c>
      <c r="BL587" s="17" t="s">
        <v>139</v>
      </c>
      <c r="BM587" s="206" t="s">
        <v>1102</v>
      </c>
    </row>
    <row r="588" spans="1:65" s="2" customFormat="1" ht="58.5">
      <c r="A588" s="34"/>
      <c r="B588" s="35"/>
      <c r="C588" s="36"/>
      <c r="D588" s="208" t="s">
        <v>141</v>
      </c>
      <c r="E588" s="36"/>
      <c r="F588" s="209" t="s">
        <v>1103</v>
      </c>
      <c r="G588" s="36"/>
      <c r="H588" s="36"/>
      <c r="I588" s="115"/>
      <c r="J588" s="36"/>
      <c r="K588" s="36"/>
      <c r="L588" s="39"/>
      <c r="M588" s="210"/>
      <c r="N588" s="211"/>
      <c r="O588" s="71"/>
      <c r="P588" s="71"/>
      <c r="Q588" s="71"/>
      <c r="R588" s="71"/>
      <c r="S588" s="71"/>
      <c r="T588" s="72"/>
      <c r="U588" s="34"/>
      <c r="V588" s="34"/>
      <c r="W588" s="34"/>
      <c r="X588" s="34"/>
      <c r="Y588" s="34"/>
      <c r="Z588" s="34"/>
      <c r="AA588" s="34"/>
      <c r="AB588" s="34"/>
      <c r="AC588" s="34"/>
      <c r="AD588" s="34"/>
      <c r="AE588" s="34"/>
      <c r="AT588" s="17" t="s">
        <v>141</v>
      </c>
      <c r="AU588" s="17" t="s">
        <v>83</v>
      </c>
    </row>
    <row r="589" spans="1:65" s="12" customFormat="1" ht="11.25">
      <c r="B589" s="212"/>
      <c r="C589" s="213"/>
      <c r="D589" s="208" t="s">
        <v>142</v>
      </c>
      <c r="E589" s="214" t="s">
        <v>1</v>
      </c>
      <c r="F589" s="215" t="s">
        <v>840</v>
      </c>
      <c r="G589" s="213"/>
      <c r="H589" s="214" t="s">
        <v>1</v>
      </c>
      <c r="I589" s="216"/>
      <c r="J589" s="213"/>
      <c r="K589" s="213"/>
      <c r="L589" s="217"/>
      <c r="M589" s="218"/>
      <c r="N589" s="219"/>
      <c r="O589" s="219"/>
      <c r="P589" s="219"/>
      <c r="Q589" s="219"/>
      <c r="R589" s="219"/>
      <c r="S589" s="219"/>
      <c r="T589" s="220"/>
      <c r="AT589" s="221" t="s">
        <v>142</v>
      </c>
      <c r="AU589" s="221" t="s">
        <v>83</v>
      </c>
      <c r="AV589" s="12" t="s">
        <v>83</v>
      </c>
      <c r="AW589" s="12" t="s">
        <v>31</v>
      </c>
      <c r="AX589" s="12" t="s">
        <v>75</v>
      </c>
      <c r="AY589" s="221" t="s">
        <v>132</v>
      </c>
    </row>
    <row r="590" spans="1:65" s="13" customFormat="1" ht="11.25">
      <c r="B590" s="222"/>
      <c r="C590" s="223"/>
      <c r="D590" s="208" t="s">
        <v>142</v>
      </c>
      <c r="E590" s="224" t="s">
        <v>1</v>
      </c>
      <c r="F590" s="225" t="s">
        <v>1104</v>
      </c>
      <c r="G590" s="223"/>
      <c r="H590" s="226">
        <v>6.8</v>
      </c>
      <c r="I590" s="227"/>
      <c r="J590" s="223"/>
      <c r="K590" s="223"/>
      <c r="L590" s="228"/>
      <c r="M590" s="229"/>
      <c r="N590" s="230"/>
      <c r="O590" s="230"/>
      <c r="P590" s="230"/>
      <c r="Q590" s="230"/>
      <c r="R590" s="230"/>
      <c r="S590" s="230"/>
      <c r="T590" s="231"/>
      <c r="AT590" s="232" t="s">
        <v>142</v>
      </c>
      <c r="AU590" s="232" t="s">
        <v>83</v>
      </c>
      <c r="AV590" s="13" t="s">
        <v>85</v>
      </c>
      <c r="AW590" s="13" t="s">
        <v>31</v>
      </c>
      <c r="AX590" s="13" t="s">
        <v>75</v>
      </c>
      <c r="AY590" s="232" t="s">
        <v>132</v>
      </c>
    </row>
    <row r="591" spans="1:65" s="14" customFormat="1" ht="11.25">
      <c r="B591" s="233"/>
      <c r="C591" s="234"/>
      <c r="D591" s="208" t="s">
        <v>142</v>
      </c>
      <c r="E591" s="235" t="s">
        <v>1</v>
      </c>
      <c r="F591" s="236" t="s">
        <v>145</v>
      </c>
      <c r="G591" s="234"/>
      <c r="H591" s="237">
        <v>6.8</v>
      </c>
      <c r="I591" s="238"/>
      <c r="J591" s="234"/>
      <c r="K591" s="234"/>
      <c r="L591" s="239"/>
      <c r="M591" s="240"/>
      <c r="N591" s="241"/>
      <c r="O591" s="241"/>
      <c r="P591" s="241"/>
      <c r="Q591" s="241"/>
      <c r="R591" s="241"/>
      <c r="S591" s="241"/>
      <c r="T591" s="242"/>
      <c r="AT591" s="243" t="s">
        <v>142</v>
      </c>
      <c r="AU591" s="243" t="s">
        <v>83</v>
      </c>
      <c r="AV591" s="14" t="s">
        <v>139</v>
      </c>
      <c r="AW591" s="14" t="s">
        <v>31</v>
      </c>
      <c r="AX591" s="14" t="s">
        <v>83</v>
      </c>
      <c r="AY591" s="243" t="s">
        <v>132</v>
      </c>
    </row>
    <row r="592" spans="1:65" s="2" customFormat="1" ht="21.75" customHeight="1">
      <c r="A592" s="34"/>
      <c r="B592" s="35"/>
      <c r="C592" s="244" t="s">
        <v>433</v>
      </c>
      <c r="D592" s="244" t="s">
        <v>441</v>
      </c>
      <c r="E592" s="245" t="s">
        <v>1105</v>
      </c>
      <c r="F592" s="246" t="s">
        <v>1106</v>
      </c>
      <c r="G592" s="247" t="s">
        <v>492</v>
      </c>
      <c r="H592" s="248">
        <v>28</v>
      </c>
      <c r="I592" s="249"/>
      <c r="J592" s="250">
        <f>ROUND(I592*H592,2)</f>
        <v>0</v>
      </c>
      <c r="K592" s="246" t="s">
        <v>137</v>
      </c>
      <c r="L592" s="39"/>
      <c r="M592" s="251" t="s">
        <v>1</v>
      </c>
      <c r="N592" s="252" t="s">
        <v>40</v>
      </c>
      <c r="O592" s="71"/>
      <c r="P592" s="204">
        <f>O592*H592</f>
        <v>0</v>
      </c>
      <c r="Q592" s="204">
        <v>0</v>
      </c>
      <c r="R592" s="204">
        <f>Q592*H592</f>
        <v>0</v>
      </c>
      <c r="S592" s="204">
        <v>0</v>
      </c>
      <c r="T592" s="205">
        <f>S592*H592</f>
        <v>0</v>
      </c>
      <c r="U592" s="34"/>
      <c r="V592" s="34"/>
      <c r="W592" s="34"/>
      <c r="X592" s="34"/>
      <c r="Y592" s="34"/>
      <c r="Z592" s="34"/>
      <c r="AA592" s="34"/>
      <c r="AB592" s="34"/>
      <c r="AC592" s="34"/>
      <c r="AD592" s="34"/>
      <c r="AE592" s="34"/>
      <c r="AR592" s="206" t="s">
        <v>139</v>
      </c>
      <c r="AT592" s="206" t="s">
        <v>441</v>
      </c>
      <c r="AU592" s="206" t="s">
        <v>83</v>
      </c>
      <c r="AY592" s="17" t="s">
        <v>132</v>
      </c>
      <c r="BE592" s="207">
        <f>IF(N592="základní",J592,0)</f>
        <v>0</v>
      </c>
      <c r="BF592" s="207">
        <f>IF(N592="snížená",J592,0)</f>
        <v>0</v>
      </c>
      <c r="BG592" s="207">
        <f>IF(N592="zákl. přenesená",J592,0)</f>
        <v>0</v>
      </c>
      <c r="BH592" s="207">
        <f>IF(N592="sníž. přenesená",J592,0)</f>
        <v>0</v>
      </c>
      <c r="BI592" s="207">
        <f>IF(N592="nulová",J592,0)</f>
        <v>0</v>
      </c>
      <c r="BJ592" s="17" t="s">
        <v>83</v>
      </c>
      <c r="BK592" s="207">
        <f>ROUND(I592*H592,2)</f>
        <v>0</v>
      </c>
      <c r="BL592" s="17" t="s">
        <v>139</v>
      </c>
      <c r="BM592" s="206" t="s">
        <v>1107</v>
      </c>
    </row>
    <row r="593" spans="1:65" s="2" customFormat="1" ht="48.75">
      <c r="A593" s="34"/>
      <c r="B593" s="35"/>
      <c r="C593" s="36"/>
      <c r="D593" s="208" t="s">
        <v>141</v>
      </c>
      <c r="E593" s="36"/>
      <c r="F593" s="209" t="s">
        <v>1108</v>
      </c>
      <c r="G593" s="36"/>
      <c r="H593" s="36"/>
      <c r="I593" s="115"/>
      <c r="J593" s="36"/>
      <c r="K593" s="36"/>
      <c r="L593" s="39"/>
      <c r="M593" s="210"/>
      <c r="N593" s="211"/>
      <c r="O593" s="71"/>
      <c r="P593" s="71"/>
      <c r="Q593" s="71"/>
      <c r="R593" s="71"/>
      <c r="S593" s="71"/>
      <c r="T593" s="72"/>
      <c r="U593" s="34"/>
      <c r="V593" s="34"/>
      <c r="W593" s="34"/>
      <c r="X593" s="34"/>
      <c r="Y593" s="34"/>
      <c r="Z593" s="34"/>
      <c r="AA593" s="34"/>
      <c r="AB593" s="34"/>
      <c r="AC593" s="34"/>
      <c r="AD593" s="34"/>
      <c r="AE593" s="34"/>
      <c r="AT593" s="17" t="s">
        <v>141</v>
      </c>
      <c r="AU593" s="17" t="s">
        <v>83</v>
      </c>
    </row>
    <row r="594" spans="1:65" s="12" customFormat="1" ht="11.25">
      <c r="B594" s="212"/>
      <c r="C594" s="213"/>
      <c r="D594" s="208" t="s">
        <v>142</v>
      </c>
      <c r="E594" s="214" t="s">
        <v>1</v>
      </c>
      <c r="F594" s="215" t="s">
        <v>956</v>
      </c>
      <c r="G594" s="213"/>
      <c r="H594" s="214" t="s">
        <v>1</v>
      </c>
      <c r="I594" s="216"/>
      <c r="J594" s="213"/>
      <c r="K594" s="213"/>
      <c r="L594" s="217"/>
      <c r="M594" s="218"/>
      <c r="N594" s="219"/>
      <c r="O594" s="219"/>
      <c r="P594" s="219"/>
      <c r="Q594" s="219"/>
      <c r="R594" s="219"/>
      <c r="S594" s="219"/>
      <c r="T594" s="220"/>
      <c r="AT594" s="221" t="s">
        <v>142</v>
      </c>
      <c r="AU594" s="221" t="s">
        <v>83</v>
      </c>
      <c r="AV594" s="12" t="s">
        <v>83</v>
      </c>
      <c r="AW594" s="12" t="s">
        <v>31</v>
      </c>
      <c r="AX594" s="12" t="s">
        <v>75</v>
      </c>
      <c r="AY594" s="221" t="s">
        <v>132</v>
      </c>
    </row>
    <row r="595" spans="1:65" s="13" customFormat="1" ht="11.25">
      <c r="B595" s="222"/>
      <c r="C595" s="223"/>
      <c r="D595" s="208" t="s">
        <v>142</v>
      </c>
      <c r="E595" s="224" t="s">
        <v>1</v>
      </c>
      <c r="F595" s="225" t="s">
        <v>139</v>
      </c>
      <c r="G595" s="223"/>
      <c r="H595" s="226">
        <v>4</v>
      </c>
      <c r="I595" s="227"/>
      <c r="J595" s="223"/>
      <c r="K595" s="223"/>
      <c r="L595" s="228"/>
      <c r="M595" s="229"/>
      <c r="N595" s="230"/>
      <c r="O595" s="230"/>
      <c r="P595" s="230"/>
      <c r="Q595" s="230"/>
      <c r="R595" s="230"/>
      <c r="S595" s="230"/>
      <c r="T595" s="231"/>
      <c r="AT595" s="232" t="s">
        <v>142</v>
      </c>
      <c r="AU595" s="232" t="s">
        <v>83</v>
      </c>
      <c r="AV595" s="13" t="s">
        <v>85</v>
      </c>
      <c r="AW595" s="13" t="s">
        <v>31</v>
      </c>
      <c r="AX595" s="13" t="s">
        <v>75</v>
      </c>
      <c r="AY595" s="232" t="s">
        <v>132</v>
      </c>
    </row>
    <row r="596" spans="1:65" s="12" customFormat="1" ht="11.25">
      <c r="B596" s="212"/>
      <c r="C596" s="213"/>
      <c r="D596" s="208" t="s">
        <v>142</v>
      </c>
      <c r="E596" s="214" t="s">
        <v>1</v>
      </c>
      <c r="F596" s="215" t="s">
        <v>1109</v>
      </c>
      <c r="G596" s="213"/>
      <c r="H596" s="214" t="s">
        <v>1</v>
      </c>
      <c r="I596" s="216"/>
      <c r="J596" s="213"/>
      <c r="K596" s="213"/>
      <c r="L596" s="217"/>
      <c r="M596" s="218"/>
      <c r="N596" s="219"/>
      <c r="O596" s="219"/>
      <c r="P596" s="219"/>
      <c r="Q596" s="219"/>
      <c r="R596" s="219"/>
      <c r="S596" s="219"/>
      <c r="T596" s="220"/>
      <c r="AT596" s="221" t="s">
        <v>142</v>
      </c>
      <c r="AU596" s="221" t="s">
        <v>83</v>
      </c>
      <c r="AV596" s="12" t="s">
        <v>83</v>
      </c>
      <c r="AW596" s="12" t="s">
        <v>31</v>
      </c>
      <c r="AX596" s="12" t="s">
        <v>75</v>
      </c>
      <c r="AY596" s="221" t="s">
        <v>132</v>
      </c>
    </row>
    <row r="597" spans="1:65" s="13" customFormat="1" ht="11.25">
      <c r="B597" s="222"/>
      <c r="C597" s="223"/>
      <c r="D597" s="208" t="s">
        <v>142</v>
      </c>
      <c r="E597" s="224" t="s">
        <v>1</v>
      </c>
      <c r="F597" s="225" t="s">
        <v>256</v>
      </c>
      <c r="G597" s="223"/>
      <c r="H597" s="226">
        <v>24</v>
      </c>
      <c r="I597" s="227"/>
      <c r="J597" s="223"/>
      <c r="K597" s="223"/>
      <c r="L597" s="228"/>
      <c r="M597" s="229"/>
      <c r="N597" s="230"/>
      <c r="O597" s="230"/>
      <c r="P597" s="230"/>
      <c r="Q597" s="230"/>
      <c r="R597" s="230"/>
      <c r="S597" s="230"/>
      <c r="T597" s="231"/>
      <c r="AT597" s="232" t="s">
        <v>142</v>
      </c>
      <c r="AU597" s="232" t="s">
        <v>83</v>
      </c>
      <c r="AV597" s="13" t="s">
        <v>85</v>
      </c>
      <c r="AW597" s="13" t="s">
        <v>31</v>
      </c>
      <c r="AX597" s="13" t="s">
        <v>75</v>
      </c>
      <c r="AY597" s="232" t="s">
        <v>132</v>
      </c>
    </row>
    <row r="598" spans="1:65" s="14" customFormat="1" ht="11.25">
      <c r="B598" s="233"/>
      <c r="C598" s="234"/>
      <c r="D598" s="208" t="s">
        <v>142</v>
      </c>
      <c r="E598" s="235" t="s">
        <v>1</v>
      </c>
      <c r="F598" s="236" t="s">
        <v>145</v>
      </c>
      <c r="G598" s="234"/>
      <c r="H598" s="237">
        <v>28</v>
      </c>
      <c r="I598" s="238"/>
      <c r="J598" s="234"/>
      <c r="K598" s="234"/>
      <c r="L598" s="239"/>
      <c r="M598" s="240"/>
      <c r="N598" s="241"/>
      <c r="O598" s="241"/>
      <c r="P598" s="241"/>
      <c r="Q598" s="241"/>
      <c r="R598" s="241"/>
      <c r="S598" s="241"/>
      <c r="T598" s="242"/>
      <c r="AT598" s="243" t="s">
        <v>142</v>
      </c>
      <c r="AU598" s="243" t="s">
        <v>83</v>
      </c>
      <c r="AV598" s="14" t="s">
        <v>139</v>
      </c>
      <c r="AW598" s="14" t="s">
        <v>31</v>
      </c>
      <c r="AX598" s="14" t="s">
        <v>83</v>
      </c>
      <c r="AY598" s="243" t="s">
        <v>132</v>
      </c>
    </row>
    <row r="599" spans="1:65" s="2" customFormat="1" ht="21.75" customHeight="1">
      <c r="A599" s="34"/>
      <c r="B599" s="35"/>
      <c r="C599" s="244" t="s">
        <v>440</v>
      </c>
      <c r="D599" s="244" t="s">
        <v>441</v>
      </c>
      <c r="E599" s="245" t="s">
        <v>490</v>
      </c>
      <c r="F599" s="246" t="s">
        <v>491</v>
      </c>
      <c r="G599" s="247" t="s">
        <v>492</v>
      </c>
      <c r="H599" s="248">
        <v>3438</v>
      </c>
      <c r="I599" s="249"/>
      <c r="J599" s="250">
        <f>ROUND(I599*H599,2)</f>
        <v>0</v>
      </c>
      <c r="K599" s="246" t="s">
        <v>137</v>
      </c>
      <c r="L599" s="39"/>
      <c r="M599" s="251" t="s">
        <v>1</v>
      </c>
      <c r="N599" s="252" t="s">
        <v>40</v>
      </c>
      <c r="O599" s="71"/>
      <c r="P599" s="204">
        <f>O599*H599</f>
        <v>0</v>
      </c>
      <c r="Q599" s="204">
        <v>0</v>
      </c>
      <c r="R599" s="204">
        <f>Q599*H599</f>
        <v>0</v>
      </c>
      <c r="S599" s="204">
        <v>0</v>
      </c>
      <c r="T599" s="205">
        <f>S599*H599</f>
        <v>0</v>
      </c>
      <c r="U599" s="34"/>
      <c r="V599" s="34"/>
      <c r="W599" s="34"/>
      <c r="X599" s="34"/>
      <c r="Y599" s="34"/>
      <c r="Z599" s="34"/>
      <c r="AA599" s="34"/>
      <c r="AB599" s="34"/>
      <c r="AC599" s="34"/>
      <c r="AD599" s="34"/>
      <c r="AE599" s="34"/>
      <c r="AR599" s="206" t="s">
        <v>139</v>
      </c>
      <c r="AT599" s="206" t="s">
        <v>441</v>
      </c>
      <c r="AU599" s="206" t="s">
        <v>83</v>
      </c>
      <c r="AY599" s="17" t="s">
        <v>132</v>
      </c>
      <c r="BE599" s="207">
        <f>IF(N599="základní",J599,0)</f>
        <v>0</v>
      </c>
      <c r="BF599" s="207">
        <f>IF(N599="snížená",J599,0)</f>
        <v>0</v>
      </c>
      <c r="BG599" s="207">
        <f>IF(N599="zákl. přenesená",J599,0)</f>
        <v>0</v>
      </c>
      <c r="BH599" s="207">
        <f>IF(N599="sníž. přenesená",J599,0)</f>
        <v>0</v>
      </c>
      <c r="BI599" s="207">
        <f>IF(N599="nulová",J599,0)</f>
        <v>0</v>
      </c>
      <c r="BJ599" s="17" t="s">
        <v>83</v>
      </c>
      <c r="BK599" s="207">
        <f>ROUND(I599*H599,2)</f>
        <v>0</v>
      </c>
      <c r="BL599" s="17" t="s">
        <v>139</v>
      </c>
      <c r="BM599" s="206" t="s">
        <v>1110</v>
      </c>
    </row>
    <row r="600" spans="1:65" s="2" customFormat="1" ht="48.75">
      <c r="A600" s="34"/>
      <c r="B600" s="35"/>
      <c r="C600" s="36"/>
      <c r="D600" s="208" t="s">
        <v>141</v>
      </c>
      <c r="E600" s="36"/>
      <c r="F600" s="209" t="s">
        <v>494</v>
      </c>
      <c r="G600" s="36"/>
      <c r="H600" s="36"/>
      <c r="I600" s="115"/>
      <c r="J600" s="36"/>
      <c r="K600" s="36"/>
      <c r="L600" s="39"/>
      <c r="M600" s="210"/>
      <c r="N600" s="211"/>
      <c r="O600" s="71"/>
      <c r="P600" s="71"/>
      <c r="Q600" s="71"/>
      <c r="R600" s="71"/>
      <c r="S600" s="71"/>
      <c r="T600" s="72"/>
      <c r="U600" s="34"/>
      <c r="V600" s="34"/>
      <c r="W600" s="34"/>
      <c r="X600" s="34"/>
      <c r="Y600" s="34"/>
      <c r="Z600" s="34"/>
      <c r="AA600" s="34"/>
      <c r="AB600" s="34"/>
      <c r="AC600" s="34"/>
      <c r="AD600" s="34"/>
      <c r="AE600" s="34"/>
      <c r="AT600" s="17" t="s">
        <v>141</v>
      </c>
      <c r="AU600" s="17" t="s">
        <v>83</v>
      </c>
    </row>
    <row r="601" spans="1:65" s="13" customFormat="1" ht="11.25">
      <c r="B601" s="222"/>
      <c r="C601" s="223"/>
      <c r="D601" s="208" t="s">
        <v>142</v>
      </c>
      <c r="E601" s="224" t="s">
        <v>1</v>
      </c>
      <c r="F601" s="225" t="s">
        <v>1111</v>
      </c>
      <c r="G601" s="223"/>
      <c r="H601" s="226">
        <v>3438</v>
      </c>
      <c r="I601" s="227"/>
      <c r="J601" s="223"/>
      <c r="K601" s="223"/>
      <c r="L601" s="228"/>
      <c r="M601" s="229"/>
      <c r="N601" s="230"/>
      <c r="O601" s="230"/>
      <c r="P601" s="230"/>
      <c r="Q601" s="230"/>
      <c r="R601" s="230"/>
      <c r="S601" s="230"/>
      <c r="T601" s="231"/>
      <c r="AT601" s="232" t="s">
        <v>142</v>
      </c>
      <c r="AU601" s="232" t="s">
        <v>83</v>
      </c>
      <c r="AV601" s="13" t="s">
        <v>85</v>
      </c>
      <c r="AW601" s="13" t="s">
        <v>31</v>
      </c>
      <c r="AX601" s="13" t="s">
        <v>75</v>
      </c>
      <c r="AY601" s="232" t="s">
        <v>132</v>
      </c>
    </row>
    <row r="602" spans="1:65" s="14" customFormat="1" ht="11.25">
      <c r="B602" s="233"/>
      <c r="C602" s="234"/>
      <c r="D602" s="208" t="s">
        <v>142</v>
      </c>
      <c r="E602" s="235" t="s">
        <v>1</v>
      </c>
      <c r="F602" s="236" t="s">
        <v>145</v>
      </c>
      <c r="G602" s="234"/>
      <c r="H602" s="237">
        <v>3438</v>
      </c>
      <c r="I602" s="238"/>
      <c r="J602" s="234"/>
      <c r="K602" s="234"/>
      <c r="L602" s="239"/>
      <c r="M602" s="240"/>
      <c r="N602" s="241"/>
      <c r="O602" s="241"/>
      <c r="P602" s="241"/>
      <c r="Q602" s="241"/>
      <c r="R602" s="241"/>
      <c r="S602" s="241"/>
      <c r="T602" s="242"/>
      <c r="AT602" s="243" t="s">
        <v>142</v>
      </c>
      <c r="AU602" s="243" t="s">
        <v>83</v>
      </c>
      <c r="AV602" s="14" t="s">
        <v>139</v>
      </c>
      <c r="AW602" s="14" t="s">
        <v>31</v>
      </c>
      <c r="AX602" s="14" t="s">
        <v>83</v>
      </c>
      <c r="AY602" s="243" t="s">
        <v>132</v>
      </c>
    </row>
    <row r="603" spans="1:65" s="2" customFormat="1" ht="21.75" customHeight="1">
      <c r="A603" s="34"/>
      <c r="B603" s="35"/>
      <c r="C603" s="244" t="s">
        <v>448</v>
      </c>
      <c r="D603" s="244" t="s">
        <v>441</v>
      </c>
      <c r="E603" s="245" t="s">
        <v>541</v>
      </c>
      <c r="F603" s="246" t="s">
        <v>542</v>
      </c>
      <c r="G603" s="247" t="s">
        <v>149</v>
      </c>
      <c r="H603" s="248">
        <v>64</v>
      </c>
      <c r="I603" s="249"/>
      <c r="J603" s="250">
        <f>ROUND(I603*H603,2)</f>
        <v>0</v>
      </c>
      <c r="K603" s="246" t="s">
        <v>137</v>
      </c>
      <c r="L603" s="39"/>
      <c r="M603" s="251" t="s">
        <v>1</v>
      </c>
      <c r="N603" s="252" t="s">
        <v>40</v>
      </c>
      <c r="O603" s="71"/>
      <c r="P603" s="204">
        <f>O603*H603</f>
        <v>0</v>
      </c>
      <c r="Q603" s="204">
        <v>0</v>
      </c>
      <c r="R603" s="204">
        <f>Q603*H603</f>
        <v>0</v>
      </c>
      <c r="S603" s="204">
        <v>0</v>
      </c>
      <c r="T603" s="205">
        <f>S603*H603</f>
        <v>0</v>
      </c>
      <c r="U603" s="34"/>
      <c r="V603" s="34"/>
      <c r="W603" s="34"/>
      <c r="X603" s="34"/>
      <c r="Y603" s="34"/>
      <c r="Z603" s="34"/>
      <c r="AA603" s="34"/>
      <c r="AB603" s="34"/>
      <c r="AC603" s="34"/>
      <c r="AD603" s="34"/>
      <c r="AE603" s="34"/>
      <c r="AR603" s="206" t="s">
        <v>139</v>
      </c>
      <c r="AT603" s="206" t="s">
        <v>441</v>
      </c>
      <c r="AU603" s="206" t="s">
        <v>83</v>
      </c>
      <c r="AY603" s="17" t="s">
        <v>132</v>
      </c>
      <c r="BE603" s="207">
        <f>IF(N603="základní",J603,0)</f>
        <v>0</v>
      </c>
      <c r="BF603" s="207">
        <f>IF(N603="snížená",J603,0)</f>
        <v>0</v>
      </c>
      <c r="BG603" s="207">
        <f>IF(N603="zákl. přenesená",J603,0)</f>
        <v>0</v>
      </c>
      <c r="BH603" s="207">
        <f>IF(N603="sníž. přenesená",J603,0)</f>
        <v>0</v>
      </c>
      <c r="BI603" s="207">
        <f>IF(N603="nulová",J603,0)</f>
        <v>0</v>
      </c>
      <c r="BJ603" s="17" t="s">
        <v>83</v>
      </c>
      <c r="BK603" s="207">
        <f>ROUND(I603*H603,2)</f>
        <v>0</v>
      </c>
      <c r="BL603" s="17" t="s">
        <v>139</v>
      </c>
      <c r="BM603" s="206" t="s">
        <v>1112</v>
      </c>
    </row>
    <row r="604" spans="1:65" s="2" customFormat="1" ht="29.25">
      <c r="A604" s="34"/>
      <c r="B604" s="35"/>
      <c r="C604" s="36"/>
      <c r="D604" s="208" t="s">
        <v>141</v>
      </c>
      <c r="E604" s="36"/>
      <c r="F604" s="209" t="s">
        <v>544</v>
      </c>
      <c r="G604" s="36"/>
      <c r="H604" s="36"/>
      <c r="I604" s="115"/>
      <c r="J604" s="36"/>
      <c r="K604" s="36"/>
      <c r="L604" s="39"/>
      <c r="M604" s="210"/>
      <c r="N604" s="211"/>
      <c r="O604" s="71"/>
      <c r="P604" s="71"/>
      <c r="Q604" s="71"/>
      <c r="R604" s="71"/>
      <c r="S604" s="71"/>
      <c r="T604" s="72"/>
      <c r="U604" s="34"/>
      <c r="V604" s="34"/>
      <c r="W604" s="34"/>
      <c r="X604" s="34"/>
      <c r="Y604" s="34"/>
      <c r="Z604" s="34"/>
      <c r="AA604" s="34"/>
      <c r="AB604" s="34"/>
      <c r="AC604" s="34"/>
      <c r="AD604" s="34"/>
      <c r="AE604" s="34"/>
      <c r="AT604" s="17" t="s">
        <v>141</v>
      </c>
      <c r="AU604" s="17" t="s">
        <v>83</v>
      </c>
    </row>
    <row r="605" spans="1:65" s="13" customFormat="1" ht="11.25">
      <c r="B605" s="222"/>
      <c r="C605" s="223"/>
      <c r="D605" s="208" t="s">
        <v>142</v>
      </c>
      <c r="E605" s="224" t="s">
        <v>1</v>
      </c>
      <c r="F605" s="225" t="s">
        <v>470</v>
      </c>
      <c r="G605" s="223"/>
      <c r="H605" s="226">
        <v>64</v>
      </c>
      <c r="I605" s="227"/>
      <c r="J605" s="223"/>
      <c r="K605" s="223"/>
      <c r="L605" s="228"/>
      <c r="M605" s="229"/>
      <c r="N605" s="230"/>
      <c r="O605" s="230"/>
      <c r="P605" s="230"/>
      <c r="Q605" s="230"/>
      <c r="R605" s="230"/>
      <c r="S605" s="230"/>
      <c r="T605" s="231"/>
      <c r="AT605" s="232" t="s">
        <v>142</v>
      </c>
      <c r="AU605" s="232" t="s">
        <v>83</v>
      </c>
      <c r="AV605" s="13" t="s">
        <v>85</v>
      </c>
      <c r="AW605" s="13" t="s">
        <v>31</v>
      </c>
      <c r="AX605" s="13" t="s">
        <v>75</v>
      </c>
      <c r="AY605" s="232" t="s">
        <v>132</v>
      </c>
    </row>
    <row r="606" spans="1:65" s="14" customFormat="1" ht="11.25">
      <c r="B606" s="233"/>
      <c r="C606" s="234"/>
      <c r="D606" s="208" t="s">
        <v>142</v>
      </c>
      <c r="E606" s="235" t="s">
        <v>1</v>
      </c>
      <c r="F606" s="236" t="s">
        <v>145</v>
      </c>
      <c r="G606" s="234"/>
      <c r="H606" s="237">
        <v>64</v>
      </c>
      <c r="I606" s="238"/>
      <c r="J606" s="234"/>
      <c r="K606" s="234"/>
      <c r="L606" s="239"/>
      <c r="M606" s="240"/>
      <c r="N606" s="241"/>
      <c r="O606" s="241"/>
      <c r="P606" s="241"/>
      <c r="Q606" s="241"/>
      <c r="R606" s="241"/>
      <c r="S606" s="241"/>
      <c r="T606" s="242"/>
      <c r="AT606" s="243" t="s">
        <v>142</v>
      </c>
      <c r="AU606" s="243" t="s">
        <v>83</v>
      </c>
      <c r="AV606" s="14" t="s">
        <v>139</v>
      </c>
      <c r="AW606" s="14" t="s">
        <v>31</v>
      </c>
      <c r="AX606" s="14" t="s">
        <v>83</v>
      </c>
      <c r="AY606" s="243" t="s">
        <v>132</v>
      </c>
    </row>
    <row r="607" spans="1:65" s="2" customFormat="1" ht="21.75" customHeight="1">
      <c r="A607" s="34"/>
      <c r="B607" s="35"/>
      <c r="C607" s="244" t="s">
        <v>455</v>
      </c>
      <c r="D607" s="244" t="s">
        <v>441</v>
      </c>
      <c r="E607" s="245" t="s">
        <v>546</v>
      </c>
      <c r="F607" s="246" t="s">
        <v>547</v>
      </c>
      <c r="G607" s="247" t="s">
        <v>149</v>
      </c>
      <c r="H607" s="248">
        <v>288</v>
      </c>
      <c r="I607" s="249"/>
      <c r="J607" s="250">
        <f>ROUND(I607*H607,2)</f>
        <v>0</v>
      </c>
      <c r="K607" s="246" t="s">
        <v>137</v>
      </c>
      <c r="L607" s="39"/>
      <c r="M607" s="251" t="s">
        <v>1</v>
      </c>
      <c r="N607" s="252" t="s">
        <v>40</v>
      </c>
      <c r="O607" s="71"/>
      <c r="P607" s="204">
        <f>O607*H607</f>
        <v>0</v>
      </c>
      <c r="Q607" s="204">
        <v>0</v>
      </c>
      <c r="R607" s="204">
        <f>Q607*H607</f>
        <v>0</v>
      </c>
      <c r="S607" s="204">
        <v>0</v>
      </c>
      <c r="T607" s="205">
        <f>S607*H607</f>
        <v>0</v>
      </c>
      <c r="U607" s="34"/>
      <c r="V607" s="34"/>
      <c r="W607" s="34"/>
      <c r="X607" s="34"/>
      <c r="Y607" s="34"/>
      <c r="Z607" s="34"/>
      <c r="AA607" s="34"/>
      <c r="AB607" s="34"/>
      <c r="AC607" s="34"/>
      <c r="AD607" s="34"/>
      <c r="AE607" s="34"/>
      <c r="AR607" s="206" t="s">
        <v>139</v>
      </c>
      <c r="AT607" s="206" t="s">
        <v>441</v>
      </c>
      <c r="AU607" s="206" t="s">
        <v>83</v>
      </c>
      <c r="AY607" s="17" t="s">
        <v>132</v>
      </c>
      <c r="BE607" s="207">
        <f>IF(N607="základní",J607,0)</f>
        <v>0</v>
      </c>
      <c r="BF607" s="207">
        <f>IF(N607="snížená",J607,0)</f>
        <v>0</v>
      </c>
      <c r="BG607" s="207">
        <f>IF(N607="zákl. přenesená",J607,0)</f>
        <v>0</v>
      </c>
      <c r="BH607" s="207">
        <f>IF(N607="sníž. přenesená",J607,0)</f>
        <v>0</v>
      </c>
      <c r="BI607" s="207">
        <f>IF(N607="nulová",J607,0)</f>
        <v>0</v>
      </c>
      <c r="BJ607" s="17" t="s">
        <v>83</v>
      </c>
      <c r="BK607" s="207">
        <f>ROUND(I607*H607,2)</f>
        <v>0</v>
      </c>
      <c r="BL607" s="17" t="s">
        <v>139</v>
      </c>
      <c r="BM607" s="206" t="s">
        <v>1113</v>
      </c>
    </row>
    <row r="608" spans="1:65" s="2" customFormat="1" ht="29.25">
      <c r="A608" s="34"/>
      <c r="B608" s="35"/>
      <c r="C608" s="36"/>
      <c r="D608" s="208" t="s">
        <v>141</v>
      </c>
      <c r="E608" s="36"/>
      <c r="F608" s="209" t="s">
        <v>549</v>
      </c>
      <c r="G608" s="36"/>
      <c r="H608" s="36"/>
      <c r="I608" s="115"/>
      <c r="J608" s="36"/>
      <c r="K608" s="36"/>
      <c r="L608" s="39"/>
      <c r="M608" s="210"/>
      <c r="N608" s="211"/>
      <c r="O608" s="71"/>
      <c r="P608" s="71"/>
      <c r="Q608" s="71"/>
      <c r="R608" s="71"/>
      <c r="S608" s="71"/>
      <c r="T608" s="72"/>
      <c r="U608" s="34"/>
      <c r="V608" s="34"/>
      <c r="W608" s="34"/>
      <c r="X608" s="34"/>
      <c r="Y608" s="34"/>
      <c r="Z608" s="34"/>
      <c r="AA608" s="34"/>
      <c r="AB608" s="34"/>
      <c r="AC608" s="34"/>
      <c r="AD608" s="34"/>
      <c r="AE608" s="34"/>
      <c r="AT608" s="17" t="s">
        <v>141</v>
      </c>
      <c r="AU608" s="17" t="s">
        <v>83</v>
      </c>
    </row>
    <row r="609" spans="1:65" s="13" customFormat="1" ht="11.25">
      <c r="B609" s="222"/>
      <c r="C609" s="223"/>
      <c r="D609" s="208" t="s">
        <v>142</v>
      </c>
      <c r="E609" s="224" t="s">
        <v>1</v>
      </c>
      <c r="F609" s="225" t="s">
        <v>1114</v>
      </c>
      <c r="G609" s="223"/>
      <c r="H609" s="226">
        <v>286.5</v>
      </c>
      <c r="I609" s="227"/>
      <c r="J609" s="223"/>
      <c r="K609" s="223"/>
      <c r="L609" s="228"/>
      <c r="M609" s="229"/>
      <c r="N609" s="230"/>
      <c r="O609" s="230"/>
      <c r="P609" s="230"/>
      <c r="Q609" s="230"/>
      <c r="R609" s="230"/>
      <c r="S609" s="230"/>
      <c r="T609" s="231"/>
      <c r="AT609" s="232" t="s">
        <v>142</v>
      </c>
      <c r="AU609" s="232" t="s">
        <v>83</v>
      </c>
      <c r="AV609" s="13" t="s">
        <v>85</v>
      </c>
      <c r="AW609" s="13" t="s">
        <v>31</v>
      </c>
      <c r="AX609" s="13" t="s">
        <v>75</v>
      </c>
      <c r="AY609" s="232" t="s">
        <v>132</v>
      </c>
    </row>
    <row r="610" spans="1:65" s="13" customFormat="1" ht="11.25">
      <c r="B610" s="222"/>
      <c r="C610" s="223"/>
      <c r="D610" s="208" t="s">
        <v>142</v>
      </c>
      <c r="E610" s="224" t="s">
        <v>1</v>
      </c>
      <c r="F610" s="225" t="s">
        <v>1115</v>
      </c>
      <c r="G610" s="223"/>
      <c r="H610" s="226">
        <v>1.5</v>
      </c>
      <c r="I610" s="227"/>
      <c r="J610" s="223"/>
      <c r="K610" s="223"/>
      <c r="L610" s="228"/>
      <c r="M610" s="229"/>
      <c r="N610" s="230"/>
      <c r="O610" s="230"/>
      <c r="P610" s="230"/>
      <c r="Q610" s="230"/>
      <c r="R610" s="230"/>
      <c r="S610" s="230"/>
      <c r="T610" s="231"/>
      <c r="AT610" s="232" t="s">
        <v>142</v>
      </c>
      <c r="AU610" s="232" t="s">
        <v>83</v>
      </c>
      <c r="AV610" s="13" t="s">
        <v>85</v>
      </c>
      <c r="AW610" s="13" t="s">
        <v>31</v>
      </c>
      <c r="AX610" s="13" t="s">
        <v>75</v>
      </c>
      <c r="AY610" s="232" t="s">
        <v>132</v>
      </c>
    </row>
    <row r="611" spans="1:65" s="14" customFormat="1" ht="11.25">
      <c r="B611" s="233"/>
      <c r="C611" s="234"/>
      <c r="D611" s="208" t="s">
        <v>142</v>
      </c>
      <c r="E611" s="235" t="s">
        <v>1</v>
      </c>
      <c r="F611" s="236" t="s">
        <v>145</v>
      </c>
      <c r="G611" s="234"/>
      <c r="H611" s="237">
        <v>288</v>
      </c>
      <c r="I611" s="238"/>
      <c r="J611" s="234"/>
      <c r="K611" s="234"/>
      <c r="L611" s="239"/>
      <c r="M611" s="240"/>
      <c r="N611" s="241"/>
      <c r="O611" s="241"/>
      <c r="P611" s="241"/>
      <c r="Q611" s="241"/>
      <c r="R611" s="241"/>
      <c r="S611" s="241"/>
      <c r="T611" s="242"/>
      <c r="AT611" s="243" t="s">
        <v>142</v>
      </c>
      <c r="AU611" s="243" t="s">
        <v>83</v>
      </c>
      <c r="AV611" s="14" t="s">
        <v>139</v>
      </c>
      <c r="AW611" s="14" t="s">
        <v>31</v>
      </c>
      <c r="AX611" s="14" t="s">
        <v>83</v>
      </c>
      <c r="AY611" s="243" t="s">
        <v>132</v>
      </c>
    </row>
    <row r="612" spans="1:65" s="2" customFormat="1" ht="21.75" customHeight="1">
      <c r="A612" s="34"/>
      <c r="B612" s="35"/>
      <c r="C612" s="244" t="s">
        <v>463</v>
      </c>
      <c r="D612" s="244" t="s">
        <v>441</v>
      </c>
      <c r="E612" s="245" t="s">
        <v>1116</v>
      </c>
      <c r="F612" s="246" t="s">
        <v>1117</v>
      </c>
      <c r="G612" s="247" t="s">
        <v>149</v>
      </c>
      <c r="H612" s="248">
        <v>26</v>
      </c>
      <c r="I612" s="249"/>
      <c r="J612" s="250">
        <f>ROUND(I612*H612,2)</f>
        <v>0</v>
      </c>
      <c r="K612" s="246" t="s">
        <v>137</v>
      </c>
      <c r="L612" s="39"/>
      <c r="M612" s="251" t="s">
        <v>1</v>
      </c>
      <c r="N612" s="252" t="s">
        <v>40</v>
      </c>
      <c r="O612" s="71"/>
      <c r="P612" s="204">
        <f>O612*H612</f>
        <v>0</v>
      </c>
      <c r="Q612" s="204">
        <v>0</v>
      </c>
      <c r="R612" s="204">
        <f>Q612*H612</f>
        <v>0</v>
      </c>
      <c r="S612" s="204">
        <v>0</v>
      </c>
      <c r="T612" s="205">
        <f>S612*H612</f>
        <v>0</v>
      </c>
      <c r="U612" s="34"/>
      <c r="V612" s="34"/>
      <c r="W612" s="34"/>
      <c r="X612" s="34"/>
      <c r="Y612" s="34"/>
      <c r="Z612" s="34"/>
      <c r="AA612" s="34"/>
      <c r="AB612" s="34"/>
      <c r="AC612" s="34"/>
      <c r="AD612" s="34"/>
      <c r="AE612" s="34"/>
      <c r="AR612" s="206" t="s">
        <v>139</v>
      </c>
      <c r="AT612" s="206" t="s">
        <v>441</v>
      </c>
      <c r="AU612" s="206" t="s">
        <v>83</v>
      </c>
      <c r="AY612" s="17" t="s">
        <v>132</v>
      </c>
      <c r="BE612" s="207">
        <f>IF(N612="základní",J612,0)</f>
        <v>0</v>
      </c>
      <c r="BF612" s="207">
        <f>IF(N612="snížená",J612,0)</f>
        <v>0</v>
      </c>
      <c r="BG612" s="207">
        <f>IF(N612="zákl. přenesená",J612,0)</f>
        <v>0</v>
      </c>
      <c r="BH612" s="207">
        <f>IF(N612="sníž. přenesená",J612,0)</f>
        <v>0</v>
      </c>
      <c r="BI612" s="207">
        <f>IF(N612="nulová",J612,0)</f>
        <v>0</v>
      </c>
      <c r="BJ612" s="17" t="s">
        <v>83</v>
      </c>
      <c r="BK612" s="207">
        <f>ROUND(I612*H612,2)</f>
        <v>0</v>
      </c>
      <c r="BL612" s="17" t="s">
        <v>139</v>
      </c>
      <c r="BM612" s="206" t="s">
        <v>1118</v>
      </c>
    </row>
    <row r="613" spans="1:65" s="2" customFormat="1" ht="58.5">
      <c r="A613" s="34"/>
      <c r="B613" s="35"/>
      <c r="C613" s="36"/>
      <c r="D613" s="208" t="s">
        <v>141</v>
      </c>
      <c r="E613" s="36"/>
      <c r="F613" s="209" t="s">
        <v>1119</v>
      </c>
      <c r="G613" s="36"/>
      <c r="H613" s="36"/>
      <c r="I613" s="115"/>
      <c r="J613" s="36"/>
      <c r="K613" s="36"/>
      <c r="L613" s="39"/>
      <c r="M613" s="210"/>
      <c r="N613" s="211"/>
      <c r="O613" s="71"/>
      <c r="P613" s="71"/>
      <c r="Q613" s="71"/>
      <c r="R613" s="71"/>
      <c r="S613" s="71"/>
      <c r="T613" s="72"/>
      <c r="U613" s="34"/>
      <c r="V613" s="34"/>
      <c r="W613" s="34"/>
      <c r="X613" s="34"/>
      <c r="Y613" s="34"/>
      <c r="Z613" s="34"/>
      <c r="AA613" s="34"/>
      <c r="AB613" s="34"/>
      <c r="AC613" s="34"/>
      <c r="AD613" s="34"/>
      <c r="AE613" s="34"/>
      <c r="AT613" s="17" t="s">
        <v>141</v>
      </c>
      <c r="AU613" s="17" t="s">
        <v>83</v>
      </c>
    </row>
    <row r="614" spans="1:65" s="12" customFormat="1" ht="11.25">
      <c r="B614" s="212"/>
      <c r="C614" s="213"/>
      <c r="D614" s="208" t="s">
        <v>142</v>
      </c>
      <c r="E614" s="214" t="s">
        <v>1</v>
      </c>
      <c r="F614" s="215" t="s">
        <v>892</v>
      </c>
      <c r="G614" s="213"/>
      <c r="H614" s="214" t="s">
        <v>1</v>
      </c>
      <c r="I614" s="216"/>
      <c r="J614" s="213"/>
      <c r="K614" s="213"/>
      <c r="L614" s="217"/>
      <c r="M614" s="218"/>
      <c r="N614" s="219"/>
      <c r="O614" s="219"/>
      <c r="P614" s="219"/>
      <c r="Q614" s="219"/>
      <c r="R614" s="219"/>
      <c r="S614" s="219"/>
      <c r="T614" s="220"/>
      <c r="AT614" s="221" t="s">
        <v>142</v>
      </c>
      <c r="AU614" s="221" t="s">
        <v>83</v>
      </c>
      <c r="AV614" s="12" t="s">
        <v>83</v>
      </c>
      <c r="AW614" s="12" t="s">
        <v>31</v>
      </c>
      <c r="AX614" s="12" t="s">
        <v>75</v>
      </c>
      <c r="AY614" s="221" t="s">
        <v>132</v>
      </c>
    </row>
    <row r="615" spans="1:65" s="13" customFormat="1" ht="11.25">
      <c r="B615" s="222"/>
      <c r="C615" s="223"/>
      <c r="D615" s="208" t="s">
        <v>142</v>
      </c>
      <c r="E615" s="224" t="s">
        <v>1</v>
      </c>
      <c r="F615" s="225" t="s">
        <v>893</v>
      </c>
      <c r="G615" s="223"/>
      <c r="H615" s="226">
        <v>26</v>
      </c>
      <c r="I615" s="227"/>
      <c r="J615" s="223"/>
      <c r="K615" s="223"/>
      <c r="L615" s="228"/>
      <c r="M615" s="229"/>
      <c r="N615" s="230"/>
      <c r="O615" s="230"/>
      <c r="P615" s="230"/>
      <c r="Q615" s="230"/>
      <c r="R615" s="230"/>
      <c r="S615" s="230"/>
      <c r="T615" s="231"/>
      <c r="AT615" s="232" t="s">
        <v>142</v>
      </c>
      <c r="AU615" s="232" t="s">
        <v>83</v>
      </c>
      <c r="AV615" s="13" t="s">
        <v>85</v>
      </c>
      <c r="AW615" s="13" t="s">
        <v>31</v>
      </c>
      <c r="AX615" s="13" t="s">
        <v>75</v>
      </c>
      <c r="AY615" s="232" t="s">
        <v>132</v>
      </c>
    </row>
    <row r="616" spans="1:65" s="14" customFormat="1" ht="11.25">
      <c r="B616" s="233"/>
      <c r="C616" s="234"/>
      <c r="D616" s="208" t="s">
        <v>142</v>
      </c>
      <c r="E616" s="235" t="s">
        <v>1</v>
      </c>
      <c r="F616" s="236" t="s">
        <v>145</v>
      </c>
      <c r="G616" s="234"/>
      <c r="H616" s="237">
        <v>26</v>
      </c>
      <c r="I616" s="238"/>
      <c r="J616" s="234"/>
      <c r="K616" s="234"/>
      <c r="L616" s="239"/>
      <c r="M616" s="240"/>
      <c r="N616" s="241"/>
      <c r="O616" s="241"/>
      <c r="P616" s="241"/>
      <c r="Q616" s="241"/>
      <c r="R616" s="241"/>
      <c r="S616" s="241"/>
      <c r="T616" s="242"/>
      <c r="AT616" s="243" t="s">
        <v>142</v>
      </c>
      <c r="AU616" s="243" t="s">
        <v>83</v>
      </c>
      <c r="AV616" s="14" t="s">
        <v>139</v>
      </c>
      <c r="AW616" s="14" t="s">
        <v>31</v>
      </c>
      <c r="AX616" s="14" t="s">
        <v>83</v>
      </c>
      <c r="AY616" s="243" t="s">
        <v>132</v>
      </c>
    </row>
    <row r="617" spans="1:65" s="2" customFormat="1" ht="21.75" customHeight="1">
      <c r="A617" s="34"/>
      <c r="B617" s="35"/>
      <c r="C617" s="244" t="s">
        <v>470</v>
      </c>
      <c r="D617" s="244" t="s">
        <v>441</v>
      </c>
      <c r="E617" s="245" t="s">
        <v>510</v>
      </c>
      <c r="F617" s="246" t="s">
        <v>511</v>
      </c>
      <c r="G617" s="247" t="s">
        <v>458</v>
      </c>
      <c r="H617" s="248">
        <v>3.488</v>
      </c>
      <c r="I617" s="249"/>
      <c r="J617" s="250">
        <f>ROUND(I617*H617,2)</f>
        <v>0</v>
      </c>
      <c r="K617" s="246" t="s">
        <v>137</v>
      </c>
      <c r="L617" s="39"/>
      <c r="M617" s="251" t="s">
        <v>1</v>
      </c>
      <c r="N617" s="252" t="s">
        <v>40</v>
      </c>
      <c r="O617" s="71"/>
      <c r="P617" s="204">
        <f>O617*H617</f>
        <v>0</v>
      </c>
      <c r="Q617" s="204">
        <v>0</v>
      </c>
      <c r="R617" s="204">
        <f>Q617*H617</f>
        <v>0</v>
      </c>
      <c r="S617" s="204">
        <v>0</v>
      </c>
      <c r="T617" s="205">
        <f>S617*H617</f>
        <v>0</v>
      </c>
      <c r="U617" s="34"/>
      <c r="V617" s="34"/>
      <c r="W617" s="34"/>
      <c r="X617" s="34"/>
      <c r="Y617" s="34"/>
      <c r="Z617" s="34"/>
      <c r="AA617" s="34"/>
      <c r="AB617" s="34"/>
      <c r="AC617" s="34"/>
      <c r="AD617" s="34"/>
      <c r="AE617" s="34"/>
      <c r="AR617" s="206" t="s">
        <v>139</v>
      </c>
      <c r="AT617" s="206" t="s">
        <v>441</v>
      </c>
      <c r="AU617" s="206" t="s">
        <v>83</v>
      </c>
      <c r="AY617" s="17" t="s">
        <v>132</v>
      </c>
      <c r="BE617" s="207">
        <f>IF(N617="základní",J617,0)</f>
        <v>0</v>
      </c>
      <c r="BF617" s="207">
        <f>IF(N617="snížená",J617,0)</f>
        <v>0</v>
      </c>
      <c r="BG617" s="207">
        <f>IF(N617="zákl. přenesená",J617,0)</f>
        <v>0</v>
      </c>
      <c r="BH617" s="207">
        <f>IF(N617="sníž. přenesená",J617,0)</f>
        <v>0</v>
      </c>
      <c r="BI617" s="207">
        <f>IF(N617="nulová",J617,0)</f>
        <v>0</v>
      </c>
      <c r="BJ617" s="17" t="s">
        <v>83</v>
      </c>
      <c r="BK617" s="207">
        <f>ROUND(I617*H617,2)</f>
        <v>0</v>
      </c>
      <c r="BL617" s="17" t="s">
        <v>139</v>
      </c>
      <c r="BM617" s="206" t="s">
        <v>1120</v>
      </c>
    </row>
    <row r="618" spans="1:65" s="2" customFormat="1" ht="78">
      <c r="A618" s="34"/>
      <c r="B618" s="35"/>
      <c r="C618" s="36"/>
      <c r="D618" s="208" t="s">
        <v>141</v>
      </c>
      <c r="E618" s="36"/>
      <c r="F618" s="209" t="s">
        <v>513</v>
      </c>
      <c r="G618" s="36"/>
      <c r="H618" s="36"/>
      <c r="I618" s="115"/>
      <c r="J618" s="36"/>
      <c r="K618" s="36"/>
      <c r="L618" s="39"/>
      <c r="M618" s="210"/>
      <c r="N618" s="211"/>
      <c r="O618" s="71"/>
      <c r="P618" s="71"/>
      <c r="Q618" s="71"/>
      <c r="R618" s="71"/>
      <c r="S618" s="71"/>
      <c r="T618" s="72"/>
      <c r="U618" s="34"/>
      <c r="V618" s="34"/>
      <c r="W618" s="34"/>
      <c r="X618" s="34"/>
      <c r="Y618" s="34"/>
      <c r="Z618" s="34"/>
      <c r="AA618" s="34"/>
      <c r="AB618" s="34"/>
      <c r="AC618" s="34"/>
      <c r="AD618" s="34"/>
      <c r="AE618" s="34"/>
      <c r="AT618" s="17" t="s">
        <v>141</v>
      </c>
      <c r="AU618" s="17" t="s">
        <v>83</v>
      </c>
    </row>
    <row r="619" spans="1:65" s="13" customFormat="1" ht="11.25">
      <c r="B619" s="222"/>
      <c r="C619" s="223"/>
      <c r="D619" s="208" t="s">
        <v>142</v>
      </c>
      <c r="E619" s="224" t="s">
        <v>1</v>
      </c>
      <c r="F619" s="225" t="s">
        <v>1121</v>
      </c>
      <c r="G619" s="223"/>
      <c r="H619" s="226">
        <v>3.4380000000000002</v>
      </c>
      <c r="I619" s="227"/>
      <c r="J619" s="223"/>
      <c r="K619" s="223"/>
      <c r="L619" s="228"/>
      <c r="M619" s="229"/>
      <c r="N619" s="230"/>
      <c r="O619" s="230"/>
      <c r="P619" s="230"/>
      <c r="Q619" s="230"/>
      <c r="R619" s="230"/>
      <c r="S619" s="230"/>
      <c r="T619" s="231"/>
      <c r="AT619" s="232" t="s">
        <v>142</v>
      </c>
      <c r="AU619" s="232" t="s">
        <v>83</v>
      </c>
      <c r="AV619" s="13" t="s">
        <v>85</v>
      </c>
      <c r="AW619" s="13" t="s">
        <v>31</v>
      </c>
      <c r="AX619" s="13" t="s">
        <v>75</v>
      </c>
      <c r="AY619" s="232" t="s">
        <v>132</v>
      </c>
    </row>
    <row r="620" spans="1:65" s="13" customFormat="1" ht="11.25">
      <c r="B620" s="222"/>
      <c r="C620" s="223"/>
      <c r="D620" s="208" t="s">
        <v>142</v>
      </c>
      <c r="E620" s="224" t="s">
        <v>1</v>
      </c>
      <c r="F620" s="225" t="s">
        <v>798</v>
      </c>
      <c r="G620" s="223"/>
      <c r="H620" s="226">
        <v>0.05</v>
      </c>
      <c r="I620" s="227"/>
      <c r="J620" s="223"/>
      <c r="K620" s="223"/>
      <c r="L620" s="228"/>
      <c r="M620" s="229"/>
      <c r="N620" s="230"/>
      <c r="O620" s="230"/>
      <c r="P620" s="230"/>
      <c r="Q620" s="230"/>
      <c r="R620" s="230"/>
      <c r="S620" s="230"/>
      <c r="T620" s="231"/>
      <c r="AT620" s="232" t="s">
        <v>142</v>
      </c>
      <c r="AU620" s="232" t="s">
        <v>83</v>
      </c>
      <c r="AV620" s="13" t="s">
        <v>85</v>
      </c>
      <c r="AW620" s="13" t="s">
        <v>31</v>
      </c>
      <c r="AX620" s="13" t="s">
        <v>75</v>
      </c>
      <c r="AY620" s="232" t="s">
        <v>132</v>
      </c>
    </row>
    <row r="621" spans="1:65" s="14" customFormat="1" ht="11.25">
      <c r="B621" s="233"/>
      <c r="C621" s="234"/>
      <c r="D621" s="208" t="s">
        <v>142</v>
      </c>
      <c r="E621" s="235" t="s">
        <v>1</v>
      </c>
      <c r="F621" s="236" t="s">
        <v>145</v>
      </c>
      <c r="G621" s="234"/>
      <c r="H621" s="237">
        <v>3.488</v>
      </c>
      <c r="I621" s="238"/>
      <c r="J621" s="234"/>
      <c r="K621" s="234"/>
      <c r="L621" s="239"/>
      <c r="M621" s="240"/>
      <c r="N621" s="241"/>
      <c r="O621" s="241"/>
      <c r="P621" s="241"/>
      <c r="Q621" s="241"/>
      <c r="R621" s="241"/>
      <c r="S621" s="241"/>
      <c r="T621" s="242"/>
      <c r="AT621" s="243" t="s">
        <v>142</v>
      </c>
      <c r="AU621" s="243" t="s">
        <v>83</v>
      </c>
      <c r="AV621" s="14" t="s">
        <v>139</v>
      </c>
      <c r="AW621" s="14" t="s">
        <v>31</v>
      </c>
      <c r="AX621" s="14" t="s">
        <v>83</v>
      </c>
      <c r="AY621" s="243" t="s">
        <v>132</v>
      </c>
    </row>
    <row r="622" spans="1:65" s="2" customFormat="1" ht="21.75" customHeight="1">
      <c r="A622" s="34"/>
      <c r="B622" s="35"/>
      <c r="C622" s="244" t="s">
        <v>477</v>
      </c>
      <c r="D622" s="244" t="s">
        <v>441</v>
      </c>
      <c r="E622" s="245" t="s">
        <v>521</v>
      </c>
      <c r="F622" s="246" t="s">
        <v>522</v>
      </c>
      <c r="G622" s="247" t="s">
        <v>458</v>
      </c>
      <c r="H622" s="248">
        <v>3.488</v>
      </c>
      <c r="I622" s="249"/>
      <c r="J622" s="250">
        <f>ROUND(I622*H622,2)</f>
        <v>0</v>
      </c>
      <c r="K622" s="246" t="s">
        <v>137</v>
      </c>
      <c r="L622" s="39"/>
      <c r="M622" s="251" t="s">
        <v>1</v>
      </c>
      <c r="N622" s="252" t="s">
        <v>40</v>
      </c>
      <c r="O622" s="71"/>
      <c r="P622" s="204">
        <f>O622*H622</f>
        <v>0</v>
      </c>
      <c r="Q622" s="204">
        <v>0</v>
      </c>
      <c r="R622" s="204">
        <f>Q622*H622</f>
        <v>0</v>
      </c>
      <c r="S622" s="204">
        <v>0</v>
      </c>
      <c r="T622" s="205">
        <f>S622*H622</f>
        <v>0</v>
      </c>
      <c r="U622" s="34"/>
      <c r="V622" s="34"/>
      <c r="W622" s="34"/>
      <c r="X622" s="34"/>
      <c r="Y622" s="34"/>
      <c r="Z622" s="34"/>
      <c r="AA622" s="34"/>
      <c r="AB622" s="34"/>
      <c r="AC622" s="34"/>
      <c r="AD622" s="34"/>
      <c r="AE622" s="34"/>
      <c r="AR622" s="206" t="s">
        <v>139</v>
      </c>
      <c r="AT622" s="206" t="s">
        <v>441</v>
      </c>
      <c r="AU622" s="206" t="s">
        <v>83</v>
      </c>
      <c r="AY622" s="17" t="s">
        <v>132</v>
      </c>
      <c r="BE622" s="207">
        <f>IF(N622="základní",J622,0)</f>
        <v>0</v>
      </c>
      <c r="BF622" s="207">
        <f>IF(N622="snížená",J622,0)</f>
        <v>0</v>
      </c>
      <c r="BG622" s="207">
        <f>IF(N622="zákl. přenesená",J622,0)</f>
        <v>0</v>
      </c>
      <c r="BH622" s="207">
        <f>IF(N622="sníž. přenesená",J622,0)</f>
        <v>0</v>
      </c>
      <c r="BI622" s="207">
        <f>IF(N622="nulová",J622,0)</f>
        <v>0</v>
      </c>
      <c r="BJ622" s="17" t="s">
        <v>83</v>
      </c>
      <c r="BK622" s="207">
        <f>ROUND(I622*H622,2)</f>
        <v>0</v>
      </c>
      <c r="BL622" s="17" t="s">
        <v>139</v>
      </c>
      <c r="BM622" s="206" t="s">
        <v>1122</v>
      </c>
    </row>
    <row r="623" spans="1:65" s="2" customFormat="1" ht="39">
      <c r="A623" s="34"/>
      <c r="B623" s="35"/>
      <c r="C623" s="36"/>
      <c r="D623" s="208" t="s">
        <v>141</v>
      </c>
      <c r="E623" s="36"/>
      <c r="F623" s="209" t="s">
        <v>524</v>
      </c>
      <c r="G623" s="36"/>
      <c r="H623" s="36"/>
      <c r="I623" s="115"/>
      <c r="J623" s="36"/>
      <c r="K623" s="36"/>
      <c r="L623" s="39"/>
      <c r="M623" s="210"/>
      <c r="N623" s="211"/>
      <c r="O623" s="71"/>
      <c r="P623" s="71"/>
      <c r="Q623" s="71"/>
      <c r="R623" s="71"/>
      <c r="S623" s="71"/>
      <c r="T623" s="72"/>
      <c r="U623" s="34"/>
      <c r="V623" s="34"/>
      <c r="W623" s="34"/>
      <c r="X623" s="34"/>
      <c r="Y623" s="34"/>
      <c r="Z623" s="34"/>
      <c r="AA623" s="34"/>
      <c r="AB623" s="34"/>
      <c r="AC623" s="34"/>
      <c r="AD623" s="34"/>
      <c r="AE623" s="34"/>
      <c r="AT623" s="17" t="s">
        <v>141</v>
      </c>
      <c r="AU623" s="17" t="s">
        <v>83</v>
      </c>
    </row>
    <row r="624" spans="1:65" s="13" customFormat="1" ht="11.25">
      <c r="B624" s="222"/>
      <c r="C624" s="223"/>
      <c r="D624" s="208" t="s">
        <v>142</v>
      </c>
      <c r="E624" s="224" t="s">
        <v>1</v>
      </c>
      <c r="F624" s="225" t="s">
        <v>1121</v>
      </c>
      <c r="G624" s="223"/>
      <c r="H624" s="226">
        <v>3.4380000000000002</v>
      </c>
      <c r="I624" s="227"/>
      <c r="J624" s="223"/>
      <c r="K624" s="223"/>
      <c r="L624" s="228"/>
      <c r="M624" s="229"/>
      <c r="N624" s="230"/>
      <c r="O624" s="230"/>
      <c r="P624" s="230"/>
      <c r="Q624" s="230"/>
      <c r="R624" s="230"/>
      <c r="S624" s="230"/>
      <c r="T624" s="231"/>
      <c r="AT624" s="232" t="s">
        <v>142</v>
      </c>
      <c r="AU624" s="232" t="s">
        <v>83</v>
      </c>
      <c r="AV624" s="13" t="s">
        <v>85</v>
      </c>
      <c r="AW624" s="13" t="s">
        <v>31</v>
      </c>
      <c r="AX624" s="13" t="s">
        <v>75</v>
      </c>
      <c r="AY624" s="232" t="s">
        <v>132</v>
      </c>
    </row>
    <row r="625" spans="1:65" s="13" customFormat="1" ht="11.25">
      <c r="B625" s="222"/>
      <c r="C625" s="223"/>
      <c r="D625" s="208" t="s">
        <v>142</v>
      </c>
      <c r="E625" s="224" t="s">
        <v>1</v>
      </c>
      <c r="F625" s="225" t="s">
        <v>798</v>
      </c>
      <c r="G625" s="223"/>
      <c r="H625" s="226">
        <v>0.05</v>
      </c>
      <c r="I625" s="227"/>
      <c r="J625" s="223"/>
      <c r="K625" s="223"/>
      <c r="L625" s="228"/>
      <c r="M625" s="229"/>
      <c r="N625" s="230"/>
      <c r="O625" s="230"/>
      <c r="P625" s="230"/>
      <c r="Q625" s="230"/>
      <c r="R625" s="230"/>
      <c r="S625" s="230"/>
      <c r="T625" s="231"/>
      <c r="AT625" s="232" t="s">
        <v>142</v>
      </c>
      <c r="AU625" s="232" t="s">
        <v>83</v>
      </c>
      <c r="AV625" s="13" t="s">
        <v>85</v>
      </c>
      <c r="AW625" s="13" t="s">
        <v>31</v>
      </c>
      <c r="AX625" s="13" t="s">
        <v>75</v>
      </c>
      <c r="AY625" s="232" t="s">
        <v>132</v>
      </c>
    </row>
    <row r="626" spans="1:65" s="14" customFormat="1" ht="11.25">
      <c r="B626" s="233"/>
      <c r="C626" s="234"/>
      <c r="D626" s="208" t="s">
        <v>142</v>
      </c>
      <c r="E626" s="235" t="s">
        <v>1</v>
      </c>
      <c r="F626" s="236" t="s">
        <v>145</v>
      </c>
      <c r="G626" s="234"/>
      <c r="H626" s="237">
        <v>3.488</v>
      </c>
      <c r="I626" s="238"/>
      <c r="J626" s="234"/>
      <c r="K626" s="234"/>
      <c r="L626" s="239"/>
      <c r="M626" s="240"/>
      <c r="N626" s="241"/>
      <c r="O626" s="241"/>
      <c r="P626" s="241"/>
      <c r="Q626" s="241"/>
      <c r="R626" s="241"/>
      <c r="S626" s="241"/>
      <c r="T626" s="242"/>
      <c r="AT626" s="243" t="s">
        <v>142</v>
      </c>
      <c r="AU626" s="243" t="s">
        <v>83</v>
      </c>
      <c r="AV626" s="14" t="s">
        <v>139</v>
      </c>
      <c r="AW626" s="14" t="s">
        <v>31</v>
      </c>
      <c r="AX626" s="14" t="s">
        <v>83</v>
      </c>
      <c r="AY626" s="243" t="s">
        <v>132</v>
      </c>
    </row>
    <row r="627" spans="1:65" s="2" customFormat="1" ht="21.75" customHeight="1">
      <c r="A627" s="34"/>
      <c r="B627" s="35"/>
      <c r="C627" s="244" t="s">
        <v>484</v>
      </c>
      <c r="D627" s="244" t="s">
        <v>441</v>
      </c>
      <c r="E627" s="245" t="s">
        <v>531</v>
      </c>
      <c r="F627" s="246" t="s">
        <v>532</v>
      </c>
      <c r="G627" s="247" t="s">
        <v>458</v>
      </c>
      <c r="H627" s="248">
        <v>3.488</v>
      </c>
      <c r="I627" s="249"/>
      <c r="J627" s="250">
        <f>ROUND(I627*H627,2)</f>
        <v>0</v>
      </c>
      <c r="K627" s="246" t="s">
        <v>137</v>
      </c>
      <c r="L627" s="39"/>
      <c r="M627" s="251" t="s">
        <v>1</v>
      </c>
      <c r="N627" s="252" t="s">
        <v>40</v>
      </c>
      <c r="O627" s="71"/>
      <c r="P627" s="204">
        <f>O627*H627</f>
        <v>0</v>
      </c>
      <c r="Q627" s="204">
        <v>0</v>
      </c>
      <c r="R627" s="204">
        <f>Q627*H627</f>
        <v>0</v>
      </c>
      <c r="S627" s="204">
        <v>0</v>
      </c>
      <c r="T627" s="205">
        <f>S627*H627</f>
        <v>0</v>
      </c>
      <c r="U627" s="34"/>
      <c r="V627" s="34"/>
      <c r="W627" s="34"/>
      <c r="X627" s="34"/>
      <c r="Y627" s="34"/>
      <c r="Z627" s="34"/>
      <c r="AA627" s="34"/>
      <c r="AB627" s="34"/>
      <c r="AC627" s="34"/>
      <c r="AD627" s="34"/>
      <c r="AE627" s="34"/>
      <c r="AR627" s="206" t="s">
        <v>139</v>
      </c>
      <c r="AT627" s="206" t="s">
        <v>441</v>
      </c>
      <c r="AU627" s="206" t="s">
        <v>83</v>
      </c>
      <c r="AY627" s="17" t="s">
        <v>132</v>
      </c>
      <c r="BE627" s="207">
        <f>IF(N627="základní",J627,0)</f>
        <v>0</v>
      </c>
      <c r="BF627" s="207">
        <f>IF(N627="snížená",J627,0)</f>
        <v>0</v>
      </c>
      <c r="BG627" s="207">
        <f>IF(N627="zákl. přenesená",J627,0)</f>
        <v>0</v>
      </c>
      <c r="BH627" s="207">
        <f>IF(N627="sníž. přenesená",J627,0)</f>
        <v>0</v>
      </c>
      <c r="BI627" s="207">
        <f>IF(N627="nulová",J627,0)</f>
        <v>0</v>
      </c>
      <c r="BJ627" s="17" t="s">
        <v>83</v>
      </c>
      <c r="BK627" s="207">
        <f>ROUND(I627*H627,2)</f>
        <v>0</v>
      </c>
      <c r="BL627" s="17" t="s">
        <v>139</v>
      </c>
      <c r="BM627" s="206" t="s">
        <v>1123</v>
      </c>
    </row>
    <row r="628" spans="1:65" s="2" customFormat="1" ht="39">
      <c r="A628" s="34"/>
      <c r="B628" s="35"/>
      <c r="C628" s="36"/>
      <c r="D628" s="208" t="s">
        <v>141</v>
      </c>
      <c r="E628" s="36"/>
      <c r="F628" s="209" t="s">
        <v>534</v>
      </c>
      <c r="G628" s="36"/>
      <c r="H628" s="36"/>
      <c r="I628" s="115"/>
      <c r="J628" s="36"/>
      <c r="K628" s="36"/>
      <c r="L628" s="39"/>
      <c r="M628" s="210"/>
      <c r="N628" s="211"/>
      <c r="O628" s="71"/>
      <c r="P628" s="71"/>
      <c r="Q628" s="71"/>
      <c r="R628" s="71"/>
      <c r="S628" s="71"/>
      <c r="T628" s="72"/>
      <c r="U628" s="34"/>
      <c r="V628" s="34"/>
      <c r="W628" s="34"/>
      <c r="X628" s="34"/>
      <c r="Y628" s="34"/>
      <c r="Z628" s="34"/>
      <c r="AA628" s="34"/>
      <c r="AB628" s="34"/>
      <c r="AC628" s="34"/>
      <c r="AD628" s="34"/>
      <c r="AE628" s="34"/>
      <c r="AT628" s="17" t="s">
        <v>141</v>
      </c>
      <c r="AU628" s="17" t="s">
        <v>83</v>
      </c>
    </row>
    <row r="629" spans="1:65" s="13" customFormat="1" ht="11.25">
      <c r="B629" s="222"/>
      <c r="C629" s="223"/>
      <c r="D629" s="208" t="s">
        <v>142</v>
      </c>
      <c r="E629" s="224" t="s">
        <v>1</v>
      </c>
      <c r="F629" s="225" t="s">
        <v>1121</v>
      </c>
      <c r="G629" s="223"/>
      <c r="H629" s="226">
        <v>3.4380000000000002</v>
      </c>
      <c r="I629" s="227"/>
      <c r="J629" s="223"/>
      <c r="K629" s="223"/>
      <c r="L629" s="228"/>
      <c r="M629" s="229"/>
      <c r="N629" s="230"/>
      <c r="O629" s="230"/>
      <c r="P629" s="230"/>
      <c r="Q629" s="230"/>
      <c r="R629" s="230"/>
      <c r="S629" s="230"/>
      <c r="T629" s="231"/>
      <c r="AT629" s="232" t="s">
        <v>142</v>
      </c>
      <c r="AU629" s="232" t="s">
        <v>83</v>
      </c>
      <c r="AV629" s="13" t="s">
        <v>85</v>
      </c>
      <c r="AW629" s="13" t="s">
        <v>31</v>
      </c>
      <c r="AX629" s="13" t="s">
        <v>75</v>
      </c>
      <c r="AY629" s="232" t="s">
        <v>132</v>
      </c>
    </row>
    <row r="630" spans="1:65" s="13" customFormat="1" ht="11.25">
      <c r="B630" s="222"/>
      <c r="C630" s="223"/>
      <c r="D630" s="208" t="s">
        <v>142</v>
      </c>
      <c r="E630" s="224" t="s">
        <v>1</v>
      </c>
      <c r="F630" s="225" t="s">
        <v>798</v>
      </c>
      <c r="G630" s="223"/>
      <c r="H630" s="226">
        <v>0.05</v>
      </c>
      <c r="I630" s="227"/>
      <c r="J630" s="223"/>
      <c r="K630" s="223"/>
      <c r="L630" s="228"/>
      <c r="M630" s="229"/>
      <c r="N630" s="230"/>
      <c r="O630" s="230"/>
      <c r="P630" s="230"/>
      <c r="Q630" s="230"/>
      <c r="R630" s="230"/>
      <c r="S630" s="230"/>
      <c r="T630" s="231"/>
      <c r="AT630" s="232" t="s">
        <v>142</v>
      </c>
      <c r="AU630" s="232" t="s">
        <v>83</v>
      </c>
      <c r="AV630" s="13" t="s">
        <v>85</v>
      </c>
      <c r="AW630" s="13" t="s">
        <v>31</v>
      </c>
      <c r="AX630" s="13" t="s">
        <v>75</v>
      </c>
      <c r="AY630" s="232" t="s">
        <v>132</v>
      </c>
    </row>
    <row r="631" spans="1:65" s="14" customFormat="1" ht="11.25">
      <c r="B631" s="233"/>
      <c r="C631" s="234"/>
      <c r="D631" s="208" t="s">
        <v>142</v>
      </c>
      <c r="E631" s="235" t="s">
        <v>1</v>
      </c>
      <c r="F631" s="236" t="s">
        <v>145</v>
      </c>
      <c r="G631" s="234"/>
      <c r="H631" s="237">
        <v>3.488</v>
      </c>
      <c r="I631" s="238"/>
      <c r="J631" s="234"/>
      <c r="K631" s="234"/>
      <c r="L631" s="239"/>
      <c r="M631" s="240"/>
      <c r="N631" s="241"/>
      <c r="O631" s="241"/>
      <c r="P631" s="241"/>
      <c r="Q631" s="241"/>
      <c r="R631" s="241"/>
      <c r="S631" s="241"/>
      <c r="T631" s="242"/>
      <c r="AT631" s="243" t="s">
        <v>142</v>
      </c>
      <c r="AU631" s="243" t="s">
        <v>83</v>
      </c>
      <c r="AV631" s="14" t="s">
        <v>139</v>
      </c>
      <c r="AW631" s="14" t="s">
        <v>31</v>
      </c>
      <c r="AX631" s="14" t="s">
        <v>83</v>
      </c>
      <c r="AY631" s="243" t="s">
        <v>132</v>
      </c>
    </row>
    <row r="632" spans="1:65" s="2" customFormat="1" ht="21.75" customHeight="1">
      <c r="A632" s="34"/>
      <c r="B632" s="35"/>
      <c r="C632" s="244" t="s">
        <v>489</v>
      </c>
      <c r="D632" s="244" t="s">
        <v>441</v>
      </c>
      <c r="E632" s="245" t="s">
        <v>551</v>
      </c>
      <c r="F632" s="246" t="s">
        <v>552</v>
      </c>
      <c r="G632" s="247" t="s">
        <v>553</v>
      </c>
      <c r="H632" s="248">
        <v>66</v>
      </c>
      <c r="I632" s="249"/>
      <c r="J632" s="250">
        <f>ROUND(I632*H632,2)</f>
        <v>0</v>
      </c>
      <c r="K632" s="246" t="s">
        <v>137</v>
      </c>
      <c r="L632" s="39"/>
      <c r="M632" s="251" t="s">
        <v>1</v>
      </c>
      <c r="N632" s="252" t="s">
        <v>40</v>
      </c>
      <c r="O632" s="71"/>
      <c r="P632" s="204">
        <f>O632*H632</f>
        <v>0</v>
      </c>
      <c r="Q632" s="204">
        <v>0</v>
      </c>
      <c r="R632" s="204">
        <f>Q632*H632</f>
        <v>0</v>
      </c>
      <c r="S632" s="204">
        <v>0</v>
      </c>
      <c r="T632" s="205">
        <f>S632*H632</f>
        <v>0</v>
      </c>
      <c r="U632" s="34"/>
      <c r="V632" s="34"/>
      <c r="W632" s="34"/>
      <c r="X632" s="34"/>
      <c r="Y632" s="34"/>
      <c r="Z632" s="34"/>
      <c r="AA632" s="34"/>
      <c r="AB632" s="34"/>
      <c r="AC632" s="34"/>
      <c r="AD632" s="34"/>
      <c r="AE632" s="34"/>
      <c r="AR632" s="206" t="s">
        <v>139</v>
      </c>
      <c r="AT632" s="206" t="s">
        <v>441</v>
      </c>
      <c r="AU632" s="206" t="s">
        <v>83</v>
      </c>
      <c r="AY632" s="17" t="s">
        <v>132</v>
      </c>
      <c r="BE632" s="207">
        <f>IF(N632="základní",J632,0)</f>
        <v>0</v>
      </c>
      <c r="BF632" s="207">
        <f>IF(N632="snížená",J632,0)</f>
        <v>0</v>
      </c>
      <c r="BG632" s="207">
        <f>IF(N632="zákl. přenesená",J632,0)</f>
        <v>0</v>
      </c>
      <c r="BH632" s="207">
        <f>IF(N632="sníž. přenesená",J632,0)</f>
        <v>0</v>
      </c>
      <c r="BI632" s="207">
        <f>IF(N632="nulová",J632,0)</f>
        <v>0</v>
      </c>
      <c r="BJ632" s="17" t="s">
        <v>83</v>
      </c>
      <c r="BK632" s="207">
        <f>ROUND(I632*H632,2)</f>
        <v>0</v>
      </c>
      <c r="BL632" s="17" t="s">
        <v>139</v>
      </c>
      <c r="BM632" s="206" t="s">
        <v>1124</v>
      </c>
    </row>
    <row r="633" spans="1:65" s="2" customFormat="1" ht="87.75">
      <c r="A633" s="34"/>
      <c r="B633" s="35"/>
      <c r="C633" s="36"/>
      <c r="D633" s="208" t="s">
        <v>141</v>
      </c>
      <c r="E633" s="36"/>
      <c r="F633" s="209" t="s">
        <v>555</v>
      </c>
      <c r="G633" s="36"/>
      <c r="H633" s="36"/>
      <c r="I633" s="115"/>
      <c r="J633" s="36"/>
      <c r="K633" s="36"/>
      <c r="L633" s="39"/>
      <c r="M633" s="210"/>
      <c r="N633" s="211"/>
      <c r="O633" s="71"/>
      <c r="P633" s="71"/>
      <c r="Q633" s="71"/>
      <c r="R633" s="71"/>
      <c r="S633" s="71"/>
      <c r="T633" s="72"/>
      <c r="U633" s="34"/>
      <c r="V633" s="34"/>
      <c r="W633" s="34"/>
      <c r="X633" s="34"/>
      <c r="Y633" s="34"/>
      <c r="Z633" s="34"/>
      <c r="AA633" s="34"/>
      <c r="AB633" s="34"/>
      <c r="AC633" s="34"/>
      <c r="AD633" s="34"/>
      <c r="AE633" s="34"/>
      <c r="AT633" s="17" t="s">
        <v>141</v>
      </c>
      <c r="AU633" s="17" t="s">
        <v>83</v>
      </c>
    </row>
    <row r="634" spans="1:65" s="13" customFormat="1" ht="11.25">
      <c r="B634" s="222"/>
      <c r="C634" s="223"/>
      <c r="D634" s="208" t="s">
        <v>142</v>
      </c>
      <c r="E634" s="224" t="s">
        <v>1</v>
      </c>
      <c r="F634" s="225" t="s">
        <v>631</v>
      </c>
      <c r="G634" s="223"/>
      <c r="H634" s="226">
        <v>94</v>
      </c>
      <c r="I634" s="227"/>
      <c r="J634" s="223"/>
      <c r="K634" s="223"/>
      <c r="L634" s="228"/>
      <c r="M634" s="229"/>
      <c r="N634" s="230"/>
      <c r="O634" s="230"/>
      <c r="P634" s="230"/>
      <c r="Q634" s="230"/>
      <c r="R634" s="230"/>
      <c r="S634" s="230"/>
      <c r="T634" s="231"/>
      <c r="AT634" s="232" t="s">
        <v>142</v>
      </c>
      <c r="AU634" s="232" t="s">
        <v>83</v>
      </c>
      <c r="AV634" s="13" t="s">
        <v>85</v>
      </c>
      <c r="AW634" s="13" t="s">
        <v>31</v>
      </c>
      <c r="AX634" s="13" t="s">
        <v>75</v>
      </c>
      <c r="AY634" s="232" t="s">
        <v>132</v>
      </c>
    </row>
    <row r="635" spans="1:65" s="13" customFormat="1" ht="11.25">
      <c r="B635" s="222"/>
      <c r="C635" s="223"/>
      <c r="D635" s="208" t="s">
        <v>142</v>
      </c>
      <c r="E635" s="224" t="s">
        <v>1</v>
      </c>
      <c r="F635" s="225" t="s">
        <v>1125</v>
      </c>
      <c r="G635" s="223"/>
      <c r="H635" s="226">
        <v>-28</v>
      </c>
      <c r="I635" s="227"/>
      <c r="J635" s="223"/>
      <c r="K635" s="223"/>
      <c r="L635" s="228"/>
      <c r="M635" s="229"/>
      <c r="N635" s="230"/>
      <c r="O635" s="230"/>
      <c r="P635" s="230"/>
      <c r="Q635" s="230"/>
      <c r="R635" s="230"/>
      <c r="S635" s="230"/>
      <c r="T635" s="231"/>
      <c r="AT635" s="232" t="s">
        <v>142</v>
      </c>
      <c r="AU635" s="232" t="s">
        <v>83</v>
      </c>
      <c r="AV635" s="13" t="s">
        <v>85</v>
      </c>
      <c r="AW635" s="13" t="s">
        <v>31</v>
      </c>
      <c r="AX635" s="13" t="s">
        <v>75</v>
      </c>
      <c r="AY635" s="232" t="s">
        <v>132</v>
      </c>
    </row>
    <row r="636" spans="1:65" s="14" customFormat="1" ht="11.25">
      <c r="B636" s="233"/>
      <c r="C636" s="234"/>
      <c r="D636" s="208" t="s">
        <v>142</v>
      </c>
      <c r="E636" s="235" t="s">
        <v>1</v>
      </c>
      <c r="F636" s="236" t="s">
        <v>145</v>
      </c>
      <c r="G636" s="234"/>
      <c r="H636" s="237">
        <v>66</v>
      </c>
      <c r="I636" s="238"/>
      <c r="J636" s="234"/>
      <c r="K636" s="234"/>
      <c r="L636" s="239"/>
      <c r="M636" s="240"/>
      <c r="N636" s="241"/>
      <c r="O636" s="241"/>
      <c r="P636" s="241"/>
      <c r="Q636" s="241"/>
      <c r="R636" s="241"/>
      <c r="S636" s="241"/>
      <c r="T636" s="242"/>
      <c r="AT636" s="243" t="s">
        <v>142</v>
      </c>
      <c r="AU636" s="243" t="s">
        <v>83</v>
      </c>
      <c r="AV636" s="14" t="s">
        <v>139</v>
      </c>
      <c r="AW636" s="14" t="s">
        <v>31</v>
      </c>
      <c r="AX636" s="14" t="s">
        <v>83</v>
      </c>
      <c r="AY636" s="243" t="s">
        <v>132</v>
      </c>
    </row>
    <row r="637" spans="1:65" s="2" customFormat="1" ht="21.75" customHeight="1">
      <c r="A637" s="34"/>
      <c r="B637" s="35"/>
      <c r="C637" s="244" t="s">
        <v>496</v>
      </c>
      <c r="D637" s="244" t="s">
        <v>441</v>
      </c>
      <c r="E637" s="245" t="s">
        <v>557</v>
      </c>
      <c r="F637" s="246" t="s">
        <v>558</v>
      </c>
      <c r="G637" s="247" t="s">
        <v>553</v>
      </c>
      <c r="H637" s="248">
        <v>32</v>
      </c>
      <c r="I637" s="249"/>
      <c r="J637" s="250">
        <f>ROUND(I637*H637,2)</f>
        <v>0</v>
      </c>
      <c r="K637" s="246" t="s">
        <v>137</v>
      </c>
      <c r="L637" s="39"/>
      <c r="M637" s="251" t="s">
        <v>1</v>
      </c>
      <c r="N637" s="252" t="s">
        <v>40</v>
      </c>
      <c r="O637" s="71"/>
      <c r="P637" s="204">
        <f>O637*H637</f>
        <v>0</v>
      </c>
      <c r="Q637" s="204">
        <v>0</v>
      </c>
      <c r="R637" s="204">
        <f>Q637*H637</f>
        <v>0</v>
      </c>
      <c r="S637" s="204">
        <v>0</v>
      </c>
      <c r="T637" s="205">
        <f>S637*H637</f>
        <v>0</v>
      </c>
      <c r="U637" s="34"/>
      <c r="V637" s="34"/>
      <c r="W637" s="34"/>
      <c r="X637" s="34"/>
      <c r="Y637" s="34"/>
      <c r="Z637" s="34"/>
      <c r="AA637" s="34"/>
      <c r="AB637" s="34"/>
      <c r="AC637" s="34"/>
      <c r="AD637" s="34"/>
      <c r="AE637" s="34"/>
      <c r="AR637" s="206" t="s">
        <v>139</v>
      </c>
      <c r="AT637" s="206" t="s">
        <v>441</v>
      </c>
      <c r="AU637" s="206" t="s">
        <v>83</v>
      </c>
      <c r="AY637" s="17" t="s">
        <v>132</v>
      </c>
      <c r="BE637" s="207">
        <f>IF(N637="základní",J637,0)</f>
        <v>0</v>
      </c>
      <c r="BF637" s="207">
        <f>IF(N637="snížená",J637,0)</f>
        <v>0</v>
      </c>
      <c r="BG637" s="207">
        <f>IF(N637="zákl. přenesená",J637,0)</f>
        <v>0</v>
      </c>
      <c r="BH637" s="207">
        <f>IF(N637="sníž. přenesená",J637,0)</f>
        <v>0</v>
      </c>
      <c r="BI637" s="207">
        <f>IF(N637="nulová",J637,0)</f>
        <v>0</v>
      </c>
      <c r="BJ637" s="17" t="s">
        <v>83</v>
      </c>
      <c r="BK637" s="207">
        <f>ROUND(I637*H637,2)</f>
        <v>0</v>
      </c>
      <c r="BL637" s="17" t="s">
        <v>139</v>
      </c>
      <c r="BM637" s="206" t="s">
        <v>1126</v>
      </c>
    </row>
    <row r="638" spans="1:65" s="2" customFormat="1" ht="68.25">
      <c r="A638" s="34"/>
      <c r="B638" s="35"/>
      <c r="C638" s="36"/>
      <c r="D638" s="208" t="s">
        <v>141</v>
      </c>
      <c r="E638" s="36"/>
      <c r="F638" s="209" t="s">
        <v>560</v>
      </c>
      <c r="G638" s="36"/>
      <c r="H638" s="36"/>
      <c r="I638" s="115"/>
      <c r="J638" s="36"/>
      <c r="K638" s="36"/>
      <c r="L638" s="39"/>
      <c r="M638" s="210"/>
      <c r="N638" s="211"/>
      <c r="O638" s="71"/>
      <c r="P638" s="71"/>
      <c r="Q638" s="71"/>
      <c r="R638" s="71"/>
      <c r="S638" s="71"/>
      <c r="T638" s="72"/>
      <c r="U638" s="34"/>
      <c r="V638" s="34"/>
      <c r="W638" s="34"/>
      <c r="X638" s="34"/>
      <c r="Y638" s="34"/>
      <c r="Z638" s="34"/>
      <c r="AA638" s="34"/>
      <c r="AB638" s="34"/>
      <c r="AC638" s="34"/>
      <c r="AD638" s="34"/>
      <c r="AE638" s="34"/>
      <c r="AT638" s="17" t="s">
        <v>141</v>
      </c>
      <c r="AU638" s="17" t="s">
        <v>83</v>
      </c>
    </row>
    <row r="639" spans="1:65" s="13" customFormat="1" ht="11.25">
      <c r="B639" s="222"/>
      <c r="C639" s="223"/>
      <c r="D639" s="208" t="s">
        <v>142</v>
      </c>
      <c r="E639" s="224" t="s">
        <v>1</v>
      </c>
      <c r="F639" s="225" t="s">
        <v>277</v>
      </c>
      <c r="G639" s="223"/>
      <c r="H639" s="226">
        <v>28</v>
      </c>
      <c r="I639" s="227"/>
      <c r="J639" s="223"/>
      <c r="K639" s="223"/>
      <c r="L639" s="228"/>
      <c r="M639" s="229"/>
      <c r="N639" s="230"/>
      <c r="O639" s="230"/>
      <c r="P639" s="230"/>
      <c r="Q639" s="230"/>
      <c r="R639" s="230"/>
      <c r="S639" s="230"/>
      <c r="T639" s="231"/>
      <c r="AT639" s="232" t="s">
        <v>142</v>
      </c>
      <c r="AU639" s="232" t="s">
        <v>83</v>
      </c>
      <c r="AV639" s="13" t="s">
        <v>85</v>
      </c>
      <c r="AW639" s="13" t="s">
        <v>31</v>
      </c>
      <c r="AX639" s="13" t="s">
        <v>75</v>
      </c>
      <c r="AY639" s="232" t="s">
        <v>132</v>
      </c>
    </row>
    <row r="640" spans="1:65" s="12" customFormat="1" ht="11.25">
      <c r="B640" s="212"/>
      <c r="C640" s="213"/>
      <c r="D640" s="208" t="s">
        <v>142</v>
      </c>
      <c r="E640" s="214" t="s">
        <v>1</v>
      </c>
      <c r="F640" s="215" t="s">
        <v>1127</v>
      </c>
      <c r="G640" s="213"/>
      <c r="H640" s="214" t="s">
        <v>1</v>
      </c>
      <c r="I640" s="216"/>
      <c r="J640" s="213"/>
      <c r="K640" s="213"/>
      <c r="L640" s="217"/>
      <c r="M640" s="218"/>
      <c r="N640" s="219"/>
      <c r="O640" s="219"/>
      <c r="P640" s="219"/>
      <c r="Q640" s="219"/>
      <c r="R640" s="219"/>
      <c r="S640" s="219"/>
      <c r="T640" s="220"/>
      <c r="AT640" s="221" t="s">
        <v>142</v>
      </c>
      <c r="AU640" s="221" t="s">
        <v>83</v>
      </c>
      <c r="AV640" s="12" t="s">
        <v>83</v>
      </c>
      <c r="AW640" s="12" t="s">
        <v>31</v>
      </c>
      <c r="AX640" s="12" t="s">
        <v>75</v>
      </c>
      <c r="AY640" s="221" t="s">
        <v>132</v>
      </c>
    </row>
    <row r="641" spans="1:65" s="13" customFormat="1" ht="11.25">
      <c r="B641" s="222"/>
      <c r="C641" s="223"/>
      <c r="D641" s="208" t="s">
        <v>142</v>
      </c>
      <c r="E641" s="224" t="s">
        <v>1</v>
      </c>
      <c r="F641" s="225" t="s">
        <v>139</v>
      </c>
      <c r="G641" s="223"/>
      <c r="H641" s="226">
        <v>4</v>
      </c>
      <c r="I641" s="227"/>
      <c r="J641" s="223"/>
      <c r="K641" s="223"/>
      <c r="L641" s="228"/>
      <c r="M641" s="229"/>
      <c r="N641" s="230"/>
      <c r="O641" s="230"/>
      <c r="P641" s="230"/>
      <c r="Q641" s="230"/>
      <c r="R641" s="230"/>
      <c r="S641" s="230"/>
      <c r="T641" s="231"/>
      <c r="AT641" s="232" t="s">
        <v>142</v>
      </c>
      <c r="AU641" s="232" t="s">
        <v>83</v>
      </c>
      <c r="AV641" s="13" t="s">
        <v>85</v>
      </c>
      <c r="AW641" s="13" t="s">
        <v>31</v>
      </c>
      <c r="AX641" s="13" t="s">
        <v>75</v>
      </c>
      <c r="AY641" s="232" t="s">
        <v>132</v>
      </c>
    </row>
    <row r="642" spans="1:65" s="14" customFormat="1" ht="11.25">
      <c r="B642" s="233"/>
      <c r="C642" s="234"/>
      <c r="D642" s="208" t="s">
        <v>142</v>
      </c>
      <c r="E642" s="235" t="s">
        <v>1</v>
      </c>
      <c r="F642" s="236" t="s">
        <v>145</v>
      </c>
      <c r="G642" s="234"/>
      <c r="H642" s="237">
        <v>32</v>
      </c>
      <c r="I642" s="238"/>
      <c r="J642" s="234"/>
      <c r="K642" s="234"/>
      <c r="L642" s="239"/>
      <c r="M642" s="240"/>
      <c r="N642" s="241"/>
      <c r="O642" s="241"/>
      <c r="P642" s="241"/>
      <c r="Q642" s="241"/>
      <c r="R642" s="241"/>
      <c r="S642" s="241"/>
      <c r="T642" s="242"/>
      <c r="AT642" s="243" t="s">
        <v>142</v>
      </c>
      <c r="AU642" s="243" t="s">
        <v>83</v>
      </c>
      <c r="AV642" s="14" t="s">
        <v>139</v>
      </c>
      <c r="AW642" s="14" t="s">
        <v>31</v>
      </c>
      <c r="AX642" s="14" t="s">
        <v>83</v>
      </c>
      <c r="AY642" s="243" t="s">
        <v>132</v>
      </c>
    </row>
    <row r="643" spans="1:65" s="2" customFormat="1" ht="21.75" customHeight="1">
      <c r="A643" s="34"/>
      <c r="B643" s="35"/>
      <c r="C643" s="244" t="s">
        <v>503</v>
      </c>
      <c r="D643" s="244" t="s">
        <v>441</v>
      </c>
      <c r="E643" s="245" t="s">
        <v>562</v>
      </c>
      <c r="F643" s="246" t="s">
        <v>563</v>
      </c>
      <c r="G643" s="247" t="s">
        <v>553</v>
      </c>
      <c r="H643" s="248">
        <v>28</v>
      </c>
      <c r="I643" s="249"/>
      <c r="J643" s="250">
        <f>ROUND(I643*H643,2)</f>
        <v>0</v>
      </c>
      <c r="K643" s="246" t="s">
        <v>137</v>
      </c>
      <c r="L643" s="39"/>
      <c r="M643" s="251" t="s">
        <v>1</v>
      </c>
      <c r="N643" s="252" t="s">
        <v>40</v>
      </c>
      <c r="O643" s="71"/>
      <c r="P643" s="204">
        <f>O643*H643</f>
        <v>0</v>
      </c>
      <c r="Q643" s="204">
        <v>0</v>
      </c>
      <c r="R643" s="204">
        <f>Q643*H643</f>
        <v>0</v>
      </c>
      <c r="S643" s="204">
        <v>0</v>
      </c>
      <c r="T643" s="205">
        <f>S643*H643</f>
        <v>0</v>
      </c>
      <c r="U643" s="34"/>
      <c r="V643" s="34"/>
      <c r="W643" s="34"/>
      <c r="X643" s="34"/>
      <c r="Y643" s="34"/>
      <c r="Z643" s="34"/>
      <c r="AA643" s="34"/>
      <c r="AB643" s="34"/>
      <c r="AC643" s="34"/>
      <c r="AD643" s="34"/>
      <c r="AE643" s="34"/>
      <c r="AR643" s="206" t="s">
        <v>139</v>
      </c>
      <c r="AT643" s="206" t="s">
        <v>441</v>
      </c>
      <c r="AU643" s="206" t="s">
        <v>83</v>
      </c>
      <c r="AY643" s="17" t="s">
        <v>132</v>
      </c>
      <c r="BE643" s="207">
        <f>IF(N643="základní",J643,0)</f>
        <v>0</v>
      </c>
      <c r="BF643" s="207">
        <f>IF(N643="snížená",J643,0)</f>
        <v>0</v>
      </c>
      <c r="BG643" s="207">
        <f>IF(N643="zákl. přenesená",J643,0)</f>
        <v>0</v>
      </c>
      <c r="BH643" s="207">
        <f>IF(N643="sníž. přenesená",J643,0)</f>
        <v>0</v>
      </c>
      <c r="BI643" s="207">
        <f>IF(N643="nulová",J643,0)</f>
        <v>0</v>
      </c>
      <c r="BJ643" s="17" t="s">
        <v>83</v>
      </c>
      <c r="BK643" s="207">
        <f>ROUND(I643*H643,2)</f>
        <v>0</v>
      </c>
      <c r="BL643" s="17" t="s">
        <v>139</v>
      </c>
      <c r="BM643" s="206" t="s">
        <v>1128</v>
      </c>
    </row>
    <row r="644" spans="1:65" s="2" customFormat="1" ht="58.5">
      <c r="A644" s="34"/>
      <c r="B644" s="35"/>
      <c r="C644" s="36"/>
      <c r="D644" s="208" t="s">
        <v>141</v>
      </c>
      <c r="E644" s="36"/>
      <c r="F644" s="209" t="s">
        <v>565</v>
      </c>
      <c r="G644" s="36"/>
      <c r="H644" s="36"/>
      <c r="I644" s="115"/>
      <c r="J644" s="36"/>
      <c r="K644" s="36"/>
      <c r="L644" s="39"/>
      <c r="M644" s="210"/>
      <c r="N644" s="211"/>
      <c r="O644" s="71"/>
      <c r="P644" s="71"/>
      <c r="Q644" s="71"/>
      <c r="R644" s="71"/>
      <c r="S644" s="71"/>
      <c r="T644" s="72"/>
      <c r="U644" s="34"/>
      <c r="V644" s="34"/>
      <c r="W644" s="34"/>
      <c r="X644" s="34"/>
      <c r="Y644" s="34"/>
      <c r="Z644" s="34"/>
      <c r="AA644" s="34"/>
      <c r="AB644" s="34"/>
      <c r="AC644" s="34"/>
      <c r="AD644" s="34"/>
      <c r="AE644" s="34"/>
      <c r="AT644" s="17" t="s">
        <v>141</v>
      </c>
      <c r="AU644" s="17" t="s">
        <v>83</v>
      </c>
    </row>
    <row r="645" spans="1:65" s="13" customFormat="1" ht="11.25">
      <c r="B645" s="222"/>
      <c r="C645" s="223"/>
      <c r="D645" s="208" t="s">
        <v>142</v>
      </c>
      <c r="E645" s="224" t="s">
        <v>1</v>
      </c>
      <c r="F645" s="225" t="s">
        <v>1129</v>
      </c>
      <c r="G645" s="223"/>
      <c r="H645" s="226">
        <v>27.504000000000001</v>
      </c>
      <c r="I645" s="227"/>
      <c r="J645" s="223"/>
      <c r="K645" s="223"/>
      <c r="L645" s="228"/>
      <c r="M645" s="229"/>
      <c r="N645" s="230"/>
      <c r="O645" s="230"/>
      <c r="P645" s="230"/>
      <c r="Q645" s="230"/>
      <c r="R645" s="230"/>
      <c r="S645" s="230"/>
      <c r="T645" s="231"/>
      <c r="AT645" s="232" t="s">
        <v>142</v>
      </c>
      <c r="AU645" s="232" t="s">
        <v>83</v>
      </c>
      <c r="AV645" s="13" t="s">
        <v>85</v>
      </c>
      <c r="AW645" s="13" t="s">
        <v>31</v>
      </c>
      <c r="AX645" s="13" t="s">
        <v>75</v>
      </c>
      <c r="AY645" s="232" t="s">
        <v>132</v>
      </c>
    </row>
    <row r="646" spans="1:65" s="13" customFormat="1" ht="11.25">
      <c r="B646" s="222"/>
      <c r="C646" s="223"/>
      <c r="D646" s="208" t="s">
        <v>142</v>
      </c>
      <c r="E646" s="224" t="s">
        <v>1</v>
      </c>
      <c r="F646" s="225" t="s">
        <v>1130</v>
      </c>
      <c r="G646" s="223"/>
      <c r="H646" s="226">
        <v>0.496</v>
      </c>
      <c r="I646" s="227"/>
      <c r="J646" s="223"/>
      <c r="K646" s="223"/>
      <c r="L646" s="228"/>
      <c r="M646" s="229"/>
      <c r="N646" s="230"/>
      <c r="O646" s="230"/>
      <c r="P646" s="230"/>
      <c r="Q646" s="230"/>
      <c r="R646" s="230"/>
      <c r="S646" s="230"/>
      <c r="T646" s="231"/>
      <c r="AT646" s="232" t="s">
        <v>142</v>
      </c>
      <c r="AU646" s="232" t="s">
        <v>83</v>
      </c>
      <c r="AV646" s="13" t="s">
        <v>85</v>
      </c>
      <c r="AW646" s="13" t="s">
        <v>31</v>
      </c>
      <c r="AX646" s="13" t="s">
        <v>75</v>
      </c>
      <c r="AY646" s="232" t="s">
        <v>132</v>
      </c>
    </row>
    <row r="647" spans="1:65" s="14" customFormat="1" ht="11.25">
      <c r="B647" s="233"/>
      <c r="C647" s="234"/>
      <c r="D647" s="208" t="s">
        <v>142</v>
      </c>
      <c r="E647" s="235" t="s">
        <v>1</v>
      </c>
      <c r="F647" s="236" t="s">
        <v>145</v>
      </c>
      <c r="G647" s="234"/>
      <c r="H647" s="237">
        <v>28</v>
      </c>
      <c r="I647" s="238"/>
      <c r="J647" s="234"/>
      <c r="K647" s="234"/>
      <c r="L647" s="239"/>
      <c r="M647" s="240"/>
      <c r="N647" s="241"/>
      <c r="O647" s="241"/>
      <c r="P647" s="241"/>
      <c r="Q647" s="241"/>
      <c r="R647" s="241"/>
      <c r="S647" s="241"/>
      <c r="T647" s="242"/>
      <c r="AT647" s="243" t="s">
        <v>142</v>
      </c>
      <c r="AU647" s="243" t="s">
        <v>83</v>
      </c>
      <c r="AV647" s="14" t="s">
        <v>139</v>
      </c>
      <c r="AW647" s="14" t="s">
        <v>31</v>
      </c>
      <c r="AX647" s="14" t="s">
        <v>83</v>
      </c>
      <c r="AY647" s="243" t="s">
        <v>132</v>
      </c>
    </row>
    <row r="648" spans="1:65" s="2" customFormat="1" ht="33" customHeight="1">
      <c r="A648" s="34"/>
      <c r="B648" s="35"/>
      <c r="C648" s="244" t="s">
        <v>509</v>
      </c>
      <c r="D648" s="244" t="s">
        <v>441</v>
      </c>
      <c r="E648" s="245" t="s">
        <v>567</v>
      </c>
      <c r="F648" s="246" t="s">
        <v>568</v>
      </c>
      <c r="G648" s="247" t="s">
        <v>136</v>
      </c>
      <c r="H648" s="248">
        <v>1494</v>
      </c>
      <c r="I648" s="249"/>
      <c r="J648" s="250">
        <f>ROUND(I648*H648,2)</f>
        <v>0</v>
      </c>
      <c r="K648" s="246" t="s">
        <v>137</v>
      </c>
      <c r="L648" s="39"/>
      <c r="M648" s="251" t="s">
        <v>1</v>
      </c>
      <c r="N648" s="252" t="s">
        <v>40</v>
      </c>
      <c r="O648" s="71"/>
      <c r="P648" s="204">
        <f>O648*H648</f>
        <v>0</v>
      </c>
      <c r="Q648" s="204">
        <v>0</v>
      </c>
      <c r="R648" s="204">
        <f>Q648*H648</f>
        <v>0</v>
      </c>
      <c r="S648" s="204">
        <v>0</v>
      </c>
      <c r="T648" s="205">
        <f>S648*H648</f>
        <v>0</v>
      </c>
      <c r="U648" s="34"/>
      <c r="V648" s="34"/>
      <c r="W648" s="34"/>
      <c r="X648" s="34"/>
      <c r="Y648" s="34"/>
      <c r="Z648" s="34"/>
      <c r="AA648" s="34"/>
      <c r="AB648" s="34"/>
      <c r="AC648" s="34"/>
      <c r="AD648" s="34"/>
      <c r="AE648" s="34"/>
      <c r="AR648" s="206" t="s">
        <v>139</v>
      </c>
      <c r="AT648" s="206" t="s">
        <v>441</v>
      </c>
      <c r="AU648" s="206" t="s">
        <v>83</v>
      </c>
      <c r="AY648" s="17" t="s">
        <v>132</v>
      </c>
      <c r="BE648" s="207">
        <f>IF(N648="základní",J648,0)</f>
        <v>0</v>
      </c>
      <c r="BF648" s="207">
        <f>IF(N648="snížená",J648,0)</f>
        <v>0</v>
      </c>
      <c r="BG648" s="207">
        <f>IF(N648="zákl. přenesená",J648,0)</f>
        <v>0</v>
      </c>
      <c r="BH648" s="207">
        <f>IF(N648="sníž. přenesená",J648,0)</f>
        <v>0</v>
      </c>
      <c r="BI648" s="207">
        <f>IF(N648="nulová",J648,0)</f>
        <v>0</v>
      </c>
      <c r="BJ648" s="17" t="s">
        <v>83</v>
      </c>
      <c r="BK648" s="207">
        <f>ROUND(I648*H648,2)</f>
        <v>0</v>
      </c>
      <c r="BL648" s="17" t="s">
        <v>139</v>
      </c>
      <c r="BM648" s="206" t="s">
        <v>1131</v>
      </c>
    </row>
    <row r="649" spans="1:65" s="2" customFormat="1" ht="58.5">
      <c r="A649" s="34"/>
      <c r="B649" s="35"/>
      <c r="C649" s="36"/>
      <c r="D649" s="208" t="s">
        <v>141</v>
      </c>
      <c r="E649" s="36"/>
      <c r="F649" s="209" t="s">
        <v>570</v>
      </c>
      <c r="G649" s="36"/>
      <c r="H649" s="36"/>
      <c r="I649" s="115"/>
      <c r="J649" s="36"/>
      <c r="K649" s="36"/>
      <c r="L649" s="39"/>
      <c r="M649" s="210"/>
      <c r="N649" s="211"/>
      <c r="O649" s="71"/>
      <c r="P649" s="71"/>
      <c r="Q649" s="71"/>
      <c r="R649" s="71"/>
      <c r="S649" s="71"/>
      <c r="T649" s="72"/>
      <c r="U649" s="34"/>
      <c r="V649" s="34"/>
      <c r="W649" s="34"/>
      <c r="X649" s="34"/>
      <c r="Y649" s="34"/>
      <c r="Z649" s="34"/>
      <c r="AA649" s="34"/>
      <c r="AB649" s="34"/>
      <c r="AC649" s="34"/>
      <c r="AD649" s="34"/>
      <c r="AE649" s="34"/>
      <c r="AT649" s="17" t="s">
        <v>141</v>
      </c>
      <c r="AU649" s="17" t="s">
        <v>83</v>
      </c>
    </row>
    <row r="650" spans="1:65" s="13" customFormat="1" ht="11.25">
      <c r="B650" s="222"/>
      <c r="C650" s="223"/>
      <c r="D650" s="208" t="s">
        <v>142</v>
      </c>
      <c r="E650" s="224" t="s">
        <v>1</v>
      </c>
      <c r="F650" s="225" t="s">
        <v>1132</v>
      </c>
      <c r="G650" s="223"/>
      <c r="H650" s="226">
        <v>898</v>
      </c>
      <c r="I650" s="227"/>
      <c r="J650" s="223"/>
      <c r="K650" s="223"/>
      <c r="L650" s="228"/>
      <c r="M650" s="229"/>
      <c r="N650" s="230"/>
      <c r="O650" s="230"/>
      <c r="P650" s="230"/>
      <c r="Q650" s="230"/>
      <c r="R650" s="230"/>
      <c r="S650" s="230"/>
      <c r="T650" s="231"/>
      <c r="AT650" s="232" t="s">
        <v>142</v>
      </c>
      <c r="AU650" s="232" t="s">
        <v>83</v>
      </c>
      <c r="AV650" s="13" t="s">
        <v>85</v>
      </c>
      <c r="AW650" s="13" t="s">
        <v>31</v>
      </c>
      <c r="AX650" s="13" t="s">
        <v>75</v>
      </c>
      <c r="AY650" s="232" t="s">
        <v>132</v>
      </c>
    </row>
    <row r="651" spans="1:65" s="13" customFormat="1" ht="11.25">
      <c r="B651" s="222"/>
      <c r="C651" s="223"/>
      <c r="D651" s="208" t="s">
        <v>142</v>
      </c>
      <c r="E651" s="224" t="s">
        <v>1</v>
      </c>
      <c r="F651" s="225" t="s">
        <v>1133</v>
      </c>
      <c r="G651" s="223"/>
      <c r="H651" s="226">
        <v>596</v>
      </c>
      <c r="I651" s="227"/>
      <c r="J651" s="223"/>
      <c r="K651" s="223"/>
      <c r="L651" s="228"/>
      <c r="M651" s="229"/>
      <c r="N651" s="230"/>
      <c r="O651" s="230"/>
      <c r="P651" s="230"/>
      <c r="Q651" s="230"/>
      <c r="R651" s="230"/>
      <c r="S651" s="230"/>
      <c r="T651" s="231"/>
      <c r="AT651" s="232" t="s">
        <v>142</v>
      </c>
      <c r="AU651" s="232" t="s">
        <v>83</v>
      </c>
      <c r="AV651" s="13" t="s">
        <v>85</v>
      </c>
      <c r="AW651" s="13" t="s">
        <v>31</v>
      </c>
      <c r="AX651" s="13" t="s">
        <v>75</v>
      </c>
      <c r="AY651" s="232" t="s">
        <v>132</v>
      </c>
    </row>
    <row r="652" spans="1:65" s="14" customFormat="1" ht="11.25">
      <c r="B652" s="233"/>
      <c r="C652" s="234"/>
      <c r="D652" s="208" t="s">
        <v>142</v>
      </c>
      <c r="E652" s="235" t="s">
        <v>1</v>
      </c>
      <c r="F652" s="236" t="s">
        <v>145</v>
      </c>
      <c r="G652" s="234"/>
      <c r="H652" s="237">
        <v>1494</v>
      </c>
      <c r="I652" s="238"/>
      <c r="J652" s="234"/>
      <c r="K652" s="234"/>
      <c r="L652" s="239"/>
      <c r="M652" s="240"/>
      <c r="N652" s="241"/>
      <c r="O652" s="241"/>
      <c r="P652" s="241"/>
      <c r="Q652" s="241"/>
      <c r="R652" s="241"/>
      <c r="S652" s="241"/>
      <c r="T652" s="242"/>
      <c r="AT652" s="243" t="s">
        <v>142</v>
      </c>
      <c r="AU652" s="243" t="s">
        <v>83</v>
      </c>
      <c r="AV652" s="14" t="s">
        <v>139</v>
      </c>
      <c r="AW652" s="14" t="s">
        <v>31</v>
      </c>
      <c r="AX652" s="14" t="s">
        <v>83</v>
      </c>
      <c r="AY652" s="243" t="s">
        <v>132</v>
      </c>
    </row>
    <row r="653" spans="1:65" s="2" customFormat="1" ht="33" customHeight="1">
      <c r="A653" s="34"/>
      <c r="B653" s="35"/>
      <c r="C653" s="244" t="s">
        <v>515</v>
      </c>
      <c r="D653" s="244" t="s">
        <v>441</v>
      </c>
      <c r="E653" s="245" t="s">
        <v>1134</v>
      </c>
      <c r="F653" s="246" t="s">
        <v>1135</v>
      </c>
      <c r="G653" s="247" t="s">
        <v>136</v>
      </c>
      <c r="H653" s="248">
        <v>5382</v>
      </c>
      <c r="I653" s="249"/>
      <c r="J653" s="250">
        <f>ROUND(I653*H653,2)</f>
        <v>0</v>
      </c>
      <c r="K653" s="246" t="s">
        <v>137</v>
      </c>
      <c r="L653" s="39"/>
      <c r="M653" s="251" t="s">
        <v>1</v>
      </c>
      <c r="N653" s="252" t="s">
        <v>40</v>
      </c>
      <c r="O653" s="71"/>
      <c r="P653" s="204">
        <f>O653*H653</f>
        <v>0</v>
      </c>
      <c r="Q653" s="204">
        <v>0</v>
      </c>
      <c r="R653" s="204">
        <f>Q653*H653</f>
        <v>0</v>
      </c>
      <c r="S653" s="204">
        <v>0</v>
      </c>
      <c r="T653" s="205">
        <f>S653*H653</f>
        <v>0</v>
      </c>
      <c r="U653" s="34"/>
      <c r="V653" s="34"/>
      <c r="W653" s="34"/>
      <c r="X653" s="34"/>
      <c r="Y653" s="34"/>
      <c r="Z653" s="34"/>
      <c r="AA653" s="34"/>
      <c r="AB653" s="34"/>
      <c r="AC653" s="34"/>
      <c r="AD653" s="34"/>
      <c r="AE653" s="34"/>
      <c r="AR653" s="206" t="s">
        <v>139</v>
      </c>
      <c r="AT653" s="206" t="s">
        <v>441</v>
      </c>
      <c r="AU653" s="206" t="s">
        <v>83</v>
      </c>
      <c r="AY653" s="17" t="s">
        <v>132</v>
      </c>
      <c r="BE653" s="207">
        <f>IF(N653="základní",J653,0)</f>
        <v>0</v>
      </c>
      <c r="BF653" s="207">
        <f>IF(N653="snížená",J653,0)</f>
        <v>0</v>
      </c>
      <c r="BG653" s="207">
        <f>IF(N653="zákl. přenesená",J653,0)</f>
        <v>0</v>
      </c>
      <c r="BH653" s="207">
        <f>IF(N653="sníž. přenesená",J653,0)</f>
        <v>0</v>
      </c>
      <c r="BI653" s="207">
        <f>IF(N653="nulová",J653,0)</f>
        <v>0</v>
      </c>
      <c r="BJ653" s="17" t="s">
        <v>83</v>
      </c>
      <c r="BK653" s="207">
        <f>ROUND(I653*H653,2)</f>
        <v>0</v>
      </c>
      <c r="BL653" s="17" t="s">
        <v>139</v>
      </c>
      <c r="BM653" s="206" t="s">
        <v>1136</v>
      </c>
    </row>
    <row r="654" spans="1:65" s="2" customFormat="1" ht="58.5">
      <c r="A654" s="34"/>
      <c r="B654" s="35"/>
      <c r="C654" s="36"/>
      <c r="D654" s="208" t="s">
        <v>141</v>
      </c>
      <c r="E654" s="36"/>
      <c r="F654" s="209" t="s">
        <v>1137</v>
      </c>
      <c r="G654" s="36"/>
      <c r="H654" s="36"/>
      <c r="I654" s="115"/>
      <c r="J654" s="36"/>
      <c r="K654" s="36"/>
      <c r="L654" s="39"/>
      <c r="M654" s="210"/>
      <c r="N654" s="211"/>
      <c r="O654" s="71"/>
      <c r="P654" s="71"/>
      <c r="Q654" s="71"/>
      <c r="R654" s="71"/>
      <c r="S654" s="71"/>
      <c r="T654" s="72"/>
      <c r="U654" s="34"/>
      <c r="V654" s="34"/>
      <c r="W654" s="34"/>
      <c r="X654" s="34"/>
      <c r="Y654" s="34"/>
      <c r="Z654" s="34"/>
      <c r="AA654" s="34"/>
      <c r="AB654" s="34"/>
      <c r="AC654" s="34"/>
      <c r="AD654" s="34"/>
      <c r="AE654" s="34"/>
      <c r="AT654" s="17" t="s">
        <v>141</v>
      </c>
      <c r="AU654" s="17" t="s">
        <v>83</v>
      </c>
    </row>
    <row r="655" spans="1:65" s="13" customFormat="1" ht="11.25">
      <c r="B655" s="222"/>
      <c r="C655" s="223"/>
      <c r="D655" s="208" t="s">
        <v>142</v>
      </c>
      <c r="E655" s="224" t="s">
        <v>1</v>
      </c>
      <c r="F655" s="225" t="s">
        <v>1138</v>
      </c>
      <c r="G655" s="223"/>
      <c r="H655" s="226">
        <v>1020</v>
      </c>
      <c r="I655" s="227"/>
      <c r="J655" s="223"/>
      <c r="K655" s="223"/>
      <c r="L655" s="228"/>
      <c r="M655" s="229"/>
      <c r="N655" s="230"/>
      <c r="O655" s="230"/>
      <c r="P655" s="230"/>
      <c r="Q655" s="230"/>
      <c r="R655" s="230"/>
      <c r="S655" s="230"/>
      <c r="T655" s="231"/>
      <c r="AT655" s="232" t="s">
        <v>142</v>
      </c>
      <c r="AU655" s="232" t="s">
        <v>83</v>
      </c>
      <c r="AV655" s="13" t="s">
        <v>85</v>
      </c>
      <c r="AW655" s="13" t="s">
        <v>31</v>
      </c>
      <c r="AX655" s="13" t="s">
        <v>75</v>
      </c>
      <c r="AY655" s="232" t="s">
        <v>132</v>
      </c>
    </row>
    <row r="656" spans="1:65" s="13" customFormat="1" ht="11.25">
      <c r="B656" s="222"/>
      <c r="C656" s="223"/>
      <c r="D656" s="208" t="s">
        <v>142</v>
      </c>
      <c r="E656" s="224" t="s">
        <v>1</v>
      </c>
      <c r="F656" s="225" t="s">
        <v>1139</v>
      </c>
      <c r="G656" s="223"/>
      <c r="H656" s="226">
        <v>2252</v>
      </c>
      <c r="I656" s="227"/>
      <c r="J656" s="223"/>
      <c r="K656" s="223"/>
      <c r="L656" s="228"/>
      <c r="M656" s="229"/>
      <c r="N656" s="230"/>
      <c r="O656" s="230"/>
      <c r="P656" s="230"/>
      <c r="Q656" s="230"/>
      <c r="R656" s="230"/>
      <c r="S656" s="230"/>
      <c r="T656" s="231"/>
      <c r="AT656" s="232" t="s">
        <v>142</v>
      </c>
      <c r="AU656" s="232" t="s">
        <v>83</v>
      </c>
      <c r="AV656" s="13" t="s">
        <v>85</v>
      </c>
      <c r="AW656" s="13" t="s">
        <v>31</v>
      </c>
      <c r="AX656" s="13" t="s">
        <v>75</v>
      </c>
      <c r="AY656" s="232" t="s">
        <v>132</v>
      </c>
    </row>
    <row r="657" spans="1:65" s="13" customFormat="1" ht="11.25">
      <c r="B657" s="222"/>
      <c r="C657" s="223"/>
      <c r="D657" s="208" t="s">
        <v>142</v>
      </c>
      <c r="E657" s="224" t="s">
        <v>1</v>
      </c>
      <c r="F657" s="225" t="s">
        <v>1140</v>
      </c>
      <c r="G657" s="223"/>
      <c r="H657" s="226">
        <v>2110</v>
      </c>
      <c r="I657" s="227"/>
      <c r="J657" s="223"/>
      <c r="K657" s="223"/>
      <c r="L657" s="228"/>
      <c r="M657" s="229"/>
      <c r="N657" s="230"/>
      <c r="O657" s="230"/>
      <c r="P657" s="230"/>
      <c r="Q657" s="230"/>
      <c r="R657" s="230"/>
      <c r="S657" s="230"/>
      <c r="T657" s="231"/>
      <c r="AT657" s="232" t="s">
        <v>142</v>
      </c>
      <c r="AU657" s="232" t="s">
        <v>83</v>
      </c>
      <c r="AV657" s="13" t="s">
        <v>85</v>
      </c>
      <c r="AW657" s="13" t="s">
        <v>31</v>
      </c>
      <c r="AX657" s="13" t="s">
        <v>75</v>
      </c>
      <c r="AY657" s="232" t="s">
        <v>132</v>
      </c>
    </row>
    <row r="658" spans="1:65" s="14" customFormat="1" ht="11.25">
      <c r="B658" s="233"/>
      <c r="C658" s="234"/>
      <c r="D658" s="208" t="s">
        <v>142</v>
      </c>
      <c r="E658" s="235" t="s">
        <v>1</v>
      </c>
      <c r="F658" s="236" t="s">
        <v>145</v>
      </c>
      <c r="G658" s="234"/>
      <c r="H658" s="237">
        <v>5382</v>
      </c>
      <c r="I658" s="238"/>
      <c r="J658" s="234"/>
      <c r="K658" s="234"/>
      <c r="L658" s="239"/>
      <c r="M658" s="240"/>
      <c r="N658" s="241"/>
      <c r="O658" s="241"/>
      <c r="P658" s="241"/>
      <c r="Q658" s="241"/>
      <c r="R658" s="241"/>
      <c r="S658" s="241"/>
      <c r="T658" s="242"/>
      <c r="AT658" s="243" t="s">
        <v>142</v>
      </c>
      <c r="AU658" s="243" t="s">
        <v>83</v>
      </c>
      <c r="AV658" s="14" t="s">
        <v>139</v>
      </c>
      <c r="AW658" s="14" t="s">
        <v>31</v>
      </c>
      <c r="AX658" s="14" t="s">
        <v>83</v>
      </c>
      <c r="AY658" s="243" t="s">
        <v>132</v>
      </c>
    </row>
    <row r="659" spans="1:65" s="2" customFormat="1" ht="33" customHeight="1">
      <c r="A659" s="34"/>
      <c r="B659" s="35"/>
      <c r="C659" s="244" t="s">
        <v>520</v>
      </c>
      <c r="D659" s="244" t="s">
        <v>441</v>
      </c>
      <c r="E659" s="245" t="s">
        <v>571</v>
      </c>
      <c r="F659" s="246" t="s">
        <v>572</v>
      </c>
      <c r="G659" s="247" t="s">
        <v>136</v>
      </c>
      <c r="H659" s="248">
        <v>1494</v>
      </c>
      <c r="I659" s="249"/>
      <c r="J659" s="250">
        <f>ROUND(I659*H659,2)</f>
        <v>0</v>
      </c>
      <c r="K659" s="246" t="s">
        <v>137</v>
      </c>
      <c r="L659" s="39"/>
      <c r="M659" s="251" t="s">
        <v>1</v>
      </c>
      <c r="N659" s="252" t="s">
        <v>40</v>
      </c>
      <c r="O659" s="71"/>
      <c r="P659" s="204">
        <f>O659*H659</f>
        <v>0</v>
      </c>
      <c r="Q659" s="204">
        <v>0</v>
      </c>
      <c r="R659" s="204">
        <f>Q659*H659</f>
        <v>0</v>
      </c>
      <c r="S659" s="204">
        <v>0</v>
      </c>
      <c r="T659" s="205">
        <f>S659*H659</f>
        <v>0</v>
      </c>
      <c r="U659" s="34"/>
      <c r="V659" s="34"/>
      <c r="W659" s="34"/>
      <c r="X659" s="34"/>
      <c r="Y659" s="34"/>
      <c r="Z659" s="34"/>
      <c r="AA659" s="34"/>
      <c r="AB659" s="34"/>
      <c r="AC659" s="34"/>
      <c r="AD659" s="34"/>
      <c r="AE659" s="34"/>
      <c r="AR659" s="206" t="s">
        <v>139</v>
      </c>
      <c r="AT659" s="206" t="s">
        <v>441</v>
      </c>
      <c r="AU659" s="206" t="s">
        <v>83</v>
      </c>
      <c r="AY659" s="17" t="s">
        <v>132</v>
      </c>
      <c r="BE659" s="207">
        <f>IF(N659="základní",J659,0)</f>
        <v>0</v>
      </c>
      <c r="BF659" s="207">
        <f>IF(N659="snížená",J659,0)</f>
        <v>0</v>
      </c>
      <c r="BG659" s="207">
        <f>IF(N659="zákl. přenesená",J659,0)</f>
        <v>0</v>
      </c>
      <c r="BH659" s="207">
        <f>IF(N659="sníž. přenesená",J659,0)</f>
        <v>0</v>
      </c>
      <c r="BI659" s="207">
        <f>IF(N659="nulová",J659,0)</f>
        <v>0</v>
      </c>
      <c r="BJ659" s="17" t="s">
        <v>83</v>
      </c>
      <c r="BK659" s="207">
        <f>ROUND(I659*H659,2)</f>
        <v>0</v>
      </c>
      <c r="BL659" s="17" t="s">
        <v>139</v>
      </c>
      <c r="BM659" s="206" t="s">
        <v>1141</v>
      </c>
    </row>
    <row r="660" spans="1:65" s="2" customFormat="1" ht="58.5">
      <c r="A660" s="34"/>
      <c r="B660" s="35"/>
      <c r="C660" s="36"/>
      <c r="D660" s="208" t="s">
        <v>141</v>
      </c>
      <c r="E660" s="36"/>
      <c r="F660" s="209" t="s">
        <v>574</v>
      </c>
      <c r="G660" s="36"/>
      <c r="H660" s="36"/>
      <c r="I660" s="115"/>
      <c r="J660" s="36"/>
      <c r="K660" s="36"/>
      <c r="L660" s="39"/>
      <c r="M660" s="210"/>
      <c r="N660" s="211"/>
      <c r="O660" s="71"/>
      <c r="P660" s="71"/>
      <c r="Q660" s="71"/>
      <c r="R660" s="71"/>
      <c r="S660" s="71"/>
      <c r="T660" s="72"/>
      <c r="U660" s="34"/>
      <c r="V660" s="34"/>
      <c r="W660" s="34"/>
      <c r="X660" s="34"/>
      <c r="Y660" s="34"/>
      <c r="Z660" s="34"/>
      <c r="AA660" s="34"/>
      <c r="AB660" s="34"/>
      <c r="AC660" s="34"/>
      <c r="AD660" s="34"/>
      <c r="AE660" s="34"/>
      <c r="AT660" s="17" t="s">
        <v>141</v>
      </c>
      <c r="AU660" s="17" t="s">
        <v>83</v>
      </c>
    </row>
    <row r="661" spans="1:65" s="13" customFormat="1" ht="11.25">
      <c r="B661" s="222"/>
      <c r="C661" s="223"/>
      <c r="D661" s="208" t="s">
        <v>142</v>
      </c>
      <c r="E661" s="224" t="s">
        <v>1</v>
      </c>
      <c r="F661" s="225" t="s">
        <v>1132</v>
      </c>
      <c r="G661" s="223"/>
      <c r="H661" s="226">
        <v>898</v>
      </c>
      <c r="I661" s="227"/>
      <c r="J661" s="223"/>
      <c r="K661" s="223"/>
      <c r="L661" s="228"/>
      <c r="M661" s="229"/>
      <c r="N661" s="230"/>
      <c r="O661" s="230"/>
      <c r="P661" s="230"/>
      <c r="Q661" s="230"/>
      <c r="R661" s="230"/>
      <c r="S661" s="230"/>
      <c r="T661" s="231"/>
      <c r="AT661" s="232" t="s">
        <v>142</v>
      </c>
      <c r="AU661" s="232" t="s">
        <v>83</v>
      </c>
      <c r="AV661" s="13" t="s">
        <v>85</v>
      </c>
      <c r="AW661" s="13" t="s">
        <v>31</v>
      </c>
      <c r="AX661" s="13" t="s">
        <v>75</v>
      </c>
      <c r="AY661" s="232" t="s">
        <v>132</v>
      </c>
    </row>
    <row r="662" spans="1:65" s="13" customFormat="1" ht="11.25">
      <c r="B662" s="222"/>
      <c r="C662" s="223"/>
      <c r="D662" s="208" t="s">
        <v>142</v>
      </c>
      <c r="E662" s="224" t="s">
        <v>1</v>
      </c>
      <c r="F662" s="225" t="s">
        <v>1133</v>
      </c>
      <c r="G662" s="223"/>
      <c r="H662" s="226">
        <v>596</v>
      </c>
      <c r="I662" s="227"/>
      <c r="J662" s="223"/>
      <c r="K662" s="223"/>
      <c r="L662" s="228"/>
      <c r="M662" s="229"/>
      <c r="N662" s="230"/>
      <c r="O662" s="230"/>
      <c r="P662" s="230"/>
      <c r="Q662" s="230"/>
      <c r="R662" s="230"/>
      <c r="S662" s="230"/>
      <c r="T662" s="231"/>
      <c r="AT662" s="232" t="s">
        <v>142</v>
      </c>
      <c r="AU662" s="232" t="s">
        <v>83</v>
      </c>
      <c r="AV662" s="13" t="s">
        <v>85</v>
      </c>
      <c r="AW662" s="13" t="s">
        <v>31</v>
      </c>
      <c r="AX662" s="13" t="s">
        <v>75</v>
      </c>
      <c r="AY662" s="232" t="s">
        <v>132</v>
      </c>
    </row>
    <row r="663" spans="1:65" s="14" customFormat="1" ht="11.25">
      <c r="B663" s="233"/>
      <c r="C663" s="234"/>
      <c r="D663" s="208" t="s">
        <v>142</v>
      </c>
      <c r="E663" s="235" t="s">
        <v>1</v>
      </c>
      <c r="F663" s="236" t="s">
        <v>145</v>
      </c>
      <c r="G663" s="234"/>
      <c r="H663" s="237">
        <v>1494</v>
      </c>
      <c r="I663" s="238"/>
      <c r="J663" s="234"/>
      <c r="K663" s="234"/>
      <c r="L663" s="239"/>
      <c r="M663" s="240"/>
      <c r="N663" s="241"/>
      <c r="O663" s="241"/>
      <c r="P663" s="241"/>
      <c r="Q663" s="241"/>
      <c r="R663" s="241"/>
      <c r="S663" s="241"/>
      <c r="T663" s="242"/>
      <c r="AT663" s="243" t="s">
        <v>142</v>
      </c>
      <c r="AU663" s="243" t="s">
        <v>83</v>
      </c>
      <c r="AV663" s="14" t="s">
        <v>139</v>
      </c>
      <c r="AW663" s="14" t="s">
        <v>31</v>
      </c>
      <c r="AX663" s="14" t="s">
        <v>83</v>
      </c>
      <c r="AY663" s="243" t="s">
        <v>132</v>
      </c>
    </row>
    <row r="664" spans="1:65" s="2" customFormat="1" ht="33" customHeight="1">
      <c r="A664" s="34"/>
      <c r="B664" s="35"/>
      <c r="C664" s="244" t="s">
        <v>525</v>
      </c>
      <c r="D664" s="244" t="s">
        <v>441</v>
      </c>
      <c r="E664" s="245" t="s">
        <v>1142</v>
      </c>
      <c r="F664" s="246" t="s">
        <v>1143</v>
      </c>
      <c r="G664" s="247" t="s">
        <v>136</v>
      </c>
      <c r="H664" s="248">
        <v>5382</v>
      </c>
      <c r="I664" s="249"/>
      <c r="J664" s="250">
        <f>ROUND(I664*H664,2)</f>
        <v>0</v>
      </c>
      <c r="K664" s="246" t="s">
        <v>137</v>
      </c>
      <c r="L664" s="39"/>
      <c r="M664" s="251" t="s">
        <v>1</v>
      </c>
      <c r="N664" s="252" t="s">
        <v>40</v>
      </c>
      <c r="O664" s="71"/>
      <c r="P664" s="204">
        <f>O664*H664</f>
        <v>0</v>
      </c>
      <c r="Q664" s="204">
        <v>0</v>
      </c>
      <c r="R664" s="204">
        <f>Q664*H664</f>
        <v>0</v>
      </c>
      <c r="S664" s="204">
        <v>0</v>
      </c>
      <c r="T664" s="205">
        <f>S664*H664</f>
        <v>0</v>
      </c>
      <c r="U664" s="34"/>
      <c r="V664" s="34"/>
      <c r="W664" s="34"/>
      <c r="X664" s="34"/>
      <c r="Y664" s="34"/>
      <c r="Z664" s="34"/>
      <c r="AA664" s="34"/>
      <c r="AB664" s="34"/>
      <c r="AC664" s="34"/>
      <c r="AD664" s="34"/>
      <c r="AE664" s="34"/>
      <c r="AR664" s="206" t="s">
        <v>139</v>
      </c>
      <c r="AT664" s="206" t="s">
        <v>441</v>
      </c>
      <c r="AU664" s="206" t="s">
        <v>83</v>
      </c>
      <c r="AY664" s="17" t="s">
        <v>132</v>
      </c>
      <c r="BE664" s="207">
        <f>IF(N664="základní",J664,0)</f>
        <v>0</v>
      </c>
      <c r="BF664" s="207">
        <f>IF(N664="snížená",J664,0)</f>
        <v>0</v>
      </c>
      <c r="BG664" s="207">
        <f>IF(N664="zákl. přenesená",J664,0)</f>
        <v>0</v>
      </c>
      <c r="BH664" s="207">
        <f>IF(N664="sníž. přenesená",J664,0)</f>
        <v>0</v>
      </c>
      <c r="BI664" s="207">
        <f>IF(N664="nulová",J664,0)</f>
        <v>0</v>
      </c>
      <c r="BJ664" s="17" t="s">
        <v>83</v>
      </c>
      <c r="BK664" s="207">
        <f>ROUND(I664*H664,2)</f>
        <v>0</v>
      </c>
      <c r="BL664" s="17" t="s">
        <v>139</v>
      </c>
      <c r="BM664" s="206" t="s">
        <v>1144</v>
      </c>
    </row>
    <row r="665" spans="1:65" s="2" customFormat="1" ht="58.5">
      <c r="A665" s="34"/>
      <c r="B665" s="35"/>
      <c r="C665" s="36"/>
      <c r="D665" s="208" t="s">
        <v>141</v>
      </c>
      <c r="E665" s="36"/>
      <c r="F665" s="209" t="s">
        <v>1145</v>
      </c>
      <c r="G665" s="36"/>
      <c r="H665" s="36"/>
      <c r="I665" s="115"/>
      <c r="J665" s="36"/>
      <c r="K665" s="36"/>
      <c r="L665" s="39"/>
      <c r="M665" s="210"/>
      <c r="N665" s="211"/>
      <c r="O665" s="71"/>
      <c r="P665" s="71"/>
      <c r="Q665" s="71"/>
      <c r="R665" s="71"/>
      <c r="S665" s="71"/>
      <c r="T665" s="72"/>
      <c r="U665" s="34"/>
      <c r="V665" s="34"/>
      <c r="W665" s="34"/>
      <c r="X665" s="34"/>
      <c r="Y665" s="34"/>
      <c r="Z665" s="34"/>
      <c r="AA665" s="34"/>
      <c r="AB665" s="34"/>
      <c r="AC665" s="34"/>
      <c r="AD665" s="34"/>
      <c r="AE665" s="34"/>
      <c r="AT665" s="17" t="s">
        <v>141</v>
      </c>
      <c r="AU665" s="17" t="s">
        <v>83</v>
      </c>
    </row>
    <row r="666" spans="1:65" s="13" customFormat="1" ht="11.25">
      <c r="B666" s="222"/>
      <c r="C666" s="223"/>
      <c r="D666" s="208" t="s">
        <v>142</v>
      </c>
      <c r="E666" s="224" t="s">
        <v>1</v>
      </c>
      <c r="F666" s="225" t="s">
        <v>1138</v>
      </c>
      <c r="G666" s="223"/>
      <c r="H666" s="226">
        <v>1020</v>
      </c>
      <c r="I666" s="227"/>
      <c r="J666" s="223"/>
      <c r="K666" s="223"/>
      <c r="L666" s="228"/>
      <c r="M666" s="229"/>
      <c r="N666" s="230"/>
      <c r="O666" s="230"/>
      <c r="P666" s="230"/>
      <c r="Q666" s="230"/>
      <c r="R666" s="230"/>
      <c r="S666" s="230"/>
      <c r="T666" s="231"/>
      <c r="AT666" s="232" t="s">
        <v>142</v>
      </c>
      <c r="AU666" s="232" t="s">
        <v>83</v>
      </c>
      <c r="AV666" s="13" t="s">
        <v>85</v>
      </c>
      <c r="AW666" s="13" t="s">
        <v>31</v>
      </c>
      <c r="AX666" s="13" t="s">
        <v>75</v>
      </c>
      <c r="AY666" s="232" t="s">
        <v>132</v>
      </c>
    </row>
    <row r="667" spans="1:65" s="13" customFormat="1" ht="11.25">
      <c r="B667" s="222"/>
      <c r="C667" s="223"/>
      <c r="D667" s="208" t="s">
        <v>142</v>
      </c>
      <c r="E667" s="224" t="s">
        <v>1</v>
      </c>
      <c r="F667" s="225" t="s">
        <v>1139</v>
      </c>
      <c r="G667" s="223"/>
      <c r="H667" s="226">
        <v>2252</v>
      </c>
      <c r="I667" s="227"/>
      <c r="J667" s="223"/>
      <c r="K667" s="223"/>
      <c r="L667" s="228"/>
      <c r="M667" s="229"/>
      <c r="N667" s="230"/>
      <c r="O667" s="230"/>
      <c r="P667" s="230"/>
      <c r="Q667" s="230"/>
      <c r="R667" s="230"/>
      <c r="S667" s="230"/>
      <c r="T667" s="231"/>
      <c r="AT667" s="232" t="s">
        <v>142</v>
      </c>
      <c r="AU667" s="232" t="s">
        <v>83</v>
      </c>
      <c r="AV667" s="13" t="s">
        <v>85</v>
      </c>
      <c r="AW667" s="13" t="s">
        <v>31</v>
      </c>
      <c r="AX667" s="13" t="s">
        <v>75</v>
      </c>
      <c r="AY667" s="232" t="s">
        <v>132</v>
      </c>
    </row>
    <row r="668" spans="1:65" s="13" customFormat="1" ht="11.25">
      <c r="B668" s="222"/>
      <c r="C668" s="223"/>
      <c r="D668" s="208" t="s">
        <v>142</v>
      </c>
      <c r="E668" s="224" t="s">
        <v>1</v>
      </c>
      <c r="F668" s="225" t="s">
        <v>1140</v>
      </c>
      <c r="G668" s="223"/>
      <c r="H668" s="226">
        <v>2110</v>
      </c>
      <c r="I668" s="227"/>
      <c r="J668" s="223"/>
      <c r="K668" s="223"/>
      <c r="L668" s="228"/>
      <c r="M668" s="229"/>
      <c r="N668" s="230"/>
      <c r="O668" s="230"/>
      <c r="P668" s="230"/>
      <c r="Q668" s="230"/>
      <c r="R668" s="230"/>
      <c r="S668" s="230"/>
      <c r="T668" s="231"/>
      <c r="AT668" s="232" t="s">
        <v>142</v>
      </c>
      <c r="AU668" s="232" t="s">
        <v>83</v>
      </c>
      <c r="AV668" s="13" t="s">
        <v>85</v>
      </c>
      <c r="AW668" s="13" t="s">
        <v>31</v>
      </c>
      <c r="AX668" s="13" t="s">
        <v>75</v>
      </c>
      <c r="AY668" s="232" t="s">
        <v>132</v>
      </c>
    </row>
    <row r="669" spans="1:65" s="14" customFormat="1" ht="11.25">
      <c r="B669" s="233"/>
      <c r="C669" s="234"/>
      <c r="D669" s="208" t="s">
        <v>142</v>
      </c>
      <c r="E669" s="235" t="s">
        <v>1</v>
      </c>
      <c r="F669" s="236" t="s">
        <v>145</v>
      </c>
      <c r="G669" s="234"/>
      <c r="H669" s="237">
        <v>5382</v>
      </c>
      <c r="I669" s="238"/>
      <c r="J669" s="234"/>
      <c r="K669" s="234"/>
      <c r="L669" s="239"/>
      <c r="M669" s="240"/>
      <c r="N669" s="241"/>
      <c r="O669" s="241"/>
      <c r="P669" s="241"/>
      <c r="Q669" s="241"/>
      <c r="R669" s="241"/>
      <c r="S669" s="241"/>
      <c r="T669" s="242"/>
      <c r="AT669" s="243" t="s">
        <v>142</v>
      </c>
      <c r="AU669" s="243" t="s">
        <v>83</v>
      </c>
      <c r="AV669" s="14" t="s">
        <v>139</v>
      </c>
      <c r="AW669" s="14" t="s">
        <v>31</v>
      </c>
      <c r="AX669" s="14" t="s">
        <v>83</v>
      </c>
      <c r="AY669" s="243" t="s">
        <v>132</v>
      </c>
    </row>
    <row r="670" spans="1:65" s="2" customFormat="1" ht="21.75" customHeight="1">
      <c r="A670" s="34"/>
      <c r="B670" s="35"/>
      <c r="C670" s="244" t="s">
        <v>530</v>
      </c>
      <c r="D670" s="244" t="s">
        <v>441</v>
      </c>
      <c r="E670" s="245" t="s">
        <v>791</v>
      </c>
      <c r="F670" s="246" t="s">
        <v>792</v>
      </c>
      <c r="G670" s="247" t="s">
        <v>149</v>
      </c>
      <c r="H670" s="248">
        <v>2821</v>
      </c>
      <c r="I670" s="249"/>
      <c r="J670" s="250">
        <f>ROUND(I670*H670,2)</f>
        <v>0</v>
      </c>
      <c r="K670" s="246" t="s">
        <v>137</v>
      </c>
      <c r="L670" s="39"/>
      <c r="M670" s="251" t="s">
        <v>1</v>
      </c>
      <c r="N670" s="252" t="s">
        <v>40</v>
      </c>
      <c r="O670" s="71"/>
      <c r="P670" s="204">
        <f>O670*H670</f>
        <v>0</v>
      </c>
      <c r="Q670" s="204">
        <v>0</v>
      </c>
      <c r="R670" s="204">
        <f>Q670*H670</f>
        <v>0</v>
      </c>
      <c r="S670" s="204">
        <v>0</v>
      </c>
      <c r="T670" s="205">
        <f>S670*H670</f>
        <v>0</v>
      </c>
      <c r="U670" s="34"/>
      <c r="V670" s="34"/>
      <c r="W670" s="34"/>
      <c r="X670" s="34"/>
      <c r="Y670" s="34"/>
      <c r="Z670" s="34"/>
      <c r="AA670" s="34"/>
      <c r="AB670" s="34"/>
      <c r="AC670" s="34"/>
      <c r="AD670" s="34"/>
      <c r="AE670" s="34"/>
      <c r="AR670" s="206" t="s">
        <v>139</v>
      </c>
      <c r="AT670" s="206" t="s">
        <v>441</v>
      </c>
      <c r="AU670" s="206" t="s">
        <v>83</v>
      </c>
      <c r="AY670" s="17" t="s">
        <v>132</v>
      </c>
      <c r="BE670" s="207">
        <f>IF(N670="základní",J670,0)</f>
        <v>0</v>
      </c>
      <c r="BF670" s="207">
        <f>IF(N670="snížená",J670,0)</f>
        <v>0</v>
      </c>
      <c r="BG670" s="207">
        <f>IF(N670="zákl. přenesená",J670,0)</f>
        <v>0</v>
      </c>
      <c r="BH670" s="207">
        <f>IF(N670="sníž. přenesená",J670,0)</f>
        <v>0</v>
      </c>
      <c r="BI670" s="207">
        <f>IF(N670="nulová",J670,0)</f>
        <v>0</v>
      </c>
      <c r="BJ670" s="17" t="s">
        <v>83</v>
      </c>
      <c r="BK670" s="207">
        <f>ROUND(I670*H670,2)</f>
        <v>0</v>
      </c>
      <c r="BL670" s="17" t="s">
        <v>139</v>
      </c>
      <c r="BM670" s="206" t="s">
        <v>1146</v>
      </c>
    </row>
    <row r="671" spans="1:65" s="2" customFormat="1" ht="39">
      <c r="A671" s="34"/>
      <c r="B671" s="35"/>
      <c r="C671" s="36"/>
      <c r="D671" s="208" t="s">
        <v>141</v>
      </c>
      <c r="E671" s="36"/>
      <c r="F671" s="209" t="s">
        <v>794</v>
      </c>
      <c r="G671" s="36"/>
      <c r="H671" s="36"/>
      <c r="I671" s="115"/>
      <c r="J671" s="36"/>
      <c r="K671" s="36"/>
      <c r="L671" s="39"/>
      <c r="M671" s="210"/>
      <c r="N671" s="211"/>
      <c r="O671" s="71"/>
      <c r="P671" s="71"/>
      <c r="Q671" s="71"/>
      <c r="R671" s="71"/>
      <c r="S671" s="71"/>
      <c r="T671" s="72"/>
      <c r="U671" s="34"/>
      <c r="V671" s="34"/>
      <c r="W671" s="34"/>
      <c r="X671" s="34"/>
      <c r="Y671" s="34"/>
      <c r="Z671" s="34"/>
      <c r="AA671" s="34"/>
      <c r="AB671" s="34"/>
      <c r="AC671" s="34"/>
      <c r="AD671" s="34"/>
      <c r="AE671" s="34"/>
      <c r="AT671" s="17" t="s">
        <v>141</v>
      </c>
      <c r="AU671" s="17" t="s">
        <v>83</v>
      </c>
    </row>
    <row r="672" spans="1:65" s="12" customFormat="1" ht="11.25">
      <c r="B672" s="212"/>
      <c r="C672" s="213"/>
      <c r="D672" s="208" t="s">
        <v>142</v>
      </c>
      <c r="E672" s="214" t="s">
        <v>1</v>
      </c>
      <c r="F672" s="215" t="s">
        <v>1147</v>
      </c>
      <c r="G672" s="213"/>
      <c r="H672" s="214" t="s">
        <v>1</v>
      </c>
      <c r="I672" s="216"/>
      <c r="J672" s="213"/>
      <c r="K672" s="213"/>
      <c r="L672" s="217"/>
      <c r="M672" s="218"/>
      <c r="N672" s="219"/>
      <c r="O672" s="219"/>
      <c r="P672" s="219"/>
      <c r="Q672" s="219"/>
      <c r="R672" s="219"/>
      <c r="S672" s="219"/>
      <c r="T672" s="220"/>
      <c r="AT672" s="221" t="s">
        <v>142</v>
      </c>
      <c r="AU672" s="221" t="s">
        <v>83</v>
      </c>
      <c r="AV672" s="12" t="s">
        <v>83</v>
      </c>
      <c r="AW672" s="12" t="s">
        <v>31</v>
      </c>
      <c r="AX672" s="12" t="s">
        <v>75</v>
      </c>
      <c r="AY672" s="221" t="s">
        <v>132</v>
      </c>
    </row>
    <row r="673" spans="1:65" s="13" customFormat="1" ht="11.25">
      <c r="B673" s="222"/>
      <c r="C673" s="223"/>
      <c r="D673" s="208" t="s">
        <v>142</v>
      </c>
      <c r="E673" s="224" t="s">
        <v>1</v>
      </c>
      <c r="F673" s="225" t="s">
        <v>881</v>
      </c>
      <c r="G673" s="223"/>
      <c r="H673" s="226">
        <v>2626</v>
      </c>
      <c r="I673" s="227"/>
      <c r="J673" s="223"/>
      <c r="K673" s="223"/>
      <c r="L673" s="228"/>
      <c r="M673" s="229"/>
      <c r="N673" s="230"/>
      <c r="O673" s="230"/>
      <c r="P673" s="230"/>
      <c r="Q673" s="230"/>
      <c r="R673" s="230"/>
      <c r="S673" s="230"/>
      <c r="T673" s="231"/>
      <c r="AT673" s="232" t="s">
        <v>142</v>
      </c>
      <c r="AU673" s="232" t="s">
        <v>83</v>
      </c>
      <c r="AV673" s="13" t="s">
        <v>85</v>
      </c>
      <c r="AW673" s="13" t="s">
        <v>31</v>
      </c>
      <c r="AX673" s="13" t="s">
        <v>75</v>
      </c>
      <c r="AY673" s="232" t="s">
        <v>132</v>
      </c>
    </row>
    <row r="674" spans="1:65" s="12" customFormat="1" ht="11.25">
      <c r="B674" s="212"/>
      <c r="C674" s="213"/>
      <c r="D674" s="208" t="s">
        <v>142</v>
      </c>
      <c r="E674" s="214" t="s">
        <v>1</v>
      </c>
      <c r="F674" s="215" t="s">
        <v>890</v>
      </c>
      <c r="G674" s="213"/>
      <c r="H674" s="214" t="s">
        <v>1</v>
      </c>
      <c r="I674" s="216"/>
      <c r="J674" s="213"/>
      <c r="K674" s="213"/>
      <c r="L674" s="217"/>
      <c r="M674" s="218"/>
      <c r="N674" s="219"/>
      <c r="O674" s="219"/>
      <c r="P674" s="219"/>
      <c r="Q674" s="219"/>
      <c r="R674" s="219"/>
      <c r="S674" s="219"/>
      <c r="T674" s="220"/>
      <c r="AT674" s="221" t="s">
        <v>142</v>
      </c>
      <c r="AU674" s="221" t="s">
        <v>83</v>
      </c>
      <c r="AV674" s="12" t="s">
        <v>83</v>
      </c>
      <c r="AW674" s="12" t="s">
        <v>31</v>
      </c>
      <c r="AX674" s="12" t="s">
        <v>75</v>
      </c>
      <c r="AY674" s="221" t="s">
        <v>132</v>
      </c>
    </row>
    <row r="675" spans="1:65" s="13" customFormat="1" ht="11.25">
      <c r="B675" s="222"/>
      <c r="C675" s="223"/>
      <c r="D675" s="208" t="s">
        <v>142</v>
      </c>
      <c r="E675" s="224" t="s">
        <v>1</v>
      </c>
      <c r="F675" s="225" t="s">
        <v>368</v>
      </c>
      <c r="G675" s="223"/>
      <c r="H675" s="226">
        <v>45</v>
      </c>
      <c r="I675" s="227"/>
      <c r="J675" s="223"/>
      <c r="K675" s="223"/>
      <c r="L675" s="228"/>
      <c r="M675" s="229"/>
      <c r="N675" s="230"/>
      <c r="O675" s="230"/>
      <c r="P675" s="230"/>
      <c r="Q675" s="230"/>
      <c r="R675" s="230"/>
      <c r="S675" s="230"/>
      <c r="T675" s="231"/>
      <c r="AT675" s="232" t="s">
        <v>142</v>
      </c>
      <c r="AU675" s="232" t="s">
        <v>83</v>
      </c>
      <c r="AV675" s="13" t="s">
        <v>85</v>
      </c>
      <c r="AW675" s="13" t="s">
        <v>31</v>
      </c>
      <c r="AX675" s="13" t="s">
        <v>75</v>
      </c>
      <c r="AY675" s="232" t="s">
        <v>132</v>
      </c>
    </row>
    <row r="676" spans="1:65" s="12" customFormat="1" ht="11.25">
      <c r="B676" s="212"/>
      <c r="C676" s="213"/>
      <c r="D676" s="208" t="s">
        <v>142</v>
      </c>
      <c r="E676" s="214" t="s">
        <v>1</v>
      </c>
      <c r="F676" s="215" t="s">
        <v>885</v>
      </c>
      <c r="G676" s="213"/>
      <c r="H676" s="214" t="s">
        <v>1</v>
      </c>
      <c r="I676" s="216"/>
      <c r="J676" s="213"/>
      <c r="K676" s="213"/>
      <c r="L676" s="217"/>
      <c r="M676" s="218"/>
      <c r="N676" s="219"/>
      <c r="O676" s="219"/>
      <c r="P676" s="219"/>
      <c r="Q676" s="219"/>
      <c r="R676" s="219"/>
      <c r="S676" s="219"/>
      <c r="T676" s="220"/>
      <c r="AT676" s="221" t="s">
        <v>142</v>
      </c>
      <c r="AU676" s="221" t="s">
        <v>83</v>
      </c>
      <c r="AV676" s="12" t="s">
        <v>83</v>
      </c>
      <c r="AW676" s="12" t="s">
        <v>31</v>
      </c>
      <c r="AX676" s="12" t="s">
        <v>75</v>
      </c>
      <c r="AY676" s="221" t="s">
        <v>132</v>
      </c>
    </row>
    <row r="677" spans="1:65" s="13" customFormat="1" ht="11.25">
      <c r="B677" s="222"/>
      <c r="C677" s="223"/>
      <c r="D677" s="208" t="s">
        <v>142</v>
      </c>
      <c r="E677" s="224" t="s">
        <v>1</v>
      </c>
      <c r="F677" s="225" t="s">
        <v>886</v>
      </c>
      <c r="G677" s="223"/>
      <c r="H677" s="226">
        <v>150</v>
      </c>
      <c r="I677" s="227"/>
      <c r="J677" s="223"/>
      <c r="K677" s="223"/>
      <c r="L677" s="228"/>
      <c r="M677" s="229"/>
      <c r="N677" s="230"/>
      <c r="O677" s="230"/>
      <c r="P677" s="230"/>
      <c r="Q677" s="230"/>
      <c r="R677" s="230"/>
      <c r="S677" s="230"/>
      <c r="T677" s="231"/>
      <c r="AT677" s="232" t="s">
        <v>142</v>
      </c>
      <c r="AU677" s="232" t="s">
        <v>83</v>
      </c>
      <c r="AV677" s="13" t="s">
        <v>85</v>
      </c>
      <c r="AW677" s="13" t="s">
        <v>31</v>
      </c>
      <c r="AX677" s="13" t="s">
        <v>75</v>
      </c>
      <c r="AY677" s="232" t="s">
        <v>132</v>
      </c>
    </row>
    <row r="678" spans="1:65" s="14" customFormat="1" ht="11.25">
      <c r="B678" s="233"/>
      <c r="C678" s="234"/>
      <c r="D678" s="208" t="s">
        <v>142</v>
      </c>
      <c r="E678" s="235" t="s">
        <v>1</v>
      </c>
      <c r="F678" s="236" t="s">
        <v>145</v>
      </c>
      <c r="G678" s="234"/>
      <c r="H678" s="237">
        <v>2821</v>
      </c>
      <c r="I678" s="238"/>
      <c r="J678" s="234"/>
      <c r="K678" s="234"/>
      <c r="L678" s="239"/>
      <c r="M678" s="240"/>
      <c r="N678" s="241"/>
      <c r="O678" s="241"/>
      <c r="P678" s="241"/>
      <c r="Q678" s="241"/>
      <c r="R678" s="241"/>
      <c r="S678" s="241"/>
      <c r="T678" s="242"/>
      <c r="AT678" s="243" t="s">
        <v>142</v>
      </c>
      <c r="AU678" s="243" t="s">
        <v>83</v>
      </c>
      <c r="AV678" s="14" t="s">
        <v>139</v>
      </c>
      <c r="AW678" s="14" t="s">
        <v>31</v>
      </c>
      <c r="AX678" s="14" t="s">
        <v>83</v>
      </c>
      <c r="AY678" s="243" t="s">
        <v>132</v>
      </c>
    </row>
    <row r="679" spans="1:65" s="2" customFormat="1" ht="21.75" customHeight="1">
      <c r="A679" s="34"/>
      <c r="B679" s="35"/>
      <c r="C679" s="244" t="s">
        <v>535</v>
      </c>
      <c r="D679" s="244" t="s">
        <v>441</v>
      </c>
      <c r="E679" s="245" t="s">
        <v>1148</v>
      </c>
      <c r="F679" s="246" t="s">
        <v>1149</v>
      </c>
      <c r="G679" s="247" t="s">
        <v>149</v>
      </c>
      <c r="H679" s="248">
        <v>2</v>
      </c>
      <c r="I679" s="249"/>
      <c r="J679" s="250">
        <f>ROUND(I679*H679,2)</f>
        <v>0</v>
      </c>
      <c r="K679" s="246" t="s">
        <v>137</v>
      </c>
      <c r="L679" s="39"/>
      <c r="M679" s="251" t="s">
        <v>1</v>
      </c>
      <c r="N679" s="252" t="s">
        <v>40</v>
      </c>
      <c r="O679" s="71"/>
      <c r="P679" s="204">
        <f>O679*H679</f>
        <v>0</v>
      </c>
      <c r="Q679" s="204">
        <v>0</v>
      </c>
      <c r="R679" s="204">
        <f>Q679*H679</f>
        <v>0</v>
      </c>
      <c r="S679" s="204">
        <v>0</v>
      </c>
      <c r="T679" s="205">
        <f>S679*H679</f>
        <v>0</v>
      </c>
      <c r="U679" s="34"/>
      <c r="V679" s="34"/>
      <c r="W679" s="34"/>
      <c r="X679" s="34"/>
      <c r="Y679" s="34"/>
      <c r="Z679" s="34"/>
      <c r="AA679" s="34"/>
      <c r="AB679" s="34"/>
      <c r="AC679" s="34"/>
      <c r="AD679" s="34"/>
      <c r="AE679" s="34"/>
      <c r="AR679" s="206" t="s">
        <v>139</v>
      </c>
      <c r="AT679" s="206" t="s">
        <v>441</v>
      </c>
      <c r="AU679" s="206" t="s">
        <v>83</v>
      </c>
      <c r="AY679" s="17" t="s">
        <v>132</v>
      </c>
      <c r="BE679" s="207">
        <f>IF(N679="základní",J679,0)</f>
        <v>0</v>
      </c>
      <c r="BF679" s="207">
        <f>IF(N679="snížená",J679,0)</f>
        <v>0</v>
      </c>
      <c r="BG679" s="207">
        <f>IF(N679="zákl. přenesená",J679,0)</f>
        <v>0</v>
      </c>
      <c r="BH679" s="207">
        <f>IF(N679="sníž. přenesená",J679,0)</f>
        <v>0</v>
      </c>
      <c r="BI679" s="207">
        <f>IF(N679="nulová",J679,0)</f>
        <v>0</v>
      </c>
      <c r="BJ679" s="17" t="s">
        <v>83</v>
      </c>
      <c r="BK679" s="207">
        <f>ROUND(I679*H679,2)</f>
        <v>0</v>
      </c>
      <c r="BL679" s="17" t="s">
        <v>139</v>
      </c>
      <c r="BM679" s="206" t="s">
        <v>1150</v>
      </c>
    </row>
    <row r="680" spans="1:65" s="2" customFormat="1" ht="29.25">
      <c r="A680" s="34"/>
      <c r="B680" s="35"/>
      <c r="C680" s="36"/>
      <c r="D680" s="208" t="s">
        <v>141</v>
      </c>
      <c r="E680" s="36"/>
      <c r="F680" s="209" t="s">
        <v>1151</v>
      </c>
      <c r="G680" s="36"/>
      <c r="H680" s="36"/>
      <c r="I680" s="115"/>
      <c r="J680" s="36"/>
      <c r="K680" s="36"/>
      <c r="L680" s="39"/>
      <c r="M680" s="210"/>
      <c r="N680" s="211"/>
      <c r="O680" s="71"/>
      <c r="P680" s="71"/>
      <c r="Q680" s="71"/>
      <c r="R680" s="71"/>
      <c r="S680" s="71"/>
      <c r="T680" s="72"/>
      <c r="U680" s="34"/>
      <c r="V680" s="34"/>
      <c r="W680" s="34"/>
      <c r="X680" s="34"/>
      <c r="Y680" s="34"/>
      <c r="Z680" s="34"/>
      <c r="AA680" s="34"/>
      <c r="AB680" s="34"/>
      <c r="AC680" s="34"/>
      <c r="AD680" s="34"/>
      <c r="AE680" s="34"/>
      <c r="AT680" s="17" t="s">
        <v>141</v>
      </c>
      <c r="AU680" s="17" t="s">
        <v>83</v>
      </c>
    </row>
    <row r="681" spans="1:65" s="12" customFormat="1" ht="11.25">
      <c r="B681" s="212"/>
      <c r="C681" s="213"/>
      <c r="D681" s="208" t="s">
        <v>142</v>
      </c>
      <c r="E681" s="214" t="s">
        <v>1</v>
      </c>
      <c r="F681" s="215" t="s">
        <v>840</v>
      </c>
      <c r="G681" s="213"/>
      <c r="H681" s="214" t="s">
        <v>1</v>
      </c>
      <c r="I681" s="216"/>
      <c r="J681" s="213"/>
      <c r="K681" s="213"/>
      <c r="L681" s="217"/>
      <c r="M681" s="218"/>
      <c r="N681" s="219"/>
      <c r="O681" s="219"/>
      <c r="P681" s="219"/>
      <c r="Q681" s="219"/>
      <c r="R681" s="219"/>
      <c r="S681" s="219"/>
      <c r="T681" s="220"/>
      <c r="AT681" s="221" t="s">
        <v>142</v>
      </c>
      <c r="AU681" s="221" t="s">
        <v>83</v>
      </c>
      <c r="AV681" s="12" t="s">
        <v>83</v>
      </c>
      <c r="AW681" s="12" t="s">
        <v>31</v>
      </c>
      <c r="AX681" s="12" t="s">
        <v>75</v>
      </c>
      <c r="AY681" s="221" t="s">
        <v>132</v>
      </c>
    </row>
    <row r="682" spans="1:65" s="13" customFormat="1" ht="11.25">
      <c r="B682" s="222"/>
      <c r="C682" s="223"/>
      <c r="D682" s="208" t="s">
        <v>142</v>
      </c>
      <c r="E682" s="224" t="s">
        <v>1</v>
      </c>
      <c r="F682" s="225" t="s">
        <v>85</v>
      </c>
      <c r="G682" s="223"/>
      <c r="H682" s="226">
        <v>2</v>
      </c>
      <c r="I682" s="227"/>
      <c r="J682" s="223"/>
      <c r="K682" s="223"/>
      <c r="L682" s="228"/>
      <c r="M682" s="229"/>
      <c r="N682" s="230"/>
      <c r="O682" s="230"/>
      <c r="P682" s="230"/>
      <c r="Q682" s="230"/>
      <c r="R682" s="230"/>
      <c r="S682" s="230"/>
      <c r="T682" s="231"/>
      <c r="AT682" s="232" t="s">
        <v>142</v>
      </c>
      <c r="AU682" s="232" t="s">
        <v>83</v>
      </c>
      <c r="AV682" s="13" t="s">
        <v>85</v>
      </c>
      <c r="AW682" s="13" t="s">
        <v>31</v>
      </c>
      <c r="AX682" s="13" t="s">
        <v>75</v>
      </c>
      <c r="AY682" s="232" t="s">
        <v>132</v>
      </c>
    </row>
    <row r="683" spans="1:65" s="14" customFormat="1" ht="11.25">
      <c r="B683" s="233"/>
      <c r="C683" s="234"/>
      <c r="D683" s="208" t="s">
        <v>142</v>
      </c>
      <c r="E683" s="235" t="s">
        <v>1</v>
      </c>
      <c r="F683" s="236" t="s">
        <v>145</v>
      </c>
      <c r="G683" s="234"/>
      <c r="H683" s="237">
        <v>2</v>
      </c>
      <c r="I683" s="238"/>
      <c r="J683" s="234"/>
      <c r="K683" s="234"/>
      <c r="L683" s="239"/>
      <c r="M683" s="240"/>
      <c r="N683" s="241"/>
      <c r="O683" s="241"/>
      <c r="P683" s="241"/>
      <c r="Q683" s="241"/>
      <c r="R683" s="241"/>
      <c r="S683" s="241"/>
      <c r="T683" s="242"/>
      <c r="AT683" s="243" t="s">
        <v>142</v>
      </c>
      <c r="AU683" s="243" t="s">
        <v>83</v>
      </c>
      <c r="AV683" s="14" t="s">
        <v>139</v>
      </c>
      <c r="AW683" s="14" t="s">
        <v>31</v>
      </c>
      <c r="AX683" s="14" t="s">
        <v>83</v>
      </c>
      <c r="AY683" s="243" t="s">
        <v>132</v>
      </c>
    </row>
    <row r="684" spans="1:65" s="2" customFormat="1" ht="21.75" customHeight="1">
      <c r="A684" s="34"/>
      <c r="B684" s="35"/>
      <c r="C684" s="244" t="s">
        <v>540</v>
      </c>
      <c r="D684" s="244" t="s">
        <v>441</v>
      </c>
      <c r="E684" s="245" t="s">
        <v>1152</v>
      </c>
      <c r="F684" s="246" t="s">
        <v>1153</v>
      </c>
      <c r="G684" s="247" t="s">
        <v>149</v>
      </c>
      <c r="H684" s="248">
        <v>2</v>
      </c>
      <c r="I684" s="249"/>
      <c r="J684" s="250">
        <f>ROUND(I684*H684,2)</f>
        <v>0</v>
      </c>
      <c r="K684" s="246" t="s">
        <v>137</v>
      </c>
      <c r="L684" s="39"/>
      <c r="M684" s="251" t="s">
        <v>1</v>
      </c>
      <c r="N684" s="252" t="s">
        <v>40</v>
      </c>
      <c r="O684" s="71"/>
      <c r="P684" s="204">
        <f>O684*H684</f>
        <v>0</v>
      </c>
      <c r="Q684" s="204">
        <v>0</v>
      </c>
      <c r="R684" s="204">
        <f>Q684*H684</f>
        <v>0</v>
      </c>
      <c r="S684" s="204">
        <v>0</v>
      </c>
      <c r="T684" s="205">
        <f>S684*H684</f>
        <v>0</v>
      </c>
      <c r="U684" s="34"/>
      <c r="V684" s="34"/>
      <c r="W684" s="34"/>
      <c r="X684" s="34"/>
      <c r="Y684" s="34"/>
      <c r="Z684" s="34"/>
      <c r="AA684" s="34"/>
      <c r="AB684" s="34"/>
      <c r="AC684" s="34"/>
      <c r="AD684" s="34"/>
      <c r="AE684" s="34"/>
      <c r="AR684" s="206" t="s">
        <v>139</v>
      </c>
      <c r="AT684" s="206" t="s">
        <v>441</v>
      </c>
      <c r="AU684" s="206" t="s">
        <v>83</v>
      </c>
      <c r="AY684" s="17" t="s">
        <v>132</v>
      </c>
      <c r="BE684" s="207">
        <f>IF(N684="základní",J684,0)</f>
        <v>0</v>
      </c>
      <c r="BF684" s="207">
        <f>IF(N684="snížená",J684,0)</f>
        <v>0</v>
      </c>
      <c r="BG684" s="207">
        <f>IF(N684="zákl. přenesená",J684,0)</f>
        <v>0</v>
      </c>
      <c r="BH684" s="207">
        <f>IF(N684="sníž. přenesená",J684,0)</f>
        <v>0</v>
      </c>
      <c r="BI684" s="207">
        <f>IF(N684="nulová",J684,0)</f>
        <v>0</v>
      </c>
      <c r="BJ684" s="17" t="s">
        <v>83</v>
      </c>
      <c r="BK684" s="207">
        <f>ROUND(I684*H684,2)</f>
        <v>0</v>
      </c>
      <c r="BL684" s="17" t="s">
        <v>139</v>
      </c>
      <c r="BM684" s="206" t="s">
        <v>1154</v>
      </c>
    </row>
    <row r="685" spans="1:65" s="2" customFormat="1" ht="29.25">
      <c r="A685" s="34"/>
      <c r="B685" s="35"/>
      <c r="C685" s="36"/>
      <c r="D685" s="208" t="s">
        <v>141</v>
      </c>
      <c r="E685" s="36"/>
      <c r="F685" s="209" t="s">
        <v>1155</v>
      </c>
      <c r="G685" s="36"/>
      <c r="H685" s="36"/>
      <c r="I685" s="115"/>
      <c r="J685" s="36"/>
      <c r="K685" s="36"/>
      <c r="L685" s="39"/>
      <c r="M685" s="210"/>
      <c r="N685" s="211"/>
      <c r="O685" s="71"/>
      <c r="P685" s="71"/>
      <c r="Q685" s="71"/>
      <c r="R685" s="71"/>
      <c r="S685" s="71"/>
      <c r="T685" s="72"/>
      <c r="U685" s="34"/>
      <c r="V685" s="34"/>
      <c r="W685" s="34"/>
      <c r="X685" s="34"/>
      <c r="Y685" s="34"/>
      <c r="Z685" s="34"/>
      <c r="AA685" s="34"/>
      <c r="AB685" s="34"/>
      <c r="AC685" s="34"/>
      <c r="AD685" s="34"/>
      <c r="AE685" s="34"/>
      <c r="AT685" s="17" t="s">
        <v>141</v>
      </c>
      <c r="AU685" s="17" t="s">
        <v>83</v>
      </c>
    </row>
    <row r="686" spans="1:65" s="12" customFormat="1" ht="11.25">
      <c r="B686" s="212"/>
      <c r="C686" s="213"/>
      <c r="D686" s="208" t="s">
        <v>142</v>
      </c>
      <c r="E686" s="214" t="s">
        <v>1</v>
      </c>
      <c r="F686" s="215" t="s">
        <v>840</v>
      </c>
      <c r="G686" s="213"/>
      <c r="H686" s="214" t="s">
        <v>1</v>
      </c>
      <c r="I686" s="216"/>
      <c r="J686" s="213"/>
      <c r="K686" s="213"/>
      <c r="L686" s="217"/>
      <c r="M686" s="218"/>
      <c r="N686" s="219"/>
      <c r="O686" s="219"/>
      <c r="P686" s="219"/>
      <c r="Q686" s="219"/>
      <c r="R686" s="219"/>
      <c r="S686" s="219"/>
      <c r="T686" s="220"/>
      <c r="AT686" s="221" t="s">
        <v>142</v>
      </c>
      <c r="AU686" s="221" t="s">
        <v>83</v>
      </c>
      <c r="AV686" s="12" t="s">
        <v>83</v>
      </c>
      <c r="AW686" s="12" t="s">
        <v>31</v>
      </c>
      <c r="AX686" s="12" t="s">
        <v>75</v>
      </c>
      <c r="AY686" s="221" t="s">
        <v>132</v>
      </c>
    </row>
    <row r="687" spans="1:65" s="13" customFormat="1" ht="11.25">
      <c r="B687" s="222"/>
      <c r="C687" s="223"/>
      <c r="D687" s="208" t="s">
        <v>142</v>
      </c>
      <c r="E687" s="224" t="s">
        <v>1</v>
      </c>
      <c r="F687" s="225" t="s">
        <v>85</v>
      </c>
      <c r="G687" s="223"/>
      <c r="H687" s="226">
        <v>2</v>
      </c>
      <c r="I687" s="227"/>
      <c r="J687" s="223"/>
      <c r="K687" s="223"/>
      <c r="L687" s="228"/>
      <c r="M687" s="229"/>
      <c r="N687" s="230"/>
      <c r="O687" s="230"/>
      <c r="P687" s="230"/>
      <c r="Q687" s="230"/>
      <c r="R687" s="230"/>
      <c r="S687" s="230"/>
      <c r="T687" s="231"/>
      <c r="AT687" s="232" t="s">
        <v>142</v>
      </c>
      <c r="AU687" s="232" t="s">
        <v>83</v>
      </c>
      <c r="AV687" s="13" t="s">
        <v>85</v>
      </c>
      <c r="AW687" s="13" t="s">
        <v>31</v>
      </c>
      <c r="AX687" s="13" t="s">
        <v>75</v>
      </c>
      <c r="AY687" s="232" t="s">
        <v>132</v>
      </c>
    </row>
    <row r="688" spans="1:65" s="14" customFormat="1" ht="11.25">
      <c r="B688" s="233"/>
      <c r="C688" s="234"/>
      <c r="D688" s="208" t="s">
        <v>142</v>
      </c>
      <c r="E688" s="235" t="s">
        <v>1</v>
      </c>
      <c r="F688" s="236" t="s">
        <v>145</v>
      </c>
      <c r="G688" s="234"/>
      <c r="H688" s="237">
        <v>2</v>
      </c>
      <c r="I688" s="238"/>
      <c r="J688" s="234"/>
      <c r="K688" s="234"/>
      <c r="L688" s="239"/>
      <c r="M688" s="240"/>
      <c r="N688" s="241"/>
      <c r="O688" s="241"/>
      <c r="P688" s="241"/>
      <c r="Q688" s="241"/>
      <c r="R688" s="241"/>
      <c r="S688" s="241"/>
      <c r="T688" s="242"/>
      <c r="AT688" s="243" t="s">
        <v>142</v>
      </c>
      <c r="AU688" s="243" t="s">
        <v>83</v>
      </c>
      <c r="AV688" s="14" t="s">
        <v>139</v>
      </c>
      <c r="AW688" s="14" t="s">
        <v>31</v>
      </c>
      <c r="AX688" s="14" t="s">
        <v>83</v>
      </c>
      <c r="AY688" s="243" t="s">
        <v>132</v>
      </c>
    </row>
    <row r="689" spans="1:65" s="2" customFormat="1" ht="21.75" customHeight="1">
      <c r="A689" s="34"/>
      <c r="B689" s="35"/>
      <c r="C689" s="244" t="s">
        <v>545</v>
      </c>
      <c r="D689" s="244" t="s">
        <v>441</v>
      </c>
      <c r="E689" s="245" t="s">
        <v>813</v>
      </c>
      <c r="F689" s="246" t="s">
        <v>814</v>
      </c>
      <c r="G689" s="247" t="s">
        <v>149</v>
      </c>
      <c r="H689" s="248">
        <v>4</v>
      </c>
      <c r="I689" s="249"/>
      <c r="J689" s="250">
        <f>ROUND(I689*H689,2)</f>
        <v>0</v>
      </c>
      <c r="K689" s="246" t="s">
        <v>137</v>
      </c>
      <c r="L689" s="39"/>
      <c r="M689" s="251" t="s">
        <v>1</v>
      </c>
      <c r="N689" s="252" t="s">
        <v>40</v>
      </c>
      <c r="O689" s="71"/>
      <c r="P689" s="204">
        <f>O689*H689</f>
        <v>0</v>
      </c>
      <c r="Q689" s="204">
        <v>0</v>
      </c>
      <c r="R689" s="204">
        <f>Q689*H689</f>
        <v>0</v>
      </c>
      <c r="S689" s="204">
        <v>0</v>
      </c>
      <c r="T689" s="205">
        <f>S689*H689</f>
        <v>0</v>
      </c>
      <c r="U689" s="34"/>
      <c r="V689" s="34"/>
      <c r="W689" s="34"/>
      <c r="X689" s="34"/>
      <c r="Y689" s="34"/>
      <c r="Z689" s="34"/>
      <c r="AA689" s="34"/>
      <c r="AB689" s="34"/>
      <c r="AC689" s="34"/>
      <c r="AD689" s="34"/>
      <c r="AE689" s="34"/>
      <c r="AR689" s="206" t="s">
        <v>139</v>
      </c>
      <c r="AT689" s="206" t="s">
        <v>441</v>
      </c>
      <c r="AU689" s="206" t="s">
        <v>83</v>
      </c>
      <c r="AY689" s="17" t="s">
        <v>132</v>
      </c>
      <c r="BE689" s="207">
        <f>IF(N689="základní",J689,0)</f>
        <v>0</v>
      </c>
      <c r="BF689" s="207">
        <f>IF(N689="snížená",J689,0)</f>
        <v>0</v>
      </c>
      <c r="BG689" s="207">
        <f>IF(N689="zákl. přenesená",J689,0)</f>
        <v>0</v>
      </c>
      <c r="BH689" s="207">
        <f>IF(N689="sníž. přenesená",J689,0)</f>
        <v>0</v>
      </c>
      <c r="BI689" s="207">
        <f>IF(N689="nulová",J689,0)</f>
        <v>0</v>
      </c>
      <c r="BJ689" s="17" t="s">
        <v>83</v>
      </c>
      <c r="BK689" s="207">
        <f>ROUND(I689*H689,2)</f>
        <v>0</v>
      </c>
      <c r="BL689" s="17" t="s">
        <v>139</v>
      </c>
      <c r="BM689" s="206" t="s">
        <v>1156</v>
      </c>
    </row>
    <row r="690" spans="1:65" s="2" customFormat="1" ht="39">
      <c r="A690" s="34"/>
      <c r="B690" s="35"/>
      <c r="C690" s="36"/>
      <c r="D690" s="208" t="s">
        <v>141</v>
      </c>
      <c r="E690" s="36"/>
      <c r="F690" s="209" t="s">
        <v>816</v>
      </c>
      <c r="G690" s="36"/>
      <c r="H690" s="36"/>
      <c r="I690" s="115"/>
      <c r="J690" s="36"/>
      <c r="K690" s="36"/>
      <c r="L690" s="39"/>
      <c r="M690" s="210"/>
      <c r="N690" s="211"/>
      <c r="O690" s="71"/>
      <c r="P690" s="71"/>
      <c r="Q690" s="71"/>
      <c r="R690" s="71"/>
      <c r="S690" s="71"/>
      <c r="T690" s="72"/>
      <c r="U690" s="34"/>
      <c r="V690" s="34"/>
      <c r="W690" s="34"/>
      <c r="X690" s="34"/>
      <c r="Y690" s="34"/>
      <c r="Z690" s="34"/>
      <c r="AA690" s="34"/>
      <c r="AB690" s="34"/>
      <c r="AC690" s="34"/>
      <c r="AD690" s="34"/>
      <c r="AE690" s="34"/>
      <c r="AT690" s="17" t="s">
        <v>141</v>
      </c>
      <c r="AU690" s="17" t="s">
        <v>83</v>
      </c>
    </row>
    <row r="691" spans="1:65" s="12" customFormat="1" ht="11.25">
      <c r="B691" s="212"/>
      <c r="C691" s="213"/>
      <c r="D691" s="208" t="s">
        <v>142</v>
      </c>
      <c r="E691" s="214" t="s">
        <v>1</v>
      </c>
      <c r="F691" s="215" t="s">
        <v>964</v>
      </c>
      <c r="G691" s="213"/>
      <c r="H691" s="214" t="s">
        <v>1</v>
      </c>
      <c r="I691" s="216"/>
      <c r="J691" s="213"/>
      <c r="K691" s="213"/>
      <c r="L691" s="217"/>
      <c r="M691" s="218"/>
      <c r="N691" s="219"/>
      <c r="O691" s="219"/>
      <c r="P691" s="219"/>
      <c r="Q691" s="219"/>
      <c r="R691" s="219"/>
      <c r="S691" s="219"/>
      <c r="T691" s="220"/>
      <c r="AT691" s="221" t="s">
        <v>142</v>
      </c>
      <c r="AU691" s="221" t="s">
        <v>83</v>
      </c>
      <c r="AV691" s="12" t="s">
        <v>83</v>
      </c>
      <c r="AW691" s="12" t="s">
        <v>31</v>
      </c>
      <c r="AX691" s="12" t="s">
        <v>75</v>
      </c>
      <c r="AY691" s="221" t="s">
        <v>132</v>
      </c>
    </row>
    <row r="692" spans="1:65" s="13" customFormat="1" ht="11.25">
      <c r="B692" s="222"/>
      <c r="C692" s="223"/>
      <c r="D692" s="208" t="s">
        <v>142</v>
      </c>
      <c r="E692" s="224" t="s">
        <v>1</v>
      </c>
      <c r="F692" s="225" t="s">
        <v>139</v>
      </c>
      <c r="G692" s="223"/>
      <c r="H692" s="226">
        <v>4</v>
      </c>
      <c r="I692" s="227"/>
      <c r="J692" s="223"/>
      <c r="K692" s="223"/>
      <c r="L692" s="228"/>
      <c r="M692" s="229"/>
      <c r="N692" s="230"/>
      <c r="O692" s="230"/>
      <c r="P692" s="230"/>
      <c r="Q692" s="230"/>
      <c r="R692" s="230"/>
      <c r="S692" s="230"/>
      <c r="T692" s="231"/>
      <c r="AT692" s="232" t="s">
        <v>142</v>
      </c>
      <c r="AU692" s="232" t="s">
        <v>83</v>
      </c>
      <c r="AV692" s="13" t="s">
        <v>85</v>
      </c>
      <c r="AW692" s="13" t="s">
        <v>31</v>
      </c>
      <c r="AX692" s="13" t="s">
        <v>75</v>
      </c>
      <c r="AY692" s="232" t="s">
        <v>132</v>
      </c>
    </row>
    <row r="693" spans="1:65" s="14" customFormat="1" ht="11.25">
      <c r="B693" s="233"/>
      <c r="C693" s="234"/>
      <c r="D693" s="208" t="s">
        <v>142</v>
      </c>
      <c r="E693" s="235" t="s">
        <v>1</v>
      </c>
      <c r="F693" s="236" t="s">
        <v>145</v>
      </c>
      <c r="G693" s="234"/>
      <c r="H693" s="237">
        <v>4</v>
      </c>
      <c r="I693" s="238"/>
      <c r="J693" s="234"/>
      <c r="K693" s="234"/>
      <c r="L693" s="239"/>
      <c r="M693" s="240"/>
      <c r="N693" s="241"/>
      <c r="O693" s="241"/>
      <c r="P693" s="241"/>
      <c r="Q693" s="241"/>
      <c r="R693" s="241"/>
      <c r="S693" s="241"/>
      <c r="T693" s="242"/>
      <c r="AT693" s="243" t="s">
        <v>142</v>
      </c>
      <c r="AU693" s="243" t="s">
        <v>83</v>
      </c>
      <c r="AV693" s="14" t="s">
        <v>139</v>
      </c>
      <c r="AW693" s="14" t="s">
        <v>31</v>
      </c>
      <c r="AX693" s="14" t="s">
        <v>83</v>
      </c>
      <c r="AY693" s="243" t="s">
        <v>132</v>
      </c>
    </row>
    <row r="694" spans="1:65" s="2" customFormat="1" ht="21.75" customHeight="1">
      <c r="A694" s="34"/>
      <c r="B694" s="35"/>
      <c r="C694" s="244" t="s">
        <v>550</v>
      </c>
      <c r="D694" s="244" t="s">
        <v>441</v>
      </c>
      <c r="E694" s="245" t="s">
        <v>632</v>
      </c>
      <c r="F694" s="246" t="s">
        <v>633</v>
      </c>
      <c r="G694" s="247" t="s">
        <v>149</v>
      </c>
      <c r="H694" s="248">
        <v>33</v>
      </c>
      <c r="I694" s="249"/>
      <c r="J694" s="250">
        <f>ROUND(I694*H694,2)</f>
        <v>0</v>
      </c>
      <c r="K694" s="246" t="s">
        <v>137</v>
      </c>
      <c r="L694" s="39"/>
      <c r="M694" s="251" t="s">
        <v>1</v>
      </c>
      <c r="N694" s="252" t="s">
        <v>40</v>
      </c>
      <c r="O694" s="71"/>
      <c r="P694" s="204">
        <f>O694*H694</f>
        <v>0</v>
      </c>
      <c r="Q694" s="204">
        <v>0</v>
      </c>
      <c r="R694" s="204">
        <f>Q694*H694</f>
        <v>0</v>
      </c>
      <c r="S694" s="204">
        <v>0</v>
      </c>
      <c r="T694" s="205">
        <f>S694*H694</f>
        <v>0</v>
      </c>
      <c r="U694" s="34"/>
      <c r="V694" s="34"/>
      <c r="W694" s="34"/>
      <c r="X694" s="34"/>
      <c r="Y694" s="34"/>
      <c r="Z694" s="34"/>
      <c r="AA694" s="34"/>
      <c r="AB694" s="34"/>
      <c r="AC694" s="34"/>
      <c r="AD694" s="34"/>
      <c r="AE694" s="34"/>
      <c r="AR694" s="206" t="s">
        <v>139</v>
      </c>
      <c r="AT694" s="206" t="s">
        <v>441</v>
      </c>
      <c r="AU694" s="206" t="s">
        <v>83</v>
      </c>
      <c r="AY694" s="17" t="s">
        <v>132</v>
      </c>
      <c r="BE694" s="207">
        <f>IF(N694="základní",J694,0)</f>
        <v>0</v>
      </c>
      <c r="BF694" s="207">
        <f>IF(N694="snížená",J694,0)</f>
        <v>0</v>
      </c>
      <c r="BG694" s="207">
        <f>IF(N694="zákl. přenesená",J694,0)</f>
        <v>0</v>
      </c>
      <c r="BH694" s="207">
        <f>IF(N694="sníž. přenesená",J694,0)</f>
        <v>0</v>
      </c>
      <c r="BI694" s="207">
        <f>IF(N694="nulová",J694,0)</f>
        <v>0</v>
      </c>
      <c r="BJ694" s="17" t="s">
        <v>83</v>
      </c>
      <c r="BK694" s="207">
        <f>ROUND(I694*H694,2)</f>
        <v>0</v>
      </c>
      <c r="BL694" s="17" t="s">
        <v>139</v>
      </c>
      <c r="BM694" s="206" t="s">
        <v>1157</v>
      </c>
    </row>
    <row r="695" spans="1:65" s="2" customFormat="1" ht="39">
      <c r="A695" s="34"/>
      <c r="B695" s="35"/>
      <c r="C695" s="36"/>
      <c r="D695" s="208" t="s">
        <v>141</v>
      </c>
      <c r="E695" s="36"/>
      <c r="F695" s="209" t="s">
        <v>635</v>
      </c>
      <c r="G695" s="36"/>
      <c r="H695" s="36"/>
      <c r="I695" s="115"/>
      <c r="J695" s="36"/>
      <c r="K695" s="36"/>
      <c r="L695" s="39"/>
      <c r="M695" s="210"/>
      <c r="N695" s="211"/>
      <c r="O695" s="71"/>
      <c r="P695" s="71"/>
      <c r="Q695" s="71"/>
      <c r="R695" s="71"/>
      <c r="S695" s="71"/>
      <c r="T695" s="72"/>
      <c r="U695" s="34"/>
      <c r="V695" s="34"/>
      <c r="W695" s="34"/>
      <c r="X695" s="34"/>
      <c r="Y695" s="34"/>
      <c r="Z695" s="34"/>
      <c r="AA695" s="34"/>
      <c r="AB695" s="34"/>
      <c r="AC695" s="34"/>
      <c r="AD695" s="34"/>
      <c r="AE695" s="34"/>
      <c r="AT695" s="17" t="s">
        <v>141</v>
      </c>
      <c r="AU695" s="17" t="s">
        <v>83</v>
      </c>
    </row>
    <row r="696" spans="1:65" s="12" customFormat="1" ht="11.25">
      <c r="B696" s="212"/>
      <c r="C696" s="213"/>
      <c r="D696" s="208" t="s">
        <v>142</v>
      </c>
      <c r="E696" s="214" t="s">
        <v>1</v>
      </c>
      <c r="F696" s="215" t="s">
        <v>966</v>
      </c>
      <c r="G696" s="213"/>
      <c r="H696" s="214" t="s">
        <v>1</v>
      </c>
      <c r="I696" s="216"/>
      <c r="J696" s="213"/>
      <c r="K696" s="213"/>
      <c r="L696" s="217"/>
      <c r="M696" s="218"/>
      <c r="N696" s="219"/>
      <c r="O696" s="219"/>
      <c r="P696" s="219"/>
      <c r="Q696" s="219"/>
      <c r="R696" s="219"/>
      <c r="S696" s="219"/>
      <c r="T696" s="220"/>
      <c r="AT696" s="221" t="s">
        <v>142</v>
      </c>
      <c r="AU696" s="221" t="s">
        <v>83</v>
      </c>
      <c r="AV696" s="12" t="s">
        <v>83</v>
      </c>
      <c r="AW696" s="12" t="s">
        <v>31</v>
      </c>
      <c r="AX696" s="12" t="s">
        <v>75</v>
      </c>
      <c r="AY696" s="221" t="s">
        <v>132</v>
      </c>
    </row>
    <row r="697" spans="1:65" s="13" customFormat="1" ht="11.25">
      <c r="B697" s="222"/>
      <c r="C697" s="223"/>
      <c r="D697" s="208" t="s">
        <v>142</v>
      </c>
      <c r="E697" s="224" t="s">
        <v>1</v>
      </c>
      <c r="F697" s="225" t="s">
        <v>308</v>
      </c>
      <c r="G697" s="223"/>
      <c r="H697" s="226">
        <v>33</v>
      </c>
      <c r="I697" s="227"/>
      <c r="J697" s="223"/>
      <c r="K697" s="223"/>
      <c r="L697" s="228"/>
      <c r="M697" s="229"/>
      <c r="N697" s="230"/>
      <c r="O697" s="230"/>
      <c r="P697" s="230"/>
      <c r="Q697" s="230"/>
      <c r="R697" s="230"/>
      <c r="S697" s="230"/>
      <c r="T697" s="231"/>
      <c r="AT697" s="232" t="s">
        <v>142</v>
      </c>
      <c r="AU697" s="232" t="s">
        <v>83</v>
      </c>
      <c r="AV697" s="13" t="s">
        <v>85</v>
      </c>
      <c r="AW697" s="13" t="s">
        <v>31</v>
      </c>
      <c r="AX697" s="13" t="s">
        <v>75</v>
      </c>
      <c r="AY697" s="232" t="s">
        <v>132</v>
      </c>
    </row>
    <row r="698" spans="1:65" s="14" customFormat="1" ht="11.25">
      <c r="B698" s="233"/>
      <c r="C698" s="234"/>
      <c r="D698" s="208" t="s">
        <v>142</v>
      </c>
      <c r="E698" s="235" t="s">
        <v>1</v>
      </c>
      <c r="F698" s="236" t="s">
        <v>145</v>
      </c>
      <c r="G698" s="234"/>
      <c r="H698" s="237">
        <v>33</v>
      </c>
      <c r="I698" s="238"/>
      <c r="J698" s="234"/>
      <c r="K698" s="234"/>
      <c r="L698" s="239"/>
      <c r="M698" s="240"/>
      <c r="N698" s="241"/>
      <c r="O698" s="241"/>
      <c r="P698" s="241"/>
      <c r="Q698" s="241"/>
      <c r="R698" s="241"/>
      <c r="S698" s="241"/>
      <c r="T698" s="242"/>
      <c r="AT698" s="243" t="s">
        <v>142</v>
      </c>
      <c r="AU698" s="243" t="s">
        <v>83</v>
      </c>
      <c r="AV698" s="14" t="s">
        <v>139</v>
      </c>
      <c r="AW698" s="14" t="s">
        <v>31</v>
      </c>
      <c r="AX698" s="14" t="s">
        <v>83</v>
      </c>
      <c r="AY698" s="243" t="s">
        <v>132</v>
      </c>
    </row>
    <row r="699" spans="1:65" s="2" customFormat="1" ht="21.75" customHeight="1">
      <c r="A699" s="34"/>
      <c r="B699" s="35"/>
      <c r="C699" s="244" t="s">
        <v>556</v>
      </c>
      <c r="D699" s="244" t="s">
        <v>441</v>
      </c>
      <c r="E699" s="245" t="s">
        <v>1158</v>
      </c>
      <c r="F699" s="246" t="s">
        <v>1159</v>
      </c>
      <c r="G699" s="247" t="s">
        <v>136</v>
      </c>
      <c r="H699" s="248">
        <v>10</v>
      </c>
      <c r="I699" s="249"/>
      <c r="J699" s="250">
        <f>ROUND(I699*H699,2)</f>
        <v>0</v>
      </c>
      <c r="K699" s="246" t="s">
        <v>137</v>
      </c>
      <c r="L699" s="39"/>
      <c r="M699" s="251" t="s">
        <v>1</v>
      </c>
      <c r="N699" s="252" t="s">
        <v>40</v>
      </c>
      <c r="O699" s="71"/>
      <c r="P699" s="204">
        <f>O699*H699</f>
        <v>0</v>
      </c>
      <c r="Q699" s="204">
        <v>0</v>
      </c>
      <c r="R699" s="204">
        <f>Q699*H699</f>
        <v>0</v>
      </c>
      <c r="S699" s="204">
        <v>0</v>
      </c>
      <c r="T699" s="205">
        <f>S699*H699</f>
        <v>0</v>
      </c>
      <c r="U699" s="34"/>
      <c r="V699" s="34"/>
      <c r="W699" s="34"/>
      <c r="X699" s="34"/>
      <c r="Y699" s="34"/>
      <c r="Z699" s="34"/>
      <c r="AA699" s="34"/>
      <c r="AB699" s="34"/>
      <c r="AC699" s="34"/>
      <c r="AD699" s="34"/>
      <c r="AE699" s="34"/>
      <c r="AR699" s="206" t="s">
        <v>139</v>
      </c>
      <c r="AT699" s="206" t="s">
        <v>441</v>
      </c>
      <c r="AU699" s="206" t="s">
        <v>83</v>
      </c>
      <c r="AY699" s="17" t="s">
        <v>132</v>
      </c>
      <c r="BE699" s="207">
        <f>IF(N699="základní",J699,0)</f>
        <v>0</v>
      </c>
      <c r="BF699" s="207">
        <f>IF(N699="snížená",J699,0)</f>
        <v>0</v>
      </c>
      <c r="BG699" s="207">
        <f>IF(N699="zákl. přenesená",J699,0)</f>
        <v>0</v>
      </c>
      <c r="BH699" s="207">
        <f>IF(N699="sníž. přenesená",J699,0)</f>
        <v>0</v>
      </c>
      <c r="BI699" s="207">
        <f>IF(N699="nulová",J699,0)</f>
        <v>0</v>
      </c>
      <c r="BJ699" s="17" t="s">
        <v>83</v>
      </c>
      <c r="BK699" s="207">
        <f>ROUND(I699*H699,2)</f>
        <v>0</v>
      </c>
      <c r="BL699" s="17" t="s">
        <v>139</v>
      </c>
      <c r="BM699" s="206" t="s">
        <v>1160</v>
      </c>
    </row>
    <row r="700" spans="1:65" s="2" customFormat="1" ht="29.25">
      <c r="A700" s="34"/>
      <c r="B700" s="35"/>
      <c r="C700" s="36"/>
      <c r="D700" s="208" t="s">
        <v>141</v>
      </c>
      <c r="E700" s="36"/>
      <c r="F700" s="209" t="s">
        <v>1161</v>
      </c>
      <c r="G700" s="36"/>
      <c r="H700" s="36"/>
      <c r="I700" s="115"/>
      <c r="J700" s="36"/>
      <c r="K700" s="36"/>
      <c r="L700" s="39"/>
      <c r="M700" s="210"/>
      <c r="N700" s="211"/>
      <c r="O700" s="71"/>
      <c r="P700" s="71"/>
      <c r="Q700" s="71"/>
      <c r="R700" s="71"/>
      <c r="S700" s="71"/>
      <c r="T700" s="72"/>
      <c r="U700" s="34"/>
      <c r="V700" s="34"/>
      <c r="W700" s="34"/>
      <c r="X700" s="34"/>
      <c r="Y700" s="34"/>
      <c r="Z700" s="34"/>
      <c r="AA700" s="34"/>
      <c r="AB700" s="34"/>
      <c r="AC700" s="34"/>
      <c r="AD700" s="34"/>
      <c r="AE700" s="34"/>
      <c r="AT700" s="17" t="s">
        <v>141</v>
      </c>
      <c r="AU700" s="17" t="s">
        <v>83</v>
      </c>
    </row>
    <row r="701" spans="1:65" s="12" customFormat="1" ht="11.25">
      <c r="B701" s="212"/>
      <c r="C701" s="213"/>
      <c r="D701" s="208" t="s">
        <v>142</v>
      </c>
      <c r="E701" s="214" t="s">
        <v>1</v>
      </c>
      <c r="F701" s="215" t="s">
        <v>874</v>
      </c>
      <c r="G701" s="213"/>
      <c r="H701" s="214" t="s">
        <v>1</v>
      </c>
      <c r="I701" s="216"/>
      <c r="J701" s="213"/>
      <c r="K701" s="213"/>
      <c r="L701" s="217"/>
      <c r="M701" s="218"/>
      <c r="N701" s="219"/>
      <c r="O701" s="219"/>
      <c r="P701" s="219"/>
      <c r="Q701" s="219"/>
      <c r="R701" s="219"/>
      <c r="S701" s="219"/>
      <c r="T701" s="220"/>
      <c r="AT701" s="221" t="s">
        <v>142</v>
      </c>
      <c r="AU701" s="221" t="s">
        <v>83</v>
      </c>
      <c r="AV701" s="12" t="s">
        <v>83</v>
      </c>
      <c r="AW701" s="12" t="s">
        <v>31</v>
      </c>
      <c r="AX701" s="12" t="s">
        <v>75</v>
      </c>
      <c r="AY701" s="221" t="s">
        <v>132</v>
      </c>
    </row>
    <row r="702" spans="1:65" s="13" customFormat="1" ht="11.25">
      <c r="B702" s="222"/>
      <c r="C702" s="223"/>
      <c r="D702" s="208" t="s">
        <v>142</v>
      </c>
      <c r="E702" s="224" t="s">
        <v>1</v>
      </c>
      <c r="F702" s="225" t="s">
        <v>139</v>
      </c>
      <c r="G702" s="223"/>
      <c r="H702" s="226">
        <v>4</v>
      </c>
      <c r="I702" s="227"/>
      <c r="J702" s="223"/>
      <c r="K702" s="223"/>
      <c r="L702" s="228"/>
      <c r="M702" s="229"/>
      <c r="N702" s="230"/>
      <c r="O702" s="230"/>
      <c r="P702" s="230"/>
      <c r="Q702" s="230"/>
      <c r="R702" s="230"/>
      <c r="S702" s="230"/>
      <c r="T702" s="231"/>
      <c r="AT702" s="232" t="s">
        <v>142</v>
      </c>
      <c r="AU702" s="232" t="s">
        <v>83</v>
      </c>
      <c r="AV702" s="13" t="s">
        <v>85</v>
      </c>
      <c r="AW702" s="13" t="s">
        <v>31</v>
      </c>
      <c r="AX702" s="13" t="s">
        <v>75</v>
      </c>
      <c r="AY702" s="232" t="s">
        <v>132</v>
      </c>
    </row>
    <row r="703" spans="1:65" s="12" customFormat="1" ht="11.25">
      <c r="B703" s="212"/>
      <c r="C703" s="213"/>
      <c r="D703" s="208" t="s">
        <v>142</v>
      </c>
      <c r="E703" s="214" t="s">
        <v>1</v>
      </c>
      <c r="F703" s="215" t="s">
        <v>944</v>
      </c>
      <c r="G703" s="213"/>
      <c r="H703" s="214" t="s">
        <v>1</v>
      </c>
      <c r="I703" s="216"/>
      <c r="J703" s="213"/>
      <c r="K703" s="213"/>
      <c r="L703" s="217"/>
      <c r="M703" s="218"/>
      <c r="N703" s="219"/>
      <c r="O703" s="219"/>
      <c r="P703" s="219"/>
      <c r="Q703" s="219"/>
      <c r="R703" s="219"/>
      <c r="S703" s="219"/>
      <c r="T703" s="220"/>
      <c r="AT703" s="221" t="s">
        <v>142</v>
      </c>
      <c r="AU703" s="221" t="s">
        <v>83</v>
      </c>
      <c r="AV703" s="12" t="s">
        <v>83</v>
      </c>
      <c r="AW703" s="12" t="s">
        <v>31</v>
      </c>
      <c r="AX703" s="12" t="s">
        <v>75</v>
      </c>
      <c r="AY703" s="221" t="s">
        <v>132</v>
      </c>
    </row>
    <row r="704" spans="1:65" s="13" customFormat="1" ht="11.25">
      <c r="B704" s="222"/>
      <c r="C704" s="223"/>
      <c r="D704" s="208" t="s">
        <v>142</v>
      </c>
      <c r="E704" s="224" t="s">
        <v>1</v>
      </c>
      <c r="F704" s="225" t="s">
        <v>85</v>
      </c>
      <c r="G704" s="223"/>
      <c r="H704" s="226">
        <v>2</v>
      </c>
      <c r="I704" s="227"/>
      <c r="J704" s="223"/>
      <c r="K704" s="223"/>
      <c r="L704" s="228"/>
      <c r="M704" s="229"/>
      <c r="N704" s="230"/>
      <c r="O704" s="230"/>
      <c r="P704" s="230"/>
      <c r="Q704" s="230"/>
      <c r="R704" s="230"/>
      <c r="S704" s="230"/>
      <c r="T704" s="231"/>
      <c r="AT704" s="232" t="s">
        <v>142</v>
      </c>
      <c r="AU704" s="232" t="s">
        <v>83</v>
      </c>
      <c r="AV704" s="13" t="s">
        <v>85</v>
      </c>
      <c r="AW704" s="13" t="s">
        <v>31</v>
      </c>
      <c r="AX704" s="13" t="s">
        <v>75</v>
      </c>
      <c r="AY704" s="232" t="s">
        <v>132</v>
      </c>
    </row>
    <row r="705" spans="1:65" s="12" customFormat="1" ht="11.25">
      <c r="B705" s="212"/>
      <c r="C705" s="213"/>
      <c r="D705" s="208" t="s">
        <v>142</v>
      </c>
      <c r="E705" s="214" t="s">
        <v>1</v>
      </c>
      <c r="F705" s="215" t="s">
        <v>876</v>
      </c>
      <c r="G705" s="213"/>
      <c r="H705" s="214" t="s">
        <v>1</v>
      </c>
      <c r="I705" s="216"/>
      <c r="J705" s="213"/>
      <c r="K705" s="213"/>
      <c r="L705" s="217"/>
      <c r="M705" s="218"/>
      <c r="N705" s="219"/>
      <c r="O705" s="219"/>
      <c r="P705" s="219"/>
      <c r="Q705" s="219"/>
      <c r="R705" s="219"/>
      <c r="S705" s="219"/>
      <c r="T705" s="220"/>
      <c r="AT705" s="221" t="s">
        <v>142</v>
      </c>
      <c r="AU705" s="221" t="s">
        <v>83</v>
      </c>
      <c r="AV705" s="12" t="s">
        <v>83</v>
      </c>
      <c r="AW705" s="12" t="s">
        <v>31</v>
      </c>
      <c r="AX705" s="12" t="s">
        <v>75</v>
      </c>
      <c r="AY705" s="221" t="s">
        <v>132</v>
      </c>
    </row>
    <row r="706" spans="1:65" s="13" customFormat="1" ht="11.25">
      <c r="B706" s="222"/>
      <c r="C706" s="223"/>
      <c r="D706" s="208" t="s">
        <v>142</v>
      </c>
      <c r="E706" s="224" t="s">
        <v>1</v>
      </c>
      <c r="F706" s="225" t="s">
        <v>139</v>
      </c>
      <c r="G706" s="223"/>
      <c r="H706" s="226">
        <v>4</v>
      </c>
      <c r="I706" s="227"/>
      <c r="J706" s="223"/>
      <c r="K706" s="223"/>
      <c r="L706" s="228"/>
      <c r="M706" s="229"/>
      <c r="N706" s="230"/>
      <c r="O706" s="230"/>
      <c r="P706" s="230"/>
      <c r="Q706" s="230"/>
      <c r="R706" s="230"/>
      <c r="S706" s="230"/>
      <c r="T706" s="231"/>
      <c r="AT706" s="232" t="s">
        <v>142</v>
      </c>
      <c r="AU706" s="232" t="s">
        <v>83</v>
      </c>
      <c r="AV706" s="13" t="s">
        <v>85</v>
      </c>
      <c r="AW706" s="13" t="s">
        <v>31</v>
      </c>
      <c r="AX706" s="13" t="s">
        <v>75</v>
      </c>
      <c r="AY706" s="232" t="s">
        <v>132</v>
      </c>
    </row>
    <row r="707" spans="1:65" s="14" customFormat="1" ht="11.25">
      <c r="B707" s="233"/>
      <c r="C707" s="234"/>
      <c r="D707" s="208" t="s">
        <v>142</v>
      </c>
      <c r="E707" s="235" t="s">
        <v>1</v>
      </c>
      <c r="F707" s="236" t="s">
        <v>145</v>
      </c>
      <c r="G707" s="234"/>
      <c r="H707" s="237">
        <v>10</v>
      </c>
      <c r="I707" s="238"/>
      <c r="J707" s="234"/>
      <c r="K707" s="234"/>
      <c r="L707" s="239"/>
      <c r="M707" s="240"/>
      <c r="N707" s="241"/>
      <c r="O707" s="241"/>
      <c r="P707" s="241"/>
      <c r="Q707" s="241"/>
      <c r="R707" s="241"/>
      <c r="S707" s="241"/>
      <c r="T707" s="242"/>
      <c r="AT707" s="243" t="s">
        <v>142</v>
      </c>
      <c r="AU707" s="243" t="s">
        <v>83</v>
      </c>
      <c r="AV707" s="14" t="s">
        <v>139</v>
      </c>
      <c r="AW707" s="14" t="s">
        <v>31</v>
      </c>
      <c r="AX707" s="14" t="s">
        <v>83</v>
      </c>
      <c r="AY707" s="243" t="s">
        <v>132</v>
      </c>
    </row>
    <row r="708" spans="1:65" s="2" customFormat="1" ht="21.75" customHeight="1">
      <c r="A708" s="34"/>
      <c r="B708" s="35"/>
      <c r="C708" s="244" t="s">
        <v>561</v>
      </c>
      <c r="D708" s="244" t="s">
        <v>441</v>
      </c>
      <c r="E708" s="245" t="s">
        <v>1162</v>
      </c>
      <c r="F708" s="246" t="s">
        <v>1163</v>
      </c>
      <c r="G708" s="247" t="s">
        <v>136</v>
      </c>
      <c r="H708" s="248">
        <v>39</v>
      </c>
      <c r="I708" s="249"/>
      <c r="J708" s="250">
        <f>ROUND(I708*H708,2)</f>
        <v>0</v>
      </c>
      <c r="K708" s="246" t="s">
        <v>137</v>
      </c>
      <c r="L708" s="39"/>
      <c r="M708" s="251" t="s">
        <v>1</v>
      </c>
      <c r="N708" s="252" t="s">
        <v>40</v>
      </c>
      <c r="O708" s="71"/>
      <c r="P708" s="204">
        <f>O708*H708</f>
        <v>0</v>
      </c>
      <c r="Q708" s="204">
        <v>0</v>
      </c>
      <c r="R708" s="204">
        <f>Q708*H708</f>
        <v>0</v>
      </c>
      <c r="S708" s="204">
        <v>0</v>
      </c>
      <c r="T708" s="205">
        <f>S708*H708</f>
        <v>0</v>
      </c>
      <c r="U708" s="34"/>
      <c r="V708" s="34"/>
      <c r="W708" s="34"/>
      <c r="X708" s="34"/>
      <c r="Y708" s="34"/>
      <c r="Z708" s="34"/>
      <c r="AA708" s="34"/>
      <c r="AB708" s="34"/>
      <c r="AC708" s="34"/>
      <c r="AD708" s="34"/>
      <c r="AE708" s="34"/>
      <c r="AR708" s="206" t="s">
        <v>139</v>
      </c>
      <c r="AT708" s="206" t="s">
        <v>441</v>
      </c>
      <c r="AU708" s="206" t="s">
        <v>83</v>
      </c>
      <c r="AY708" s="17" t="s">
        <v>132</v>
      </c>
      <c r="BE708" s="207">
        <f>IF(N708="základní",J708,0)</f>
        <v>0</v>
      </c>
      <c r="BF708" s="207">
        <f>IF(N708="snížená",J708,0)</f>
        <v>0</v>
      </c>
      <c r="BG708" s="207">
        <f>IF(N708="zákl. přenesená",J708,0)</f>
        <v>0</v>
      </c>
      <c r="BH708" s="207">
        <f>IF(N708="sníž. přenesená",J708,0)</f>
        <v>0</v>
      </c>
      <c r="BI708" s="207">
        <f>IF(N708="nulová",J708,0)</f>
        <v>0</v>
      </c>
      <c r="BJ708" s="17" t="s">
        <v>83</v>
      </c>
      <c r="BK708" s="207">
        <f>ROUND(I708*H708,2)</f>
        <v>0</v>
      </c>
      <c r="BL708" s="17" t="s">
        <v>139</v>
      </c>
      <c r="BM708" s="206" t="s">
        <v>1164</v>
      </c>
    </row>
    <row r="709" spans="1:65" s="2" customFormat="1" ht="29.25">
      <c r="A709" s="34"/>
      <c r="B709" s="35"/>
      <c r="C709" s="36"/>
      <c r="D709" s="208" t="s">
        <v>141</v>
      </c>
      <c r="E709" s="36"/>
      <c r="F709" s="209" t="s">
        <v>1165</v>
      </c>
      <c r="G709" s="36"/>
      <c r="H709" s="36"/>
      <c r="I709" s="115"/>
      <c r="J709" s="36"/>
      <c r="K709" s="36"/>
      <c r="L709" s="39"/>
      <c r="M709" s="210"/>
      <c r="N709" s="211"/>
      <c r="O709" s="71"/>
      <c r="P709" s="71"/>
      <c r="Q709" s="71"/>
      <c r="R709" s="71"/>
      <c r="S709" s="71"/>
      <c r="T709" s="72"/>
      <c r="U709" s="34"/>
      <c r="V709" s="34"/>
      <c r="W709" s="34"/>
      <c r="X709" s="34"/>
      <c r="Y709" s="34"/>
      <c r="Z709" s="34"/>
      <c r="AA709" s="34"/>
      <c r="AB709" s="34"/>
      <c r="AC709" s="34"/>
      <c r="AD709" s="34"/>
      <c r="AE709" s="34"/>
      <c r="AT709" s="17" t="s">
        <v>141</v>
      </c>
      <c r="AU709" s="17" t="s">
        <v>83</v>
      </c>
    </row>
    <row r="710" spans="1:65" s="12" customFormat="1" ht="11.25">
      <c r="B710" s="212"/>
      <c r="C710" s="213"/>
      <c r="D710" s="208" t="s">
        <v>142</v>
      </c>
      <c r="E710" s="214" t="s">
        <v>1</v>
      </c>
      <c r="F710" s="215" t="s">
        <v>874</v>
      </c>
      <c r="G710" s="213"/>
      <c r="H710" s="214" t="s">
        <v>1</v>
      </c>
      <c r="I710" s="216"/>
      <c r="J710" s="213"/>
      <c r="K710" s="213"/>
      <c r="L710" s="217"/>
      <c r="M710" s="218"/>
      <c r="N710" s="219"/>
      <c r="O710" s="219"/>
      <c r="P710" s="219"/>
      <c r="Q710" s="219"/>
      <c r="R710" s="219"/>
      <c r="S710" s="219"/>
      <c r="T710" s="220"/>
      <c r="AT710" s="221" t="s">
        <v>142</v>
      </c>
      <c r="AU710" s="221" t="s">
        <v>83</v>
      </c>
      <c r="AV710" s="12" t="s">
        <v>83</v>
      </c>
      <c r="AW710" s="12" t="s">
        <v>31</v>
      </c>
      <c r="AX710" s="12" t="s">
        <v>75</v>
      </c>
      <c r="AY710" s="221" t="s">
        <v>132</v>
      </c>
    </row>
    <row r="711" spans="1:65" s="13" customFormat="1" ht="11.25">
      <c r="B711" s="222"/>
      <c r="C711" s="223"/>
      <c r="D711" s="208" t="s">
        <v>142</v>
      </c>
      <c r="E711" s="224" t="s">
        <v>1</v>
      </c>
      <c r="F711" s="225" t="s">
        <v>176</v>
      </c>
      <c r="G711" s="223"/>
      <c r="H711" s="226">
        <v>6</v>
      </c>
      <c r="I711" s="227"/>
      <c r="J711" s="223"/>
      <c r="K711" s="223"/>
      <c r="L711" s="228"/>
      <c r="M711" s="229"/>
      <c r="N711" s="230"/>
      <c r="O711" s="230"/>
      <c r="P711" s="230"/>
      <c r="Q711" s="230"/>
      <c r="R711" s="230"/>
      <c r="S711" s="230"/>
      <c r="T711" s="231"/>
      <c r="AT711" s="232" t="s">
        <v>142</v>
      </c>
      <c r="AU711" s="232" t="s">
        <v>83</v>
      </c>
      <c r="AV711" s="13" t="s">
        <v>85</v>
      </c>
      <c r="AW711" s="13" t="s">
        <v>31</v>
      </c>
      <c r="AX711" s="13" t="s">
        <v>75</v>
      </c>
      <c r="AY711" s="232" t="s">
        <v>132</v>
      </c>
    </row>
    <row r="712" spans="1:65" s="12" customFormat="1" ht="11.25">
      <c r="B712" s="212"/>
      <c r="C712" s="213"/>
      <c r="D712" s="208" t="s">
        <v>142</v>
      </c>
      <c r="E712" s="214" t="s">
        <v>1</v>
      </c>
      <c r="F712" s="215" t="s">
        <v>875</v>
      </c>
      <c r="G712" s="213"/>
      <c r="H712" s="214" t="s">
        <v>1</v>
      </c>
      <c r="I712" s="216"/>
      <c r="J712" s="213"/>
      <c r="K712" s="213"/>
      <c r="L712" s="217"/>
      <c r="M712" s="218"/>
      <c r="N712" s="219"/>
      <c r="O712" s="219"/>
      <c r="P712" s="219"/>
      <c r="Q712" s="219"/>
      <c r="R712" s="219"/>
      <c r="S712" s="219"/>
      <c r="T712" s="220"/>
      <c r="AT712" s="221" t="s">
        <v>142</v>
      </c>
      <c r="AU712" s="221" t="s">
        <v>83</v>
      </c>
      <c r="AV712" s="12" t="s">
        <v>83</v>
      </c>
      <c r="AW712" s="12" t="s">
        <v>31</v>
      </c>
      <c r="AX712" s="12" t="s">
        <v>75</v>
      </c>
      <c r="AY712" s="221" t="s">
        <v>132</v>
      </c>
    </row>
    <row r="713" spans="1:65" s="13" customFormat="1" ht="11.25">
      <c r="B713" s="222"/>
      <c r="C713" s="223"/>
      <c r="D713" s="208" t="s">
        <v>142</v>
      </c>
      <c r="E713" s="224" t="s">
        <v>1</v>
      </c>
      <c r="F713" s="225" t="s">
        <v>176</v>
      </c>
      <c r="G713" s="223"/>
      <c r="H713" s="226">
        <v>6</v>
      </c>
      <c r="I713" s="227"/>
      <c r="J713" s="223"/>
      <c r="K713" s="223"/>
      <c r="L713" s="228"/>
      <c r="M713" s="229"/>
      <c r="N713" s="230"/>
      <c r="O713" s="230"/>
      <c r="P713" s="230"/>
      <c r="Q713" s="230"/>
      <c r="R713" s="230"/>
      <c r="S713" s="230"/>
      <c r="T713" s="231"/>
      <c r="AT713" s="232" t="s">
        <v>142</v>
      </c>
      <c r="AU713" s="232" t="s">
        <v>83</v>
      </c>
      <c r="AV713" s="13" t="s">
        <v>85</v>
      </c>
      <c r="AW713" s="13" t="s">
        <v>31</v>
      </c>
      <c r="AX713" s="13" t="s">
        <v>75</v>
      </c>
      <c r="AY713" s="232" t="s">
        <v>132</v>
      </c>
    </row>
    <row r="714" spans="1:65" s="12" customFormat="1" ht="11.25">
      <c r="B714" s="212"/>
      <c r="C714" s="213"/>
      <c r="D714" s="208" t="s">
        <v>142</v>
      </c>
      <c r="E714" s="214" t="s">
        <v>1</v>
      </c>
      <c r="F714" s="215" t="s">
        <v>943</v>
      </c>
      <c r="G714" s="213"/>
      <c r="H714" s="214" t="s">
        <v>1</v>
      </c>
      <c r="I714" s="216"/>
      <c r="J714" s="213"/>
      <c r="K714" s="213"/>
      <c r="L714" s="217"/>
      <c r="M714" s="218"/>
      <c r="N714" s="219"/>
      <c r="O714" s="219"/>
      <c r="P714" s="219"/>
      <c r="Q714" s="219"/>
      <c r="R714" s="219"/>
      <c r="S714" s="219"/>
      <c r="T714" s="220"/>
      <c r="AT714" s="221" t="s">
        <v>142</v>
      </c>
      <c r="AU714" s="221" t="s">
        <v>83</v>
      </c>
      <c r="AV714" s="12" t="s">
        <v>83</v>
      </c>
      <c r="AW714" s="12" t="s">
        <v>31</v>
      </c>
      <c r="AX714" s="12" t="s">
        <v>75</v>
      </c>
      <c r="AY714" s="221" t="s">
        <v>132</v>
      </c>
    </row>
    <row r="715" spans="1:65" s="13" customFormat="1" ht="11.25">
      <c r="B715" s="222"/>
      <c r="C715" s="223"/>
      <c r="D715" s="208" t="s">
        <v>142</v>
      </c>
      <c r="E715" s="224" t="s">
        <v>1</v>
      </c>
      <c r="F715" s="225" t="s">
        <v>1166</v>
      </c>
      <c r="G715" s="223"/>
      <c r="H715" s="226">
        <v>4.5</v>
      </c>
      <c r="I715" s="227"/>
      <c r="J715" s="223"/>
      <c r="K715" s="223"/>
      <c r="L715" s="228"/>
      <c r="M715" s="229"/>
      <c r="N715" s="230"/>
      <c r="O715" s="230"/>
      <c r="P715" s="230"/>
      <c r="Q715" s="230"/>
      <c r="R715" s="230"/>
      <c r="S715" s="230"/>
      <c r="T715" s="231"/>
      <c r="AT715" s="232" t="s">
        <v>142</v>
      </c>
      <c r="AU715" s="232" t="s">
        <v>83</v>
      </c>
      <c r="AV715" s="13" t="s">
        <v>85</v>
      </c>
      <c r="AW715" s="13" t="s">
        <v>31</v>
      </c>
      <c r="AX715" s="13" t="s">
        <v>75</v>
      </c>
      <c r="AY715" s="232" t="s">
        <v>132</v>
      </c>
    </row>
    <row r="716" spans="1:65" s="12" customFormat="1" ht="11.25">
      <c r="B716" s="212"/>
      <c r="C716" s="213"/>
      <c r="D716" s="208" t="s">
        <v>142</v>
      </c>
      <c r="E716" s="214" t="s">
        <v>1</v>
      </c>
      <c r="F716" s="215" t="s">
        <v>944</v>
      </c>
      <c r="G716" s="213"/>
      <c r="H716" s="214" t="s">
        <v>1</v>
      </c>
      <c r="I716" s="216"/>
      <c r="J716" s="213"/>
      <c r="K716" s="213"/>
      <c r="L716" s="217"/>
      <c r="M716" s="218"/>
      <c r="N716" s="219"/>
      <c r="O716" s="219"/>
      <c r="P716" s="219"/>
      <c r="Q716" s="219"/>
      <c r="R716" s="219"/>
      <c r="S716" s="219"/>
      <c r="T716" s="220"/>
      <c r="AT716" s="221" t="s">
        <v>142</v>
      </c>
      <c r="AU716" s="221" t="s">
        <v>83</v>
      </c>
      <c r="AV716" s="12" t="s">
        <v>83</v>
      </c>
      <c r="AW716" s="12" t="s">
        <v>31</v>
      </c>
      <c r="AX716" s="12" t="s">
        <v>75</v>
      </c>
      <c r="AY716" s="221" t="s">
        <v>132</v>
      </c>
    </row>
    <row r="717" spans="1:65" s="13" customFormat="1" ht="11.25">
      <c r="B717" s="222"/>
      <c r="C717" s="223"/>
      <c r="D717" s="208" t="s">
        <v>142</v>
      </c>
      <c r="E717" s="224" t="s">
        <v>1</v>
      </c>
      <c r="F717" s="225" t="s">
        <v>1166</v>
      </c>
      <c r="G717" s="223"/>
      <c r="H717" s="226">
        <v>4.5</v>
      </c>
      <c r="I717" s="227"/>
      <c r="J717" s="223"/>
      <c r="K717" s="223"/>
      <c r="L717" s="228"/>
      <c r="M717" s="229"/>
      <c r="N717" s="230"/>
      <c r="O717" s="230"/>
      <c r="P717" s="230"/>
      <c r="Q717" s="230"/>
      <c r="R717" s="230"/>
      <c r="S717" s="230"/>
      <c r="T717" s="231"/>
      <c r="AT717" s="232" t="s">
        <v>142</v>
      </c>
      <c r="AU717" s="232" t="s">
        <v>83</v>
      </c>
      <c r="AV717" s="13" t="s">
        <v>85</v>
      </c>
      <c r="AW717" s="13" t="s">
        <v>31</v>
      </c>
      <c r="AX717" s="13" t="s">
        <v>75</v>
      </c>
      <c r="AY717" s="232" t="s">
        <v>132</v>
      </c>
    </row>
    <row r="718" spans="1:65" s="12" customFormat="1" ht="11.25">
      <c r="B718" s="212"/>
      <c r="C718" s="213"/>
      <c r="D718" s="208" t="s">
        <v>142</v>
      </c>
      <c r="E718" s="214" t="s">
        <v>1</v>
      </c>
      <c r="F718" s="215" t="s">
        <v>945</v>
      </c>
      <c r="G718" s="213"/>
      <c r="H718" s="214" t="s">
        <v>1</v>
      </c>
      <c r="I718" s="216"/>
      <c r="J718" s="213"/>
      <c r="K718" s="213"/>
      <c r="L718" s="217"/>
      <c r="M718" s="218"/>
      <c r="N718" s="219"/>
      <c r="O718" s="219"/>
      <c r="P718" s="219"/>
      <c r="Q718" s="219"/>
      <c r="R718" s="219"/>
      <c r="S718" s="219"/>
      <c r="T718" s="220"/>
      <c r="AT718" s="221" t="s">
        <v>142</v>
      </c>
      <c r="AU718" s="221" t="s">
        <v>83</v>
      </c>
      <c r="AV718" s="12" t="s">
        <v>83</v>
      </c>
      <c r="AW718" s="12" t="s">
        <v>31</v>
      </c>
      <c r="AX718" s="12" t="s">
        <v>75</v>
      </c>
      <c r="AY718" s="221" t="s">
        <v>132</v>
      </c>
    </row>
    <row r="719" spans="1:65" s="13" customFormat="1" ht="11.25">
      <c r="B719" s="222"/>
      <c r="C719" s="223"/>
      <c r="D719" s="208" t="s">
        <v>142</v>
      </c>
      <c r="E719" s="224" t="s">
        <v>1</v>
      </c>
      <c r="F719" s="225" t="s">
        <v>152</v>
      </c>
      <c r="G719" s="223"/>
      <c r="H719" s="226">
        <v>3</v>
      </c>
      <c r="I719" s="227"/>
      <c r="J719" s="223"/>
      <c r="K719" s="223"/>
      <c r="L719" s="228"/>
      <c r="M719" s="229"/>
      <c r="N719" s="230"/>
      <c r="O719" s="230"/>
      <c r="P719" s="230"/>
      <c r="Q719" s="230"/>
      <c r="R719" s="230"/>
      <c r="S719" s="230"/>
      <c r="T719" s="231"/>
      <c r="AT719" s="232" t="s">
        <v>142</v>
      </c>
      <c r="AU719" s="232" t="s">
        <v>83</v>
      </c>
      <c r="AV719" s="13" t="s">
        <v>85</v>
      </c>
      <c r="AW719" s="13" t="s">
        <v>31</v>
      </c>
      <c r="AX719" s="13" t="s">
        <v>75</v>
      </c>
      <c r="AY719" s="232" t="s">
        <v>132</v>
      </c>
    </row>
    <row r="720" spans="1:65" s="12" customFormat="1" ht="11.25">
      <c r="B720" s="212"/>
      <c r="C720" s="213"/>
      <c r="D720" s="208" t="s">
        <v>142</v>
      </c>
      <c r="E720" s="214" t="s">
        <v>1</v>
      </c>
      <c r="F720" s="215" t="s">
        <v>876</v>
      </c>
      <c r="G720" s="213"/>
      <c r="H720" s="214" t="s">
        <v>1</v>
      </c>
      <c r="I720" s="216"/>
      <c r="J720" s="213"/>
      <c r="K720" s="213"/>
      <c r="L720" s="217"/>
      <c r="M720" s="218"/>
      <c r="N720" s="219"/>
      <c r="O720" s="219"/>
      <c r="P720" s="219"/>
      <c r="Q720" s="219"/>
      <c r="R720" s="219"/>
      <c r="S720" s="219"/>
      <c r="T720" s="220"/>
      <c r="AT720" s="221" t="s">
        <v>142</v>
      </c>
      <c r="AU720" s="221" t="s">
        <v>83</v>
      </c>
      <c r="AV720" s="12" t="s">
        <v>83</v>
      </c>
      <c r="AW720" s="12" t="s">
        <v>31</v>
      </c>
      <c r="AX720" s="12" t="s">
        <v>75</v>
      </c>
      <c r="AY720" s="221" t="s">
        <v>132</v>
      </c>
    </row>
    <row r="721" spans="1:65" s="13" customFormat="1" ht="11.25">
      <c r="B721" s="222"/>
      <c r="C721" s="223"/>
      <c r="D721" s="208" t="s">
        <v>142</v>
      </c>
      <c r="E721" s="224" t="s">
        <v>1</v>
      </c>
      <c r="F721" s="225" t="s">
        <v>176</v>
      </c>
      <c r="G721" s="223"/>
      <c r="H721" s="226">
        <v>6</v>
      </c>
      <c r="I721" s="227"/>
      <c r="J721" s="223"/>
      <c r="K721" s="223"/>
      <c r="L721" s="228"/>
      <c r="M721" s="229"/>
      <c r="N721" s="230"/>
      <c r="O721" s="230"/>
      <c r="P721" s="230"/>
      <c r="Q721" s="230"/>
      <c r="R721" s="230"/>
      <c r="S721" s="230"/>
      <c r="T721" s="231"/>
      <c r="AT721" s="232" t="s">
        <v>142</v>
      </c>
      <c r="AU721" s="232" t="s">
        <v>83</v>
      </c>
      <c r="AV721" s="13" t="s">
        <v>85</v>
      </c>
      <c r="AW721" s="13" t="s">
        <v>31</v>
      </c>
      <c r="AX721" s="13" t="s">
        <v>75</v>
      </c>
      <c r="AY721" s="232" t="s">
        <v>132</v>
      </c>
    </row>
    <row r="722" spans="1:65" s="12" customFormat="1" ht="11.25">
      <c r="B722" s="212"/>
      <c r="C722" s="213"/>
      <c r="D722" s="208" t="s">
        <v>142</v>
      </c>
      <c r="E722" s="214" t="s">
        <v>1</v>
      </c>
      <c r="F722" s="215" t="s">
        <v>946</v>
      </c>
      <c r="G722" s="213"/>
      <c r="H722" s="214" t="s">
        <v>1</v>
      </c>
      <c r="I722" s="216"/>
      <c r="J722" s="213"/>
      <c r="K722" s="213"/>
      <c r="L722" s="217"/>
      <c r="M722" s="218"/>
      <c r="N722" s="219"/>
      <c r="O722" s="219"/>
      <c r="P722" s="219"/>
      <c r="Q722" s="219"/>
      <c r="R722" s="219"/>
      <c r="S722" s="219"/>
      <c r="T722" s="220"/>
      <c r="AT722" s="221" t="s">
        <v>142</v>
      </c>
      <c r="AU722" s="221" t="s">
        <v>83</v>
      </c>
      <c r="AV722" s="12" t="s">
        <v>83</v>
      </c>
      <c r="AW722" s="12" t="s">
        <v>31</v>
      </c>
      <c r="AX722" s="12" t="s">
        <v>75</v>
      </c>
      <c r="AY722" s="221" t="s">
        <v>132</v>
      </c>
    </row>
    <row r="723" spans="1:65" s="13" customFormat="1" ht="11.25">
      <c r="B723" s="222"/>
      <c r="C723" s="223"/>
      <c r="D723" s="208" t="s">
        <v>142</v>
      </c>
      <c r="E723" s="224" t="s">
        <v>1</v>
      </c>
      <c r="F723" s="225" t="s">
        <v>176</v>
      </c>
      <c r="G723" s="223"/>
      <c r="H723" s="226">
        <v>6</v>
      </c>
      <c r="I723" s="227"/>
      <c r="J723" s="223"/>
      <c r="K723" s="223"/>
      <c r="L723" s="228"/>
      <c r="M723" s="229"/>
      <c r="N723" s="230"/>
      <c r="O723" s="230"/>
      <c r="P723" s="230"/>
      <c r="Q723" s="230"/>
      <c r="R723" s="230"/>
      <c r="S723" s="230"/>
      <c r="T723" s="231"/>
      <c r="AT723" s="232" t="s">
        <v>142</v>
      </c>
      <c r="AU723" s="232" t="s">
        <v>83</v>
      </c>
      <c r="AV723" s="13" t="s">
        <v>85</v>
      </c>
      <c r="AW723" s="13" t="s">
        <v>31</v>
      </c>
      <c r="AX723" s="13" t="s">
        <v>75</v>
      </c>
      <c r="AY723" s="232" t="s">
        <v>132</v>
      </c>
    </row>
    <row r="724" spans="1:65" s="12" customFormat="1" ht="11.25">
      <c r="B724" s="212"/>
      <c r="C724" s="213"/>
      <c r="D724" s="208" t="s">
        <v>142</v>
      </c>
      <c r="E724" s="214" t="s">
        <v>1</v>
      </c>
      <c r="F724" s="215" t="s">
        <v>947</v>
      </c>
      <c r="G724" s="213"/>
      <c r="H724" s="214" t="s">
        <v>1</v>
      </c>
      <c r="I724" s="216"/>
      <c r="J724" s="213"/>
      <c r="K724" s="213"/>
      <c r="L724" s="217"/>
      <c r="M724" s="218"/>
      <c r="N724" s="219"/>
      <c r="O724" s="219"/>
      <c r="P724" s="219"/>
      <c r="Q724" s="219"/>
      <c r="R724" s="219"/>
      <c r="S724" s="219"/>
      <c r="T724" s="220"/>
      <c r="AT724" s="221" t="s">
        <v>142</v>
      </c>
      <c r="AU724" s="221" t="s">
        <v>83</v>
      </c>
      <c r="AV724" s="12" t="s">
        <v>83</v>
      </c>
      <c r="AW724" s="12" t="s">
        <v>31</v>
      </c>
      <c r="AX724" s="12" t="s">
        <v>75</v>
      </c>
      <c r="AY724" s="221" t="s">
        <v>132</v>
      </c>
    </row>
    <row r="725" spans="1:65" s="13" customFormat="1" ht="11.25">
      <c r="B725" s="222"/>
      <c r="C725" s="223"/>
      <c r="D725" s="208" t="s">
        <v>142</v>
      </c>
      <c r="E725" s="224" t="s">
        <v>1</v>
      </c>
      <c r="F725" s="225" t="s">
        <v>152</v>
      </c>
      <c r="G725" s="223"/>
      <c r="H725" s="226">
        <v>3</v>
      </c>
      <c r="I725" s="227"/>
      <c r="J725" s="223"/>
      <c r="K725" s="223"/>
      <c r="L725" s="228"/>
      <c r="M725" s="229"/>
      <c r="N725" s="230"/>
      <c r="O725" s="230"/>
      <c r="P725" s="230"/>
      <c r="Q725" s="230"/>
      <c r="R725" s="230"/>
      <c r="S725" s="230"/>
      <c r="T725" s="231"/>
      <c r="AT725" s="232" t="s">
        <v>142</v>
      </c>
      <c r="AU725" s="232" t="s">
        <v>83</v>
      </c>
      <c r="AV725" s="13" t="s">
        <v>85</v>
      </c>
      <c r="AW725" s="13" t="s">
        <v>31</v>
      </c>
      <c r="AX725" s="13" t="s">
        <v>75</v>
      </c>
      <c r="AY725" s="232" t="s">
        <v>132</v>
      </c>
    </row>
    <row r="726" spans="1:65" s="14" customFormat="1" ht="11.25">
      <c r="B726" s="233"/>
      <c r="C726" s="234"/>
      <c r="D726" s="208" t="s">
        <v>142</v>
      </c>
      <c r="E726" s="235" t="s">
        <v>1</v>
      </c>
      <c r="F726" s="236" t="s">
        <v>145</v>
      </c>
      <c r="G726" s="234"/>
      <c r="H726" s="237">
        <v>39</v>
      </c>
      <c r="I726" s="238"/>
      <c r="J726" s="234"/>
      <c r="K726" s="234"/>
      <c r="L726" s="239"/>
      <c r="M726" s="240"/>
      <c r="N726" s="241"/>
      <c r="O726" s="241"/>
      <c r="P726" s="241"/>
      <c r="Q726" s="241"/>
      <c r="R726" s="241"/>
      <c r="S726" s="241"/>
      <c r="T726" s="242"/>
      <c r="AT726" s="243" t="s">
        <v>142</v>
      </c>
      <c r="AU726" s="243" t="s">
        <v>83</v>
      </c>
      <c r="AV726" s="14" t="s">
        <v>139</v>
      </c>
      <c r="AW726" s="14" t="s">
        <v>31</v>
      </c>
      <c r="AX726" s="14" t="s">
        <v>83</v>
      </c>
      <c r="AY726" s="243" t="s">
        <v>132</v>
      </c>
    </row>
    <row r="727" spans="1:65" s="2" customFormat="1" ht="21.75" customHeight="1">
      <c r="A727" s="34"/>
      <c r="B727" s="35"/>
      <c r="C727" s="244" t="s">
        <v>566</v>
      </c>
      <c r="D727" s="244" t="s">
        <v>441</v>
      </c>
      <c r="E727" s="245" t="s">
        <v>1167</v>
      </c>
      <c r="F727" s="246" t="s">
        <v>1168</v>
      </c>
      <c r="G727" s="247" t="s">
        <v>371</v>
      </c>
      <c r="H727" s="248">
        <v>38.5</v>
      </c>
      <c r="I727" s="249"/>
      <c r="J727" s="250">
        <f>ROUND(I727*H727,2)</f>
        <v>0</v>
      </c>
      <c r="K727" s="246" t="s">
        <v>137</v>
      </c>
      <c r="L727" s="39"/>
      <c r="M727" s="251" t="s">
        <v>1</v>
      </c>
      <c r="N727" s="252" t="s">
        <v>40</v>
      </c>
      <c r="O727" s="71"/>
      <c r="P727" s="204">
        <f>O727*H727</f>
        <v>0</v>
      </c>
      <c r="Q727" s="204">
        <v>0</v>
      </c>
      <c r="R727" s="204">
        <f>Q727*H727</f>
        <v>0</v>
      </c>
      <c r="S727" s="204">
        <v>0</v>
      </c>
      <c r="T727" s="205">
        <f>S727*H727</f>
        <v>0</v>
      </c>
      <c r="U727" s="34"/>
      <c r="V727" s="34"/>
      <c r="W727" s="34"/>
      <c r="X727" s="34"/>
      <c r="Y727" s="34"/>
      <c r="Z727" s="34"/>
      <c r="AA727" s="34"/>
      <c r="AB727" s="34"/>
      <c r="AC727" s="34"/>
      <c r="AD727" s="34"/>
      <c r="AE727" s="34"/>
      <c r="AR727" s="206" t="s">
        <v>139</v>
      </c>
      <c r="AT727" s="206" t="s">
        <v>441</v>
      </c>
      <c r="AU727" s="206" t="s">
        <v>83</v>
      </c>
      <c r="AY727" s="17" t="s">
        <v>132</v>
      </c>
      <c r="BE727" s="207">
        <f>IF(N727="základní",J727,0)</f>
        <v>0</v>
      </c>
      <c r="BF727" s="207">
        <f>IF(N727="snížená",J727,0)</f>
        <v>0</v>
      </c>
      <c r="BG727" s="207">
        <f>IF(N727="zákl. přenesená",J727,0)</f>
        <v>0</v>
      </c>
      <c r="BH727" s="207">
        <f>IF(N727="sníž. přenesená",J727,0)</f>
        <v>0</v>
      </c>
      <c r="BI727" s="207">
        <f>IF(N727="nulová",J727,0)</f>
        <v>0</v>
      </c>
      <c r="BJ727" s="17" t="s">
        <v>83</v>
      </c>
      <c r="BK727" s="207">
        <f>ROUND(I727*H727,2)</f>
        <v>0</v>
      </c>
      <c r="BL727" s="17" t="s">
        <v>139</v>
      </c>
      <c r="BM727" s="206" t="s">
        <v>1169</v>
      </c>
    </row>
    <row r="728" spans="1:65" s="2" customFormat="1" ht="29.25">
      <c r="A728" s="34"/>
      <c r="B728" s="35"/>
      <c r="C728" s="36"/>
      <c r="D728" s="208" t="s">
        <v>141</v>
      </c>
      <c r="E728" s="36"/>
      <c r="F728" s="209" t="s">
        <v>1170</v>
      </c>
      <c r="G728" s="36"/>
      <c r="H728" s="36"/>
      <c r="I728" s="115"/>
      <c r="J728" s="36"/>
      <c r="K728" s="36"/>
      <c r="L728" s="39"/>
      <c r="M728" s="210"/>
      <c r="N728" s="211"/>
      <c r="O728" s="71"/>
      <c r="P728" s="71"/>
      <c r="Q728" s="71"/>
      <c r="R728" s="71"/>
      <c r="S728" s="71"/>
      <c r="T728" s="72"/>
      <c r="U728" s="34"/>
      <c r="V728" s="34"/>
      <c r="W728" s="34"/>
      <c r="X728" s="34"/>
      <c r="Y728" s="34"/>
      <c r="Z728" s="34"/>
      <c r="AA728" s="34"/>
      <c r="AB728" s="34"/>
      <c r="AC728" s="34"/>
      <c r="AD728" s="34"/>
      <c r="AE728" s="34"/>
      <c r="AT728" s="17" t="s">
        <v>141</v>
      </c>
      <c r="AU728" s="17" t="s">
        <v>83</v>
      </c>
    </row>
    <row r="729" spans="1:65" s="12" customFormat="1" ht="11.25">
      <c r="B729" s="212"/>
      <c r="C729" s="213"/>
      <c r="D729" s="208" t="s">
        <v>142</v>
      </c>
      <c r="E729" s="214" t="s">
        <v>1</v>
      </c>
      <c r="F729" s="215" t="s">
        <v>943</v>
      </c>
      <c r="G729" s="213"/>
      <c r="H729" s="214" t="s">
        <v>1</v>
      </c>
      <c r="I729" s="216"/>
      <c r="J729" s="213"/>
      <c r="K729" s="213"/>
      <c r="L729" s="217"/>
      <c r="M729" s="218"/>
      <c r="N729" s="219"/>
      <c r="O729" s="219"/>
      <c r="P729" s="219"/>
      <c r="Q729" s="219"/>
      <c r="R729" s="219"/>
      <c r="S729" s="219"/>
      <c r="T729" s="220"/>
      <c r="AT729" s="221" t="s">
        <v>142</v>
      </c>
      <c r="AU729" s="221" t="s">
        <v>83</v>
      </c>
      <c r="AV729" s="12" t="s">
        <v>83</v>
      </c>
      <c r="AW729" s="12" t="s">
        <v>31</v>
      </c>
      <c r="AX729" s="12" t="s">
        <v>75</v>
      </c>
      <c r="AY729" s="221" t="s">
        <v>132</v>
      </c>
    </row>
    <row r="730" spans="1:65" s="13" customFormat="1" ht="11.25">
      <c r="B730" s="222"/>
      <c r="C730" s="223"/>
      <c r="D730" s="208" t="s">
        <v>142</v>
      </c>
      <c r="E730" s="224" t="s">
        <v>1</v>
      </c>
      <c r="F730" s="225" t="s">
        <v>138</v>
      </c>
      <c r="G730" s="223"/>
      <c r="H730" s="226">
        <v>8</v>
      </c>
      <c r="I730" s="227"/>
      <c r="J730" s="223"/>
      <c r="K730" s="223"/>
      <c r="L730" s="228"/>
      <c r="M730" s="229"/>
      <c r="N730" s="230"/>
      <c r="O730" s="230"/>
      <c r="P730" s="230"/>
      <c r="Q730" s="230"/>
      <c r="R730" s="230"/>
      <c r="S730" s="230"/>
      <c r="T730" s="231"/>
      <c r="AT730" s="232" t="s">
        <v>142</v>
      </c>
      <c r="AU730" s="232" t="s">
        <v>83</v>
      </c>
      <c r="AV730" s="13" t="s">
        <v>85</v>
      </c>
      <c r="AW730" s="13" t="s">
        <v>31</v>
      </c>
      <c r="AX730" s="13" t="s">
        <v>75</v>
      </c>
      <c r="AY730" s="232" t="s">
        <v>132</v>
      </c>
    </row>
    <row r="731" spans="1:65" s="12" customFormat="1" ht="11.25">
      <c r="B731" s="212"/>
      <c r="C731" s="213"/>
      <c r="D731" s="208" t="s">
        <v>142</v>
      </c>
      <c r="E731" s="214" t="s">
        <v>1</v>
      </c>
      <c r="F731" s="215" t="s">
        <v>944</v>
      </c>
      <c r="G731" s="213"/>
      <c r="H731" s="214" t="s">
        <v>1</v>
      </c>
      <c r="I731" s="216"/>
      <c r="J731" s="213"/>
      <c r="K731" s="213"/>
      <c r="L731" s="217"/>
      <c r="M731" s="218"/>
      <c r="N731" s="219"/>
      <c r="O731" s="219"/>
      <c r="P731" s="219"/>
      <c r="Q731" s="219"/>
      <c r="R731" s="219"/>
      <c r="S731" s="219"/>
      <c r="T731" s="220"/>
      <c r="AT731" s="221" t="s">
        <v>142</v>
      </c>
      <c r="AU731" s="221" t="s">
        <v>83</v>
      </c>
      <c r="AV731" s="12" t="s">
        <v>83</v>
      </c>
      <c r="AW731" s="12" t="s">
        <v>31</v>
      </c>
      <c r="AX731" s="12" t="s">
        <v>75</v>
      </c>
      <c r="AY731" s="221" t="s">
        <v>132</v>
      </c>
    </row>
    <row r="732" spans="1:65" s="13" customFormat="1" ht="11.25">
      <c r="B732" s="222"/>
      <c r="C732" s="223"/>
      <c r="D732" s="208" t="s">
        <v>142</v>
      </c>
      <c r="E732" s="224" t="s">
        <v>1</v>
      </c>
      <c r="F732" s="225" t="s">
        <v>138</v>
      </c>
      <c r="G732" s="223"/>
      <c r="H732" s="226">
        <v>8</v>
      </c>
      <c r="I732" s="227"/>
      <c r="J732" s="223"/>
      <c r="K732" s="223"/>
      <c r="L732" s="228"/>
      <c r="M732" s="229"/>
      <c r="N732" s="230"/>
      <c r="O732" s="230"/>
      <c r="P732" s="230"/>
      <c r="Q732" s="230"/>
      <c r="R732" s="230"/>
      <c r="S732" s="230"/>
      <c r="T732" s="231"/>
      <c r="AT732" s="232" t="s">
        <v>142</v>
      </c>
      <c r="AU732" s="232" t="s">
        <v>83</v>
      </c>
      <c r="AV732" s="13" t="s">
        <v>85</v>
      </c>
      <c r="AW732" s="13" t="s">
        <v>31</v>
      </c>
      <c r="AX732" s="13" t="s">
        <v>75</v>
      </c>
      <c r="AY732" s="232" t="s">
        <v>132</v>
      </c>
    </row>
    <row r="733" spans="1:65" s="12" customFormat="1" ht="11.25">
      <c r="B733" s="212"/>
      <c r="C733" s="213"/>
      <c r="D733" s="208" t="s">
        <v>142</v>
      </c>
      <c r="E733" s="214" t="s">
        <v>1</v>
      </c>
      <c r="F733" s="215" t="s">
        <v>945</v>
      </c>
      <c r="G733" s="213"/>
      <c r="H733" s="214" t="s">
        <v>1</v>
      </c>
      <c r="I733" s="216"/>
      <c r="J733" s="213"/>
      <c r="K733" s="213"/>
      <c r="L733" s="217"/>
      <c r="M733" s="218"/>
      <c r="N733" s="219"/>
      <c r="O733" s="219"/>
      <c r="P733" s="219"/>
      <c r="Q733" s="219"/>
      <c r="R733" s="219"/>
      <c r="S733" s="219"/>
      <c r="T733" s="220"/>
      <c r="AT733" s="221" t="s">
        <v>142</v>
      </c>
      <c r="AU733" s="221" t="s">
        <v>83</v>
      </c>
      <c r="AV733" s="12" t="s">
        <v>83</v>
      </c>
      <c r="AW733" s="12" t="s">
        <v>31</v>
      </c>
      <c r="AX733" s="12" t="s">
        <v>75</v>
      </c>
      <c r="AY733" s="221" t="s">
        <v>132</v>
      </c>
    </row>
    <row r="734" spans="1:65" s="13" customFormat="1" ht="11.25">
      <c r="B734" s="222"/>
      <c r="C734" s="223"/>
      <c r="D734" s="208" t="s">
        <v>142</v>
      </c>
      <c r="E734" s="224" t="s">
        <v>1</v>
      </c>
      <c r="F734" s="225" t="s">
        <v>138</v>
      </c>
      <c r="G734" s="223"/>
      <c r="H734" s="226">
        <v>8</v>
      </c>
      <c r="I734" s="227"/>
      <c r="J734" s="223"/>
      <c r="K734" s="223"/>
      <c r="L734" s="228"/>
      <c r="M734" s="229"/>
      <c r="N734" s="230"/>
      <c r="O734" s="230"/>
      <c r="P734" s="230"/>
      <c r="Q734" s="230"/>
      <c r="R734" s="230"/>
      <c r="S734" s="230"/>
      <c r="T734" s="231"/>
      <c r="AT734" s="232" t="s">
        <v>142</v>
      </c>
      <c r="AU734" s="232" t="s">
        <v>83</v>
      </c>
      <c r="AV734" s="13" t="s">
        <v>85</v>
      </c>
      <c r="AW734" s="13" t="s">
        <v>31</v>
      </c>
      <c r="AX734" s="13" t="s">
        <v>75</v>
      </c>
      <c r="AY734" s="232" t="s">
        <v>132</v>
      </c>
    </row>
    <row r="735" spans="1:65" s="12" customFormat="1" ht="11.25">
      <c r="B735" s="212"/>
      <c r="C735" s="213"/>
      <c r="D735" s="208" t="s">
        <v>142</v>
      </c>
      <c r="E735" s="214" t="s">
        <v>1</v>
      </c>
      <c r="F735" s="215" t="s">
        <v>946</v>
      </c>
      <c r="G735" s="213"/>
      <c r="H735" s="214" t="s">
        <v>1</v>
      </c>
      <c r="I735" s="216"/>
      <c r="J735" s="213"/>
      <c r="K735" s="213"/>
      <c r="L735" s="217"/>
      <c r="M735" s="218"/>
      <c r="N735" s="219"/>
      <c r="O735" s="219"/>
      <c r="P735" s="219"/>
      <c r="Q735" s="219"/>
      <c r="R735" s="219"/>
      <c r="S735" s="219"/>
      <c r="T735" s="220"/>
      <c r="AT735" s="221" t="s">
        <v>142</v>
      </c>
      <c r="AU735" s="221" t="s">
        <v>83</v>
      </c>
      <c r="AV735" s="12" t="s">
        <v>83</v>
      </c>
      <c r="AW735" s="12" t="s">
        <v>31</v>
      </c>
      <c r="AX735" s="12" t="s">
        <v>75</v>
      </c>
      <c r="AY735" s="221" t="s">
        <v>132</v>
      </c>
    </row>
    <row r="736" spans="1:65" s="13" customFormat="1" ht="11.25">
      <c r="B736" s="222"/>
      <c r="C736" s="223"/>
      <c r="D736" s="208" t="s">
        <v>142</v>
      </c>
      <c r="E736" s="224" t="s">
        <v>1</v>
      </c>
      <c r="F736" s="225" t="s">
        <v>209</v>
      </c>
      <c r="G736" s="223"/>
      <c r="H736" s="226">
        <v>12</v>
      </c>
      <c r="I736" s="227"/>
      <c r="J736" s="223"/>
      <c r="K736" s="223"/>
      <c r="L736" s="228"/>
      <c r="M736" s="229"/>
      <c r="N736" s="230"/>
      <c r="O736" s="230"/>
      <c r="P736" s="230"/>
      <c r="Q736" s="230"/>
      <c r="R736" s="230"/>
      <c r="S736" s="230"/>
      <c r="T736" s="231"/>
      <c r="AT736" s="232" t="s">
        <v>142</v>
      </c>
      <c r="AU736" s="232" t="s">
        <v>83</v>
      </c>
      <c r="AV736" s="13" t="s">
        <v>85</v>
      </c>
      <c r="AW736" s="13" t="s">
        <v>31</v>
      </c>
      <c r="AX736" s="13" t="s">
        <v>75</v>
      </c>
      <c r="AY736" s="232" t="s">
        <v>132</v>
      </c>
    </row>
    <row r="737" spans="1:65" s="12" customFormat="1" ht="11.25">
      <c r="B737" s="212"/>
      <c r="C737" s="213"/>
      <c r="D737" s="208" t="s">
        <v>142</v>
      </c>
      <c r="E737" s="214" t="s">
        <v>1</v>
      </c>
      <c r="F737" s="215" t="s">
        <v>947</v>
      </c>
      <c r="G737" s="213"/>
      <c r="H737" s="214" t="s">
        <v>1</v>
      </c>
      <c r="I737" s="216"/>
      <c r="J737" s="213"/>
      <c r="K737" s="213"/>
      <c r="L737" s="217"/>
      <c r="M737" s="218"/>
      <c r="N737" s="219"/>
      <c r="O737" s="219"/>
      <c r="P737" s="219"/>
      <c r="Q737" s="219"/>
      <c r="R737" s="219"/>
      <c r="S737" s="219"/>
      <c r="T737" s="220"/>
      <c r="AT737" s="221" t="s">
        <v>142</v>
      </c>
      <c r="AU737" s="221" t="s">
        <v>83</v>
      </c>
      <c r="AV737" s="12" t="s">
        <v>83</v>
      </c>
      <c r="AW737" s="12" t="s">
        <v>31</v>
      </c>
      <c r="AX737" s="12" t="s">
        <v>75</v>
      </c>
      <c r="AY737" s="221" t="s">
        <v>132</v>
      </c>
    </row>
    <row r="738" spans="1:65" s="13" customFormat="1" ht="11.25">
      <c r="B738" s="222"/>
      <c r="C738" s="223"/>
      <c r="D738" s="208" t="s">
        <v>142</v>
      </c>
      <c r="E738" s="224" t="s">
        <v>1</v>
      </c>
      <c r="F738" s="225" t="s">
        <v>1171</v>
      </c>
      <c r="G738" s="223"/>
      <c r="H738" s="226">
        <v>2.5</v>
      </c>
      <c r="I738" s="227"/>
      <c r="J738" s="223"/>
      <c r="K738" s="223"/>
      <c r="L738" s="228"/>
      <c r="M738" s="229"/>
      <c r="N738" s="230"/>
      <c r="O738" s="230"/>
      <c r="P738" s="230"/>
      <c r="Q738" s="230"/>
      <c r="R738" s="230"/>
      <c r="S738" s="230"/>
      <c r="T738" s="231"/>
      <c r="AT738" s="232" t="s">
        <v>142</v>
      </c>
      <c r="AU738" s="232" t="s">
        <v>83</v>
      </c>
      <c r="AV738" s="13" t="s">
        <v>85</v>
      </c>
      <c r="AW738" s="13" t="s">
        <v>31</v>
      </c>
      <c r="AX738" s="13" t="s">
        <v>75</v>
      </c>
      <c r="AY738" s="232" t="s">
        <v>132</v>
      </c>
    </row>
    <row r="739" spans="1:65" s="14" customFormat="1" ht="11.25">
      <c r="B739" s="233"/>
      <c r="C739" s="234"/>
      <c r="D739" s="208" t="s">
        <v>142</v>
      </c>
      <c r="E739" s="235" t="s">
        <v>1</v>
      </c>
      <c r="F739" s="236" t="s">
        <v>145</v>
      </c>
      <c r="G739" s="234"/>
      <c r="H739" s="237">
        <v>38.5</v>
      </c>
      <c r="I739" s="238"/>
      <c r="J739" s="234"/>
      <c r="K739" s="234"/>
      <c r="L739" s="239"/>
      <c r="M739" s="240"/>
      <c r="N739" s="241"/>
      <c r="O739" s="241"/>
      <c r="P739" s="241"/>
      <c r="Q739" s="241"/>
      <c r="R739" s="241"/>
      <c r="S739" s="241"/>
      <c r="T739" s="242"/>
      <c r="AT739" s="243" t="s">
        <v>142</v>
      </c>
      <c r="AU739" s="243" t="s">
        <v>83</v>
      </c>
      <c r="AV739" s="14" t="s">
        <v>139</v>
      </c>
      <c r="AW739" s="14" t="s">
        <v>31</v>
      </c>
      <c r="AX739" s="14" t="s">
        <v>83</v>
      </c>
      <c r="AY739" s="243" t="s">
        <v>132</v>
      </c>
    </row>
    <row r="740" spans="1:65" s="2" customFormat="1" ht="21.75" customHeight="1">
      <c r="A740" s="34"/>
      <c r="B740" s="35"/>
      <c r="C740" s="244" t="s">
        <v>286</v>
      </c>
      <c r="D740" s="244" t="s">
        <v>441</v>
      </c>
      <c r="E740" s="245" t="s">
        <v>1172</v>
      </c>
      <c r="F740" s="246" t="s">
        <v>1173</v>
      </c>
      <c r="G740" s="247" t="s">
        <v>136</v>
      </c>
      <c r="H740" s="248">
        <v>8</v>
      </c>
      <c r="I740" s="249"/>
      <c r="J740" s="250">
        <f>ROUND(I740*H740,2)</f>
        <v>0</v>
      </c>
      <c r="K740" s="246" t="s">
        <v>137</v>
      </c>
      <c r="L740" s="39"/>
      <c r="M740" s="251" t="s">
        <v>1</v>
      </c>
      <c r="N740" s="252" t="s">
        <v>40</v>
      </c>
      <c r="O740" s="71"/>
      <c r="P740" s="204">
        <f>O740*H740</f>
        <v>0</v>
      </c>
      <c r="Q740" s="204">
        <v>0</v>
      </c>
      <c r="R740" s="204">
        <f>Q740*H740</f>
        <v>0</v>
      </c>
      <c r="S740" s="204">
        <v>0</v>
      </c>
      <c r="T740" s="205">
        <f>S740*H740</f>
        <v>0</v>
      </c>
      <c r="U740" s="34"/>
      <c r="V740" s="34"/>
      <c r="W740" s="34"/>
      <c r="X740" s="34"/>
      <c r="Y740" s="34"/>
      <c r="Z740" s="34"/>
      <c r="AA740" s="34"/>
      <c r="AB740" s="34"/>
      <c r="AC740" s="34"/>
      <c r="AD740" s="34"/>
      <c r="AE740" s="34"/>
      <c r="AR740" s="206" t="s">
        <v>139</v>
      </c>
      <c r="AT740" s="206" t="s">
        <v>441</v>
      </c>
      <c r="AU740" s="206" t="s">
        <v>83</v>
      </c>
      <c r="AY740" s="17" t="s">
        <v>132</v>
      </c>
      <c r="BE740" s="207">
        <f>IF(N740="základní",J740,0)</f>
        <v>0</v>
      </c>
      <c r="BF740" s="207">
        <f>IF(N740="snížená",J740,0)</f>
        <v>0</v>
      </c>
      <c r="BG740" s="207">
        <f>IF(N740="zákl. přenesená",J740,0)</f>
        <v>0</v>
      </c>
      <c r="BH740" s="207">
        <f>IF(N740="sníž. přenesená",J740,0)</f>
        <v>0</v>
      </c>
      <c r="BI740" s="207">
        <f>IF(N740="nulová",J740,0)</f>
        <v>0</v>
      </c>
      <c r="BJ740" s="17" t="s">
        <v>83</v>
      </c>
      <c r="BK740" s="207">
        <f>ROUND(I740*H740,2)</f>
        <v>0</v>
      </c>
      <c r="BL740" s="17" t="s">
        <v>139</v>
      </c>
      <c r="BM740" s="206" t="s">
        <v>1174</v>
      </c>
    </row>
    <row r="741" spans="1:65" s="2" customFormat="1" ht="29.25">
      <c r="A741" s="34"/>
      <c r="B741" s="35"/>
      <c r="C741" s="36"/>
      <c r="D741" s="208" t="s">
        <v>141</v>
      </c>
      <c r="E741" s="36"/>
      <c r="F741" s="209" t="s">
        <v>1175</v>
      </c>
      <c r="G741" s="36"/>
      <c r="H741" s="36"/>
      <c r="I741" s="115"/>
      <c r="J741" s="36"/>
      <c r="K741" s="36"/>
      <c r="L741" s="39"/>
      <c r="M741" s="210"/>
      <c r="N741" s="211"/>
      <c r="O741" s="71"/>
      <c r="P741" s="71"/>
      <c r="Q741" s="71"/>
      <c r="R741" s="71"/>
      <c r="S741" s="71"/>
      <c r="T741" s="72"/>
      <c r="U741" s="34"/>
      <c r="V741" s="34"/>
      <c r="W741" s="34"/>
      <c r="X741" s="34"/>
      <c r="Y741" s="34"/>
      <c r="Z741" s="34"/>
      <c r="AA741" s="34"/>
      <c r="AB741" s="34"/>
      <c r="AC741" s="34"/>
      <c r="AD741" s="34"/>
      <c r="AE741" s="34"/>
      <c r="AT741" s="17" t="s">
        <v>141</v>
      </c>
      <c r="AU741" s="17" t="s">
        <v>83</v>
      </c>
    </row>
    <row r="742" spans="1:65" s="12" customFormat="1" ht="11.25">
      <c r="B742" s="212"/>
      <c r="C742" s="213"/>
      <c r="D742" s="208" t="s">
        <v>142</v>
      </c>
      <c r="E742" s="214" t="s">
        <v>1</v>
      </c>
      <c r="F742" s="215" t="s">
        <v>875</v>
      </c>
      <c r="G742" s="213"/>
      <c r="H742" s="214" t="s">
        <v>1</v>
      </c>
      <c r="I742" s="216"/>
      <c r="J742" s="213"/>
      <c r="K742" s="213"/>
      <c r="L742" s="217"/>
      <c r="M742" s="218"/>
      <c r="N742" s="219"/>
      <c r="O742" s="219"/>
      <c r="P742" s="219"/>
      <c r="Q742" s="219"/>
      <c r="R742" s="219"/>
      <c r="S742" s="219"/>
      <c r="T742" s="220"/>
      <c r="AT742" s="221" t="s">
        <v>142</v>
      </c>
      <c r="AU742" s="221" t="s">
        <v>83</v>
      </c>
      <c r="AV742" s="12" t="s">
        <v>83</v>
      </c>
      <c r="AW742" s="12" t="s">
        <v>31</v>
      </c>
      <c r="AX742" s="12" t="s">
        <v>75</v>
      </c>
      <c r="AY742" s="221" t="s">
        <v>132</v>
      </c>
    </row>
    <row r="743" spans="1:65" s="13" customFormat="1" ht="11.25">
      <c r="B743" s="222"/>
      <c r="C743" s="223"/>
      <c r="D743" s="208" t="s">
        <v>142</v>
      </c>
      <c r="E743" s="224" t="s">
        <v>1</v>
      </c>
      <c r="F743" s="225" t="s">
        <v>957</v>
      </c>
      <c r="G743" s="223"/>
      <c r="H743" s="226">
        <v>8</v>
      </c>
      <c r="I743" s="227"/>
      <c r="J743" s="223"/>
      <c r="K743" s="223"/>
      <c r="L743" s="228"/>
      <c r="M743" s="229"/>
      <c r="N743" s="230"/>
      <c r="O743" s="230"/>
      <c r="P743" s="230"/>
      <c r="Q743" s="230"/>
      <c r="R743" s="230"/>
      <c r="S743" s="230"/>
      <c r="T743" s="231"/>
      <c r="AT743" s="232" t="s">
        <v>142</v>
      </c>
      <c r="AU743" s="232" t="s">
        <v>83</v>
      </c>
      <c r="AV743" s="13" t="s">
        <v>85</v>
      </c>
      <c r="AW743" s="13" t="s">
        <v>31</v>
      </c>
      <c r="AX743" s="13" t="s">
        <v>75</v>
      </c>
      <c r="AY743" s="232" t="s">
        <v>132</v>
      </c>
    </row>
    <row r="744" spans="1:65" s="14" customFormat="1" ht="11.25">
      <c r="B744" s="233"/>
      <c r="C744" s="234"/>
      <c r="D744" s="208" t="s">
        <v>142</v>
      </c>
      <c r="E744" s="235" t="s">
        <v>1</v>
      </c>
      <c r="F744" s="236" t="s">
        <v>145</v>
      </c>
      <c r="G744" s="234"/>
      <c r="H744" s="237">
        <v>8</v>
      </c>
      <c r="I744" s="238"/>
      <c r="J744" s="234"/>
      <c r="K744" s="234"/>
      <c r="L744" s="239"/>
      <c r="M744" s="240"/>
      <c r="N744" s="241"/>
      <c r="O744" s="241"/>
      <c r="P744" s="241"/>
      <c r="Q744" s="241"/>
      <c r="R744" s="241"/>
      <c r="S744" s="241"/>
      <c r="T744" s="242"/>
      <c r="AT744" s="243" t="s">
        <v>142</v>
      </c>
      <c r="AU744" s="243" t="s">
        <v>83</v>
      </c>
      <c r="AV744" s="14" t="s">
        <v>139</v>
      </c>
      <c r="AW744" s="14" t="s">
        <v>31</v>
      </c>
      <c r="AX744" s="14" t="s">
        <v>83</v>
      </c>
      <c r="AY744" s="243" t="s">
        <v>132</v>
      </c>
    </row>
    <row r="745" spans="1:65" s="2" customFormat="1" ht="21.75" customHeight="1">
      <c r="A745" s="34"/>
      <c r="B745" s="35"/>
      <c r="C745" s="244" t="s">
        <v>575</v>
      </c>
      <c r="D745" s="244" t="s">
        <v>441</v>
      </c>
      <c r="E745" s="245" t="s">
        <v>1176</v>
      </c>
      <c r="F745" s="246" t="s">
        <v>1177</v>
      </c>
      <c r="G745" s="247" t="s">
        <v>371</v>
      </c>
      <c r="H745" s="248">
        <v>32.4</v>
      </c>
      <c r="I745" s="249"/>
      <c r="J745" s="250">
        <f>ROUND(I745*H745,2)</f>
        <v>0</v>
      </c>
      <c r="K745" s="246" t="s">
        <v>137</v>
      </c>
      <c r="L745" s="39"/>
      <c r="M745" s="251" t="s">
        <v>1</v>
      </c>
      <c r="N745" s="252" t="s">
        <v>40</v>
      </c>
      <c r="O745" s="71"/>
      <c r="P745" s="204">
        <f>O745*H745</f>
        <v>0</v>
      </c>
      <c r="Q745" s="204">
        <v>0</v>
      </c>
      <c r="R745" s="204">
        <f>Q745*H745</f>
        <v>0</v>
      </c>
      <c r="S745" s="204">
        <v>0</v>
      </c>
      <c r="T745" s="205">
        <f>S745*H745</f>
        <v>0</v>
      </c>
      <c r="U745" s="34"/>
      <c r="V745" s="34"/>
      <c r="W745" s="34"/>
      <c r="X745" s="34"/>
      <c r="Y745" s="34"/>
      <c r="Z745" s="34"/>
      <c r="AA745" s="34"/>
      <c r="AB745" s="34"/>
      <c r="AC745" s="34"/>
      <c r="AD745" s="34"/>
      <c r="AE745" s="34"/>
      <c r="AR745" s="206" t="s">
        <v>139</v>
      </c>
      <c r="AT745" s="206" t="s">
        <v>441</v>
      </c>
      <c r="AU745" s="206" t="s">
        <v>83</v>
      </c>
      <c r="AY745" s="17" t="s">
        <v>132</v>
      </c>
      <c r="BE745" s="207">
        <f>IF(N745="základní",J745,0)</f>
        <v>0</v>
      </c>
      <c r="BF745" s="207">
        <f>IF(N745="snížená",J745,0)</f>
        <v>0</v>
      </c>
      <c r="BG745" s="207">
        <f>IF(N745="zákl. přenesená",J745,0)</f>
        <v>0</v>
      </c>
      <c r="BH745" s="207">
        <f>IF(N745="sníž. přenesená",J745,0)</f>
        <v>0</v>
      </c>
      <c r="BI745" s="207">
        <f>IF(N745="nulová",J745,0)</f>
        <v>0</v>
      </c>
      <c r="BJ745" s="17" t="s">
        <v>83</v>
      </c>
      <c r="BK745" s="207">
        <f>ROUND(I745*H745,2)</f>
        <v>0</v>
      </c>
      <c r="BL745" s="17" t="s">
        <v>139</v>
      </c>
      <c r="BM745" s="206" t="s">
        <v>1178</v>
      </c>
    </row>
    <row r="746" spans="1:65" s="2" customFormat="1" ht="29.25">
      <c r="A746" s="34"/>
      <c r="B746" s="35"/>
      <c r="C746" s="36"/>
      <c r="D746" s="208" t="s">
        <v>141</v>
      </c>
      <c r="E746" s="36"/>
      <c r="F746" s="209" t="s">
        <v>1179</v>
      </c>
      <c r="G746" s="36"/>
      <c r="H746" s="36"/>
      <c r="I746" s="115"/>
      <c r="J746" s="36"/>
      <c r="K746" s="36"/>
      <c r="L746" s="39"/>
      <c r="M746" s="210"/>
      <c r="N746" s="211"/>
      <c r="O746" s="71"/>
      <c r="P746" s="71"/>
      <c r="Q746" s="71"/>
      <c r="R746" s="71"/>
      <c r="S746" s="71"/>
      <c r="T746" s="72"/>
      <c r="U746" s="34"/>
      <c r="V746" s="34"/>
      <c r="W746" s="34"/>
      <c r="X746" s="34"/>
      <c r="Y746" s="34"/>
      <c r="Z746" s="34"/>
      <c r="AA746" s="34"/>
      <c r="AB746" s="34"/>
      <c r="AC746" s="34"/>
      <c r="AD746" s="34"/>
      <c r="AE746" s="34"/>
      <c r="AT746" s="17" t="s">
        <v>141</v>
      </c>
      <c r="AU746" s="17" t="s">
        <v>83</v>
      </c>
    </row>
    <row r="747" spans="1:65" s="12" customFormat="1" ht="11.25">
      <c r="B747" s="212"/>
      <c r="C747" s="213"/>
      <c r="D747" s="208" t="s">
        <v>142</v>
      </c>
      <c r="E747" s="214" t="s">
        <v>1</v>
      </c>
      <c r="F747" s="215" t="s">
        <v>875</v>
      </c>
      <c r="G747" s="213"/>
      <c r="H747" s="214" t="s">
        <v>1</v>
      </c>
      <c r="I747" s="216"/>
      <c r="J747" s="213"/>
      <c r="K747" s="213"/>
      <c r="L747" s="217"/>
      <c r="M747" s="218"/>
      <c r="N747" s="219"/>
      <c r="O747" s="219"/>
      <c r="P747" s="219"/>
      <c r="Q747" s="219"/>
      <c r="R747" s="219"/>
      <c r="S747" s="219"/>
      <c r="T747" s="220"/>
      <c r="AT747" s="221" t="s">
        <v>142</v>
      </c>
      <c r="AU747" s="221" t="s">
        <v>83</v>
      </c>
      <c r="AV747" s="12" t="s">
        <v>83</v>
      </c>
      <c r="AW747" s="12" t="s">
        <v>31</v>
      </c>
      <c r="AX747" s="12" t="s">
        <v>75</v>
      </c>
      <c r="AY747" s="221" t="s">
        <v>132</v>
      </c>
    </row>
    <row r="748" spans="1:65" s="12" customFormat="1" ht="11.25">
      <c r="B748" s="212"/>
      <c r="C748" s="213"/>
      <c r="D748" s="208" t="s">
        <v>142</v>
      </c>
      <c r="E748" s="214" t="s">
        <v>1</v>
      </c>
      <c r="F748" s="215" t="s">
        <v>1180</v>
      </c>
      <c r="G748" s="213"/>
      <c r="H748" s="214" t="s">
        <v>1</v>
      </c>
      <c r="I748" s="216"/>
      <c r="J748" s="213"/>
      <c r="K748" s="213"/>
      <c r="L748" s="217"/>
      <c r="M748" s="218"/>
      <c r="N748" s="219"/>
      <c r="O748" s="219"/>
      <c r="P748" s="219"/>
      <c r="Q748" s="219"/>
      <c r="R748" s="219"/>
      <c r="S748" s="219"/>
      <c r="T748" s="220"/>
      <c r="AT748" s="221" t="s">
        <v>142</v>
      </c>
      <c r="AU748" s="221" t="s">
        <v>83</v>
      </c>
      <c r="AV748" s="12" t="s">
        <v>83</v>
      </c>
      <c r="AW748" s="12" t="s">
        <v>31</v>
      </c>
      <c r="AX748" s="12" t="s">
        <v>75</v>
      </c>
      <c r="AY748" s="221" t="s">
        <v>132</v>
      </c>
    </row>
    <row r="749" spans="1:65" s="13" customFormat="1" ht="11.25">
      <c r="B749" s="222"/>
      <c r="C749" s="223"/>
      <c r="D749" s="208" t="s">
        <v>142</v>
      </c>
      <c r="E749" s="224" t="s">
        <v>1</v>
      </c>
      <c r="F749" s="225" t="s">
        <v>1181</v>
      </c>
      <c r="G749" s="223"/>
      <c r="H749" s="226">
        <v>32.4</v>
      </c>
      <c r="I749" s="227"/>
      <c r="J749" s="223"/>
      <c r="K749" s="223"/>
      <c r="L749" s="228"/>
      <c r="M749" s="229"/>
      <c r="N749" s="230"/>
      <c r="O749" s="230"/>
      <c r="P749" s="230"/>
      <c r="Q749" s="230"/>
      <c r="R749" s="230"/>
      <c r="S749" s="230"/>
      <c r="T749" s="231"/>
      <c r="AT749" s="232" t="s">
        <v>142</v>
      </c>
      <c r="AU749" s="232" t="s">
        <v>83</v>
      </c>
      <c r="AV749" s="13" t="s">
        <v>85</v>
      </c>
      <c r="AW749" s="13" t="s">
        <v>31</v>
      </c>
      <c r="AX749" s="13" t="s">
        <v>75</v>
      </c>
      <c r="AY749" s="232" t="s">
        <v>132</v>
      </c>
    </row>
    <row r="750" spans="1:65" s="14" customFormat="1" ht="11.25">
      <c r="B750" s="233"/>
      <c r="C750" s="234"/>
      <c r="D750" s="208" t="s">
        <v>142</v>
      </c>
      <c r="E750" s="235" t="s">
        <v>1</v>
      </c>
      <c r="F750" s="236" t="s">
        <v>145</v>
      </c>
      <c r="G750" s="234"/>
      <c r="H750" s="237">
        <v>32.4</v>
      </c>
      <c r="I750" s="238"/>
      <c r="J750" s="234"/>
      <c r="K750" s="234"/>
      <c r="L750" s="239"/>
      <c r="M750" s="240"/>
      <c r="N750" s="241"/>
      <c r="O750" s="241"/>
      <c r="P750" s="241"/>
      <c r="Q750" s="241"/>
      <c r="R750" s="241"/>
      <c r="S750" s="241"/>
      <c r="T750" s="242"/>
      <c r="AT750" s="243" t="s">
        <v>142</v>
      </c>
      <c r="AU750" s="243" t="s">
        <v>83</v>
      </c>
      <c r="AV750" s="14" t="s">
        <v>139</v>
      </c>
      <c r="AW750" s="14" t="s">
        <v>31</v>
      </c>
      <c r="AX750" s="14" t="s">
        <v>83</v>
      </c>
      <c r="AY750" s="243" t="s">
        <v>132</v>
      </c>
    </row>
    <row r="751" spans="1:65" s="2" customFormat="1" ht="33" customHeight="1">
      <c r="A751" s="34"/>
      <c r="B751" s="35"/>
      <c r="C751" s="244" t="s">
        <v>580</v>
      </c>
      <c r="D751" s="244" t="s">
        <v>441</v>
      </c>
      <c r="E751" s="245" t="s">
        <v>1182</v>
      </c>
      <c r="F751" s="246" t="s">
        <v>1183</v>
      </c>
      <c r="G751" s="247" t="s">
        <v>371</v>
      </c>
      <c r="H751" s="248">
        <v>97.5</v>
      </c>
      <c r="I751" s="249"/>
      <c r="J751" s="250">
        <f>ROUND(I751*H751,2)</f>
        <v>0</v>
      </c>
      <c r="K751" s="246" t="s">
        <v>137</v>
      </c>
      <c r="L751" s="39"/>
      <c r="M751" s="251" t="s">
        <v>1</v>
      </c>
      <c r="N751" s="252" t="s">
        <v>40</v>
      </c>
      <c r="O751" s="71"/>
      <c r="P751" s="204">
        <f>O751*H751</f>
        <v>0</v>
      </c>
      <c r="Q751" s="204">
        <v>0</v>
      </c>
      <c r="R751" s="204">
        <f>Q751*H751</f>
        <v>0</v>
      </c>
      <c r="S751" s="204">
        <v>0</v>
      </c>
      <c r="T751" s="205">
        <f>S751*H751</f>
        <v>0</v>
      </c>
      <c r="U751" s="34"/>
      <c r="V751" s="34"/>
      <c r="W751" s="34"/>
      <c r="X751" s="34"/>
      <c r="Y751" s="34"/>
      <c r="Z751" s="34"/>
      <c r="AA751" s="34"/>
      <c r="AB751" s="34"/>
      <c r="AC751" s="34"/>
      <c r="AD751" s="34"/>
      <c r="AE751" s="34"/>
      <c r="AR751" s="206" t="s">
        <v>139</v>
      </c>
      <c r="AT751" s="206" t="s">
        <v>441</v>
      </c>
      <c r="AU751" s="206" t="s">
        <v>83</v>
      </c>
      <c r="AY751" s="17" t="s">
        <v>132</v>
      </c>
      <c r="BE751" s="207">
        <f>IF(N751="základní",J751,0)</f>
        <v>0</v>
      </c>
      <c r="BF751" s="207">
        <f>IF(N751="snížená",J751,0)</f>
        <v>0</v>
      </c>
      <c r="BG751" s="207">
        <f>IF(N751="zákl. přenesená",J751,0)</f>
        <v>0</v>
      </c>
      <c r="BH751" s="207">
        <f>IF(N751="sníž. přenesená",J751,0)</f>
        <v>0</v>
      </c>
      <c r="BI751" s="207">
        <f>IF(N751="nulová",J751,0)</f>
        <v>0</v>
      </c>
      <c r="BJ751" s="17" t="s">
        <v>83</v>
      </c>
      <c r="BK751" s="207">
        <f>ROUND(I751*H751,2)</f>
        <v>0</v>
      </c>
      <c r="BL751" s="17" t="s">
        <v>139</v>
      </c>
      <c r="BM751" s="206" t="s">
        <v>1184</v>
      </c>
    </row>
    <row r="752" spans="1:65" s="2" customFormat="1" ht="58.5">
      <c r="A752" s="34"/>
      <c r="B752" s="35"/>
      <c r="C752" s="36"/>
      <c r="D752" s="208" t="s">
        <v>141</v>
      </c>
      <c r="E752" s="36"/>
      <c r="F752" s="209" t="s">
        <v>1185</v>
      </c>
      <c r="G752" s="36"/>
      <c r="H752" s="36"/>
      <c r="I752" s="115"/>
      <c r="J752" s="36"/>
      <c r="K752" s="36"/>
      <c r="L752" s="39"/>
      <c r="M752" s="210"/>
      <c r="N752" s="211"/>
      <c r="O752" s="71"/>
      <c r="P752" s="71"/>
      <c r="Q752" s="71"/>
      <c r="R752" s="71"/>
      <c r="S752" s="71"/>
      <c r="T752" s="72"/>
      <c r="U752" s="34"/>
      <c r="V752" s="34"/>
      <c r="W752" s="34"/>
      <c r="X752" s="34"/>
      <c r="Y752" s="34"/>
      <c r="Z752" s="34"/>
      <c r="AA752" s="34"/>
      <c r="AB752" s="34"/>
      <c r="AC752" s="34"/>
      <c r="AD752" s="34"/>
      <c r="AE752" s="34"/>
      <c r="AT752" s="17" t="s">
        <v>141</v>
      </c>
      <c r="AU752" s="17" t="s">
        <v>83</v>
      </c>
    </row>
    <row r="753" spans="1:65" s="12" customFormat="1" ht="11.25">
      <c r="B753" s="212"/>
      <c r="C753" s="213"/>
      <c r="D753" s="208" t="s">
        <v>142</v>
      </c>
      <c r="E753" s="214" t="s">
        <v>1</v>
      </c>
      <c r="F753" s="215" t="s">
        <v>990</v>
      </c>
      <c r="G753" s="213"/>
      <c r="H753" s="214" t="s">
        <v>1</v>
      </c>
      <c r="I753" s="216"/>
      <c r="J753" s="213"/>
      <c r="K753" s="213"/>
      <c r="L753" s="217"/>
      <c r="M753" s="218"/>
      <c r="N753" s="219"/>
      <c r="O753" s="219"/>
      <c r="P753" s="219"/>
      <c r="Q753" s="219"/>
      <c r="R753" s="219"/>
      <c r="S753" s="219"/>
      <c r="T753" s="220"/>
      <c r="AT753" s="221" t="s">
        <v>142</v>
      </c>
      <c r="AU753" s="221" t="s">
        <v>83</v>
      </c>
      <c r="AV753" s="12" t="s">
        <v>83</v>
      </c>
      <c r="AW753" s="12" t="s">
        <v>31</v>
      </c>
      <c r="AX753" s="12" t="s">
        <v>75</v>
      </c>
      <c r="AY753" s="221" t="s">
        <v>132</v>
      </c>
    </row>
    <row r="754" spans="1:65" s="13" customFormat="1" ht="11.25">
      <c r="B754" s="222"/>
      <c r="C754" s="223"/>
      <c r="D754" s="208" t="s">
        <v>142</v>
      </c>
      <c r="E754" s="224" t="s">
        <v>1</v>
      </c>
      <c r="F754" s="225" t="s">
        <v>1186</v>
      </c>
      <c r="G754" s="223"/>
      <c r="H754" s="226">
        <v>37.799999999999997</v>
      </c>
      <c r="I754" s="227"/>
      <c r="J754" s="223"/>
      <c r="K754" s="223"/>
      <c r="L754" s="228"/>
      <c r="M754" s="229"/>
      <c r="N754" s="230"/>
      <c r="O754" s="230"/>
      <c r="P754" s="230"/>
      <c r="Q754" s="230"/>
      <c r="R754" s="230"/>
      <c r="S754" s="230"/>
      <c r="T754" s="231"/>
      <c r="AT754" s="232" t="s">
        <v>142</v>
      </c>
      <c r="AU754" s="232" t="s">
        <v>83</v>
      </c>
      <c r="AV754" s="13" t="s">
        <v>85</v>
      </c>
      <c r="AW754" s="13" t="s">
        <v>31</v>
      </c>
      <c r="AX754" s="13" t="s">
        <v>75</v>
      </c>
      <c r="AY754" s="232" t="s">
        <v>132</v>
      </c>
    </row>
    <row r="755" spans="1:65" s="12" customFormat="1" ht="11.25">
      <c r="B755" s="212"/>
      <c r="C755" s="213"/>
      <c r="D755" s="208" t="s">
        <v>142</v>
      </c>
      <c r="E755" s="214" t="s">
        <v>1</v>
      </c>
      <c r="F755" s="215" t="s">
        <v>992</v>
      </c>
      <c r="G755" s="213"/>
      <c r="H755" s="214" t="s">
        <v>1</v>
      </c>
      <c r="I755" s="216"/>
      <c r="J755" s="213"/>
      <c r="K755" s="213"/>
      <c r="L755" s="217"/>
      <c r="M755" s="218"/>
      <c r="N755" s="219"/>
      <c r="O755" s="219"/>
      <c r="P755" s="219"/>
      <c r="Q755" s="219"/>
      <c r="R755" s="219"/>
      <c r="S755" s="219"/>
      <c r="T755" s="220"/>
      <c r="AT755" s="221" t="s">
        <v>142</v>
      </c>
      <c r="AU755" s="221" t="s">
        <v>83</v>
      </c>
      <c r="AV755" s="12" t="s">
        <v>83</v>
      </c>
      <c r="AW755" s="12" t="s">
        <v>31</v>
      </c>
      <c r="AX755" s="12" t="s">
        <v>75</v>
      </c>
      <c r="AY755" s="221" t="s">
        <v>132</v>
      </c>
    </row>
    <row r="756" spans="1:65" s="13" customFormat="1" ht="11.25">
      <c r="B756" s="222"/>
      <c r="C756" s="223"/>
      <c r="D756" s="208" t="s">
        <v>142</v>
      </c>
      <c r="E756" s="224" t="s">
        <v>1</v>
      </c>
      <c r="F756" s="225" t="s">
        <v>1187</v>
      </c>
      <c r="G756" s="223"/>
      <c r="H756" s="226">
        <v>48</v>
      </c>
      <c r="I756" s="227"/>
      <c r="J756" s="223"/>
      <c r="K756" s="223"/>
      <c r="L756" s="228"/>
      <c r="M756" s="229"/>
      <c r="N756" s="230"/>
      <c r="O756" s="230"/>
      <c r="P756" s="230"/>
      <c r="Q756" s="230"/>
      <c r="R756" s="230"/>
      <c r="S756" s="230"/>
      <c r="T756" s="231"/>
      <c r="AT756" s="232" t="s">
        <v>142</v>
      </c>
      <c r="AU756" s="232" t="s">
        <v>83</v>
      </c>
      <c r="AV756" s="13" t="s">
        <v>85</v>
      </c>
      <c r="AW756" s="13" t="s">
        <v>31</v>
      </c>
      <c r="AX756" s="13" t="s">
        <v>75</v>
      </c>
      <c r="AY756" s="232" t="s">
        <v>132</v>
      </c>
    </row>
    <row r="757" spans="1:65" s="12" customFormat="1" ht="11.25">
      <c r="B757" s="212"/>
      <c r="C757" s="213"/>
      <c r="D757" s="208" t="s">
        <v>142</v>
      </c>
      <c r="E757" s="214" t="s">
        <v>1</v>
      </c>
      <c r="F757" s="215" t="s">
        <v>994</v>
      </c>
      <c r="G757" s="213"/>
      <c r="H757" s="214" t="s">
        <v>1</v>
      </c>
      <c r="I757" s="216"/>
      <c r="J757" s="213"/>
      <c r="K757" s="213"/>
      <c r="L757" s="217"/>
      <c r="M757" s="218"/>
      <c r="N757" s="219"/>
      <c r="O757" s="219"/>
      <c r="P757" s="219"/>
      <c r="Q757" s="219"/>
      <c r="R757" s="219"/>
      <c r="S757" s="219"/>
      <c r="T757" s="220"/>
      <c r="AT757" s="221" t="s">
        <v>142</v>
      </c>
      <c r="AU757" s="221" t="s">
        <v>83</v>
      </c>
      <c r="AV757" s="12" t="s">
        <v>83</v>
      </c>
      <c r="AW757" s="12" t="s">
        <v>31</v>
      </c>
      <c r="AX757" s="12" t="s">
        <v>75</v>
      </c>
      <c r="AY757" s="221" t="s">
        <v>132</v>
      </c>
    </row>
    <row r="758" spans="1:65" s="13" customFormat="1" ht="11.25">
      <c r="B758" s="222"/>
      <c r="C758" s="223"/>
      <c r="D758" s="208" t="s">
        <v>142</v>
      </c>
      <c r="E758" s="224" t="s">
        <v>1</v>
      </c>
      <c r="F758" s="225" t="s">
        <v>1188</v>
      </c>
      <c r="G758" s="223"/>
      <c r="H758" s="226">
        <v>1.8</v>
      </c>
      <c r="I758" s="227"/>
      <c r="J758" s="223"/>
      <c r="K758" s="223"/>
      <c r="L758" s="228"/>
      <c r="M758" s="229"/>
      <c r="N758" s="230"/>
      <c r="O758" s="230"/>
      <c r="P758" s="230"/>
      <c r="Q758" s="230"/>
      <c r="R758" s="230"/>
      <c r="S758" s="230"/>
      <c r="T758" s="231"/>
      <c r="AT758" s="232" t="s">
        <v>142</v>
      </c>
      <c r="AU758" s="232" t="s">
        <v>83</v>
      </c>
      <c r="AV758" s="13" t="s">
        <v>85</v>
      </c>
      <c r="AW758" s="13" t="s">
        <v>31</v>
      </c>
      <c r="AX758" s="13" t="s">
        <v>75</v>
      </c>
      <c r="AY758" s="232" t="s">
        <v>132</v>
      </c>
    </row>
    <row r="759" spans="1:65" s="13" customFormat="1" ht="11.25">
      <c r="B759" s="222"/>
      <c r="C759" s="223"/>
      <c r="D759" s="208" t="s">
        <v>142</v>
      </c>
      <c r="E759" s="224" t="s">
        <v>1</v>
      </c>
      <c r="F759" s="225" t="s">
        <v>1189</v>
      </c>
      <c r="G759" s="223"/>
      <c r="H759" s="226">
        <v>2.7</v>
      </c>
      <c r="I759" s="227"/>
      <c r="J759" s="223"/>
      <c r="K759" s="223"/>
      <c r="L759" s="228"/>
      <c r="M759" s="229"/>
      <c r="N759" s="230"/>
      <c r="O759" s="230"/>
      <c r="P759" s="230"/>
      <c r="Q759" s="230"/>
      <c r="R759" s="230"/>
      <c r="S759" s="230"/>
      <c r="T759" s="231"/>
      <c r="AT759" s="232" t="s">
        <v>142</v>
      </c>
      <c r="AU759" s="232" t="s">
        <v>83</v>
      </c>
      <c r="AV759" s="13" t="s">
        <v>85</v>
      </c>
      <c r="AW759" s="13" t="s">
        <v>31</v>
      </c>
      <c r="AX759" s="13" t="s">
        <v>75</v>
      </c>
      <c r="AY759" s="232" t="s">
        <v>132</v>
      </c>
    </row>
    <row r="760" spans="1:65" s="13" customFormat="1" ht="11.25">
      <c r="B760" s="222"/>
      <c r="C760" s="223"/>
      <c r="D760" s="208" t="s">
        <v>142</v>
      </c>
      <c r="E760" s="224" t="s">
        <v>1</v>
      </c>
      <c r="F760" s="225" t="s">
        <v>1190</v>
      </c>
      <c r="G760" s="223"/>
      <c r="H760" s="226">
        <v>7.2</v>
      </c>
      <c r="I760" s="227"/>
      <c r="J760" s="223"/>
      <c r="K760" s="223"/>
      <c r="L760" s="228"/>
      <c r="M760" s="229"/>
      <c r="N760" s="230"/>
      <c r="O760" s="230"/>
      <c r="P760" s="230"/>
      <c r="Q760" s="230"/>
      <c r="R760" s="230"/>
      <c r="S760" s="230"/>
      <c r="T760" s="231"/>
      <c r="AT760" s="232" t="s">
        <v>142</v>
      </c>
      <c r="AU760" s="232" t="s">
        <v>83</v>
      </c>
      <c r="AV760" s="13" t="s">
        <v>85</v>
      </c>
      <c r="AW760" s="13" t="s">
        <v>31</v>
      </c>
      <c r="AX760" s="13" t="s">
        <v>75</v>
      </c>
      <c r="AY760" s="232" t="s">
        <v>132</v>
      </c>
    </row>
    <row r="761" spans="1:65" s="14" customFormat="1" ht="11.25">
      <c r="B761" s="233"/>
      <c r="C761" s="234"/>
      <c r="D761" s="208" t="s">
        <v>142</v>
      </c>
      <c r="E761" s="235" t="s">
        <v>1</v>
      </c>
      <c r="F761" s="236" t="s">
        <v>145</v>
      </c>
      <c r="G761" s="234"/>
      <c r="H761" s="237">
        <v>97.5</v>
      </c>
      <c r="I761" s="238"/>
      <c r="J761" s="234"/>
      <c r="K761" s="234"/>
      <c r="L761" s="239"/>
      <c r="M761" s="240"/>
      <c r="N761" s="241"/>
      <c r="O761" s="241"/>
      <c r="P761" s="241"/>
      <c r="Q761" s="241"/>
      <c r="R761" s="241"/>
      <c r="S761" s="241"/>
      <c r="T761" s="242"/>
      <c r="AT761" s="243" t="s">
        <v>142</v>
      </c>
      <c r="AU761" s="243" t="s">
        <v>83</v>
      </c>
      <c r="AV761" s="14" t="s">
        <v>139</v>
      </c>
      <c r="AW761" s="14" t="s">
        <v>31</v>
      </c>
      <c r="AX761" s="14" t="s">
        <v>83</v>
      </c>
      <c r="AY761" s="243" t="s">
        <v>132</v>
      </c>
    </row>
    <row r="762" spans="1:65" s="2" customFormat="1" ht="21.75" customHeight="1">
      <c r="A762" s="34"/>
      <c r="B762" s="35"/>
      <c r="C762" s="244" t="s">
        <v>585</v>
      </c>
      <c r="D762" s="244" t="s">
        <v>441</v>
      </c>
      <c r="E762" s="245" t="s">
        <v>1191</v>
      </c>
      <c r="F762" s="246" t="s">
        <v>1192</v>
      </c>
      <c r="G762" s="247" t="s">
        <v>136</v>
      </c>
      <c r="H762" s="248">
        <v>53</v>
      </c>
      <c r="I762" s="249"/>
      <c r="J762" s="250">
        <f>ROUND(I762*H762,2)</f>
        <v>0</v>
      </c>
      <c r="K762" s="246" t="s">
        <v>137</v>
      </c>
      <c r="L762" s="39"/>
      <c r="M762" s="251" t="s">
        <v>1</v>
      </c>
      <c r="N762" s="252" t="s">
        <v>40</v>
      </c>
      <c r="O762" s="71"/>
      <c r="P762" s="204">
        <f>O762*H762</f>
        <v>0</v>
      </c>
      <c r="Q762" s="204">
        <v>0</v>
      </c>
      <c r="R762" s="204">
        <f>Q762*H762</f>
        <v>0</v>
      </c>
      <c r="S762" s="204">
        <v>0</v>
      </c>
      <c r="T762" s="205">
        <f>S762*H762</f>
        <v>0</v>
      </c>
      <c r="U762" s="34"/>
      <c r="V762" s="34"/>
      <c r="W762" s="34"/>
      <c r="X762" s="34"/>
      <c r="Y762" s="34"/>
      <c r="Z762" s="34"/>
      <c r="AA762" s="34"/>
      <c r="AB762" s="34"/>
      <c r="AC762" s="34"/>
      <c r="AD762" s="34"/>
      <c r="AE762" s="34"/>
      <c r="AR762" s="206" t="s">
        <v>139</v>
      </c>
      <c r="AT762" s="206" t="s">
        <v>441</v>
      </c>
      <c r="AU762" s="206" t="s">
        <v>83</v>
      </c>
      <c r="AY762" s="17" t="s">
        <v>132</v>
      </c>
      <c r="BE762" s="207">
        <f>IF(N762="základní",J762,0)</f>
        <v>0</v>
      </c>
      <c r="BF762" s="207">
        <f>IF(N762="snížená",J762,0)</f>
        <v>0</v>
      </c>
      <c r="BG762" s="207">
        <f>IF(N762="zákl. přenesená",J762,0)</f>
        <v>0</v>
      </c>
      <c r="BH762" s="207">
        <f>IF(N762="sníž. přenesená",J762,0)</f>
        <v>0</v>
      </c>
      <c r="BI762" s="207">
        <f>IF(N762="nulová",J762,0)</f>
        <v>0</v>
      </c>
      <c r="BJ762" s="17" t="s">
        <v>83</v>
      </c>
      <c r="BK762" s="207">
        <f>ROUND(I762*H762,2)</f>
        <v>0</v>
      </c>
      <c r="BL762" s="17" t="s">
        <v>139</v>
      </c>
      <c r="BM762" s="206" t="s">
        <v>1193</v>
      </c>
    </row>
    <row r="763" spans="1:65" s="2" customFormat="1" ht="58.5">
      <c r="A763" s="34"/>
      <c r="B763" s="35"/>
      <c r="C763" s="36"/>
      <c r="D763" s="208" t="s">
        <v>141</v>
      </c>
      <c r="E763" s="36"/>
      <c r="F763" s="209" t="s">
        <v>1194</v>
      </c>
      <c r="G763" s="36"/>
      <c r="H763" s="36"/>
      <c r="I763" s="115"/>
      <c r="J763" s="36"/>
      <c r="K763" s="36"/>
      <c r="L763" s="39"/>
      <c r="M763" s="210"/>
      <c r="N763" s="211"/>
      <c r="O763" s="71"/>
      <c r="P763" s="71"/>
      <c r="Q763" s="71"/>
      <c r="R763" s="71"/>
      <c r="S763" s="71"/>
      <c r="T763" s="72"/>
      <c r="U763" s="34"/>
      <c r="V763" s="34"/>
      <c r="W763" s="34"/>
      <c r="X763" s="34"/>
      <c r="Y763" s="34"/>
      <c r="Z763" s="34"/>
      <c r="AA763" s="34"/>
      <c r="AB763" s="34"/>
      <c r="AC763" s="34"/>
      <c r="AD763" s="34"/>
      <c r="AE763" s="34"/>
      <c r="AT763" s="17" t="s">
        <v>141</v>
      </c>
      <c r="AU763" s="17" t="s">
        <v>83</v>
      </c>
    </row>
    <row r="764" spans="1:65" s="12" customFormat="1" ht="11.25">
      <c r="B764" s="212"/>
      <c r="C764" s="213"/>
      <c r="D764" s="208" t="s">
        <v>142</v>
      </c>
      <c r="E764" s="214" t="s">
        <v>1</v>
      </c>
      <c r="F764" s="215" t="s">
        <v>985</v>
      </c>
      <c r="G764" s="213"/>
      <c r="H764" s="214" t="s">
        <v>1</v>
      </c>
      <c r="I764" s="216"/>
      <c r="J764" s="213"/>
      <c r="K764" s="213"/>
      <c r="L764" s="217"/>
      <c r="M764" s="218"/>
      <c r="N764" s="219"/>
      <c r="O764" s="219"/>
      <c r="P764" s="219"/>
      <c r="Q764" s="219"/>
      <c r="R764" s="219"/>
      <c r="S764" s="219"/>
      <c r="T764" s="220"/>
      <c r="AT764" s="221" t="s">
        <v>142</v>
      </c>
      <c r="AU764" s="221" t="s">
        <v>83</v>
      </c>
      <c r="AV764" s="12" t="s">
        <v>83</v>
      </c>
      <c r="AW764" s="12" t="s">
        <v>31</v>
      </c>
      <c r="AX764" s="12" t="s">
        <v>75</v>
      </c>
      <c r="AY764" s="221" t="s">
        <v>132</v>
      </c>
    </row>
    <row r="765" spans="1:65" s="13" customFormat="1" ht="11.25">
      <c r="B765" s="222"/>
      <c r="C765" s="223"/>
      <c r="D765" s="208" t="s">
        <v>142</v>
      </c>
      <c r="E765" s="224" t="s">
        <v>1</v>
      </c>
      <c r="F765" s="225" t="s">
        <v>308</v>
      </c>
      <c r="G765" s="223"/>
      <c r="H765" s="226">
        <v>33</v>
      </c>
      <c r="I765" s="227"/>
      <c r="J765" s="223"/>
      <c r="K765" s="223"/>
      <c r="L765" s="228"/>
      <c r="M765" s="229"/>
      <c r="N765" s="230"/>
      <c r="O765" s="230"/>
      <c r="P765" s="230"/>
      <c r="Q765" s="230"/>
      <c r="R765" s="230"/>
      <c r="S765" s="230"/>
      <c r="T765" s="231"/>
      <c r="AT765" s="232" t="s">
        <v>142</v>
      </c>
      <c r="AU765" s="232" t="s">
        <v>83</v>
      </c>
      <c r="AV765" s="13" t="s">
        <v>85</v>
      </c>
      <c r="AW765" s="13" t="s">
        <v>31</v>
      </c>
      <c r="AX765" s="13" t="s">
        <v>75</v>
      </c>
      <c r="AY765" s="232" t="s">
        <v>132</v>
      </c>
    </row>
    <row r="766" spans="1:65" s="12" customFormat="1" ht="11.25">
      <c r="B766" s="212"/>
      <c r="C766" s="213"/>
      <c r="D766" s="208" t="s">
        <v>142</v>
      </c>
      <c r="E766" s="214" t="s">
        <v>1</v>
      </c>
      <c r="F766" s="215" t="s">
        <v>986</v>
      </c>
      <c r="G766" s="213"/>
      <c r="H766" s="214" t="s">
        <v>1</v>
      </c>
      <c r="I766" s="216"/>
      <c r="J766" s="213"/>
      <c r="K766" s="213"/>
      <c r="L766" s="217"/>
      <c r="M766" s="218"/>
      <c r="N766" s="219"/>
      <c r="O766" s="219"/>
      <c r="P766" s="219"/>
      <c r="Q766" s="219"/>
      <c r="R766" s="219"/>
      <c r="S766" s="219"/>
      <c r="T766" s="220"/>
      <c r="AT766" s="221" t="s">
        <v>142</v>
      </c>
      <c r="AU766" s="221" t="s">
        <v>83</v>
      </c>
      <c r="AV766" s="12" t="s">
        <v>83</v>
      </c>
      <c r="AW766" s="12" t="s">
        <v>31</v>
      </c>
      <c r="AX766" s="12" t="s">
        <v>75</v>
      </c>
      <c r="AY766" s="221" t="s">
        <v>132</v>
      </c>
    </row>
    <row r="767" spans="1:65" s="13" customFormat="1" ht="11.25">
      <c r="B767" s="222"/>
      <c r="C767" s="223"/>
      <c r="D767" s="208" t="s">
        <v>142</v>
      </c>
      <c r="E767" s="224" t="s">
        <v>1</v>
      </c>
      <c r="F767" s="225" t="s">
        <v>240</v>
      </c>
      <c r="G767" s="223"/>
      <c r="H767" s="226">
        <v>20</v>
      </c>
      <c r="I767" s="227"/>
      <c r="J767" s="223"/>
      <c r="K767" s="223"/>
      <c r="L767" s="228"/>
      <c r="M767" s="229"/>
      <c r="N767" s="230"/>
      <c r="O767" s="230"/>
      <c r="P767" s="230"/>
      <c r="Q767" s="230"/>
      <c r="R767" s="230"/>
      <c r="S767" s="230"/>
      <c r="T767" s="231"/>
      <c r="AT767" s="232" t="s">
        <v>142</v>
      </c>
      <c r="AU767" s="232" t="s">
        <v>83</v>
      </c>
      <c r="AV767" s="13" t="s">
        <v>85</v>
      </c>
      <c r="AW767" s="13" t="s">
        <v>31</v>
      </c>
      <c r="AX767" s="13" t="s">
        <v>75</v>
      </c>
      <c r="AY767" s="232" t="s">
        <v>132</v>
      </c>
    </row>
    <row r="768" spans="1:65" s="14" customFormat="1" ht="11.25">
      <c r="B768" s="233"/>
      <c r="C768" s="234"/>
      <c r="D768" s="208" t="s">
        <v>142</v>
      </c>
      <c r="E768" s="235" t="s">
        <v>1</v>
      </c>
      <c r="F768" s="236" t="s">
        <v>145</v>
      </c>
      <c r="G768" s="234"/>
      <c r="H768" s="237">
        <v>53</v>
      </c>
      <c r="I768" s="238"/>
      <c r="J768" s="234"/>
      <c r="K768" s="234"/>
      <c r="L768" s="239"/>
      <c r="M768" s="240"/>
      <c r="N768" s="241"/>
      <c r="O768" s="241"/>
      <c r="P768" s="241"/>
      <c r="Q768" s="241"/>
      <c r="R768" s="241"/>
      <c r="S768" s="241"/>
      <c r="T768" s="242"/>
      <c r="AT768" s="243" t="s">
        <v>142</v>
      </c>
      <c r="AU768" s="243" t="s">
        <v>83</v>
      </c>
      <c r="AV768" s="14" t="s">
        <v>139</v>
      </c>
      <c r="AW768" s="14" t="s">
        <v>31</v>
      </c>
      <c r="AX768" s="14" t="s">
        <v>83</v>
      </c>
      <c r="AY768" s="243" t="s">
        <v>132</v>
      </c>
    </row>
    <row r="769" spans="1:65" s="2" customFormat="1" ht="21.75" customHeight="1">
      <c r="A769" s="34"/>
      <c r="B769" s="35"/>
      <c r="C769" s="244" t="s">
        <v>590</v>
      </c>
      <c r="D769" s="244" t="s">
        <v>441</v>
      </c>
      <c r="E769" s="245" t="s">
        <v>1195</v>
      </c>
      <c r="F769" s="246" t="s">
        <v>1196</v>
      </c>
      <c r="G769" s="247" t="s">
        <v>136</v>
      </c>
      <c r="H769" s="248">
        <v>6</v>
      </c>
      <c r="I769" s="249"/>
      <c r="J769" s="250">
        <f>ROUND(I769*H769,2)</f>
        <v>0</v>
      </c>
      <c r="K769" s="246" t="s">
        <v>137</v>
      </c>
      <c r="L769" s="39"/>
      <c r="M769" s="251" t="s">
        <v>1</v>
      </c>
      <c r="N769" s="252" t="s">
        <v>40</v>
      </c>
      <c r="O769" s="71"/>
      <c r="P769" s="204">
        <f>O769*H769</f>
        <v>0</v>
      </c>
      <c r="Q769" s="204">
        <v>0</v>
      </c>
      <c r="R769" s="204">
        <f>Q769*H769</f>
        <v>0</v>
      </c>
      <c r="S769" s="204">
        <v>0</v>
      </c>
      <c r="T769" s="205">
        <f>S769*H769</f>
        <v>0</v>
      </c>
      <c r="U769" s="34"/>
      <c r="V769" s="34"/>
      <c r="W769" s="34"/>
      <c r="X769" s="34"/>
      <c r="Y769" s="34"/>
      <c r="Z769" s="34"/>
      <c r="AA769" s="34"/>
      <c r="AB769" s="34"/>
      <c r="AC769" s="34"/>
      <c r="AD769" s="34"/>
      <c r="AE769" s="34"/>
      <c r="AR769" s="206" t="s">
        <v>139</v>
      </c>
      <c r="AT769" s="206" t="s">
        <v>441</v>
      </c>
      <c r="AU769" s="206" t="s">
        <v>83</v>
      </c>
      <c r="AY769" s="17" t="s">
        <v>132</v>
      </c>
      <c r="BE769" s="207">
        <f>IF(N769="základní",J769,0)</f>
        <v>0</v>
      </c>
      <c r="BF769" s="207">
        <f>IF(N769="snížená",J769,0)</f>
        <v>0</v>
      </c>
      <c r="BG769" s="207">
        <f>IF(N769="zákl. přenesená",J769,0)</f>
        <v>0</v>
      </c>
      <c r="BH769" s="207">
        <f>IF(N769="sníž. přenesená",J769,0)</f>
        <v>0</v>
      </c>
      <c r="BI769" s="207">
        <f>IF(N769="nulová",J769,0)</f>
        <v>0</v>
      </c>
      <c r="BJ769" s="17" t="s">
        <v>83</v>
      </c>
      <c r="BK769" s="207">
        <f>ROUND(I769*H769,2)</f>
        <v>0</v>
      </c>
      <c r="BL769" s="17" t="s">
        <v>139</v>
      </c>
      <c r="BM769" s="206" t="s">
        <v>1197</v>
      </c>
    </row>
    <row r="770" spans="1:65" s="2" customFormat="1" ht="58.5">
      <c r="A770" s="34"/>
      <c r="B770" s="35"/>
      <c r="C770" s="36"/>
      <c r="D770" s="208" t="s">
        <v>141</v>
      </c>
      <c r="E770" s="36"/>
      <c r="F770" s="209" t="s">
        <v>1198</v>
      </c>
      <c r="G770" s="36"/>
      <c r="H770" s="36"/>
      <c r="I770" s="115"/>
      <c r="J770" s="36"/>
      <c r="K770" s="36"/>
      <c r="L770" s="39"/>
      <c r="M770" s="210"/>
      <c r="N770" s="211"/>
      <c r="O770" s="71"/>
      <c r="P770" s="71"/>
      <c r="Q770" s="71"/>
      <c r="R770" s="71"/>
      <c r="S770" s="71"/>
      <c r="T770" s="72"/>
      <c r="U770" s="34"/>
      <c r="V770" s="34"/>
      <c r="W770" s="34"/>
      <c r="X770" s="34"/>
      <c r="Y770" s="34"/>
      <c r="Z770" s="34"/>
      <c r="AA770" s="34"/>
      <c r="AB770" s="34"/>
      <c r="AC770" s="34"/>
      <c r="AD770" s="34"/>
      <c r="AE770" s="34"/>
      <c r="AT770" s="17" t="s">
        <v>141</v>
      </c>
      <c r="AU770" s="17" t="s">
        <v>83</v>
      </c>
    </row>
    <row r="771" spans="1:65" s="12" customFormat="1" ht="11.25">
      <c r="B771" s="212"/>
      <c r="C771" s="213"/>
      <c r="D771" s="208" t="s">
        <v>142</v>
      </c>
      <c r="E771" s="214" t="s">
        <v>1</v>
      </c>
      <c r="F771" s="215" t="s">
        <v>970</v>
      </c>
      <c r="G771" s="213"/>
      <c r="H771" s="214" t="s">
        <v>1</v>
      </c>
      <c r="I771" s="216"/>
      <c r="J771" s="213"/>
      <c r="K771" s="213"/>
      <c r="L771" s="217"/>
      <c r="M771" s="218"/>
      <c r="N771" s="219"/>
      <c r="O771" s="219"/>
      <c r="P771" s="219"/>
      <c r="Q771" s="219"/>
      <c r="R771" s="219"/>
      <c r="S771" s="219"/>
      <c r="T771" s="220"/>
      <c r="AT771" s="221" t="s">
        <v>142</v>
      </c>
      <c r="AU771" s="221" t="s">
        <v>83</v>
      </c>
      <c r="AV771" s="12" t="s">
        <v>83</v>
      </c>
      <c r="AW771" s="12" t="s">
        <v>31</v>
      </c>
      <c r="AX771" s="12" t="s">
        <v>75</v>
      </c>
      <c r="AY771" s="221" t="s">
        <v>132</v>
      </c>
    </row>
    <row r="772" spans="1:65" s="13" customFormat="1" ht="11.25">
      <c r="B772" s="222"/>
      <c r="C772" s="223"/>
      <c r="D772" s="208" t="s">
        <v>142</v>
      </c>
      <c r="E772" s="224" t="s">
        <v>1</v>
      </c>
      <c r="F772" s="225" t="s">
        <v>176</v>
      </c>
      <c r="G772" s="223"/>
      <c r="H772" s="226">
        <v>6</v>
      </c>
      <c r="I772" s="227"/>
      <c r="J772" s="223"/>
      <c r="K772" s="223"/>
      <c r="L772" s="228"/>
      <c r="M772" s="229"/>
      <c r="N772" s="230"/>
      <c r="O772" s="230"/>
      <c r="P772" s="230"/>
      <c r="Q772" s="230"/>
      <c r="R772" s="230"/>
      <c r="S772" s="230"/>
      <c r="T772" s="231"/>
      <c r="AT772" s="232" t="s">
        <v>142</v>
      </c>
      <c r="AU772" s="232" t="s">
        <v>83</v>
      </c>
      <c r="AV772" s="13" t="s">
        <v>85</v>
      </c>
      <c r="AW772" s="13" t="s">
        <v>31</v>
      </c>
      <c r="AX772" s="13" t="s">
        <v>75</v>
      </c>
      <c r="AY772" s="232" t="s">
        <v>132</v>
      </c>
    </row>
    <row r="773" spans="1:65" s="14" customFormat="1" ht="11.25">
      <c r="B773" s="233"/>
      <c r="C773" s="234"/>
      <c r="D773" s="208" t="s">
        <v>142</v>
      </c>
      <c r="E773" s="235" t="s">
        <v>1</v>
      </c>
      <c r="F773" s="236" t="s">
        <v>145</v>
      </c>
      <c r="G773" s="234"/>
      <c r="H773" s="237">
        <v>6</v>
      </c>
      <c r="I773" s="238"/>
      <c r="J773" s="234"/>
      <c r="K773" s="234"/>
      <c r="L773" s="239"/>
      <c r="M773" s="240"/>
      <c r="N773" s="241"/>
      <c r="O773" s="241"/>
      <c r="P773" s="241"/>
      <c r="Q773" s="241"/>
      <c r="R773" s="241"/>
      <c r="S773" s="241"/>
      <c r="T773" s="242"/>
      <c r="AT773" s="243" t="s">
        <v>142</v>
      </c>
      <c r="AU773" s="243" t="s">
        <v>83</v>
      </c>
      <c r="AV773" s="14" t="s">
        <v>139</v>
      </c>
      <c r="AW773" s="14" t="s">
        <v>31</v>
      </c>
      <c r="AX773" s="14" t="s">
        <v>83</v>
      </c>
      <c r="AY773" s="243" t="s">
        <v>132</v>
      </c>
    </row>
    <row r="774" spans="1:65" s="2" customFormat="1" ht="21.75" customHeight="1">
      <c r="A774" s="34"/>
      <c r="B774" s="35"/>
      <c r="C774" s="244" t="s">
        <v>312</v>
      </c>
      <c r="D774" s="244" t="s">
        <v>441</v>
      </c>
      <c r="E774" s="245" t="s">
        <v>1199</v>
      </c>
      <c r="F774" s="246" t="s">
        <v>1200</v>
      </c>
      <c r="G774" s="247" t="s">
        <v>136</v>
      </c>
      <c r="H774" s="248">
        <v>6</v>
      </c>
      <c r="I774" s="249"/>
      <c r="J774" s="250">
        <f>ROUND(I774*H774,2)</f>
        <v>0</v>
      </c>
      <c r="K774" s="246" t="s">
        <v>137</v>
      </c>
      <c r="L774" s="39"/>
      <c r="M774" s="251" t="s">
        <v>1</v>
      </c>
      <c r="N774" s="252" t="s">
        <v>40</v>
      </c>
      <c r="O774" s="71"/>
      <c r="P774" s="204">
        <f>O774*H774</f>
        <v>0</v>
      </c>
      <c r="Q774" s="204">
        <v>0</v>
      </c>
      <c r="R774" s="204">
        <f>Q774*H774</f>
        <v>0</v>
      </c>
      <c r="S774" s="204">
        <v>0</v>
      </c>
      <c r="T774" s="205">
        <f>S774*H774</f>
        <v>0</v>
      </c>
      <c r="U774" s="34"/>
      <c r="V774" s="34"/>
      <c r="W774" s="34"/>
      <c r="X774" s="34"/>
      <c r="Y774" s="34"/>
      <c r="Z774" s="34"/>
      <c r="AA774" s="34"/>
      <c r="AB774" s="34"/>
      <c r="AC774" s="34"/>
      <c r="AD774" s="34"/>
      <c r="AE774" s="34"/>
      <c r="AR774" s="206" t="s">
        <v>139</v>
      </c>
      <c r="AT774" s="206" t="s">
        <v>441</v>
      </c>
      <c r="AU774" s="206" t="s">
        <v>83</v>
      </c>
      <c r="AY774" s="17" t="s">
        <v>132</v>
      </c>
      <c r="BE774" s="207">
        <f>IF(N774="základní",J774,0)</f>
        <v>0</v>
      </c>
      <c r="BF774" s="207">
        <f>IF(N774="snížená",J774,0)</f>
        <v>0</v>
      </c>
      <c r="BG774" s="207">
        <f>IF(N774="zákl. přenesená",J774,0)</f>
        <v>0</v>
      </c>
      <c r="BH774" s="207">
        <f>IF(N774="sníž. přenesená",J774,0)</f>
        <v>0</v>
      </c>
      <c r="BI774" s="207">
        <f>IF(N774="nulová",J774,0)</f>
        <v>0</v>
      </c>
      <c r="BJ774" s="17" t="s">
        <v>83</v>
      </c>
      <c r="BK774" s="207">
        <f>ROUND(I774*H774,2)</f>
        <v>0</v>
      </c>
      <c r="BL774" s="17" t="s">
        <v>139</v>
      </c>
      <c r="BM774" s="206" t="s">
        <v>1201</v>
      </c>
    </row>
    <row r="775" spans="1:65" s="2" customFormat="1" ht="58.5">
      <c r="A775" s="34"/>
      <c r="B775" s="35"/>
      <c r="C775" s="36"/>
      <c r="D775" s="208" t="s">
        <v>141</v>
      </c>
      <c r="E775" s="36"/>
      <c r="F775" s="209" t="s">
        <v>1202</v>
      </c>
      <c r="G775" s="36"/>
      <c r="H775" s="36"/>
      <c r="I775" s="115"/>
      <c r="J775" s="36"/>
      <c r="K775" s="36"/>
      <c r="L775" s="39"/>
      <c r="M775" s="210"/>
      <c r="N775" s="211"/>
      <c r="O775" s="71"/>
      <c r="P775" s="71"/>
      <c r="Q775" s="71"/>
      <c r="R775" s="71"/>
      <c r="S775" s="71"/>
      <c r="T775" s="72"/>
      <c r="U775" s="34"/>
      <c r="V775" s="34"/>
      <c r="W775" s="34"/>
      <c r="X775" s="34"/>
      <c r="Y775" s="34"/>
      <c r="Z775" s="34"/>
      <c r="AA775" s="34"/>
      <c r="AB775" s="34"/>
      <c r="AC775" s="34"/>
      <c r="AD775" s="34"/>
      <c r="AE775" s="34"/>
      <c r="AT775" s="17" t="s">
        <v>141</v>
      </c>
      <c r="AU775" s="17" t="s">
        <v>83</v>
      </c>
    </row>
    <row r="776" spans="1:65" s="12" customFormat="1" ht="11.25">
      <c r="B776" s="212"/>
      <c r="C776" s="213"/>
      <c r="D776" s="208" t="s">
        <v>142</v>
      </c>
      <c r="E776" s="214" t="s">
        <v>1</v>
      </c>
      <c r="F776" s="215" t="s">
        <v>1203</v>
      </c>
      <c r="G776" s="213"/>
      <c r="H776" s="214" t="s">
        <v>1</v>
      </c>
      <c r="I776" s="216"/>
      <c r="J776" s="213"/>
      <c r="K776" s="213"/>
      <c r="L776" s="217"/>
      <c r="M776" s="218"/>
      <c r="N776" s="219"/>
      <c r="O776" s="219"/>
      <c r="P776" s="219"/>
      <c r="Q776" s="219"/>
      <c r="R776" s="219"/>
      <c r="S776" s="219"/>
      <c r="T776" s="220"/>
      <c r="AT776" s="221" t="s">
        <v>142</v>
      </c>
      <c r="AU776" s="221" t="s">
        <v>83</v>
      </c>
      <c r="AV776" s="12" t="s">
        <v>83</v>
      </c>
      <c r="AW776" s="12" t="s">
        <v>31</v>
      </c>
      <c r="AX776" s="12" t="s">
        <v>75</v>
      </c>
      <c r="AY776" s="221" t="s">
        <v>132</v>
      </c>
    </row>
    <row r="777" spans="1:65" s="13" customFormat="1" ht="11.25">
      <c r="B777" s="222"/>
      <c r="C777" s="223"/>
      <c r="D777" s="208" t="s">
        <v>142</v>
      </c>
      <c r="E777" s="224" t="s">
        <v>1</v>
      </c>
      <c r="F777" s="225" t="s">
        <v>176</v>
      </c>
      <c r="G777" s="223"/>
      <c r="H777" s="226">
        <v>6</v>
      </c>
      <c r="I777" s="227"/>
      <c r="J777" s="223"/>
      <c r="K777" s="223"/>
      <c r="L777" s="228"/>
      <c r="M777" s="229"/>
      <c r="N777" s="230"/>
      <c r="O777" s="230"/>
      <c r="P777" s="230"/>
      <c r="Q777" s="230"/>
      <c r="R777" s="230"/>
      <c r="S777" s="230"/>
      <c r="T777" s="231"/>
      <c r="AT777" s="232" t="s">
        <v>142</v>
      </c>
      <c r="AU777" s="232" t="s">
        <v>83</v>
      </c>
      <c r="AV777" s="13" t="s">
        <v>85</v>
      </c>
      <c r="AW777" s="13" t="s">
        <v>31</v>
      </c>
      <c r="AX777" s="13" t="s">
        <v>75</v>
      </c>
      <c r="AY777" s="232" t="s">
        <v>132</v>
      </c>
    </row>
    <row r="778" spans="1:65" s="14" customFormat="1" ht="11.25">
      <c r="B778" s="233"/>
      <c r="C778" s="234"/>
      <c r="D778" s="208" t="s">
        <v>142</v>
      </c>
      <c r="E778" s="235" t="s">
        <v>1</v>
      </c>
      <c r="F778" s="236" t="s">
        <v>145</v>
      </c>
      <c r="G778" s="234"/>
      <c r="H778" s="237">
        <v>6</v>
      </c>
      <c r="I778" s="238"/>
      <c r="J778" s="234"/>
      <c r="K778" s="234"/>
      <c r="L778" s="239"/>
      <c r="M778" s="240"/>
      <c r="N778" s="241"/>
      <c r="O778" s="241"/>
      <c r="P778" s="241"/>
      <c r="Q778" s="241"/>
      <c r="R778" s="241"/>
      <c r="S778" s="241"/>
      <c r="T778" s="242"/>
      <c r="AT778" s="243" t="s">
        <v>142</v>
      </c>
      <c r="AU778" s="243" t="s">
        <v>83</v>
      </c>
      <c r="AV778" s="14" t="s">
        <v>139</v>
      </c>
      <c r="AW778" s="14" t="s">
        <v>31</v>
      </c>
      <c r="AX778" s="14" t="s">
        <v>83</v>
      </c>
      <c r="AY778" s="243" t="s">
        <v>132</v>
      </c>
    </row>
    <row r="779" spans="1:65" s="2" customFormat="1" ht="21.75" customHeight="1">
      <c r="A779" s="34"/>
      <c r="B779" s="35"/>
      <c r="C779" s="244" t="s">
        <v>601</v>
      </c>
      <c r="D779" s="244" t="s">
        <v>441</v>
      </c>
      <c r="E779" s="245" t="s">
        <v>1204</v>
      </c>
      <c r="F779" s="246" t="s">
        <v>1205</v>
      </c>
      <c r="G779" s="247" t="s">
        <v>136</v>
      </c>
      <c r="H779" s="248">
        <v>210</v>
      </c>
      <c r="I779" s="249"/>
      <c r="J779" s="250">
        <f>ROUND(I779*H779,2)</f>
        <v>0</v>
      </c>
      <c r="K779" s="246" t="s">
        <v>137</v>
      </c>
      <c r="L779" s="39"/>
      <c r="M779" s="251" t="s">
        <v>1</v>
      </c>
      <c r="N779" s="252" t="s">
        <v>40</v>
      </c>
      <c r="O779" s="71"/>
      <c r="P779" s="204">
        <f>O779*H779</f>
        <v>0</v>
      </c>
      <c r="Q779" s="204">
        <v>0</v>
      </c>
      <c r="R779" s="204">
        <f>Q779*H779</f>
        <v>0</v>
      </c>
      <c r="S779" s="204">
        <v>0</v>
      </c>
      <c r="T779" s="205">
        <f>S779*H779</f>
        <v>0</v>
      </c>
      <c r="U779" s="34"/>
      <c r="V779" s="34"/>
      <c r="W779" s="34"/>
      <c r="X779" s="34"/>
      <c r="Y779" s="34"/>
      <c r="Z779" s="34"/>
      <c r="AA779" s="34"/>
      <c r="AB779" s="34"/>
      <c r="AC779" s="34"/>
      <c r="AD779" s="34"/>
      <c r="AE779" s="34"/>
      <c r="AR779" s="206" t="s">
        <v>139</v>
      </c>
      <c r="AT779" s="206" t="s">
        <v>441</v>
      </c>
      <c r="AU779" s="206" t="s">
        <v>83</v>
      </c>
      <c r="AY779" s="17" t="s">
        <v>132</v>
      </c>
      <c r="BE779" s="207">
        <f>IF(N779="základní",J779,0)</f>
        <v>0</v>
      </c>
      <c r="BF779" s="207">
        <f>IF(N779="snížená",J779,0)</f>
        <v>0</v>
      </c>
      <c r="BG779" s="207">
        <f>IF(N779="zákl. přenesená",J779,0)</f>
        <v>0</v>
      </c>
      <c r="BH779" s="207">
        <f>IF(N779="sníž. přenesená",J779,0)</f>
        <v>0</v>
      </c>
      <c r="BI779" s="207">
        <f>IF(N779="nulová",J779,0)</f>
        <v>0</v>
      </c>
      <c r="BJ779" s="17" t="s">
        <v>83</v>
      </c>
      <c r="BK779" s="207">
        <f>ROUND(I779*H779,2)</f>
        <v>0</v>
      </c>
      <c r="BL779" s="17" t="s">
        <v>139</v>
      </c>
      <c r="BM779" s="206" t="s">
        <v>1206</v>
      </c>
    </row>
    <row r="780" spans="1:65" s="2" customFormat="1" ht="58.5">
      <c r="A780" s="34"/>
      <c r="B780" s="35"/>
      <c r="C780" s="36"/>
      <c r="D780" s="208" t="s">
        <v>141</v>
      </c>
      <c r="E780" s="36"/>
      <c r="F780" s="209" t="s">
        <v>1207</v>
      </c>
      <c r="G780" s="36"/>
      <c r="H780" s="36"/>
      <c r="I780" s="115"/>
      <c r="J780" s="36"/>
      <c r="K780" s="36"/>
      <c r="L780" s="39"/>
      <c r="M780" s="210"/>
      <c r="N780" s="211"/>
      <c r="O780" s="71"/>
      <c r="P780" s="71"/>
      <c r="Q780" s="71"/>
      <c r="R780" s="71"/>
      <c r="S780" s="71"/>
      <c r="T780" s="72"/>
      <c r="U780" s="34"/>
      <c r="V780" s="34"/>
      <c r="W780" s="34"/>
      <c r="X780" s="34"/>
      <c r="Y780" s="34"/>
      <c r="Z780" s="34"/>
      <c r="AA780" s="34"/>
      <c r="AB780" s="34"/>
      <c r="AC780" s="34"/>
      <c r="AD780" s="34"/>
      <c r="AE780" s="34"/>
      <c r="AT780" s="17" t="s">
        <v>141</v>
      </c>
      <c r="AU780" s="17" t="s">
        <v>83</v>
      </c>
    </row>
    <row r="781" spans="1:65" s="12" customFormat="1" ht="11.25">
      <c r="B781" s="212"/>
      <c r="C781" s="213"/>
      <c r="D781" s="208" t="s">
        <v>142</v>
      </c>
      <c r="E781" s="214" t="s">
        <v>1</v>
      </c>
      <c r="F781" s="215" t="s">
        <v>1025</v>
      </c>
      <c r="G781" s="213"/>
      <c r="H781" s="214" t="s">
        <v>1</v>
      </c>
      <c r="I781" s="216"/>
      <c r="J781" s="213"/>
      <c r="K781" s="213"/>
      <c r="L781" s="217"/>
      <c r="M781" s="218"/>
      <c r="N781" s="219"/>
      <c r="O781" s="219"/>
      <c r="P781" s="219"/>
      <c r="Q781" s="219"/>
      <c r="R781" s="219"/>
      <c r="S781" s="219"/>
      <c r="T781" s="220"/>
      <c r="AT781" s="221" t="s">
        <v>142</v>
      </c>
      <c r="AU781" s="221" t="s">
        <v>83</v>
      </c>
      <c r="AV781" s="12" t="s">
        <v>83</v>
      </c>
      <c r="AW781" s="12" t="s">
        <v>31</v>
      </c>
      <c r="AX781" s="12" t="s">
        <v>75</v>
      </c>
      <c r="AY781" s="221" t="s">
        <v>132</v>
      </c>
    </row>
    <row r="782" spans="1:65" s="13" customFormat="1" ht="11.25">
      <c r="B782" s="222"/>
      <c r="C782" s="223"/>
      <c r="D782" s="208" t="s">
        <v>142</v>
      </c>
      <c r="E782" s="224" t="s">
        <v>1</v>
      </c>
      <c r="F782" s="225" t="s">
        <v>1032</v>
      </c>
      <c r="G782" s="223"/>
      <c r="H782" s="226">
        <v>210</v>
      </c>
      <c r="I782" s="227"/>
      <c r="J782" s="223"/>
      <c r="K782" s="223"/>
      <c r="L782" s="228"/>
      <c r="M782" s="229"/>
      <c r="N782" s="230"/>
      <c r="O782" s="230"/>
      <c r="P782" s="230"/>
      <c r="Q782" s="230"/>
      <c r="R782" s="230"/>
      <c r="S782" s="230"/>
      <c r="T782" s="231"/>
      <c r="AT782" s="232" t="s">
        <v>142</v>
      </c>
      <c r="AU782" s="232" t="s">
        <v>83</v>
      </c>
      <c r="AV782" s="13" t="s">
        <v>85</v>
      </c>
      <c r="AW782" s="13" t="s">
        <v>31</v>
      </c>
      <c r="AX782" s="13" t="s">
        <v>75</v>
      </c>
      <c r="AY782" s="232" t="s">
        <v>132</v>
      </c>
    </row>
    <row r="783" spans="1:65" s="14" customFormat="1" ht="11.25">
      <c r="B783" s="233"/>
      <c r="C783" s="234"/>
      <c r="D783" s="208" t="s">
        <v>142</v>
      </c>
      <c r="E783" s="235" t="s">
        <v>1</v>
      </c>
      <c r="F783" s="236" t="s">
        <v>145</v>
      </c>
      <c r="G783" s="234"/>
      <c r="H783" s="237">
        <v>210</v>
      </c>
      <c r="I783" s="238"/>
      <c r="J783" s="234"/>
      <c r="K783" s="234"/>
      <c r="L783" s="239"/>
      <c r="M783" s="240"/>
      <c r="N783" s="241"/>
      <c r="O783" s="241"/>
      <c r="P783" s="241"/>
      <c r="Q783" s="241"/>
      <c r="R783" s="241"/>
      <c r="S783" s="241"/>
      <c r="T783" s="242"/>
      <c r="AT783" s="243" t="s">
        <v>142</v>
      </c>
      <c r="AU783" s="243" t="s">
        <v>83</v>
      </c>
      <c r="AV783" s="14" t="s">
        <v>139</v>
      </c>
      <c r="AW783" s="14" t="s">
        <v>31</v>
      </c>
      <c r="AX783" s="14" t="s">
        <v>83</v>
      </c>
      <c r="AY783" s="243" t="s">
        <v>132</v>
      </c>
    </row>
    <row r="784" spans="1:65" s="2" customFormat="1" ht="21.75" customHeight="1">
      <c r="A784" s="34"/>
      <c r="B784" s="35"/>
      <c r="C784" s="244" t="s">
        <v>606</v>
      </c>
      <c r="D784" s="244" t="s">
        <v>441</v>
      </c>
      <c r="E784" s="245" t="s">
        <v>1208</v>
      </c>
      <c r="F784" s="246" t="s">
        <v>1209</v>
      </c>
      <c r="G784" s="247" t="s">
        <v>136</v>
      </c>
      <c r="H784" s="248">
        <v>4</v>
      </c>
      <c r="I784" s="249"/>
      <c r="J784" s="250">
        <f>ROUND(I784*H784,2)</f>
        <v>0</v>
      </c>
      <c r="K784" s="246" t="s">
        <v>137</v>
      </c>
      <c r="L784" s="39"/>
      <c r="M784" s="251" t="s">
        <v>1</v>
      </c>
      <c r="N784" s="252" t="s">
        <v>40</v>
      </c>
      <c r="O784" s="71"/>
      <c r="P784" s="204">
        <f>O784*H784</f>
        <v>0</v>
      </c>
      <c r="Q784" s="204">
        <v>0</v>
      </c>
      <c r="R784" s="204">
        <f>Q784*H784</f>
        <v>0</v>
      </c>
      <c r="S784" s="204">
        <v>0</v>
      </c>
      <c r="T784" s="205">
        <f>S784*H784</f>
        <v>0</v>
      </c>
      <c r="U784" s="34"/>
      <c r="V784" s="34"/>
      <c r="W784" s="34"/>
      <c r="X784" s="34"/>
      <c r="Y784" s="34"/>
      <c r="Z784" s="34"/>
      <c r="AA784" s="34"/>
      <c r="AB784" s="34"/>
      <c r="AC784" s="34"/>
      <c r="AD784" s="34"/>
      <c r="AE784" s="34"/>
      <c r="AR784" s="206" t="s">
        <v>139</v>
      </c>
      <c r="AT784" s="206" t="s">
        <v>441</v>
      </c>
      <c r="AU784" s="206" t="s">
        <v>83</v>
      </c>
      <c r="AY784" s="17" t="s">
        <v>132</v>
      </c>
      <c r="BE784" s="207">
        <f>IF(N784="základní",J784,0)</f>
        <v>0</v>
      </c>
      <c r="BF784" s="207">
        <f>IF(N784="snížená",J784,0)</f>
        <v>0</v>
      </c>
      <c r="BG784" s="207">
        <f>IF(N784="zákl. přenesená",J784,0)</f>
        <v>0</v>
      </c>
      <c r="BH784" s="207">
        <f>IF(N784="sníž. přenesená",J784,0)</f>
        <v>0</v>
      </c>
      <c r="BI784" s="207">
        <f>IF(N784="nulová",J784,0)</f>
        <v>0</v>
      </c>
      <c r="BJ784" s="17" t="s">
        <v>83</v>
      </c>
      <c r="BK784" s="207">
        <f>ROUND(I784*H784,2)</f>
        <v>0</v>
      </c>
      <c r="BL784" s="17" t="s">
        <v>139</v>
      </c>
      <c r="BM784" s="206" t="s">
        <v>1210</v>
      </c>
    </row>
    <row r="785" spans="1:65" s="2" customFormat="1" ht="58.5">
      <c r="A785" s="34"/>
      <c r="B785" s="35"/>
      <c r="C785" s="36"/>
      <c r="D785" s="208" t="s">
        <v>141</v>
      </c>
      <c r="E785" s="36"/>
      <c r="F785" s="209" t="s">
        <v>1211</v>
      </c>
      <c r="G785" s="36"/>
      <c r="H785" s="36"/>
      <c r="I785" s="115"/>
      <c r="J785" s="36"/>
      <c r="K785" s="36"/>
      <c r="L785" s="39"/>
      <c r="M785" s="210"/>
      <c r="N785" s="211"/>
      <c r="O785" s="71"/>
      <c r="P785" s="71"/>
      <c r="Q785" s="71"/>
      <c r="R785" s="71"/>
      <c r="S785" s="71"/>
      <c r="T785" s="72"/>
      <c r="U785" s="34"/>
      <c r="V785" s="34"/>
      <c r="W785" s="34"/>
      <c r="X785" s="34"/>
      <c r="Y785" s="34"/>
      <c r="Z785" s="34"/>
      <c r="AA785" s="34"/>
      <c r="AB785" s="34"/>
      <c r="AC785" s="34"/>
      <c r="AD785" s="34"/>
      <c r="AE785" s="34"/>
      <c r="AT785" s="17" t="s">
        <v>141</v>
      </c>
      <c r="AU785" s="17" t="s">
        <v>83</v>
      </c>
    </row>
    <row r="786" spans="1:65" s="12" customFormat="1" ht="11.25">
      <c r="B786" s="212"/>
      <c r="C786" s="213"/>
      <c r="D786" s="208" t="s">
        <v>142</v>
      </c>
      <c r="E786" s="214" t="s">
        <v>1</v>
      </c>
      <c r="F786" s="215" t="s">
        <v>1025</v>
      </c>
      <c r="G786" s="213"/>
      <c r="H786" s="214" t="s">
        <v>1</v>
      </c>
      <c r="I786" s="216"/>
      <c r="J786" s="213"/>
      <c r="K786" s="213"/>
      <c r="L786" s="217"/>
      <c r="M786" s="218"/>
      <c r="N786" s="219"/>
      <c r="O786" s="219"/>
      <c r="P786" s="219"/>
      <c r="Q786" s="219"/>
      <c r="R786" s="219"/>
      <c r="S786" s="219"/>
      <c r="T786" s="220"/>
      <c r="AT786" s="221" t="s">
        <v>142</v>
      </c>
      <c r="AU786" s="221" t="s">
        <v>83</v>
      </c>
      <c r="AV786" s="12" t="s">
        <v>83</v>
      </c>
      <c r="AW786" s="12" t="s">
        <v>31</v>
      </c>
      <c r="AX786" s="12" t="s">
        <v>75</v>
      </c>
      <c r="AY786" s="221" t="s">
        <v>132</v>
      </c>
    </row>
    <row r="787" spans="1:65" s="13" customFormat="1" ht="11.25">
      <c r="B787" s="222"/>
      <c r="C787" s="223"/>
      <c r="D787" s="208" t="s">
        <v>142</v>
      </c>
      <c r="E787" s="224" t="s">
        <v>1</v>
      </c>
      <c r="F787" s="225" t="s">
        <v>139</v>
      </c>
      <c r="G787" s="223"/>
      <c r="H787" s="226">
        <v>4</v>
      </c>
      <c r="I787" s="227"/>
      <c r="J787" s="223"/>
      <c r="K787" s="223"/>
      <c r="L787" s="228"/>
      <c r="M787" s="229"/>
      <c r="N787" s="230"/>
      <c r="O787" s="230"/>
      <c r="P787" s="230"/>
      <c r="Q787" s="230"/>
      <c r="R787" s="230"/>
      <c r="S787" s="230"/>
      <c r="T787" s="231"/>
      <c r="AT787" s="232" t="s">
        <v>142</v>
      </c>
      <c r="AU787" s="232" t="s">
        <v>83</v>
      </c>
      <c r="AV787" s="13" t="s">
        <v>85</v>
      </c>
      <c r="AW787" s="13" t="s">
        <v>31</v>
      </c>
      <c r="AX787" s="13" t="s">
        <v>75</v>
      </c>
      <c r="AY787" s="232" t="s">
        <v>132</v>
      </c>
    </row>
    <row r="788" spans="1:65" s="14" customFormat="1" ht="11.25">
      <c r="B788" s="233"/>
      <c r="C788" s="234"/>
      <c r="D788" s="208" t="s">
        <v>142</v>
      </c>
      <c r="E788" s="235" t="s">
        <v>1</v>
      </c>
      <c r="F788" s="236" t="s">
        <v>145</v>
      </c>
      <c r="G788" s="234"/>
      <c r="H788" s="237">
        <v>4</v>
      </c>
      <c r="I788" s="238"/>
      <c r="J788" s="234"/>
      <c r="K788" s="234"/>
      <c r="L788" s="239"/>
      <c r="M788" s="240"/>
      <c r="N788" s="241"/>
      <c r="O788" s="241"/>
      <c r="P788" s="241"/>
      <c r="Q788" s="241"/>
      <c r="R788" s="241"/>
      <c r="S788" s="241"/>
      <c r="T788" s="242"/>
      <c r="AT788" s="243" t="s">
        <v>142</v>
      </c>
      <c r="AU788" s="243" t="s">
        <v>83</v>
      </c>
      <c r="AV788" s="14" t="s">
        <v>139</v>
      </c>
      <c r="AW788" s="14" t="s">
        <v>31</v>
      </c>
      <c r="AX788" s="14" t="s">
        <v>83</v>
      </c>
      <c r="AY788" s="243" t="s">
        <v>132</v>
      </c>
    </row>
    <row r="789" spans="1:65" s="2" customFormat="1" ht="21.75" customHeight="1">
      <c r="A789" s="34"/>
      <c r="B789" s="35"/>
      <c r="C789" s="244" t="s">
        <v>611</v>
      </c>
      <c r="D789" s="244" t="s">
        <v>441</v>
      </c>
      <c r="E789" s="245" t="s">
        <v>637</v>
      </c>
      <c r="F789" s="246" t="s">
        <v>638</v>
      </c>
      <c r="G789" s="247" t="s">
        <v>492</v>
      </c>
      <c r="H789" s="248">
        <v>139.94999999999999</v>
      </c>
      <c r="I789" s="249"/>
      <c r="J789" s="250">
        <f>ROUND(I789*H789,2)</f>
        <v>0</v>
      </c>
      <c r="K789" s="246" t="s">
        <v>137</v>
      </c>
      <c r="L789" s="39"/>
      <c r="M789" s="251" t="s">
        <v>1</v>
      </c>
      <c r="N789" s="252" t="s">
        <v>40</v>
      </c>
      <c r="O789" s="71"/>
      <c r="P789" s="204">
        <f>O789*H789</f>
        <v>0</v>
      </c>
      <c r="Q789" s="204">
        <v>0</v>
      </c>
      <c r="R789" s="204">
        <f>Q789*H789</f>
        <v>0</v>
      </c>
      <c r="S789" s="204">
        <v>0</v>
      </c>
      <c r="T789" s="205">
        <f>S789*H789</f>
        <v>0</v>
      </c>
      <c r="U789" s="34"/>
      <c r="V789" s="34"/>
      <c r="W789" s="34"/>
      <c r="X789" s="34"/>
      <c r="Y789" s="34"/>
      <c r="Z789" s="34"/>
      <c r="AA789" s="34"/>
      <c r="AB789" s="34"/>
      <c r="AC789" s="34"/>
      <c r="AD789" s="34"/>
      <c r="AE789" s="34"/>
      <c r="AR789" s="206" t="s">
        <v>139</v>
      </c>
      <c r="AT789" s="206" t="s">
        <v>441</v>
      </c>
      <c r="AU789" s="206" t="s">
        <v>83</v>
      </c>
      <c r="AY789" s="17" t="s">
        <v>132</v>
      </c>
      <c r="BE789" s="207">
        <f>IF(N789="základní",J789,0)</f>
        <v>0</v>
      </c>
      <c r="BF789" s="207">
        <f>IF(N789="snížená",J789,0)</f>
        <v>0</v>
      </c>
      <c r="BG789" s="207">
        <f>IF(N789="zákl. přenesená",J789,0)</f>
        <v>0</v>
      </c>
      <c r="BH789" s="207">
        <f>IF(N789="sníž. přenesená",J789,0)</f>
        <v>0</v>
      </c>
      <c r="BI789" s="207">
        <f>IF(N789="nulová",J789,0)</f>
        <v>0</v>
      </c>
      <c r="BJ789" s="17" t="s">
        <v>83</v>
      </c>
      <c r="BK789" s="207">
        <f>ROUND(I789*H789,2)</f>
        <v>0</v>
      </c>
      <c r="BL789" s="17" t="s">
        <v>139</v>
      </c>
      <c r="BM789" s="206" t="s">
        <v>1212</v>
      </c>
    </row>
    <row r="790" spans="1:65" s="2" customFormat="1" ht="39">
      <c r="A790" s="34"/>
      <c r="B790" s="35"/>
      <c r="C790" s="36"/>
      <c r="D790" s="208" t="s">
        <v>141</v>
      </c>
      <c r="E790" s="36"/>
      <c r="F790" s="209" t="s">
        <v>640</v>
      </c>
      <c r="G790" s="36"/>
      <c r="H790" s="36"/>
      <c r="I790" s="115"/>
      <c r="J790" s="36"/>
      <c r="K790" s="36"/>
      <c r="L790" s="39"/>
      <c r="M790" s="210"/>
      <c r="N790" s="211"/>
      <c r="O790" s="71"/>
      <c r="P790" s="71"/>
      <c r="Q790" s="71"/>
      <c r="R790" s="71"/>
      <c r="S790" s="71"/>
      <c r="T790" s="72"/>
      <c r="U790" s="34"/>
      <c r="V790" s="34"/>
      <c r="W790" s="34"/>
      <c r="X790" s="34"/>
      <c r="Y790" s="34"/>
      <c r="Z790" s="34"/>
      <c r="AA790" s="34"/>
      <c r="AB790" s="34"/>
      <c r="AC790" s="34"/>
      <c r="AD790" s="34"/>
      <c r="AE790" s="34"/>
      <c r="AT790" s="17" t="s">
        <v>141</v>
      </c>
      <c r="AU790" s="17" t="s">
        <v>83</v>
      </c>
    </row>
    <row r="791" spans="1:65" s="12" customFormat="1" ht="11.25">
      <c r="B791" s="212"/>
      <c r="C791" s="213"/>
      <c r="D791" s="208" t="s">
        <v>142</v>
      </c>
      <c r="E791" s="214" t="s">
        <v>1</v>
      </c>
      <c r="F791" s="215" t="s">
        <v>1017</v>
      </c>
      <c r="G791" s="213"/>
      <c r="H791" s="214" t="s">
        <v>1</v>
      </c>
      <c r="I791" s="216"/>
      <c r="J791" s="213"/>
      <c r="K791" s="213"/>
      <c r="L791" s="217"/>
      <c r="M791" s="218"/>
      <c r="N791" s="219"/>
      <c r="O791" s="219"/>
      <c r="P791" s="219"/>
      <c r="Q791" s="219"/>
      <c r="R791" s="219"/>
      <c r="S791" s="219"/>
      <c r="T791" s="220"/>
      <c r="AT791" s="221" t="s">
        <v>142</v>
      </c>
      <c r="AU791" s="221" t="s">
        <v>83</v>
      </c>
      <c r="AV791" s="12" t="s">
        <v>83</v>
      </c>
      <c r="AW791" s="12" t="s">
        <v>31</v>
      </c>
      <c r="AX791" s="12" t="s">
        <v>75</v>
      </c>
      <c r="AY791" s="221" t="s">
        <v>132</v>
      </c>
    </row>
    <row r="792" spans="1:65" s="12" customFormat="1" ht="11.25">
      <c r="B792" s="212"/>
      <c r="C792" s="213"/>
      <c r="D792" s="208" t="s">
        <v>142</v>
      </c>
      <c r="E792" s="214" t="s">
        <v>1</v>
      </c>
      <c r="F792" s="215" t="s">
        <v>874</v>
      </c>
      <c r="G792" s="213"/>
      <c r="H792" s="214" t="s">
        <v>1</v>
      </c>
      <c r="I792" s="216"/>
      <c r="J792" s="213"/>
      <c r="K792" s="213"/>
      <c r="L792" s="217"/>
      <c r="M792" s="218"/>
      <c r="N792" s="219"/>
      <c r="O792" s="219"/>
      <c r="P792" s="219"/>
      <c r="Q792" s="219"/>
      <c r="R792" s="219"/>
      <c r="S792" s="219"/>
      <c r="T792" s="220"/>
      <c r="AT792" s="221" t="s">
        <v>142</v>
      </c>
      <c r="AU792" s="221" t="s">
        <v>83</v>
      </c>
      <c r="AV792" s="12" t="s">
        <v>83</v>
      </c>
      <c r="AW792" s="12" t="s">
        <v>31</v>
      </c>
      <c r="AX792" s="12" t="s">
        <v>75</v>
      </c>
      <c r="AY792" s="221" t="s">
        <v>132</v>
      </c>
    </row>
    <row r="793" spans="1:65" s="13" customFormat="1" ht="11.25">
      <c r="B793" s="222"/>
      <c r="C793" s="223"/>
      <c r="D793" s="208" t="s">
        <v>142</v>
      </c>
      <c r="E793" s="224" t="s">
        <v>1</v>
      </c>
      <c r="F793" s="225" t="s">
        <v>1213</v>
      </c>
      <c r="G793" s="223"/>
      <c r="H793" s="226">
        <v>4.8</v>
      </c>
      <c r="I793" s="227"/>
      <c r="J793" s="223"/>
      <c r="K793" s="223"/>
      <c r="L793" s="228"/>
      <c r="M793" s="229"/>
      <c r="N793" s="230"/>
      <c r="O793" s="230"/>
      <c r="P793" s="230"/>
      <c r="Q793" s="230"/>
      <c r="R793" s="230"/>
      <c r="S793" s="230"/>
      <c r="T793" s="231"/>
      <c r="AT793" s="232" t="s">
        <v>142</v>
      </c>
      <c r="AU793" s="232" t="s">
        <v>83</v>
      </c>
      <c r="AV793" s="13" t="s">
        <v>85</v>
      </c>
      <c r="AW793" s="13" t="s">
        <v>31</v>
      </c>
      <c r="AX793" s="13" t="s">
        <v>75</v>
      </c>
      <c r="AY793" s="232" t="s">
        <v>132</v>
      </c>
    </row>
    <row r="794" spans="1:65" s="12" customFormat="1" ht="11.25">
      <c r="B794" s="212"/>
      <c r="C794" s="213"/>
      <c r="D794" s="208" t="s">
        <v>142</v>
      </c>
      <c r="E794" s="214" t="s">
        <v>1</v>
      </c>
      <c r="F794" s="215" t="s">
        <v>943</v>
      </c>
      <c r="G794" s="213"/>
      <c r="H794" s="214" t="s">
        <v>1</v>
      </c>
      <c r="I794" s="216"/>
      <c r="J794" s="213"/>
      <c r="K794" s="213"/>
      <c r="L794" s="217"/>
      <c r="M794" s="218"/>
      <c r="N794" s="219"/>
      <c r="O794" s="219"/>
      <c r="P794" s="219"/>
      <c r="Q794" s="219"/>
      <c r="R794" s="219"/>
      <c r="S794" s="219"/>
      <c r="T794" s="220"/>
      <c r="AT794" s="221" t="s">
        <v>142</v>
      </c>
      <c r="AU794" s="221" t="s">
        <v>83</v>
      </c>
      <c r="AV794" s="12" t="s">
        <v>83</v>
      </c>
      <c r="AW794" s="12" t="s">
        <v>31</v>
      </c>
      <c r="AX794" s="12" t="s">
        <v>75</v>
      </c>
      <c r="AY794" s="221" t="s">
        <v>132</v>
      </c>
    </row>
    <row r="795" spans="1:65" s="13" customFormat="1" ht="11.25">
      <c r="B795" s="222"/>
      <c r="C795" s="223"/>
      <c r="D795" s="208" t="s">
        <v>142</v>
      </c>
      <c r="E795" s="224" t="s">
        <v>1</v>
      </c>
      <c r="F795" s="225" t="s">
        <v>1214</v>
      </c>
      <c r="G795" s="223"/>
      <c r="H795" s="226">
        <v>3.6</v>
      </c>
      <c r="I795" s="227"/>
      <c r="J795" s="223"/>
      <c r="K795" s="223"/>
      <c r="L795" s="228"/>
      <c r="M795" s="229"/>
      <c r="N795" s="230"/>
      <c r="O795" s="230"/>
      <c r="P795" s="230"/>
      <c r="Q795" s="230"/>
      <c r="R795" s="230"/>
      <c r="S795" s="230"/>
      <c r="T795" s="231"/>
      <c r="AT795" s="232" t="s">
        <v>142</v>
      </c>
      <c r="AU795" s="232" t="s">
        <v>83</v>
      </c>
      <c r="AV795" s="13" t="s">
        <v>85</v>
      </c>
      <c r="AW795" s="13" t="s">
        <v>31</v>
      </c>
      <c r="AX795" s="13" t="s">
        <v>75</v>
      </c>
      <c r="AY795" s="232" t="s">
        <v>132</v>
      </c>
    </row>
    <row r="796" spans="1:65" s="12" customFormat="1" ht="11.25">
      <c r="B796" s="212"/>
      <c r="C796" s="213"/>
      <c r="D796" s="208" t="s">
        <v>142</v>
      </c>
      <c r="E796" s="214" t="s">
        <v>1</v>
      </c>
      <c r="F796" s="215" t="s">
        <v>944</v>
      </c>
      <c r="G796" s="213"/>
      <c r="H796" s="214" t="s">
        <v>1</v>
      </c>
      <c r="I796" s="216"/>
      <c r="J796" s="213"/>
      <c r="K796" s="213"/>
      <c r="L796" s="217"/>
      <c r="M796" s="218"/>
      <c r="N796" s="219"/>
      <c r="O796" s="219"/>
      <c r="P796" s="219"/>
      <c r="Q796" s="219"/>
      <c r="R796" s="219"/>
      <c r="S796" s="219"/>
      <c r="T796" s="220"/>
      <c r="AT796" s="221" t="s">
        <v>142</v>
      </c>
      <c r="AU796" s="221" t="s">
        <v>83</v>
      </c>
      <c r="AV796" s="12" t="s">
        <v>83</v>
      </c>
      <c r="AW796" s="12" t="s">
        <v>31</v>
      </c>
      <c r="AX796" s="12" t="s">
        <v>75</v>
      </c>
      <c r="AY796" s="221" t="s">
        <v>132</v>
      </c>
    </row>
    <row r="797" spans="1:65" s="13" customFormat="1" ht="11.25">
      <c r="B797" s="222"/>
      <c r="C797" s="223"/>
      <c r="D797" s="208" t="s">
        <v>142</v>
      </c>
      <c r="E797" s="224" t="s">
        <v>1</v>
      </c>
      <c r="F797" s="225" t="s">
        <v>1214</v>
      </c>
      <c r="G797" s="223"/>
      <c r="H797" s="226">
        <v>3.6</v>
      </c>
      <c r="I797" s="227"/>
      <c r="J797" s="223"/>
      <c r="K797" s="223"/>
      <c r="L797" s="228"/>
      <c r="M797" s="229"/>
      <c r="N797" s="230"/>
      <c r="O797" s="230"/>
      <c r="P797" s="230"/>
      <c r="Q797" s="230"/>
      <c r="R797" s="230"/>
      <c r="S797" s="230"/>
      <c r="T797" s="231"/>
      <c r="AT797" s="232" t="s">
        <v>142</v>
      </c>
      <c r="AU797" s="232" t="s">
        <v>83</v>
      </c>
      <c r="AV797" s="13" t="s">
        <v>85</v>
      </c>
      <c r="AW797" s="13" t="s">
        <v>31</v>
      </c>
      <c r="AX797" s="13" t="s">
        <v>75</v>
      </c>
      <c r="AY797" s="232" t="s">
        <v>132</v>
      </c>
    </row>
    <row r="798" spans="1:65" s="12" customFormat="1" ht="11.25">
      <c r="B798" s="212"/>
      <c r="C798" s="213"/>
      <c r="D798" s="208" t="s">
        <v>142</v>
      </c>
      <c r="E798" s="214" t="s">
        <v>1</v>
      </c>
      <c r="F798" s="215" t="s">
        <v>945</v>
      </c>
      <c r="G798" s="213"/>
      <c r="H798" s="214" t="s">
        <v>1</v>
      </c>
      <c r="I798" s="216"/>
      <c r="J798" s="213"/>
      <c r="K798" s="213"/>
      <c r="L798" s="217"/>
      <c r="M798" s="218"/>
      <c r="N798" s="219"/>
      <c r="O798" s="219"/>
      <c r="P798" s="219"/>
      <c r="Q798" s="219"/>
      <c r="R798" s="219"/>
      <c r="S798" s="219"/>
      <c r="T798" s="220"/>
      <c r="AT798" s="221" t="s">
        <v>142</v>
      </c>
      <c r="AU798" s="221" t="s">
        <v>83</v>
      </c>
      <c r="AV798" s="12" t="s">
        <v>83</v>
      </c>
      <c r="AW798" s="12" t="s">
        <v>31</v>
      </c>
      <c r="AX798" s="12" t="s">
        <v>75</v>
      </c>
      <c r="AY798" s="221" t="s">
        <v>132</v>
      </c>
    </row>
    <row r="799" spans="1:65" s="13" customFormat="1" ht="11.25">
      <c r="B799" s="222"/>
      <c r="C799" s="223"/>
      <c r="D799" s="208" t="s">
        <v>142</v>
      </c>
      <c r="E799" s="224" t="s">
        <v>1</v>
      </c>
      <c r="F799" s="225" t="s">
        <v>1215</v>
      </c>
      <c r="G799" s="223"/>
      <c r="H799" s="226">
        <v>2.4</v>
      </c>
      <c r="I799" s="227"/>
      <c r="J799" s="223"/>
      <c r="K799" s="223"/>
      <c r="L799" s="228"/>
      <c r="M799" s="229"/>
      <c r="N799" s="230"/>
      <c r="O799" s="230"/>
      <c r="P799" s="230"/>
      <c r="Q799" s="230"/>
      <c r="R799" s="230"/>
      <c r="S799" s="230"/>
      <c r="T799" s="231"/>
      <c r="AT799" s="232" t="s">
        <v>142</v>
      </c>
      <c r="AU799" s="232" t="s">
        <v>83</v>
      </c>
      <c r="AV799" s="13" t="s">
        <v>85</v>
      </c>
      <c r="AW799" s="13" t="s">
        <v>31</v>
      </c>
      <c r="AX799" s="13" t="s">
        <v>75</v>
      </c>
      <c r="AY799" s="232" t="s">
        <v>132</v>
      </c>
    </row>
    <row r="800" spans="1:65" s="12" customFormat="1" ht="11.25">
      <c r="B800" s="212"/>
      <c r="C800" s="213"/>
      <c r="D800" s="208" t="s">
        <v>142</v>
      </c>
      <c r="E800" s="214" t="s">
        <v>1</v>
      </c>
      <c r="F800" s="215" t="s">
        <v>876</v>
      </c>
      <c r="G800" s="213"/>
      <c r="H800" s="214" t="s">
        <v>1</v>
      </c>
      <c r="I800" s="216"/>
      <c r="J800" s="213"/>
      <c r="K800" s="213"/>
      <c r="L800" s="217"/>
      <c r="M800" s="218"/>
      <c r="N800" s="219"/>
      <c r="O800" s="219"/>
      <c r="P800" s="219"/>
      <c r="Q800" s="219"/>
      <c r="R800" s="219"/>
      <c r="S800" s="219"/>
      <c r="T800" s="220"/>
      <c r="AT800" s="221" t="s">
        <v>142</v>
      </c>
      <c r="AU800" s="221" t="s">
        <v>83</v>
      </c>
      <c r="AV800" s="12" t="s">
        <v>83</v>
      </c>
      <c r="AW800" s="12" t="s">
        <v>31</v>
      </c>
      <c r="AX800" s="12" t="s">
        <v>75</v>
      </c>
      <c r="AY800" s="221" t="s">
        <v>132</v>
      </c>
    </row>
    <row r="801" spans="1:65" s="13" customFormat="1" ht="11.25">
      <c r="B801" s="222"/>
      <c r="C801" s="223"/>
      <c r="D801" s="208" t="s">
        <v>142</v>
      </c>
      <c r="E801" s="224" t="s">
        <v>1</v>
      </c>
      <c r="F801" s="225" t="s">
        <v>1216</v>
      </c>
      <c r="G801" s="223"/>
      <c r="H801" s="226">
        <v>7.2</v>
      </c>
      <c r="I801" s="227"/>
      <c r="J801" s="223"/>
      <c r="K801" s="223"/>
      <c r="L801" s="228"/>
      <c r="M801" s="229"/>
      <c r="N801" s="230"/>
      <c r="O801" s="230"/>
      <c r="P801" s="230"/>
      <c r="Q801" s="230"/>
      <c r="R801" s="230"/>
      <c r="S801" s="230"/>
      <c r="T801" s="231"/>
      <c r="AT801" s="232" t="s">
        <v>142</v>
      </c>
      <c r="AU801" s="232" t="s">
        <v>83</v>
      </c>
      <c r="AV801" s="13" t="s">
        <v>85</v>
      </c>
      <c r="AW801" s="13" t="s">
        <v>31</v>
      </c>
      <c r="AX801" s="13" t="s">
        <v>75</v>
      </c>
      <c r="AY801" s="232" t="s">
        <v>132</v>
      </c>
    </row>
    <row r="802" spans="1:65" s="12" customFormat="1" ht="11.25">
      <c r="B802" s="212"/>
      <c r="C802" s="213"/>
      <c r="D802" s="208" t="s">
        <v>142</v>
      </c>
      <c r="E802" s="214" t="s">
        <v>1</v>
      </c>
      <c r="F802" s="215" t="s">
        <v>947</v>
      </c>
      <c r="G802" s="213"/>
      <c r="H802" s="214" t="s">
        <v>1</v>
      </c>
      <c r="I802" s="216"/>
      <c r="J802" s="213"/>
      <c r="K802" s="213"/>
      <c r="L802" s="217"/>
      <c r="M802" s="218"/>
      <c r="N802" s="219"/>
      <c r="O802" s="219"/>
      <c r="P802" s="219"/>
      <c r="Q802" s="219"/>
      <c r="R802" s="219"/>
      <c r="S802" s="219"/>
      <c r="T802" s="220"/>
      <c r="AT802" s="221" t="s">
        <v>142</v>
      </c>
      <c r="AU802" s="221" t="s">
        <v>83</v>
      </c>
      <c r="AV802" s="12" t="s">
        <v>83</v>
      </c>
      <c r="AW802" s="12" t="s">
        <v>31</v>
      </c>
      <c r="AX802" s="12" t="s">
        <v>75</v>
      </c>
      <c r="AY802" s="221" t="s">
        <v>132</v>
      </c>
    </row>
    <row r="803" spans="1:65" s="13" customFormat="1" ht="11.25">
      <c r="B803" s="222"/>
      <c r="C803" s="223"/>
      <c r="D803" s="208" t="s">
        <v>142</v>
      </c>
      <c r="E803" s="224" t="s">
        <v>1</v>
      </c>
      <c r="F803" s="225" t="s">
        <v>1215</v>
      </c>
      <c r="G803" s="223"/>
      <c r="H803" s="226">
        <v>2.4</v>
      </c>
      <c r="I803" s="227"/>
      <c r="J803" s="223"/>
      <c r="K803" s="223"/>
      <c r="L803" s="228"/>
      <c r="M803" s="229"/>
      <c r="N803" s="230"/>
      <c r="O803" s="230"/>
      <c r="P803" s="230"/>
      <c r="Q803" s="230"/>
      <c r="R803" s="230"/>
      <c r="S803" s="230"/>
      <c r="T803" s="231"/>
      <c r="AT803" s="232" t="s">
        <v>142</v>
      </c>
      <c r="AU803" s="232" t="s">
        <v>83</v>
      </c>
      <c r="AV803" s="13" t="s">
        <v>85</v>
      </c>
      <c r="AW803" s="13" t="s">
        <v>31</v>
      </c>
      <c r="AX803" s="13" t="s">
        <v>75</v>
      </c>
      <c r="AY803" s="232" t="s">
        <v>132</v>
      </c>
    </row>
    <row r="804" spans="1:65" s="12" customFormat="1" ht="11.25">
      <c r="B804" s="212"/>
      <c r="C804" s="213"/>
      <c r="D804" s="208" t="s">
        <v>142</v>
      </c>
      <c r="E804" s="214" t="s">
        <v>1</v>
      </c>
      <c r="F804" s="215" t="s">
        <v>1008</v>
      </c>
      <c r="G804" s="213"/>
      <c r="H804" s="214" t="s">
        <v>1</v>
      </c>
      <c r="I804" s="216"/>
      <c r="J804" s="213"/>
      <c r="K804" s="213"/>
      <c r="L804" s="217"/>
      <c r="M804" s="218"/>
      <c r="N804" s="219"/>
      <c r="O804" s="219"/>
      <c r="P804" s="219"/>
      <c r="Q804" s="219"/>
      <c r="R804" s="219"/>
      <c r="S804" s="219"/>
      <c r="T804" s="220"/>
      <c r="AT804" s="221" t="s">
        <v>142</v>
      </c>
      <c r="AU804" s="221" t="s">
        <v>83</v>
      </c>
      <c r="AV804" s="12" t="s">
        <v>83</v>
      </c>
      <c r="AW804" s="12" t="s">
        <v>31</v>
      </c>
      <c r="AX804" s="12" t="s">
        <v>75</v>
      </c>
      <c r="AY804" s="221" t="s">
        <v>132</v>
      </c>
    </row>
    <row r="805" spans="1:65" s="13" customFormat="1" ht="11.25">
      <c r="B805" s="222"/>
      <c r="C805" s="223"/>
      <c r="D805" s="208" t="s">
        <v>142</v>
      </c>
      <c r="E805" s="224" t="s">
        <v>1</v>
      </c>
      <c r="F805" s="225" t="s">
        <v>1217</v>
      </c>
      <c r="G805" s="223"/>
      <c r="H805" s="226">
        <v>3.36</v>
      </c>
      <c r="I805" s="227"/>
      <c r="J805" s="223"/>
      <c r="K805" s="223"/>
      <c r="L805" s="228"/>
      <c r="M805" s="229"/>
      <c r="N805" s="230"/>
      <c r="O805" s="230"/>
      <c r="P805" s="230"/>
      <c r="Q805" s="230"/>
      <c r="R805" s="230"/>
      <c r="S805" s="230"/>
      <c r="T805" s="231"/>
      <c r="AT805" s="232" t="s">
        <v>142</v>
      </c>
      <c r="AU805" s="232" t="s">
        <v>83</v>
      </c>
      <c r="AV805" s="13" t="s">
        <v>85</v>
      </c>
      <c r="AW805" s="13" t="s">
        <v>31</v>
      </c>
      <c r="AX805" s="13" t="s">
        <v>75</v>
      </c>
      <c r="AY805" s="232" t="s">
        <v>132</v>
      </c>
    </row>
    <row r="806" spans="1:65" s="12" customFormat="1" ht="11.25">
      <c r="B806" s="212"/>
      <c r="C806" s="213"/>
      <c r="D806" s="208" t="s">
        <v>142</v>
      </c>
      <c r="E806" s="214" t="s">
        <v>1</v>
      </c>
      <c r="F806" s="215" t="s">
        <v>985</v>
      </c>
      <c r="G806" s="213"/>
      <c r="H806" s="214" t="s">
        <v>1</v>
      </c>
      <c r="I806" s="216"/>
      <c r="J806" s="213"/>
      <c r="K806" s="213"/>
      <c r="L806" s="217"/>
      <c r="M806" s="218"/>
      <c r="N806" s="219"/>
      <c r="O806" s="219"/>
      <c r="P806" s="219"/>
      <c r="Q806" s="219"/>
      <c r="R806" s="219"/>
      <c r="S806" s="219"/>
      <c r="T806" s="220"/>
      <c r="AT806" s="221" t="s">
        <v>142</v>
      </c>
      <c r="AU806" s="221" t="s">
        <v>83</v>
      </c>
      <c r="AV806" s="12" t="s">
        <v>83</v>
      </c>
      <c r="AW806" s="12" t="s">
        <v>31</v>
      </c>
      <c r="AX806" s="12" t="s">
        <v>75</v>
      </c>
      <c r="AY806" s="221" t="s">
        <v>132</v>
      </c>
    </row>
    <row r="807" spans="1:65" s="13" customFormat="1" ht="11.25">
      <c r="B807" s="222"/>
      <c r="C807" s="223"/>
      <c r="D807" s="208" t="s">
        <v>142</v>
      </c>
      <c r="E807" s="224" t="s">
        <v>1</v>
      </c>
      <c r="F807" s="225" t="s">
        <v>1010</v>
      </c>
      <c r="G807" s="223"/>
      <c r="H807" s="226">
        <v>0.99</v>
      </c>
      <c r="I807" s="227"/>
      <c r="J807" s="223"/>
      <c r="K807" s="223"/>
      <c r="L807" s="228"/>
      <c r="M807" s="229"/>
      <c r="N807" s="230"/>
      <c r="O807" s="230"/>
      <c r="P807" s="230"/>
      <c r="Q807" s="230"/>
      <c r="R807" s="230"/>
      <c r="S807" s="230"/>
      <c r="T807" s="231"/>
      <c r="AT807" s="232" t="s">
        <v>142</v>
      </c>
      <c r="AU807" s="232" t="s">
        <v>83</v>
      </c>
      <c r="AV807" s="13" t="s">
        <v>85</v>
      </c>
      <c r="AW807" s="13" t="s">
        <v>31</v>
      </c>
      <c r="AX807" s="13" t="s">
        <v>75</v>
      </c>
      <c r="AY807" s="232" t="s">
        <v>132</v>
      </c>
    </row>
    <row r="808" spans="1:65" s="12" customFormat="1" ht="11.25">
      <c r="B808" s="212"/>
      <c r="C808" s="213"/>
      <c r="D808" s="208" t="s">
        <v>142</v>
      </c>
      <c r="E808" s="214" t="s">
        <v>1</v>
      </c>
      <c r="F808" s="215" t="s">
        <v>1011</v>
      </c>
      <c r="G808" s="213"/>
      <c r="H808" s="214" t="s">
        <v>1</v>
      </c>
      <c r="I808" s="216"/>
      <c r="J808" s="213"/>
      <c r="K808" s="213"/>
      <c r="L808" s="217"/>
      <c r="M808" s="218"/>
      <c r="N808" s="219"/>
      <c r="O808" s="219"/>
      <c r="P808" s="219"/>
      <c r="Q808" s="219"/>
      <c r="R808" s="219"/>
      <c r="S808" s="219"/>
      <c r="T808" s="220"/>
      <c r="AT808" s="221" t="s">
        <v>142</v>
      </c>
      <c r="AU808" s="221" t="s">
        <v>83</v>
      </c>
      <c r="AV808" s="12" t="s">
        <v>83</v>
      </c>
      <c r="AW808" s="12" t="s">
        <v>31</v>
      </c>
      <c r="AX808" s="12" t="s">
        <v>75</v>
      </c>
      <c r="AY808" s="221" t="s">
        <v>132</v>
      </c>
    </row>
    <row r="809" spans="1:65" s="13" customFormat="1" ht="11.25">
      <c r="B809" s="222"/>
      <c r="C809" s="223"/>
      <c r="D809" s="208" t="s">
        <v>142</v>
      </c>
      <c r="E809" s="224" t="s">
        <v>1</v>
      </c>
      <c r="F809" s="225" t="s">
        <v>1218</v>
      </c>
      <c r="G809" s="223"/>
      <c r="H809" s="226">
        <v>1.8</v>
      </c>
      <c r="I809" s="227"/>
      <c r="J809" s="223"/>
      <c r="K809" s="223"/>
      <c r="L809" s="228"/>
      <c r="M809" s="229"/>
      <c r="N809" s="230"/>
      <c r="O809" s="230"/>
      <c r="P809" s="230"/>
      <c r="Q809" s="230"/>
      <c r="R809" s="230"/>
      <c r="S809" s="230"/>
      <c r="T809" s="231"/>
      <c r="AT809" s="232" t="s">
        <v>142</v>
      </c>
      <c r="AU809" s="232" t="s">
        <v>83</v>
      </c>
      <c r="AV809" s="13" t="s">
        <v>85</v>
      </c>
      <c r="AW809" s="13" t="s">
        <v>31</v>
      </c>
      <c r="AX809" s="13" t="s">
        <v>75</v>
      </c>
      <c r="AY809" s="232" t="s">
        <v>132</v>
      </c>
    </row>
    <row r="810" spans="1:65" s="12" customFormat="1" ht="11.25">
      <c r="B810" s="212"/>
      <c r="C810" s="213"/>
      <c r="D810" s="208" t="s">
        <v>142</v>
      </c>
      <c r="E810" s="214" t="s">
        <v>1</v>
      </c>
      <c r="F810" s="215" t="s">
        <v>986</v>
      </c>
      <c r="G810" s="213"/>
      <c r="H810" s="214" t="s">
        <v>1</v>
      </c>
      <c r="I810" s="216"/>
      <c r="J810" s="213"/>
      <c r="K810" s="213"/>
      <c r="L810" s="217"/>
      <c r="M810" s="218"/>
      <c r="N810" s="219"/>
      <c r="O810" s="219"/>
      <c r="P810" s="219"/>
      <c r="Q810" s="219"/>
      <c r="R810" s="219"/>
      <c r="S810" s="219"/>
      <c r="T810" s="220"/>
      <c r="AT810" s="221" t="s">
        <v>142</v>
      </c>
      <c r="AU810" s="221" t="s">
        <v>83</v>
      </c>
      <c r="AV810" s="12" t="s">
        <v>83</v>
      </c>
      <c r="AW810" s="12" t="s">
        <v>31</v>
      </c>
      <c r="AX810" s="12" t="s">
        <v>75</v>
      </c>
      <c r="AY810" s="221" t="s">
        <v>132</v>
      </c>
    </row>
    <row r="811" spans="1:65" s="13" customFormat="1" ht="11.25">
      <c r="B811" s="222"/>
      <c r="C811" s="223"/>
      <c r="D811" s="208" t="s">
        <v>142</v>
      </c>
      <c r="E811" s="224" t="s">
        <v>1</v>
      </c>
      <c r="F811" s="225" t="s">
        <v>1013</v>
      </c>
      <c r="G811" s="223"/>
      <c r="H811" s="226">
        <v>0.6</v>
      </c>
      <c r="I811" s="227"/>
      <c r="J811" s="223"/>
      <c r="K811" s="223"/>
      <c r="L811" s="228"/>
      <c r="M811" s="229"/>
      <c r="N811" s="230"/>
      <c r="O811" s="230"/>
      <c r="P811" s="230"/>
      <c r="Q811" s="230"/>
      <c r="R811" s="230"/>
      <c r="S811" s="230"/>
      <c r="T811" s="231"/>
      <c r="AT811" s="232" t="s">
        <v>142</v>
      </c>
      <c r="AU811" s="232" t="s">
        <v>83</v>
      </c>
      <c r="AV811" s="13" t="s">
        <v>85</v>
      </c>
      <c r="AW811" s="13" t="s">
        <v>31</v>
      </c>
      <c r="AX811" s="13" t="s">
        <v>75</v>
      </c>
      <c r="AY811" s="232" t="s">
        <v>132</v>
      </c>
    </row>
    <row r="812" spans="1:65" s="12" customFormat="1" ht="11.25">
      <c r="B812" s="212"/>
      <c r="C812" s="213"/>
      <c r="D812" s="208" t="s">
        <v>142</v>
      </c>
      <c r="E812" s="214" t="s">
        <v>1</v>
      </c>
      <c r="F812" s="215" t="s">
        <v>1219</v>
      </c>
      <c r="G812" s="213"/>
      <c r="H812" s="214" t="s">
        <v>1</v>
      </c>
      <c r="I812" s="216"/>
      <c r="J812" s="213"/>
      <c r="K812" s="213"/>
      <c r="L812" s="217"/>
      <c r="M812" s="218"/>
      <c r="N812" s="219"/>
      <c r="O812" s="219"/>
      <c r="P812" s="219"/>
      <c r="Q812" s="219"/>
      <c r="R812" s="219"/>
      <c r="S812" s="219"/>
      <c r="T812" s="220"/>
      <c r="AT812" s="221" t="s">
        <v>142</v>
      </c>
      <c r="AU812" s="221" t="s">
        <v>83</v>
      </c>
      <c r="AV812" s="12" t="s">
        <v>83</v>
      </c>
      <c r="AW812" s="12" t="s">
        <v>31</v>
      </c>
      <c r="AX812" s="12" t="s">
        <v>75</v>
      </c>
      <c r="AY812" s="221" t="s">
        <v>132</v>
      </c>
    </row>
    <row r="813" spans="1:65" s="13" customFormat="1" ht="11.25">
      <c r="B813" s="222"/>
      <c r="C813" s="223"/>
      <c r="D813" s="208" t="s">
        <v>142</v>
      </c>
      <c r="E813" s="224" t="s">
        <v>1</v>
      </c>
      <c r="F813" s="225" t="s">
        <v>1220</v>
      </c>
      <c r="G813" s="223"/>
      <c r="H813" s="226">
        <v>109.2</v>
      </c>
      <c r="I813" s="227"/>
      <c r="J813" s="223"/>
      <c r="K813" s="223"/>
      <c r="L813" s="228"/>
      <c r="M813" s="229"/>
      <c r="N813" s="230"/>
      <c r="O813" s="230"/>
      <c r="P813" s="230"/>
      <c r="Q813" s="230"/>
      <c r="R813" s="230"/>
      <c r="S813" s="230"/>
      <c r="T813" s="231"/>
      <c r="AT813" s="232" t="s">
        <v>142</v>
      </c>
      <c r="AU813" s="232" t="s">
        <v>83</v>
      </c>
      <c r="AV813" s="13" t="s">
        <v>85</v>
      </c>
      <c r="AW813" s="13" t="s">
        <v>31</v>
      </c>
      <c r="AX813" s="13" t="s">
        <v>75</v>
      </c>
      <c r="AY813" s="232" t="s">
        <v>132</v>
      </c>
    </row>
    <row r="814" spans="1:65" s="14" customFormat="1" ht="11.25">
      <c r="B814" s="233"/>
      <c r="C814" s="234"/>
      <c r="D814" s="208" t="s">
        <v>142</v>
      </c>
      <c r="E814" s="235" t="s">
        <v>1</v>
      </c>
      <c r="F814" s="236" t="s">
        <v>145</v>
      </c>
      <c r="G814" s="234"/>
      <c r="H814" s="237">
        <v>139.94999999999999</v>
      </c>
      <c r="I814" s="238"/>
      <c r="J814" s="234"/>
      <c r="K814" s="234"/>
      <c r="L814" s="239"/>
      <c r="M814" s="240"/>
      <c r="N814" s="241"/>
      <c r="O814" s="241"/>
      <c r="P814" s="241"/>
      <c r="Q814" s="241"/>
      <c r="R814" s="241"/>
      <c r="S814" s="241"/>
      <c r="T814" s="242"/>
      <c r="AT814" s="243" t="s">
        <v>142</v>
      </c>
      <c r="AU814" s="243" t="s">
        <v>83</v>
      </c>
      <c r="AV814" s="14" t="s">
        <v>139</v>
      </c>
      <c r="AW814" s="14" t="s">
        <v>31</v>
      </c>
      <c r="AX814" s="14" t="s">
        <v>83</v>
      </c>
      <c r="AY814" s="243" t="s">
        <v>132</v>
      </c>
    </row>
    <row r="815" spans="1:65" s="2" customFormat="1" ht="21.75" customHeight="1">
      <c r="A815" s="34"/>
      <c r="B815" s="35"/>
      <c r="C815" s="244" t="s">
        <v>616</v>
      </c>
      <c r="D815" s="244" t="s">
        <v>441</v>
      </c>
      <c r="E815" s="245" t="s">
        <v>1221</v>
      </c>
      <c r="F815" s="246" t="s">
        <v>1222</v>
      </c>
      <c r="G815" s="247" t="s">
        <v>371</v>
      </c>
      <c r="H815" s="248">
        <v>136.5</v>
      </c>
      <c r="I815" s="249"/>
      <c r="J815" s="250">
        <f>ROUND(I815*H815,2)</f>
        <v>0</v>
      </c>
      <c r="K815" s="246" t="s">
        <v>1</v>
      </c>
      <c r="L815" s="39"/>
      <c r="M815" s="251" t="s">
        <v>1</v>
      </c>
      <c r="N815" s="252" t="s">
        <v>40</v>
      </c>
      <c r="O815" s="71"/>
      <c r="P815" s="204">
        <f>O815*H815</f>
        <v>0</v>
      </c>
      <c r="Q815" s="204">
        <v>0</v>
      </c>
      <c r="R815" s="204">
        <f>Q815*H815</f>
        <v>0</v>
      </c>
      <c r="S815" s="204">
        <v>0</v>
      </c>
      <c r="T815" s="205">
        <f>S815*H815</f>
        <v>0</v>
      </c>
      <c r="U815" s="34"/>
      <c r="V815" s="34"/>
      <c r="W815" s="34"/>
      <c r="X815" s="34"/>
      <c r="Y815" s="34"/>
      <c r="Z815" s="34"/>
      <c r="AA815" s="34"/>
      <c r="AB815" s="34"/>
      <c r="AC815" s="34"/>
      <c r="AD815" s="34"/>
      <c r="AE815" s="34"/>
      <c r="AR815" s="206" t="s">
        <v>139</v>
      </c>
      <c r="AT815" s="206" t="s">
        <v>441</v>
      </c>
      <c r="AU815" s="206" t="s">
        <v>83</v>
      </c>
      <c r="AY815" s="17" t="s">
        <v>132</v>
      </c>
      <c r="BE815" s="207">
        <f>IF(N815="základní",J815,0)</f>
        <v>0</v>
      </c>
      <c r="BF815" s="207">
        <f>IF(N815="snížená",J815,0)</f>
        <v>0</v>
      </c>
      <c r="BG815" s="207">
        <f>IF(N815="zákl. přenesená",J815,0)</f>
        <v>0</v>
      </c>
      <c r="BH815" s="207">
        <f>IF(N815="sníž. přenesená",J815,0)</f>
        <v>0</v>
      </c>
      <c r="BI815" s="207">
        <f>IF(N815="nulová",J815,0)</f>
        <v>0</v>
      </c>
      <c r="BJ815" s="17" t="s">
        <v>83</v>
      </c>
      <c r="BK815" s="207">
        <f>ROUND(I815*H815,2)</f>
        <v>0</v>
      </c>
      <c r="BL815" s="17" t="s">
        <v>139</v>
      </c>
      <c r="BM815" s="206" t="s">
        <v>1223</v>
      </c>
    </row>
    <row r="816" spans="1:65" s="2" customFormat="1" ht="29.25">
      <c r="A816" s="34"/>
      <c r="B816" s="35"/>
      <c r="C816" s="36"/>
      <c r="D816" s="208" t="s">
        <v>141</v>
      </c>
      <c r="E816" s="36"/>
      <c r="F816" s="209" t="s">
        <v>1224</v>
      </c>
      <c r="G816" s="36"/>
      <c r="H816" s="36"/>
      <c r="I816" s="115"/>
      <c r="J816" s="36"/>
      <c r="K816" s="36"/>
      <c r="L816" s="39"/>
      <c r="M816" s="210"/>
      <c r="N816" s="211"/>
      <c r="O816" s="71"/>
      <c r="P816" s="71"/>
      <c r="Q816" s="71"/>
      <c r="R816" s="71"/>
      <c r="S816" s="71"/>
      <c r="T816" s="72"/>
      <c r="U816" s="34"/>
      <c r="V816" s="34"/>
      <c r="W816" s="34"/>
      <c r="X816" s="34"/>
      <c r="Y816" s="34"/>
      <c r="Z816" s="34"/>
      <c r="AA816" s="34"/>
      <c r="AB816" s="34"/>
      <c r="AC816" s="34"/>
      <c r="AD816" s="34"/>
      <c r="AE816" s="34"/>
      <c r="AT816" s="17" t="s">
        <v>141</v>
      </c>
      <c r="AU816" s="17" t="s">
        <v>83</v>
      </c>
    </row>
    <row r="817" spans="1:65" s="12" customFormat="1" ht="11.25">
      <c r="B817" s="212"/>
      <c r="C817" s="213"/>
      <c r="D817" s="208" t="s">
        <v>142</v>
      </c>
      <c r="E817" s="214" t="s">
        <v>1</v>
      </c>
      <c r="F817" s="215" t="s">
        <v>1040</v>
      </c>
      <c r="G817" s="213"/>
      <c r="H817" s="214" t="s">
        <v>1</v>
      </c>
      <c r="I817" s="216"/>
      <c r="J817" s="213"/>
      <c r="K817" s="213"/>
      <c r="L817" s="217"/>
      <c r="M817" s="218"/>
      <c r="N817" s="219"/>
      <c r="O817" s="219"/>
      <c r="P817" s="219"/>
      <c r="Q817" s="219"/>
      <c r="R817" s="219"/>
      <c r="S817" s="219"/>
      <c r="T817" s="220"/>
      <c r="AT817" s="221" t="s">
        <v>142</v>
      </c>
      <c r="AU817" s="221" t="s">
        <v>83</v>
      </c>
      <c r="AV817" s="12" t="s">
        <v>83</v>
      </c>
      <c r="AW817" s="12" t="s">
        <v>31</v>
      </c>
      <c r="AX817" s="12" t="s">
        <v>75</v>
      </c>
      <c r="AY817" s="221" t="s">
        <v>132</v>
      </c>
    </row>
    <row r="818" spans="1:65" s="13" customFormat="1" ht="11.25">
      <c r="B818" s="222"/>
      <c r="C818" s="223"/>
      <c r="D818" s="208" t="s">
        <v>142</v>
      </c>
      <c r="E818" s="224" t="s">
        <v>1</v>
      </c>
      <c r="F818" s="225" t="s">
        <v>1041</v>
      </c>
      <c r="G818" s="223"/>
      <c r="H818" s="226">
        <v>21</v>
      </c>
      <c r="I818" s="227"/>
      <c r="J818" s="223"/>
      <c r="K818" s="223"/>
      <c r="L818" s="228"/>
      <c r="M818" s="229"/>
      <c r="N818" s="230"/>
      <c r="O818" s="230"/>
      <c r="P818" s="230"/>
      <c r="Q818" s="230"/>
      <c r="R818" s="230"/>
      <c r="S818" s="230"/>
      <c r="T818" s="231"/>
      <c r="AT818" s="232" t="s">
        <v>142</v>
      </c>
      <c r="AU818" s="232" t="s">
        <v>83</v>
      </c>
      <c r="AV818" s="13" t="s">
        <v>85</v>
      </c>
      <c r="AW818" s="13" t="s">
        <v>31</v>
      </c>
      <c r="AX818" s="13" t="s">
        <v>75</v>
      </c>
      <c r="AY818" s="232" t="s">
        <v>132</v>
      </c>
    </row>
    <row r="819" spans="1:65" s="13" customFormat="1" ht="11.25">
      <c r="B819" s="222"/>
      <c r="C819" s="223"/>
      <c r="D819" s="208" t="s">
        <v>142</v>
      </c>
      <c r="E819" s="224" t="s">
        <v>1</v>
      </c>
      <c r="F819" s="225" t="s">
        <v>1042</v>
      </c>
      <c r="G819" s="223"/>
      <c r="H819" s="226">
        <v>31.5</v>
      </c>
      <c r="I819" s="227"/>
      <c r="J819" s="223"/>
      <c r="K819" s="223"/>
      <c r="L819" s="228"/>
      <c r="M819" s="229"/>
      <c r="N819" s="230"/>
      <c r="O819" s="230"/>
      <c r="P819" s="230"/>
      <c r="Q819" s="230"/>
      <c r="R819" s="230"/>
      <c r="S819" s="230"/>
      <c r="T819" s="231"/>
      <c r="AT819" s="232" t="s">
        <v>142</v>
      </c>
      <c r="AU819" s="232" t="s">
        <v>83</v>
      </c>
      <c r="AV819" s="13" t="s">
        <v>85</v>
      </c>
      <c r="AW819" s="13" t="s">
        <v>31</v>
      </c>
      <c r="AX819" s="13" t="s">
        <v>75</v>
      </c>
      <c r="AY819" s="232" t="s">
        <v>132</v>
      </c>
    </row>
    <row r="820" spans="1:65" s="13" customFormat="1" ht="11.25">
      <c r="B820" s="222"/>
      <c r="C820" s="223"/>
      <c r="D820" s="208" t="s">
        <v>142</v>
      </c>
      <c r="E820" s="224" t="s">
        <v>1</v>
      </c>
      <c r="F820" s="225" t="s">
        <v>1043</v>
      </c>
      <c r="G820" s="223"/>
      <c r="H820" s="226">
        <v>84</v>
      </c>
      <c r="I820" s="227"/>
      <c r="J820" s="223"/>
      <c r="K820" s="223"/>
      <c r="L820" s="228"/>
      <c r="M820" s="229"/>
      <c r="N820" s="230"/>
      <c r="O820" s="230"/>
      <c r="P820" s="230"/>
      <c r="Q820" s="230"/>
      <c r="R820" s="230"/>
      <c r="S820" s="230"/>
      <c r="T820" s="231"/>
      <c r="AT820" s="232" t="s">
        <v>142</v>
      </c>
      <c r="AU820" s="232" t="s">
        <v>83</v>
      </c>
      <c r="AV820" s="13" t="s">
        <v>85</v>
      </c>
      <c r="AW820" s="13" t="s">
        <v>31</v>
      </c>
      <c r="AX820" s="13" t="s">
        <v>75</v>
      </c>
      <c r="AY820" s="232" t="s">
        <v>132</v>
      </c>
    </row>
    <row r="821" spans="1:65" s="14" customFormat="1" ht="11.25">
      <c r="B821" s="233"/>
      <c r="C821" s="234"/>
      <c r="D821" s="208" t="s">
        <v>142</v>
      </c>
      <c r="E821" s="235" t="s">
        <v>1</v>
      </c>
      <c r="F821" s="236" t="s">
        <v>145</v>
      </c>
      <c r="G821" s="234"/>
      <c r="H821" s="237">
        <v>136.5</v>
      </c>
      <c r="I821" s="238"/>
      <c r="J821" s="234"/>
      <c r="K821" s="234"/>
      <c r="L821" s="239"/>
      <c r="M821" s="240"/>
      <c r="N821" s="241"/>
      <c r="O821" s="241"/>
      <c r="P821" s="241"/>
      <c r="Q821" s="241"/>
      <c r="R821" s="241"/>
      <c r="S821" s="241"/>
      <c r="T821" s="242"/>
      <c r="AT821" s="243" t="s">
        <v>142</v>
      </c>
      <c r="AU821" s="243" t="s">
        <v>83</v>
      </c>
      <c r="AV821" s="14" t="s">
        <v>139</v>
      </c>
      <c r="AW821" s="14" t="s">
        <v>31</v>
      </c>
      <c r="AX821" s="14" t="s">
        <v>83</v>
      </c>
      <c r="AY821" s="243" t="s">
        <v>132</v>
      </c>
    </row>
    <row r="822" spans="1:65" s="2" customFormat="1" ht="16.5" customHeight="1">
      <c r="A822" s="34"/>
      <c r="B822" s="35"/>
      <c r="C822" s="244" t="s">
        <v>621</v>
      </c>
      <c r="D822" s="244" t="s">
        <v>441</v>
      </c>
      <c r="E822" s="245" t="s">
        <v>1225</v>
      </c>
      <c r="F822" s="246" t="s">
        <v>1226</v>
      </c>
      <c r="G822" s="247" t="s">
        <v>149</v>
      </c>
      <c r="H822" s="248">
        <v>76</v>
      </c>
      <c r="I822" s="249"/>
      <c r="J822" s="250">
        <f>ROUND(I822*H822,2)</f>
        <v>0</v>
      </c>
      <c r="K822" s="246" t="s">
        <v>1</v>
      </c>
      <c r="L822" s="39"/>
      <c r="M822" s="251" t="s">
        <v>1</v>
      </c>
      <c r="N822" s="252" t="s">
        <v>40</v>
      </c>
      <c r="O822" s="71"/>
      <c r="P822" s="204">
        <f>O822*H822</f>
        <v>0</v>
      </c>
      <c r="Q822" s="204">
        <v>0</v>
      </c>
      <c r="R822" s="204">
        <f>Q822*H822</f>
        <v>0</v>
      </c>
      <c r="S822" s="204">
        <v>0</v>
      </c>
      <c r="T822" s="205">
        <f>S822*H822</f>
        <v>0</v>
      </c>
      <c r="U822" s="34"/>
      <c r="V822" s="34"/>
      <c r="W822" s="34"/>
      <c r="X822" s="34"/>
      <c r="Y822" s="34"/>
      <c r="Z822" s="34"/>
      <c r="AA822" s="34"/>
      <c r="AB822" s="34"/>
      <c r="AC822" s="34"/>
      <c r="AD822" s="34"/>
      <c r="AE822" s="34"/>
      <c r="AR822" s="206" t="s">
        <v>139</v>
      </c>
      <c r="AT822" s="206" t="s">
        <v>441</v>
      </c>
      <c r="AU822" s="206" t="s">
        <v>83</v>
      </c>
      <c r="AY822" s="17" t="s">
        <v>132</v>
      </c>
      <c r="BE822" s="207">
        <f>IF(N822="základní",J822,0)</f>
        <v>0</v>
      </c>
      <c r="BF822" s="207">
        <f>IF(N822="snížená",J822,0)</f>
        <v>0</v>
      </c>
      <c r="BG822" s="207">
        <f>IF(N822="zákl. přenesená",J822,0)</f>
        <v>0</v>
      </c>
      <c r="BH822" s="207">
        <f>IF(N822="sníž. přenesená",J822,0)</f>
        <v>0</v>
      </c>
      <c r="BI822" s="207">
        <f>IF(N822="nulová",J822,0)</f>
        <v>0</v>
      </c>
      <c r="BJ822" s="17" t="s">
        <v>83</v>
      </c>
      <c r="BK822" s="207">
        <f>ROUND(I822*H822,2)</f>
        <v>0</v>
      </c>
      <c r="BL822" s="17" t="s">
        <v>139</v>
      </c>
      <c r="BM822" s="206" t="s">
        <v>1227</v>
      </c>
    </row>
    <row r="823" spans="1:65" s="2" customFormat="1" ht="11.25">
      <c r="A823" s="34"/>
      <c r="B823" s="35"/>
      <c r="C823" s="36"/>
      <c r="D823" s="208" t="s">
        <v>141</v>
      </c>
      <c r="E823" s="36"/>
      <c r="F823" s="209" t="s">
        <v>1226</v>
      </c>
      <c r="G823" s="36"/>
      <c r="H823" s="36"/>
      <c r="I823" s="115"/>
      <c r="J823" s="36"/>
      <c r="K823" s="36"/>
      <c r="L823" s="39"/>
      <c r="M823" s="210"/>
      <c r="N823" s="211"/>
      <c r="O823" s="71"/>
      <c r="P823" s="71"/>
      <c r="Q823" s="71"/>
      <c r="R823" s="71"/>
      <c r="S823" s="71"/>
      <c r="T823" s="72"/>
      <c r="U823" s="34"/>
      <c r="V823" s="34"/>
      <c r="W823" s="34"/>
      <c r="X823" s="34"/>
      <c r="Y823" s="34"/>
      <c r="Z823" s="34"/>
      <c r="AA823" s="34"/>
      <c r="AB823" s="34"/>
      <c r="AC823" s="34"/>
      <c r="AD823" s="34"/>
      <c r="AE823" s="34"/>
      <c r="AT823" s="17" t="s">
        <v>141</v>
      </c>
      <c r="AU823" s="17" t="s">
        <v>83</v>
      </c>
    </row>
    <row r="824" spans="1:65" s="12" customFormat="1" ht="11.25">
      <c r="B824" s="212"/>
      <c r="C824" s="213"/>
      <c r="D824" s="208" t="s">
        <v>142</v>
      </c>
      <c r="E824" s="214" t="s">
        <v>1</v>
      </c>
      <c r="F824" s="215" t="s">
        <v>878</v>
      </c>
      <c r="G824" s="213"/>
      <c r="H824" s="214" t="s">
        <v>1</v>
      </c>
      <c r="I824" s="216"/>
      <c r="J824" s="213"/>
      <c r="K824" s="213"/>
      <c r="L824" s="217"/>
      <c r="M824" s="218"/>
      <c r="N824" s="219"/>
      <c r="O824" s="219"/>
      <c r="P824" s="219"/>
      <c r="Q824" s="219"/>
      <c r="R824" s="219"/>
      <c r="S824" s="219"/>
      <c r="T824" s="220"/>
      <c r="AT824" s="221" t="s">
        <v>142</v>
      </c>
      <c r="AU824" s="221" t="s">
        <v>83</v>
      </c>
      <c r="AV824" s="12" t="s">
        <v>83</v>
      </c>
      <c r="AW824" s="12" t="s">
        <v>31</v>
      </c>
      <c r="AX824" s="12" t="s">
        <v>75</v>
      </c>
      <c r="AY824" s="221" t="s">
        <v>132</v>
      </c>
    </row>
    <row r="825" spans="1:65" s="13" customFormat="1" ht="11.25">
      <c r="B825" s="222"/>
      <c r="C825" s="223"/>
      <c r="D825" s="208" t="s">
        <v>142</v>
      </c>
      <c r="E825" s="224" t="s">
        <v>1</v>
      </c>
      <c r="F825" s="225" t="s">
        <v>897</v>
      </c>
      <c r="G825" s="223"/>
      <c r="H825" s="226">
        <v>24</v>
      </c>
      <c r="I825" s="227"/>
      <c r="J825" s="223"/>
      <c r="K825" s="223"/>
      <c r="L825" s="228"/>
      <c r="M825" s="229"/>
      <c r="N825" s="230"/>
      <c r="O825" s="230"/>
      <c r="P825" s="230"/>
      <c r="Q825" s="230"/>
      <c r="R825" s="230"/>
      <c r="S825" s="230"/>
      <c r="T825" s="231"/>
      <c r="AT825" s="232" t="s">
        <v>142</v>
      </c>
      <c r="AU825" s="232" t="s">
        <v>83</v>
      </c>
      <c r="AV825" s="13" t="s">
        <v>85</v>
      </c>
      <c r="AW825" s="13" t="s">
        <v>31</v>
      </c>
      <c r="AX825" s="13" t="s">
        <v>75</v>
      </c>
      <c r="AY825" s="232" t="s">
        <v>132</v>
      </c>
    </row>
    <row r="826" spans="1:65" s="12" customFormat="1" ht="11.25">
      <c r="B826" s="212"/>
      <c r="C826" s="213"/>
      <c r="D826" s="208" t="s">
        <v>142</v>
      </c>
      <c r="E826" s="214" t="s">
        <v>1</v>
      </c>
      <c r="F826" s="215" t="s">
        <v>892</v>
      </c>
      <c r="G826" s="213"/>
      <c r="H826" s="214" t="s">
        <v>1</v>
      </c>
      <c r="I826" s="216"/>
      <c r="J826" s="213"/>
      <c r="K826" s="213"/>
      <c r="L826" s="217"/>
      <c r="M826" s="218"/>
      <c r="N826" s="219"/>
      <c r="O826" s="219"/>
      <c r="P826" s="219"/>
      <c r="Q826" s="219"/>
      <c r="R826" s="219"/>
      <c r="S826" s="219"/>
      <c r="T826" s="220"/>
      <c r="AT826" s="221" t="s">
        <v>142</v>
      </c>
      <c r="AU826" s="221" t="s">
        <v>83</v>
      </c>
      <c r="AV826" s="12" t="s">
        <v>83</v>
      </c>
      <c r="AW826" s="12" t="s">
        <v>31</v>
      </c>
      <c r="AX826" s="12" t="s">
        <v>75</v>
      </c>
      <c r="AY826" s="221" t="s">
        <v>132</v>
      </c>
    </row>
    <row r="827" spans="1:65" s="13" customFormat="1" ht="11.25">
      <c r="B827" s="222"/>
      <c r="C827" s="223"/>
      <c r="D827" s="208" t="s">
        <v>142</v>
      </c>
      <c r="E827" s="224" t="s">
        <v>1</v>
      </c>
      <c r="F827" s="225" t="s">
        <v>898</v>
      </c>
      <c r="G827" s="223"/>
      <c r="H827" s="226">
        <v>52</v>
      </c>
      <c r="I827" s="227"/>
      <c r="J827" s="223"/>
      <c r="K827" s="223"/>
      <c r="L827" s="228"/>
      <c r="M827" s="229"/>
      <c r="N827" s="230"/>
      <c r="O827" s="230"/>
      <c r="P827" s="230"/>
      <c r="Q827" s="230"/>
      <c r="R827" s="230"/>
      <c r="S827" s="230"/>
      <c r="T827" s="231"/>
      <c r="AT827" s="232" t="s">
        <v>142</v>
      </c>
      <c r="AU827" s="232" t="s">
        <v>83</v>
      </c>
      <c r="AV827" s="13" t="s">
        <v>85</v>
      </c>
      <c r="AW827" s="13" t="s">
        <v>31</v>
      </c>
      <c r="AX827" s="13" t="s">
        <v>75</v>
      </c>
      <c r="AY827" s="232" t="s">
        <v>132</v>
      </c>
    </row>
    <row r="828" spans="1:65" s="14" customFormat="1" ht="11.25">
      <c r="B828" s="233"/>
      <c r="C828" s="234"/>
      <c r="D828" s="208" t="s">
        <v>142</v>
      </c>
      <c r="E828" s="235" t="s">
        <v>1</v>
      </c>
      <c r="F828" s="236" t="s">
        <v>145</v>
      </c>
      <c r="G828" s="234"/>
      <c r="H828" s="237">
        <v>76</v>
      </c>
      <c r="I828" s="238"/>
      <c r="J828" s="234"/>
      <c r="K828" s="234"/>
      <c r="L828" s="239"/>
      <c r="M828" s="240"/>
      <c r="N828" s="241"/>
      <c r="O828" s="241"/>
      <c r="P828" s="241"/>
      <c r="Q828" s="241"/>
      <c r="R828" s="241"/>
      <c r="S828" s="241"/>
      <c r="T828" s="242"/>
      <c r="AT828" s="243" t="s">
        <v>142</v>
      </c>
      <c r="AU828" s="243" t="s">
        <v>83</v>
      </c>
      <c r="AV828" s="14" t="s">
        <v>139</v>
      </c>
      <c r="AW828" s="14" t="s">
        <v>31</v>
      </c>
      <c r="AX828" s="14" t="s">
        <v>83</v>
      </c>
      <c r="AY828" s="243" t="s">
        <v>132</v>
      </c>
    </row>
    <row r="829" spans="1:65" s="11" customFormat="1" ht="25.9" customHeight="1">
      <c r="B829" s="180"/>
      <c r="C829" s="181"/>
      <c r="D829" s="182" t="s">
        <v>74</v>
      </c>
      <c r="E829" s="183" t="s">
        <v>661</v>
      </c>
      <c r="F829" s="183" t="s">
        <v>662</v>
      </c>
      <c r="G829" s="181"/>
      <c r="H829" s="181"/>
      <c r="I829" s="184"/>
      <c r="J829" s="185">
        <f>BK829</f>
        <v>0</v>
      </c>
      <c r="K829" s="181"/>
      <c r="L829" s="186"/>
      <c r="M829" s="187"/>
      <c r="N829" s="188"/>
      <c r="O829" s="188"/>
      <c r="P829" s="189">
        <f>SUM(P830:P837)</f>
        <v>0</v>
      </c>
      <c r="Q829" s="188"/>
      <c r="R829" s="189">
        <f>SUM(R830:R837)</f>
        <v>0</v>
      </c>
      <c r="S829" s="188"/>
      <c r="T829" s="190">
        <f>SUM(T830:T837)</f>
        <v>0</v>
      </c>
      <c r="AR829" s="191" t="s">
        <v>139</v>
      </c>
      <c r="AT829" s="192" t="s">
        <v>74</v>
      </c>
      <c r="AU829" s="192" t="s">
        <v>75</v>
      </c>
      <c r="AY829" s="191" t="s">
        <v>132</v>
      </c>
      <c r="BK829" s="193">
        <f>SUM(BK830:BK837)</f>
        <v>0</v>
      </c>
    </row>
    <row r="830" spans="1:65" s="2" customFormat="1" ht="21.75" customHeight="1">
      <c r="A830" s="34"/>
      <c r="B830" s="35"/>
      <c r="C830" s="244" t="s">
        <v>626</v>
      </c>
      <c r="D830" s="244" t="s">
        <v>441</v>
      </c>
      <c r="E830" s="245" t="s">
        <v>1228</v>
      </c>
      <c r="F830" s="246" t="s">
        <v>1229</v>
      </c>
      <c r="G830" s="247" t="s">
        <v>149</v>
      </c>
      <c r="H830" s="248">
        <v>1</v>
      </c>
      <c r="I830" s="249"/>
      <c r="J830" s="250">
        <f>ROUND(I830*H830,2)</f>
        <v>0</v>
      </c>
      <c r="K830" s="246" t="s">
        <v>137</v>
      </c>
      <c r="L830" s="39"/>
      <c r="M830" s="251" t="s">
        <v>1</v>
      </c>
      <c r="N830" s="252" t="s">
        <v>40</v>
      </c>
      <c r="O830" s="71"/>
      <c r="P830" s="204">
        <f>O830*H830</f>
        <v>0</v>
      </c>
      <c r="Q830" s="204">
        <v>0</v>
      </c>
      <c r="R830" s="204">
        <f>Q830*H830</f>
        <v>0</v>
      </c>
      <c r="S830" s="204">
        <v>0</v>
      </c>
      <c r="T830" s="205">
        <f>S830*H830</f>
        <v>0</v>
      </c>
      <c r="U830" s="34"/>
      <c r="V830" s="34"/>
      <c r="W830" s="34"/>
      <c r="X830" s="34"/>
      <c r="Y830" s="34"/>
      <c r="Z830" s="34"/>
      <c r="AA830" s="34"/>
      <c r="AB830" s="34"/>
      <c r="AC830" s="34"/>
      <c r="AD830" s="34"/>
      <c r="AE830" s="34"/>
      <c r="AR830" s="206" t="s">
        <v>666</v>
      </c>
      <c r="AT830" s="206" t="s">
        <v>441</v>
      </c>
      <c r="AU830" s="206" t="s">
        <v>83</v>
      </c>
      <c r="AY830" s="17" t="s">
        <v>132</v>
      </c>
      <c r="BE830" s="207">
        <f>IF(N830="základní",J830,0)</f>
        <v>0</v>
      </c>
      <c r="BF830" s="207">
        <f>IF(N830="snížená",J830,0)</f>
        <v>0</v>
      </c>
      <c r="BG830" s="207">
        <f>IF(N830="zákl. přenesená",J830,0)</f>
        <v>0</v>
      </c>
      <c r="BH830" s="207">
        <f>IF(N830="sníž. přenesená",J830,0)</f>
        <v>0</v>
      </c>
      <c r="BI830" s="207">
        <f>IF(N830="nulová",J830,0)</f>
        <v>0</v>
      </c>
      <c r="BJ830" s="17" t="s">
        <v>83</v>
      </c>
      <c r="BK830" s="207">
        <f>ROUND(I830*H830,2)</f>
        <v>0</v>
      </c>
      <c r="BL830" s="17" t="s">
        <v>666</v>
      </c>
      <c r="BM830" s="206" t="s">
        <v>1230</v>
      </c>
    </row>
    <row r="831" spans="1:65" s="2" customFormat="1" ht="19.5">
      <c r="A831" s="34"/>
      <c r="B831" s="35"/>
      <c r="C831" s="36"/>
      <c r="D831" s="208" t="s">
        <v>141</v>
      </c>
      <c r="E831" s="36"/>
      <c r="F831" s="209" t="s">
        <v>1231</v>
      </c>
      <c r="G831" s="36"/>
      <c r="H831" s="36"/>
      <c r="I831" s="115"/>
      <c r="J831" s="36"/>
      <c r="K831" s="36"/>
      <c r="L831" s="39"/>
      <c r="M831" s="210"/>
      <c r="N831" s="211"/>
      <c r="O831" s="71"/>
      <c r="P831" s="71"/>
      <c r="Q831" s="71"/>
      <c r="R831" s="71"/>
      <c r="S831" s="71"/>
      <c r="T831" s="72"/>
      <c r="U831" s="34"/>
      <c r="V831" s="34"/>
      <c r="W831" s="34"/>
      <c r="X831" s="34"/>
      <c r="Y831" s="34"/>
      <c r="Z831" s="34"/>
      <c r="AA831" s="34"/>
      <c r="AB831" s="34"/>
      <c r="AC831" s="34"/>
      <c r="AD831" s="34"/>
      <c r="AE831" s="34"/>
      <c r="AT831" s="17" t="s">
        <v>141</v>
      </c>
      <c r="AU831" s="17" t="s">
        <v>83</v>
      </c>
    </row>
    <row r="832" spans="1:65" s="13" customFormat="1" ht="11.25">
      <c r="B832" s="222"/>
      <c r="C832" s="223"/>
      <c r="D832" s="208" t="s">
        <v>142</v>
      </c>
      <c r="E832" s="224" t="s">
        <v>1</v>
      </c>
      <c r="F832" s="225" t="s">
        <v>83</v>
      </c>
      <c r="G832" s="223"/>
      <c r="H832" s="226">
        <v>1</v>
      </c>
      <c r="I832" s="227"/>
      <c r="J832" s="223"/>
      <c r="K832" s="223"/>
      <c r="L832" s="228"/>
      <c r="M832" s="229"/>
      <c r="N832" s="230"/>
      <c r="O832" s="230"/>
      <c r="P832" s="230"/>
      <c r="Q832" s="230"/>
      <c r="R832" s="230"/>
      <c r="S832" s="230"/>
      <c r="T832" s="231"/>
      <c r="AT832" s="232" t="s">
        <v>142</v>
      </c>
      <c r="AU832" s="232" t="s">
        <v>83</v>
      </c>
      <c r="AV832" s="13" t="s">
        <v>85</v>
      </c>
      <c r="AW832" s="13" t="s">
        <v>31</v>
      </c>
      <c r="AX832" s="13" t="s">
        <v>75</v>
      </c>
      <c r="AY832" s="232" t="s">
        <v>132</v>
      </c>
    </row>
    <row r="833" spans="1:65" s="14" customFormat="1" ht="11.25">
      <c r="B833" s="233"/>
      <c r="C833" s="234"/>
      <c r="D833" s="208" t="s">
        <v>142</v>
      </c>
      <c r="E833" s="235" t="s">
        <v>1</v>
      </c>
      <c r="F833" s="236" t="s">
        <v>145</v>
      </c>
      <c r="G833" s="234"/>
      <c r="H833" s="237">
        <v>1</v>
      </c>
      <c r="I833" s="238"/>
      <c r="J833" s="234"/>
      <c r="K833" s="234"/>
      <c r="L833" s="239"/>
      <c r="M833" s="240"/>
      <c r="N833" s="241"/>
      <c r="O833" s="241"/>
      <c r="P833" s="241"/>
      <c r="Q833" s="241"/>
      <c r="R833" s="241"/>
      <c r="S833" s="241"/>
      <c r="T833" s="242"/>
      <c r="AT833" s="243" t="s">
        <v>142</v>
      </c>
      <c r="AU833" s="243" t="s">
        <v>83</v>
      </c>
      <c r="AV833" s="14" t="s">
        <v>139</v>
      </c>
      <c r="AW833" s="14" t="s">
        <v>31</v>
      </c>
      <c r="AX833" s="14" t="s">
        <v>83</v>
      </c>
      <c r="AY833" s="243" t="s">
        <v>132</v>
      </c>
    </row>
    <row r="834" spans="1:65" s="2" customFormat="1" ht="21.75" customHeight="1">
      <c r="A834" s="34"/>
      <c r="B834" s="35"/>
      <c r="C834" s="244" t="s">
        <v>631</v>
      </c>
      <c r="D834" s="244" t="s">
        <v>441</v>
      </c>
      <c r="E834" s="245" t="s">
        <v>1232</v>
      </c>
      <c r="F834" s="246" t="s">
        <v>1233</v>
      </c>
      <c r="G834" s="247" t="s">
        <v>149</v>
      </c>
      <c r="H834" s="248">
        <v>1</v>
      </c>
      <c r="I834" s="249"/>
      <c r="J834" s="250">
        <f>ROUND(I834*H834,2)</f>
        <v>0</v>
      </c>
      <c r="K834" s="246" t="s">
        <v>137</v>
      </c>
      <c r="L834" s="39"/>
      <c r="M834" s="251" t="s">
        <v>1</v>
      </c>
      <c r="N834" s="252" t="s">
        <v>40</v>
      </c>
      <c r="O834" s="71"/>
      <c r="P834" s="204">
        <f>O834*H834</f>
        <v>0</v>
      </c>
      <c r="Q834" s="204">
        <v>0</v>
      </c>
      <c r="R834" s="204">
        <f>Q834*H834</f>
        <v>0</v>
      </c>
      <c r="S834" s="204">
        <v>0</v>
      </c>
      <c r="T834" s="205">
        <f>S834*H834</f>
        <v>0</v>
      </c>
      <c r="U834" s="34"/>
      <c r="V834" s="34"/>
      <c r="W834" s="34"/>
      <c r="X834" s="34"/>
      <c r="Y834" s="34"/>
      <c r="Z834" s="34"/>
      <c r="AA834" s="34"/>
      <c r="AB834" s="34"/>
      <c r="AC834" s="34"/>
      <c r="AD834" s="34"/>
      <c r="AE834" s="34"/>
      <c r="AR834" s="206" t="s">
        <v>666</v>
      </c>
      <c r="AT834" s="206" t="s">
        <v>441</v>
      </c>
      <c r="AU834" s="206" t="s">
        <v>83</v>
      </c>
      <c r="AY834" s="17" t="s">
        <v>132</v>
      </c>
      <c r="BE834" s="207">
        <f>IF(N834="základní",J834,0)</f>
        <v>0</v>
      </c>
      <c r="BF834" s="207">
        <f>IF(N834="snížená",J834,0)</f>
        <v>0</v>
      </c>
      <c r="BG834" s="207">
        <f>IF(N834="zákl. přenesená",J834,0)</f>
        <v>0</v>
      </c>
      <c r="BH834" s="207">
        <f>IF(N834="sníž. přenesená",J834,0)</f>
        <v>0</v>
      </c>
      <c r="BI834" s="207">
        <f>IF(N834="nulová",J834,0)</f>
        <v>0</v>
      </c>
      <c r="BJ834" s="17" t="s">
        <v>83</v>
      </c>
      <c r="BK834" s="207">
        <f>ROUND(I834*H834,2)</f>
        <v>0</v>
      </c>
      <c r="BL834" s="17" t="s">
        <v>666</v>
      </c>
      <c r="BM834" s="206" t="s">
        <v>1234</v>
      </c>
    </row>
    <row r="835" spans="1:65" s="2" customFormat="1" ht="11.25">
      <c r="A835" s="34"/>
      <c r="B835" s="35"/>
      <c r="C835" s="36"/>
      <c r="D835" s="208" t="s">
        <v>141</v>
      </c>
      <c r="E835" s="36"/>
      <c r="F835" s="209" t="s">
        <v>1233</v>
      </c>
      <c r="G835" s="36"/>
      <c r="H835" s="36"/>
      <c r="I835" s="115"/>
      <c r="J835" s="36"/>
      <c r="K835" s="36"/>
      <c r="L835" s="39"/>
      <c r="M835" s="210"/>
      <c r="N835" s="211"/>
      <c r="O835" s="71"/>
      <c r="P835" s="71"/>
      <c r="Q835" s="71"/>
      <c r="R835" s="71"/>
      <c r="S835" s="71"/>
      <c r="T835" s="72"/>
      <c r="U835" s="34"/>
      <c r="V835" s="34"/>
      <c r="W835" s="34"/>
      <c r="X835" s="34"/>
      <c r="Y835" s="34"/>
      <c r="Z835" s="34"/>
      <c r="AA835" s="34"/>
      <c r="AB835" s="34"/>
      <c r="AC835" s="34"/>
      <c r="AD835" s="34"/>
      <c r="AE835" s="34"/>
      <c r="AT835" s="17" t="s">
        <v>141</v>
      </c>
      <c r="AU835" s="17" t="s">
        <v>83</v>
      </c>
    </row>
    <row r="836" spans="1:65" s="13" customFormat="1" ht="11.25">
      <c r="B836" s="222"/>
      <c r="C836" s="223"/>
      <c r="D836" s="208" t="s">
        <v>142</v>
      </c>
      <c r="E836" s="224" t="s">
        <v>1</v>
      </c>
      <c r="F836" s="225" t="s">
        <v>83</v>
      </c>
      <c r="G836" s="223"/>
      <c r="H836" s="226">
        <v>1</v>
      </c>
      <c r="I836" s="227"/>
      <c r="J836" s="223"/>
      <c r="K836" s="223"/>
      <c r="L836" s="228"/>
      <c r="M836" s="229"/>
      <c r="N836" s="230"/>
      <c r="O836" s="230"/>
      <c r="P836" s="230"/>
      <c r="Q836" s="230"/>
      <c r="R836" s="230"/>
      <c r="S836" s="230"/>
      <c r="T836" s="231"/>
      <c r="AT836" s="232" t="s">
        <v>142</v>
      </c>
      <c r="AU836" s="232" t="s">
        <v>83</v>
      </c>
      <c r="AV836" s="13" t="s">
        <v>85</v>
      </c>
      <c r="AW836" s="13" t="s">
        <v>31</v>
      </c>
      <c r="AX836" s="13" t="s">
        <v>75</v>
      </c>
      <c r="AY836" s="232" t="s">
        <v>132</v>
      </c>
    </row>
    <row r="837" spans="1:65" s="14" customFormat="1" ht="11.25">
      <c r="B837" s="233"/>
      <c r="C837" s="234"/>
      <c r="D837" s="208" t="s">
        <v>142</v>
      </c>
      <c r="E837" s="235" t="s">
        <v>1</v>
      </c>
      <c r="F837" s="236" t="s">
        <v>145</v>
      </c>
      <c r="G837" s="234"/>
      <c r="H837" s="237">
        <v>1</v>
      </c>
      <c r="I837" s="238"/>
      <c r="J837" s="234"/>
      <c r="K837" s="234"/>
      <c r="L837" s="239"/>
      <c r="M837" s="240"/>
      <c r="N837" s="241"/>
      <c r="O837" s="241"/>
      <c r="P837" s="241"/>
      <c r="Q837" s="241"/>
      <c r="R837" s="241"/>
      <c r="S837" s="241"/>
      <c r="T837" s="242"/>
      <c r="AT837" s="243" t="s">
        <v>142</v>
      </c>
      <c r="AU837" s="243" t="s">
        <v>83</v>
      </c>
      <c r="AV837" s="14" t="s">
        <v>139</v>
      </c>
      <c r="AW837" s="14" t="s">
        <v>31</v>
      </c>
      <c r="AX837" s="14" t="s">
        <v>83</v>
      </c>
      <c r="AY837" s="243" t="s">
        <v>132</v>
      </c>
    </row>
    <row r="838" spans="1:65" s="11" customFormat="1" ht="25.9" customHeight="1">
      <c r="B838" s="180"/>
      <c r="C838" s="181"/>
      <c r="D838" s="182" t="s">
        <v>74</v>
      </c>
      <c r="E838" s="183" t="s">
        <v>102</v>
      </c>
      <c r="F838" s="183" t="s">
        <v>673</v>
      </c>
      <c r="G838" s="181"/>
      <c r="H838" s="181"/>
      <c r="I838" s="184"/>
      <c r="J838" s="185">
        <f>BK838</f>
        <v>0</v>
      </c>
      <c r="K838" s="181"/>
      <c r="L838" s="186"/>
      <c r="M838" s="187"/>
      <c r="N838" s="188"/>
      <c r="O838" s="188"/>
      <c r="P838" s="189">
        <f>SUM(P839:P891)</f>
        <v>0</v>
      </c>
      <c r="Q838" s="188"/>
      <c r="R838" s="189">
        <f>SUM(R839:R891)</f>
        <v>0</v>
      </c>
      <c r="S838" s="188"/>
      <c r="T838" s="190">
        <f>SUM(T839:T891)</f>
        <v>0</v>
      </c>
      <c r="AR838" s="191" t="s">
        <v>171</v>
      </c>
      <c r="AT838" s="192" t="s">
        <v>74</v>
      </c>
      <c r="AU838" s="192" t="s">
        <v>75</v>
      </c>
      <c r="AY838" s="191" t="s">
        <v>132</v>
      </c>
      <c r="BK838" s="193">
        <f>SUM(BK839:BK891)</f>
        <v>0</v>
      </c>
    </row>
    <row r="839" spans="1:65" s="2" customFormat="1" ht="44.25" customHeight="1">
      <c r="A839" s="34"/>
      <c r="B839" s="35"/>
      <c r="C839" s="244" t="s">
        <v>636</v>
      </c>
      <c r="D839" s="244" t="s">
        <v>441</v>
      </c>
      <c r="E839" s="245" t="s">
        <v>675</v>
      </c>
      <c r="F839" s="246" t="s">
        <v>676</v>
      </c>
      <c r="G839" s="247" t="s">
        <v>427</v>
      </c>
      <c r="H839" s="248">
        <v>100.105</v>
      </c>
      <c r="I839" s="249"/>
      <c r="J839" s="250">
        <f>ROUND(I839*H839,2)</f>
        <v>0</v>
      </c>
      <c r="K839" s="246" t="s">
        <v>137</v>
      </c>
      <c r="L839" s="39"/>
      <c r="M839" s="251" t="s">
        <v>1</v>
      </c>
      <c r="N839" s="252" t="s">
        <v>40</v>
      </c>
      <c r="O839" s="71"/>
      <c r="P839" s="204">
        <f>O839*H839</f>
        <v>0</v>
      </c>
      <c r="Q839" s="204">
        <v>0</v>
      </c>
      <c r="R839" s="204">
        <f>Q839*H839</f>
        <v>0</v>
      </c>
      <c r="S839" s="204">
        <v>0</v>
      </c>
      <c r="T839" s="205">
        <f>S839*H839</f>
        <v>0</v>
      </c>
      <c r="U839" s="34"/>
      <c r="V839" s="34"/>
      <c r="W839" s="34"/>
      <c r="X839" s="34"/>
      <c r="Y839" s="34"/>
      <c r="Z839" s="34"/>
      <c r="AA839" s="34"/>
      <c r="AB839" s="34"/>
      <c r="AC839" s="34"/>
      <c r="AD839" s="34"/>
      <c r="AE839" s="34"/>
      <c r="AR839" s="206" t="s">
        <v>666</v>
      </c>
      <c r="AT839" s="206" t="s">
        <v>441</v>
      </c>
      <c r="AU839" s="206" t="s">
        <v>83</v>
      </c>
      <c r="AY839" s="17" t="s">
        <v>132</v>
      </c>
      <c r="BE839" s="207">
        <f>IF(N839="základní",J839,0)</f>
        <v>0</v>
      </c>
      <c r="BF839" s="207">
        <f>IF(N839="snížená",J839,0)</f>
        <v>0</v>
      </c>
      <c r="BG839" s="207">
        <f>IF(N839="zákl. přenesená",J839,0)</f>
        <v>0</v>
      </c>
      <c r="BH839" s="207">
        <f>IF(N839="sníž. přenesená",J839,0)</f>
        <v>0</v>
      </c>
      <c r="BI839" s="207">
        <f>IF(N839="nulová",J839,0)</f>
        <v>0</v>
      </c>
      <c r="BJ839" s="17" t="s">
        <v>83</v>
      </c>
      <c r="BK839" s="207">
        <f>ROUND(I839*H839,2)</f>
        <v>0</v>
      </c>
      <c r="BL839" s="17" t="s">
        <v>666</v>
      </c>
      <c r="BM839" s="206" t="s">
        <v>1235</v>
      </c>
    </row>
    <row r="840" spans="1:65" s="2" customFormat="1" ht="136.5">
      <c r="A840" s="34"/>
      <c r="B840" s="35"/>
      <c r="C840" s="36"/>
      <c r="D840" s="208" t="s">
        <v>141</v>
      </c>
      <c r="E840" s="36"/>
      <c r="F840" s="209" t="s">
        <v>678</v>
      </c>
      <c r="G840" s="36"/>
      <c r="H840" s="36"/>
      <c r="I840" s="115"/>
      <c r="J840" s="36"/>
      <c r="K840" s="36"/>
      <c r="L840" s="39"/>
      <c r="M840" s="210"/>
      <c r="N840" s="211"/>
      <c r="O840" s="71"/>
      <c r="P840" s="71"/>
      <c r="Q840" s="71"/>
      <c r="R840" s="71"/>
      <c r="S840" s="71"/>
      <c r="T840" s="72"/>
      <c r="U840" s="34"/>
      <c r="V840" s="34"/>
      <c r="W840" s="34"/>
      <c r="X840" s="34"/>
      <c r="Y840" s="34"/>
      <c r="Z840" s="34"/>
      <c r="AA840" s="34"/>
      <c r="AB840" s="34"/>
      <c r="AC840" s="34"/>
      <c r="AD840" s="34"/>
      <c r="AE840" s="34"/>
      <c r="AT840" s="17" t="s">
        <v>141</v>
      </c>
      <c r="AU840" s="17" t="s">
        <v>83</v>
      </c>
    </row>
    <row r="841" spans="1:65" s="12" customFormat="1" ht="11.25">
      <c r="B841" s="212"/>
      <c r="C841" s="213"/>
      <c r="D841" s="208" t="s">
        <v>142</v>
      </c>
      <c r="E841" s="214" t="s">
        <v>1</v>
      </c>
      <c r="F841" s="215" t="s">
        <v>1236</v>
      </c>
      <c r="G841" s="213"/>
      <c r="H841" s="214" t="s">
        <v>1</v>
      </c>
      <c r="I841" s="216"/>
      <c r="J841" s="213"/>
      <c r="K841" s="213"/>
      <c r="L841" s="217"/>
      <c r="M841" s="218"/>
      <c r="N841" s="219"/>
      <c r="O841" s="219"/>
      <c r="P841" s="219"/>
      <c r="Q841" s="219"/>
      <c r="R841" s="219"/>
      <c r="S841" s="219"/>
      <c r="T841" s="220"/>
      <c r="AT841" s="221" t="s">
        <v>142</v>
      </c>
      <c r="AU841" s="221" t="s">
        <v>83</v>
      </c>
      <c r="AV841" s="12" t="s">
        <v>83</v>
      </c>
      <c r="AW841" s="12" t="s">
        <v>31</v>
      </c>
      <c r="AX841" s="12" t="s">
        <v>75</v>
      </c>
      <c r="AY841" s="221" t="s">
        <v>132</v>
      </c>
    </row>
    <row r="842" spans="1:65" s="13" customFormat="1" ht="11.25">
      <c r="B842" s="222"/>
      <c r="C842" s="223"/>
      <c r="D842" s="208" t="s">
        <v>142</v>
      </c>
      <c r="E842" s="224" t="s">
        <v>1</v>
      </c>
      <c r="F842" s="225" t="s">
        <v>1237</v>
      </c>
      <c r="G842" s="223"/>
      <c r="H842" s="226">
        <v>5.2949999999999999</v>
      </c>
      <c r="I842" s="227"/>
      <c r="J842" s="223"/>
      <c r="K842" s="223"/>
      <c r="L842" s="228"/>
      <c r="M842" s="229"/>
      <c r="N842" s="230"/>
      <c r="O842" s="230"/>
      <c r="P842" s="230"/>
      <c r="Q842" s="230"/>
      <c r="R842" s="230"/>
      <c r="S842" s="230"/>
      <c r="T842" s="231"/>
      <c r="AT842" s="232" t="s">
        <v>142</v>
      </c>
      <c r="AU842" s="232" t="s">
        <v>83</v>
      </c>
      <c r="AV842" s="13" t="s">
        <v>85</v>
      </c>
      <c r="AW842" s="13" t="s">
        <v>31</v>
      </c>
      <c r="AX842" s="13" t="s">
        <v>75</v>
      </c>
      <c r="AY842" s="232" t="s">
        <v>132</v>
      </c>
    </row>
    <row r="843" spans="1:65" s="12" customFormat="1" ht="11.25">
      <c r="B843" s="212"/>
      <c r="C843" s="213"/>
      <c r="D843" s="208" t="s">
        <v>142</v>
      </c>
      <c r="E843" s="214" t="s">
        <v>1</v>
      </c>
      <c r="F843" s="215" t="s">
        <v>1238</v>
      </c>
      <c r="G843" s="213"/>
      <c r="H843" s="214" t="s">
        <v>1</v>
      </c>
      <c r="I843" s="216"/>
      <c r="J843" s="213"/>
      <c r="K843" s="213"/>
      <c r="L843" s="217"/>
      <c r="M843" s="218"/>
      <c r="N843" s="219"/>
      <c r="O843" s="219"/>
      <c r="P843" s="219"/>
      <c r="Q843" s="219"/>
      <c r="R843" s="219"/>
      <c r="S843" s="219"/>
      <c r="T843" s="220"/>
      <c r="AT843" s="221" t="s">
        <v>142</v>
      </c>
      <c r="AU843" s="221" t="s">
        <v>83</v>
      </c>
      <c r="AV843" s="12" t="s">
        <v>83</v>
      </c>
      <c r="AW843" s="12" t="s">
        <v>31</v>
      </c>
      <c r="AX843" s="12" t="s">
        <v>75</v>
      </c>
      <c r="AY843" s="221" t="s">
        <v>132</v>
      </c>
    </row>
    <row r="844" spans="1:65" s="13" customFormat="1" ht="11.25">
      <c r="B844" s="222"/>
      <c r="C844" s="223"/>
      <c r="D844" s="208" t="s">
        <v>142</v>
      </c>
      <c r="E844" s="224" t="s">
        <v>1</v>
      </c>
      <c r="F844" s="225" t="s">
        <v>1239</v>
      </c>
      <c r="G844" s="223"/>
      <c r="H844" s="226">
        <v>46.774999999999999</v>
      </c>
      <c r="I844" s="227"/>
      <c r="J844" s="223"/>
      <c r="K844" s="223"/>
      <c r="L844" s="228"/>
      <c r="M844" s="229"/>
      <c r="N844" s="230"/>
      <c r="O844" s="230"/>
      <c r="P844" s="230"/>
      <c r="Q844" s="230"/>
      <c r="R844" s="230"/>
      <c r="S844" s="230"/>
      <c r="T844" s="231"/>
      <c r="AT844" s="232" t="s">
        <v>142</v>
      </c>
      <c r="AU844" s="232" t="s">
        <v>83</v>
      </c>
      <c r="AV844" s="13" t="s">
        <v>85</v>
      </c>
      <c r="AW844" s="13" t="s">
        <v>31</v>
      </c>
      <c r="AX844" s="13" t="s">
        <v>75</v>
      </c>
      <c r="AY844" s="232" t="s">
        <v>132</v>
      </c>
    </row>
    <row r="845" spans="1:65" s="12" customFormat="1" ht="11.25">
      <c r="B845" s="212"/>
      <c r="C845" s="213"/>
      <c r="D845" s="208" t="s">
        <v>142</v>
      </c>
      <c r="E845" s="214" t="s">
        <v>1</v>
      </c>
      <c r="F845" s="215" t="s">
        <v>1109</v>
      </c>
      <c r="G845" s="213"/>
      <c r="H845" s="214" t="s">
        <v>1</v>
      </c>
      <c r="I845" s="216"/>
      <c r="J845" s="213"/>
      <c r="K845" s="213"/>
      <c r="L845" s="217"/>
      <c r="M845" s="218"/>
      <c r="N845" s="219"/>
      <c r="O845" s="219"/>
      <c r="P845" s="219"/>
      <c r="Q845" s="219"/>
      <c r="R845" s="219"/>
      <c r="S845" s="219"/>
      <c r="T845" s="220"/>
      <c r="AT845" s="221" t="s">
        <v>142</v>
      </c>
      <c r="AU845" s="221" t="s">
        <v>83</v>
      </c>
      <c r="AV845" s="12" t="s">
        <v>83</v>
      </c>
      <c r="AW845" s="12" t="s">
        <v>31</v>
      </c>
      <c r="AX845" s="12" t="s">
        <v>75</v>
      </c>
      <c r="AY845" s="221" t="s">
        <v>132</v>
      </c>
    </row>
    <row r="846" spans="1:65" s="13" customFormat="1" ht="11.25">
      <c r="B846" s="222"/>
      <c r="C846" s="223"/>
      <c r="D846" s="208" t="s">
        <v>142</v>
      </c>
      <c r="E846" s="224" t="s">
        <v>1</v>
      </c>
      <c r="F846" s="225" t="s">
        <v>384</v>
      </c>
      <c r="G846" s="223"/>
      <c r="H846" s="226">
        <v>48</v>
      </c>
      <c r="I846" s="227"/>
      <c r="J846" s="223"/>
      <c r="K846" s="223"/>
      <c r="L846" s="228"/>
      <c r="M846" s="229"/>
      <c r="N846" s="230"/>
      <c r="O846" s="230"/>
      <c r="P846" s="230"/>
      <c r="Q846" s="230"/>
      <c r="R846" s="230"/>
      <c r="S846" s="230"/>
      <c r="T846" s="231"/>
      <c r="AT846" s="232" t="s">
        <v>142</v>
      </c>
      <c r="AU846" s="232" t="s">
        <v>83</v>
      </c>
      <c r="AV846" s="13" t="s">
        <v>85</v>
      </c>
      <c r="AW846" s="13" t="s">
        <v>31</v>
      </c>
      <c r="AX846" s="13" t="s">
        <v>75</v>
      </c>
      <c r="AY846" s="232" t="s">
        <v>132</v>
      </c>
    </row>
    <row r="847" spans="1:65" s="12" customFormat="1" ht="11.25">
      <c r="B847" s="212"/>
      <c r="C847" s="213"/>
      <c r="D847" s="208" t="s">
        <v>142</v>
      </c>
      <c r="E847" s="214" t="s">
        <v>1</v>
      </c>
      <c r="F847" s="215" t="s">
        <v>1240</v>
      </c>
      <c r="G847" s="213"/>
      <c r="H847" s="214" t="s">
        <v>1</v>
      </c>
      <c r="I847" s="216"/>
      <c r="J847" s="213"/>
      <c r="K847" s="213"/>
      <c r="L847" s="217"/>
      <c r="M847" s="218"/>
      <c r="N847" s="219"/>
      <c r="O847" s="219"/>
      <c r="P847" s="219"/>
      <c r="Q847" s="219"/>
      <c r="R847" s="219"/>
      <c r="S847" s="219"/>
      <c r="T847" s="220"/>
      <c r="AT847" s="221" t="s">
        <v>142</v>
      </c>
      <c r="AU847" s="221" t="s">
        <v>83</v>
      </c>
      <c r="AV847" s="12" t="s">
        <v>83</v>
      </c>
      <c r="AW847" s="12" t="s">
        <v>31</v>
      </c>
      <c r="AX847" s="12" t="s">
        <v>75</v>
      </c>
      <c r="AY847" s="221" t="s">
        <v>132</v>
      </c>
    </row>
    <row r="848" spans="1:65" s="13" customFormat="1" ht="11.25">
      <c r="B848" s="222"/>
      <c r="C848" s="223"/>
      <c r="D848" s="208" t="s">
        <v>142</v>
      </c>
      <c r="E848" s="224" t="s">
        <v>1</v>
      </c>
      <c r="F848" s="225" t="s">
        <v>462</v>
      </c>
      <c r="G848" s="223"/>
      <c r="H848" s="226">
        <v>3.5000000000000003E-2</v>
      </c>
      <c r="I848" s="227"/>
      <c r="J848" s="223"/>
      <c r="K848" s="223"/>
      <c r="L848" s="228"/>
      <c r="M848" s="229"/>
      <c r="N848" s="230"/>
      <c r="O848" s="230"/>
      <c r="P848" s="230"/>
      <c r="Q848" s="230"/>
      <c r="R848" s="230"/>
      <c r="S848" s="230"/>
      <c r="T848" s="231"/>
      <c r="AT848" s="232" t="s">
        <v>142</v>
      </c>
      <c r="AU848" s="232" t="s">
        <v>83</v>
      </c>
      <c r="AV848" s="13" t="s">
        <v>85</v>
      </c>
      <c r="AW848" s="13" t="s">
        <v>31</v>
      </c>
      <c r="AX848" s="13" t="s">
        <v>75</v>
      </c>
      <c r="AY848" s="232" t="s">
        <v>132</v>
      </c>
    </row>
    <row r="849" spans="1:65" s="14" customFormat="1" ht="11.25">
      <c r="B849" s="233"/>
      <c r="C849" s="234"/>
      <c r="D849" s="208" t="s">
        <v>142</v>
      </c>
      <c r="E849" s="235" t="s">
        <v>1</v>
      </c>
      <c r="F849" s="236" t="s">
        <v>145</v>
      </c>
      <c r="G849" s="234"/>
      <c r="H849" s="237">
        <v>100.10499999999999</v>
      </c>
      <c r="I849" s="238"/>
      <c r="J849" s="234"/>
      <c r="K849" s="234"/>
      <c r="L849" s="239"/>
      <c r="M849" s="240"/>
      <c r="N849" s="241"/>
      <c r="O849" s="241"/>
      <c r="P849" s="241"/>
      <c r="Q849" s="241"/>
      <c r="R849" s="241"/>
      <c r="S849" s="241"/>
      <c r="T849" s="242"/>
      <c r="AT849" s="243" t="s">
        <v>142</v>
      </c>
      <c r="AU849" s="243" t="s">
        <v>83</v>
      </c>
      <c r="AV849" s="14" t="s">
        <v>139</v>
      </c>
      <c r="AW849" s="14" t="s">
        <v>31</v>
      </c>
      <c r="AX849" s="14" t="s">
        <v>83</v>
      </c>
      <c r="AY849" s="243" t="s">
        <v>132</v>
      </c>
    </row>
    <row r="850" spans="1:65" s="2" customFormat="1" ht="44.25" customHeight="1">
      <c r="A850" s="34"/>
      <c r="B850" s="35"/>
      <c r="C850" s="244" t="s">
        <v>643</v>
      </c>
      <c r="D850" s="244" t="s">
        <v>441</v>
      </c>
      <c r="E850" s="245" t="s">
        <v>682</v>
      </c>
      <c r="F850" s="246" t="s">
        <v>683</v>
      </c>
      <c r="G850" s="247" t="s">
        <v>427</v>
      </c>
      <c r="H850" s="248">
        <v>6411.16</v>
      </c>
      <c r="I850" s="249"/>
      <c r="J850" s="250">
        <f>ROUND(I850*H850,2)</f>
        <v>0</v>
      </c>
      <c r="K850" s="246" t="s">
        <v>137</v>
      </c>
      <c r="L850" s="39"/>
      <c r="M850" s="251" t="s">
        <v>1</v>
      </c>
      <c r="N850" s="252" t="s">
        <v>40</v>
      </c>
      <c r="O850" s="71"/>
      <c r="P850" s="204">
        <f>O850*H850</f>
        <v>0</v>
      </c>
      <c r="Q850" s="204">
        <v>0</v>
      </c>
      <c r="R850" s="204">
        <f>Q850*H850</f>
        <v>0</v>
      </c>
      <c r="S850" s="204">
        <v>0</v>
      </c>
      <c r="T850" s="205">
        <f>S850*H850</f>
        <v>0</v>
      </c>
      <c r="U850" s="34"/>
      <c r="V850" s="34"/>
      <c r="W850" s="34"/>
      <c r="X850" s="34"/>
      <c r="Y850" s="34"/>
      <c r="Z850" s="34"/>
      <c r="AA850" s="34"/>
      <c r="AB850" s="34"/>
      <c r="AC850" s="34"/>
      <c r="AD850" s="34"/>
      <c r="AE850" s="34"/>
      <c r="AR850" s="206" t="s">
        <v>666</v>
      </c>
      <c r="AT850" s="206" t="s">
        <v>441</v>
      </c>
      <c r="AU850" s="206" t="s">
        <v>83</v>
      </c>
      <c r="AY850" s="17" t="s">
        <v>132</v>
      </c>
      <c r="BE850" s="207">
        <f>IF(N850="základní",J850,0)</f>
        <v>0</v>
      </c>
      <c r="BF850" s="207">
        <f>IF(N850="snížená",J850,0)</f>
        <v>0</v>
      </c>
      <c r="BG850" s="207">
        <f>IF(N850="zákl. přenesená",J850,0)</f>
        <v>0</v>
      </c>
      <c r="BH850" s="207">
        <f>IF(N850="sníž. přenesená",J850,0)</f>
        <v>0</v>
      </c>
      <c r="BI850" s="207">
        <f>IF(N850="nulová",J850,0)</f>
        <v>0</v>
      </c>
      <c r="BJ850" s="17" t="s">
        <v>83</v>
      </c>
      <c r="BK850" s="207">
        <f>ROUND(I850*H850,2)</f>
        <v>0</v>
      </c>
      <c r="BL850" s="17" t="s">
        <v>666</v>
      </c>
      <c r="BM850" s="206" t="s">
        <v>1241</v>
      </c>
    </row>
    <row r="851" spans="1:65" s="2" customFormat="1" ht="136.5">
      <c r="A851" s="34"/>
      <c r="B851" s="35"/>
      <c r="C851" s="36"/>
      <c r="D851" s="208" t="s">
        <v>141</v>
      </c>
      <c r="E851" s="36"/>
      <c r="F851" s="209" t="s">
        <v>685</v>
      </c>
      <c r="G851" s="36"/>
      <c r="H851" s="36"/>
      <c r="I851" s="115"/>
      <c r="J851" s="36"/>
      <c r="K851" s="36"/>
      <c r="L851" s="39"/>
      <c r="M851" s="210"/>
      <c r="N851" s="211"/>
      <c r="O851" s="71"/>
      <c r="P851" s="71"/>
      <c r="Q851" s="71"/>
      <c r="R851" s="71"/>
      <c r="S851" s="71"/>
      <c r="T851" s="72"/>
      <c r="U851" s="34"/>
      <c r="V851" s="34"/>
      <c r="W851" s="34"/>
      <c r="X851" s="34"/>
      <c r="Y851" s="34"/>
      <c r="Z851" s="34"/>
      <c r="AA851" s="34"/>
      <c r="AB851" s="34"/>
      <c r="AC851" s="34"/>
      <c r="AD851" s="34"/>
      <c r="AE851" s="34"/>
      <c r="AT851" s="17" t="s">
        <v>141</v>
      </c>
      <c r="AU851" s="17" t="s">
        <v>83</v>
      </c>
    </row>
    <row r="852" spans="1:65" s="12" customFormat="1" ht="11.25">
      <c r="B852" s="212"/>
      <c r="C852" s="213"/>
      <c r="D852" s="208" t="s">
        <v>142</v>
      </c>
      <c r="E852" s="214" t="s">
        <v>1</v>
      </c>
      <c r="F852" s="215" t="s">
        <v>1242</v>
      </c>
      <c r="G852" s="213"/>
      <c r="H852" s="214" t="s">
        <v>1</v>
      </c>
      <c r="I852" s="216"/>
      <c r="J852" s="213"/>
      <c r="K852" s="213"/>
      <c r="L852" s="217"/>
      <c r="M852" s="218"/>
      <c r="N852" s="219"/>
      <c r="O852" s="219"/>
      <c r="P852" s="219"/>
      <c r="Q852" s="219"/>
      <c r="R852" s="219"/>
      <c r="S852" s="219"/>
      <c r="T852" s="220"/>
      <c r="AT852" s="221" t="s">
        <v>142</v>
      </c>
      <c r="AU852" s="221" t="s">
        <v>83</v>
      </c>
      <c r="AV852" s="12" t="s">
        <v>83</v>
      </c>
      <c r="AW852" s="12" t="s">
        <v>31</v>
      </c>
      <c r="AX852" s="12" t="s">
        <v>75</v>
      </c>
      <c r="AY852" s="221" t="s">
        <v>132</v>
      </c>
    </row>
    <row r="853" spans="1:65" s="13" customFormat="1" ht="11.25">
      <c r="B853" s="222"/>
      <c r="C853" s="223"/>
      <c r="D853" s="208" t="s">
        <v>142</v>
      </c>
      <c r="E853" s="224" t="s">
        <v>1</v>
      </c>
      <c r="F853" s="225" t="s">
        <v>1243</v>
      </c>
      <c r="G853" s="223"/>
      <c r="H853" s="226">
        <v>6392.96</v>
      </c>
      <c r="I853" s="227"/>
      <c r="J853" s="223"/>
      <c r="K853" s="223"/>
      <c r="L853" s="228"/>
      <c r="M853" s="229"/>
      <c r="N853" s="230"/>
      <c r="O853" s="230"/>
      <c r="P853" s="230"/>
      <c r="Q853" s="230"/>
      <c r="R853" s="230"/>
      <c r="S853" s="230"/>
      <c r="T853" s="231"/>
      <c r="AT853" s="232" t="s">
        <v>142</v>
      </c>
      <c r="AU853" s="232" t="s">
        <v>83</v>
      </c>
      <c r="AV853" s="13" t="s">
        <v>85</v>
      </c>
      <c r="AW853" s="13" t="s">
        <v>31</v>
      </c>
      <c r="AX853" s="13" t="s">
        <v>75</v>
      </c>
      <c r="AY853" s="232" t="s">
        <v>132</v>
      </c>
    </row>
    <row r="854" spans="1:65" s="12" customFormat="1" ht="11.25">
      <c r="B854" s="212"/>
      <c r="C854" s="213"/>
      <c r="D854" s="208" t="s">
        <v>142</v>
      </c>
      <c r="E854" s="214" t="s">
        <v>1</v>
      </c>
      <c r="F854" s="215" t="s">
        <v>688</v>
      </c>
      <c r="G854" s="213"/>
      <c r="H854" s="214" t="s">
        <v>1</v>
      </c>
      <c r="I854" s="216"/>
      <c r="J854" s="213"/>
      <c r="K854" s="213"/>
      <c r="L854" s="217"/>
      <c r="M854" s="218"/>
      <c r="N854" s="219"/>
      <c r="O854" s="219"/>
      <c r="P854" s="219"/>
      <c r="Q854" s="219"/>
      <c r="R854" s="219"/>
      <c r="S854" s="219"/>
      <c r="T854" s="220"/>
      <c r="AT854" s="221" t="s">
        <v>142</v>
      </c>
      <c r="AU854" s="221" t="s">
        <v>83</v>
      </c>
      <c r="AV854" s="12" t="s">
        <v>83</v>
      </c>
      <c r="AW854" s="12" t="s">
        <v>31</v>
      </c>
      <c r="AX854" s="12" t="s">
        <v>75</v>
      </c>
      <c r="AY854" s="221" t="s">
        <v>132</v>
      </c>
    </row>
    <row r="855" spans="1:65" s="13" customFormat="1" ht="11.25">
      <c r="B855" s="222"/>
      <c r="C855" s="223"/>
      <c r="D855" s="208" t="s">
        <v>142</v>
      </c>
      <c r="E855" s="224" t="s">
        <v>1</v>
      </c>
      <c r="F855" s="225" t="s">
        <v>85</v>
      </c>
      <c r="G855" s="223"/>
      <c r="H855" s="226">
        <v>2</v>
      </c>
      <c r="I855" s="227"/>
      <c r="J855" s="223"/>
      <c r="K855" s="223"/>
      <c r="L855" s="228"/>
      <c r="M855" s="229"/>
      <c r="N855" s="230"/>
      <c r="O855" s="230"/>
      <c r="P855" s="230"/>
      <c r="Q855" s="230"/>
      <c r="R855" s="230"/>
      <c r="S855" s="230"/>
      <c r="T855" s="231"/>
      <c r="AT855" s="232" t="s">
        <v>142</v>
      </c>
      <c r="AU855" s="232" t="s">
        <v>83</v>
      </c>
      <c r="AV855" s="13" t="s">
        <v>85</v>
      </c>
      <c r="AW855" s="13" t="s">
        <v>31</v>
      </c>
      <c r="AX855" s="13" t="s">
        <v>75</v>
      </c>
      <c r="AY855" s="232" t="s">
        <v>132</v>
      </c>
    </row>
    <row r="856" spans="1:65" s="12" customFormat="1" ht="11.25">
      <c r="B856" s="212"/>
      <c r="C856" s="213"/>
      <c r="D856" s="208" t="s">
        <v>142</v>
      </c>
      <c r="E856" s="214" t="s">
        <v>1</v>
      </c>
      <c r="F856" s="215" t="s">
        <v>1244</v>
      </c>
      <c r="G856" s="213"/>
      <c r="H856" s="214" t="s">
        <v>1</v>
      </c>
      <c r="I856" s="216"/>
      <c r="J856" s="213"/>
      <c r="K856" s="213"/>
      <c r="L856" s="217"/>
      <c r="M856" s="218"/>
      <c r="N856" s="219"/>
      <c r="O856" s="219"/>
      <c r="P856" s="219"/>
      <c r="Q856" s="219"/>
      <c r="R856" s="219"/>
      <c r="S856" s="219"/>
      <c r="T856" s="220"/>
      <c r="AT856" s="221" t="s">
        <v>142</v>
      </c>
      <c r="AU856" s="221" t="s">
        <v>83</v>
      </c>
      <c r="AV856" s="12" t="s">
        <v>83</v>
      </c>
      <c r="AW856" s="12" t="s">
        <v>31</v>
      </c>
      <c r="AX856" s="12" t="s">
        <v>75</v>
      </c>
      <c r="AY856" s="221" t="s">
        <v>132</v>
      </c>
    </row>
    <row r="857" spans="1:65" s="13" customFormat="1" ht="11.25">
      <c r="B857" s="222"/>
      <c r="C857" s="223"/>
      <c r="D857" s="208" t="s">
        <v>142</v>
      </c>
      <c r="E857" s="224" t="s">
        <v>1</v>
      </c>
      <c r="F857" s="225" t="s">
        <v>1245</v>
      </c>
      <c r="G857" s="223"/>
      <c r="H857" s="226">
        <v>16.2</v>
      </c>
      <c r="I857" s="227"/>
      <c r="J857" s="223"/>
      <c r="K857" s="223"/>
      <c r="L857" s="228"/>
      <c r="M857" s="229"/>
      <c r="N857" s="230"/>
      <c r="O857" s="230"/>
      <c r="P857" s="230"/>
      <c r="Q857" s="230"/>
      <c r="R857" s="230"/>
      <c r="S857" s="230"/>
      <c r="T857" s="231"/>
      <c r="AT857" s="232" t="s">
        <v>142</v>
      </c>
      <c r="AU857" s="232" t="s">
        <v>83</v>
      </c>
      <c r="AV857" s="13" t="s">
        <v>85</v>
      </c>
      <c r="AW857" s="13" t="s">
        <v>31</v>
      </c>
      <c r="AX857" s="13" t="s">
        <v>75</v>
      </c>
      <c r="AY857" s="232" t="s">
        <v>132</v>
      </c>
    </row>
    <row r="858" spans="1:65" s="14" customFormat="1" ht="11.25">
      <c r="B858" s="233"/>
      <c r="C858" s="234"/>
      <c r="D858" s="208" t="s">
        <v>142</v>
      </c>
      <c r="E858" s="235" t="s">
        <v>1</v>
      </c>
      <c r="F858" s="236" t="s">
        <v>145</v>
      </c>
      <c r="G858" s="234"/>
      <c r="H858" s="237">
        <v>6411.16</v>
      </c>
      <c r="I858" s="238"/>
      <c r="J858" s="234"/>
      <c r="K858" s="234"/>
      <c r="L858" s="239"/>
      <c r="M858" s="240"/>
      <c r="N858" s="241"/>
      <c r="O858" s="241"/>
      <c r="P858" s="241"/>
      <c r="Q858" s="241"/>
      <c r="R858" s="241"/>
      <c r="S858" s="241"/>
      <c r="T858" s="242"/>
      <c r="AT858" s="243" t="s">
        <v>142</v>
      </c>
      <c r="AU858" s="243" t="s">
        <v>83</v>
      </c>
      <c r="AV858" s="14" t="s">
        <v>139</v>
      </c>
      <c r="AW858" s="14" t="s">
        <v>31</v>
      </c>
      <c r="AX858" s="14" t="s">
        <v>83</v>
      </c>
      <c r="AY858" s="243" t="s">
        <v>132</v>
      </c>
    </row>
    <row r="859" spans="1:65" s="2" customFormat="1" ht="55.5" customHeight="1">
      <c r="A859" s="34"/>
      <c r="B859" s="35"/>
      <c r="C859" s="244" t="s">
        <v>650</v>
      </c>
      <c r="D859" s="244" t="s">
        <v>441</v>
      </c>
      <c r="E859" s="245" t="s">
        <v>691</v>
      </c>
      <c r="F859" s="246" t="s">
        <v>692</v>
      </c>
      <c r="G859" s="247" t="s">
        <v>427</v>
      </c>
      <c r="H859" s="248">
        <v>6.7690000000000001</v>
      </c>
      <c r="I859" s="249"/>
      <c r="J859" s="250">
        <f>ROUND(I859*H859,2)</f>
        <v>0</v>
      </c>
      <c r="K859" s="246" t="s">
        <v>137</v>
      </c>
      <c r="L859" s="39"/>
      <c r="M859" s="251" t="s">
        <v>1</v>
      </c>
      <c r="N859" s="252" t="s">
        <v>40</v>
      </c>
      <c r="O859" s="71"/>
      <c r="P859" s="204">
        <f>O859*H859</f>
        <v>0</v>
      </c>
      <c r="Q859" s="204">
        <v>0</v>
      </c>
      <c r="R859" s="204">
        <f>Q859*H859</f>
        <v>0</v>
      </c>
      <c r="S859" s="204">
        <v>0</v>
      </c>
      <c r="T859" s="205">
        <f>S859*H859</f>
        <v>0</v>
      </c>
      <c r="U859" s="34"/>
      <c r="V859" s="34"/>
      <c r="W859" s="34"/>
      <c r="X859" s="34"/>
      <c r="Y859" s="34"/>
      <c r="Z859" s="34"/>
      <c r="AA859" s="34"/>
      <c r="AB859" s="34"/>
      <c r="AC859" s="34"/>
      <c r="AD859" s="34"/>
      <c r="AE859" s="34"/>
      <c r="AR859" s="206" t="s">
        <v>666</v>
      </c>
      <c r="AT859" s="206" t="s">
        <v>441</v>
      </c>
      <c r="AU859" s="206" t="s">
        <v>83</v>
      </c>
      <c r="AY859" s="17" t="s">
        <v>132</v>
      </c>
      <c r="BE859" s="207">
        <f>IF(N859="základní",J859,0)</f>
        <v>0</v>
      </c>
      <c r="BF859" s="207">
        <f>IF(N859="snížená",J859,0)</f>
        <v>0</v>
      </c>
      <c r="BG859" s="207">
        <f>IF(N859="zákl. přenesená",J859,0)</f>
        <v>0</v>
      </c>
      <c r="BH859" s="207">
        <f>IF(N859="sníž. přenesená",J859,0)</f>
        <v>0</v>
      </c>
      <c r="BI859" s="207">
        <f>IF(N859="nulová",J859,0)</f>
        <v>0</v>
      </c>
      <c r="BJ859" s="17" t="s">
        <v>83</v>
      </c>
      <c r="BK859" s="207">
        <f>ROUND(I859*H859,2)</f>
        <v>0</v>
      </c>
      <c r="BL859" s="17" t="s">
        <v>666</v>
      </c>
      <c r="BM859" s="206" t="s">
        <v>1246</v>
      </c>
    </row>
    <row r="860" spans="1:65" s="2" customFormat="1" ht="136.5">
      <c r="A860" s="34"/>
      <c r="B860" s="35"/>
      <c r="C860" s="36"/>
      <c r="D860" s="208" t="s">
        <v>141</v>
      </c>
      <c r="E860" s="36"/>
      <c r="F860" s="209" t="s">
        <v>694</v>
      </c>
      <c r="G860" s="36"/>
      <c r="H860" s="36"/>
      <c r="I860" s="115"/>
      <c r="J860" s="36"/>
      <c r="K860" s="36"/>
      <c r="L860" s="39"/>
      <c r="M860" s="210"/>
      <c r="N860" s="211"/>
      <c r="O860" s="71"/>
      <c r="P860" s="71"/>
      <c r="Q860" s="71"/>
      <c r="R860" s="71"/>
      <c r="S860" s="71"/>
      <c r="T860" s="72"/>
      <c r="U860" s="34"/>
      <c r="V860" s="34"/>
      <c r="W860" s="34"/>
      <c r="X860" s="34"/>
      <c r="Y860" s="34"/>
      <c r="Z860" s="34"/>
      <c r="AA860" s="34"/>
      <c r="AB860" s="34"/>
      <c r="AC860" s="34"/>
      <c r="AD860" s="34"/>
      <c r="AE860" s="34"/>
      <c r="AT860" s="17" t="s">
        <v>141</v>
      </c>
      <c r="AU860" s="17" t="s">
        <v>83</v>
      </c>
    </row>
    <row r="861" spans="1:65" s="12" customFormat="1" ht="11.25">
      <c r="B861" s="212"/>
      <c r="C861" s="213"/>
      <c r="D861" s="208" t="s">
        <v>142</v>
      </c>
      <c r="E861" s="214" t="s">
        <v>1</v>
      </c>
      <c r="F861" s="215" t="s">
        <v>695</v>
      </c>
      <c r="G861" s="213"/>
      <c r="H861" s="214" t="s">
        <v>1</v>
      </c>
      <c r="I861" s="216"/>
      <c r="J861" s="213"/>
      <c r="K861" s="213"/>
      <c r="L861" s="217"/>
      <c r="M861" s="218"/>
      <c r="N861" s="219"/>
      <c r="O861" s="219"/>
      <c r="P861" s="219"/>
      <c r="Q861" s="219"/>
      <c r="R861" s="219"/>
      <c r="S861" s="219"/>
      <c r="T861" s="220"/>
      <c r="AT861" s="221" t="s">
        <v>142</v>
      </c>
      <c r="AU861" s="221" t="s">
        <v>83</v>
      </c>
      <c r="AV861" s="12" t="s">
        <v>83</v>
      </c>
      <c r="AW861" s="12" t="s">
        <v>31</v>
      </c>
      <c r="AX861" s="12" t="s">
        <v>75</v>
      </c>
      <c r="AY861" s="221" t="s">
        <v>132</v>
      </c>
    </row>
    <row r="862" spans="1:65" s="13" customFormat="1" ht="11.25">
      <c r="B862" s="222"/>
      <c r="C862" s="223"/>
      <c r="D862" s="208" t="s">
        <v>142</v>
      </c>
      <c r="E862" s="224" t="s">
        <v>1</v>
      </c>
      <c r="F862" s="225" t="s">
        <v>1247</v>
      </c>
      <c r="G862" s="223"/>
      <c r="H862" s="226">
        <v>6.7690000000000001</v>
      </c>
      <c r="I862" s="227"/>
      <c r="J862" s="223"/>
      <c r="K862" s="223"/>
      <c r="L862" s="228"/>
      <c r="M862" s="229"/>
      <c r="N862" s="230"/>
      <c r="O862" s="230"/>
      <c r="P862" s="230"/>
      <c r="Q862" s="230"/>
      <c r="R862" s="230"/>
      <c r="S862" s="230"/>
      <c r="T862" s="231"/>
      <c r="AT862" s="232" t="s">
        <v>142</v>
      </c>
      <c r="AU862" s="232" t="s">
        <v>83</v>
      </c>
      <c r="AV862" s="13" t="s">
        <v>85</v>
      </c>
      <c r="AW862" s="13" t="s">
        <v>31</v>
      </c>
      <c r="AX862" s="13" t="s">
        <v>75</v>
      </c>
      <c r="AY862" s="232" t="s">
        <v>132</v>
      </c>
    </row>
    <row r="863" spans="1:65" s="14" customFormat="1" ht="11.25">
      <c r="B863" s="233"/>
      <c r="C863" s="234"/>
      <c r="D863" s="208" t="s">
        <v>142</v>
      </c>
      <c r="E863" s="235" t="s">
        <v>1</v>
      </c>
      <c r="F863" s="236" t="s">
        <v>145</v>
      </c>
      <c r="G863" s="234"/>
      <c r="H863" s="237">
        <v>6.7690000000000001</v>
      </c>
      <c r="I863" s="238"/>
      <c r="J863" s="234"/>
      <c r="K863" s="234"/>
      <c r="L863" s="239"/>
      <c r="M863" s="240"/>
      <c r="N863" s="241"/>
      <c r="O863" s="241"/>
      <c r="P863" s="241"/>
      <c r="Q863" s="241"/>
      <c r="R863" s="241"/>
      <c r="S863" s="241"/>
      <c r="T863" s="242"/>
      <c r="AT863" s="243" t="s">
        <v>142</v>
      </c>
      <c r="AU863" s="243" t="s">
        <v>83</v>
      </c>
      <c r="AV863" s="14" t="s">
        <v>139</v>
      </c>
      <c r="AW863" s="14" t="s">
        <v>31</v>
      </c>
      <c r="AX863" s="14" t="s">
        <v>83</v>
      </c>
      <c r="AY863" s="243" t="s">
        <v>132</v>
      </c>
    </row>
    <row r="864" spans="1:65" s="2" customFormat="1" ht="55.5" customHeight="1">
      <c r="A864" s="34"/>
      <c r="B864" s="35"/>
      <c r="C864" s="244" t="s">
        <v>379</v>
      </c>
      <c r="D864" s="244" t="s">
        <v>441</v>
      </c>
      <c r="E864" s="245" t="s">
        <v>698</v>
      </c>
      <c r="F864" s="246" t="s">
        <v>699</v>
      </c>
      <c r="G864" s="247" t="s">
        <v>427</v>
      </c>
      <c r="H864" s="248">
        <v>377.33</v>
      </c>
      <c r="I864" s="249"/>
      <c r="J864" s="250">
        <f>ROUND(I864*H864,2)</f>
        <v>0</v>
      </c>
      <c r="K864" s="246" t="s">
        <v>137</v>
      </c>
      <c r="L864" s="39"/>
      <c r="M864" s="251" t="s">
        <v>1</v>
      </c>
      <c r="N864" s="252" t="s">
        <v>40</v>
      </c>
      <c r="O864" s="71"/>
      <c r="P864" s="204">
        <f>O864*H864</f>
        <v>0</v>
      </c>
      <c r="Q864" s="204">
        <v>0</v>
      </c>
      <c r="R864" s="204">
        <f>Q864*H864</f>
        <v>0</v>
      </c>
      <c r="S864" s="204">
        <v>0</v>
      </c>
      <c r="T864" s="205">
        <f>S864*H864</f>
        <v>0</v>
      </c>
      <c r="U864" s="34"/>
      <c r="V864" s="34"/>
      <c r="W864" s="34"/>
      <c r="X864" s="34"/>
      <c r="Y864" s="34"/>
      <c r="Z864" s="34"/>
      <c r="AA864" s="34"/>
      <c r="AB864" s="34"/>
      <c r="AC864" s="34"/>
      <c r="AD864" s="34"/>
      <c r="AE864" s="34"/>
      <c r="AR864" s="206" t="s">
        <v>666</v>
      </c>
      <c r="AT864" s="206" t="s">
        <v>441</v>
      </c>
      <c r="AU864" s="206" t="s">
        <v>83</v>
      </c>
      <c r="AY864" s="17" t="s">
        <v>132</v>
      </c>
      <c r="BE864" s="207">
        <f>IF(N864="základní",J864,0)</f>
        <v>0</v>
      </c>
      <c r="BF864" s="207">
        <f>IF(N864="snížená",J864,0)</f>
        <v>0</v>
      </c>
      <c r="BG864" s="207">
        <f>IF(N864="zákl. přenesená",J864,0)</f>
        <v>0</v>
      </c>
      <c r="BH864" s="207">
        <f>IF(N864="sníž. přenesená",J864,0)</f>
        <v>0</v>
      </c>
      <c r="BI864" s="207">
        <f>IF(N864="nulová",J864,0)</f>
        <v>0</v>
      </c>
      <c r="BJ864" s="17" t="s">
        <v>83</v>
      </c>
      <c r="BK864" s="207">
        <f>ROUND(I864*H864,2)</f>
        <v>0</v>
      </c>
      <c r="BL864" s="17" t="s">
        <v>666</v>
      </c>
      <c r="BM864" s="206" t="s">
        <v>1248</v>
      </c>
    </row>
    <row r="865" spans="1:65" s="2" customFormat="1" ht="136.5">
      <c r="A865" s="34"/>
      <c r="B865" s="35"/>
      <c r="C865" s="36"/>
      <c r="D865" s="208" t="s">
        <v>141</v>
      </c>
      <c r="E865" s="36"/>
      <c r="F865" s="209" t="s">
        <v>701</v>
      </c>
      <c r="G865" s="36"/>
      <c r="H865" s="36"/>
      <c r="I865" s="115"/>
      <c r="J865" s="36"/>
      <c r="K865" s="36"/>
      <c r="L865" s="39"/>
      <c r="M865" s="210"/>
      <c r="N865" s="211"/>
      <c r="O865" s="71"/>
      <c r="P865" s="71"/>
      <c r="Q865" s="71"/>
      <c r="R865" s="71"/>
      <c r="S865" s="71"/>
      <c r="T865" s="72"/>
      <c r="U865" s="34"/>
      <c r="V865" s="34"/>
      <c r="W865" s="34"/>
      <c r="X865" s="34"/>
      <c r="Y865" s="34"/>
      <c r="Z865" s="34"/>
      <c r="AA865" s="34"/>
      <c r="AB865" s="34"/>
      <c r="AC865" s="34"/>
      <c r="AD865" s="34"/>
      <c r="AE865" s="34"/>
      <c r="AT865" s="17" t="s">
        <v>141</v>
      </c>
      <c r="AU865" s="17" t="s">
        <v>83</v>
      </c>
    </row>
    <row r="866" spans="1:65" s="12" customFormat="1" ht="11.25">
      <c r="B866" s="212"/>
      <c r="C866" s="213"/>
      <c r="D866" s="208" t="s">
        <v>142</v>
      </c>
      <c r="E866" s="214" t="s">
        <v>1</v>
      </c>
      <c r="F866" s="215" t="s">
        <v>702</v>
      </c>
      <c r="G866" s="213"/>
      <c r="H866" s="214" t="s">
        <v>1</v>
      </c>
      <c r="I866" s="216"/>
      <c r="J866" s="213"/>
      <c r="K866" s="213"/>
      <c r="L866" s="217"/>
      <c r="M866" s="218"/>
      <c r="N866" s="219"/>
      <c r="O866" s="219"/>
      <c r="P866" s="219"/>
      <c r="Q866" s="219"/>
      <c r="R866" s="219"/>
      <c r="S866" s="219"/>
      <c r="T866" s="220"/>
      <c r="AT866" s="221" t="s">
        <v>142</v>
      </c>
      <c r="AU866" s="221" t="s">
        <v>83</v>
      </c>
      <c r="AV866" s="12" t="s">
        <v>83</v>
      </c>
      <c r="AW866" s="12" t="s">
        <v>31</v>
      </c>
      <c r="AX866" s="12" t="s">
        <v>75</v>
      </c>
      <c r="AY866" s="221" t="s">
        <v>132</v>
      </c>
    </row>
    <row r="867" spans="1:65" s="13" customFormat="1" ht="11.25">
      <c r="B867" s="222"/>
      <c r="C867" s="223"/>
      <c r="D867" s="208" t="s">
        <v>142</v>
      </c>
      <c r="E867" s="224" t="s">
        <v>1</v>
      </c>
      <c r="F867" s="225" t="s">
        <v>1249</v>
      </c>
      <c r="G867" s="223"/>
      <c r="H867" s="226">
        <v>377.33</v>
      </c>
      <c r="I867" s="227"/>
      <c r="J867" s="223"/>
      <c r="K867" s="223"/>
      <c r="L867" s="228"/>
      <c r="M867" s="229"/>
      <c r="N867" s="230"/>
      <c r="O867" s="230"/>
      <c r="P867" s="230"/>
      <c r="Q867" s="230"/>
      <c r="R867" s="230"/>
      <c r="S867" s="230"/>
      <c r="T867" s="231"/>
      <c r="AT867" s="232" t="s">
        <v>142</v>
      </c>
      <c r="AU867" s="232" t="s">
        <v>83</v>
      </c>
      <c r="AV867" s="13" t="s">
        <v>85</v>
      </c>
      <c r="AW867" s="13" t="s">
        <v>31</v>
      </c>
      <c r="AX867" s="13" t="s">
        <v>75</v>
      </c>
      <c r="AY867" s="232" t="s">
        <v>132</v>
      </c>
    </row>
    <row r="868" spans="1:65" s="14" customFormat="1" ht="11.25">
      <c r="B868" s="233"/>
      <c r="C868" s="234"/>
      <c r="D868" s="208" t="s">
        <v>142</v>
      </c>
      <c r="E868" s="235" t="s">
        <v>1</v>
      </c>
      <c r="F868" s="236" t="s">
        <v>145</v>
      </c>
      <c r="G868" s="234"/>
      <c r="H868" s="237">
        <v>377.33</v>
      </c>
      <c r="I868" s="238"/>
      <c r="J868" s="234"/>
      <c r="K868" s="234"/>
      <c r="L868" s="239"/>
      <c r="M868" s="240"/>
      <c r="N868" s="241"/>
      <c r="O868" s="241"/>
      <c r="P868" s="241"/>
      <c r="Q868" s="241"/>
      <c r="R868" s="241"/>
      <c r="S868" s="241"/>
      <c r="T868" s="242"/>
      <c r="AT868" s="243" t="s">
        <v>142</v>
      </c>
      <c r="AU868" s="243" t="s">
        <v>83</v>
      </c>
      <c r="AV868" s="14" t="s">
        <v>139</v>
      </c>
      <c r="AW868" s="14" t="s">
        <v>31</v>
      </c>
      <c r="AX868" s="14" t="s">
        <v>83</v>
      </c>
      <c r="AY868" s="243" t="s">
        <v>132</v>
      </c>
    </row>
    <row r="869" spans="1:65" s="2" customFormat="1" ht="55.5" customHeight="1">
      <c r="A869" s="34"/>
      <c r="B869" s="35"/>
      <c r="C869" s="244" t="s">
        <v>663</v>
      </c>
      <c r="D869" s="244" t="s">
        <v>441</v>
      </c>
      <c r="E869" s="245" t="s">
        <v>1250</v>
      </c>
      <c r="F869" s="246" t="s">
        <v>1251</v>
      </c>
      <c r="G869" s="247" t="s">
        <v>427</v>
      </c>
      <c r="H869" s="248">
        <v>20.198</v>
      </c>
      <c r="I869" s="249"/>
      <c r="J869" s="250">
        <f>ROUND(I869*H869,2)</f>
        <v>0</v>
      </c>
      <c r="K869" s="246" t="s">
        <v>137</v>
      </c>
      <c r="L869" s="39"/>
      <c r="M869" s="251" t="s">
        <v>1</v>
      </c>
      <c r="N869" s="252" t="s">
        <v>40</v>
      </c>
      <c r="O869" s="71"/>
      <c r="P869" s="204">
        <f>O869*H869</f>
        <v>0</v>
      </c>
      <c r="Q869" s="204">
        <v>0</v>
      </c>
      <c r="R869" s="204">
        <f>Q869*H869</f>
        <v>0</v>
      </c>
      <c r="S869" s="204">
        <v>0</v>
      </c>
      <c r="T869" s="205">
        <f>S869*H869</f>
        <v>0</v>
      </c>
      <c r="U869" s="34"/>
      <c r="V869" s="34"/>
      <c r="W869" s="34"/>
      <c r="X869" s="34"/>
      <c r="Y869" s="34"/>
      <c r="Z869" s="34"/>
      <c r="AA869" s="34"/>
      <c r="AB869" s="34"/>
      <c r="AC869" s="34"/>
      <c r="AD869" s="34"/>
      <c r="AE869" s="34"/>
      <c r="AR869" s="206" t="s">
        <v>666</v>
      </c>
      <c r="AT869" s="206" t="s">
        <v>441</v>
      </c>
      <c r="AU869" s="206" t="s">
        <v>83</v>
      </c>
      <c r="AY869" s="17" t="s">
        <v>132</v>
      </c>
      <c r="BE869" s="207">
        <f>IF(N869="základní",J869,0)</f>
        <v>0</v>
      </c>
      <c r="BF869" s="207">
        <f>IF(N869="snížená",J869,0)</f>
        <v>0</v>
      </c>
      <c r="BG869" s="207">
        <f>IF(N869="zákl. přenesená",J869,0)</f>
        <v>0</v>
      </c>
      <c r="BH869" s="207">
        <f>IF(N869="sníž. přenesená",J869,0)</f>
        <v>0</v>
      </c>
      <c r="BI869" s="207">
        <f>IF(N869="nulová",J869,0)</f>
        <v>0</v>
      </c>
      <c r="BJ869" s="17" t="s">
        <v>83</v>
      </c>
      <c r="BK869" s="207">
        <f>ROUND(I869*H869,2)</f>
        <v>0</v>
      </c>
      <c r="BL869" s="17" t="s">
        <v>666</v>
      </c>
      <c r="BM869" s="206" t="s">
        <v>1252</v>
      </c>
    </row>
    <row r="870" spans="1:65" s="2" customFormat="1" ht="136.5">
      <c r="A870" s="34"/>
      <c r="B870" s="35"/>
      <c r="C870" s="36"/>
      <c r="D870" s="208" t="s">
        <v>141</v>
      </c>
      <c r="E870" s="36"/>
      <c r="F870" s="209" t="s">
        <v>1253</v>
      </c>
      <c r="G870" s="36"/>
      <c r="H870" s="36"/>
      <c r="I870" s="115"/>
      <c r="J870" s="36"/>
      <c r="K870" s="36"/>
      <c r="L870" s="39"/>
      <c r="M870" s="210"/>
      <c r="N870" s="211"/>
      <c r="O870" s="71"/>
      <c r="P870" s="71"/>
      <c r="Q870" s="71"/>
      <c r="R870" s="71"/>
      <c r="S870" s="71"/>
      <c r="T870" s="72"/>
      <c r="U870" s="34"/>
      <c r="V870" s="34"/>
      <c r="W870" s="34"/>
      <c r="X870" s="34"/>
      <c r="Y870" s="34"/>
      <c r="Z870" s="34"/>
      <c r="AA870" s="34"/>
      <c r="AB870" s="34"/>
      <c r="AC870" s="34"/>
      <c r="AD870" s="34"/>
      <c r="AE870" s="34"/>
      <c r="AT870" s="17" t="s">
        <v>141</v>
      </c>
      <c r="AU870" s="17" t="s">
        <v>83</v>
      </c>
    </row>
    <row r="871" spans="1:65" s="12" customFormat="1" ht="11.25">
      <c r="B871" s="212"/>
      <c r="C871" s="213"/>
      <c r="D871" s="208" t="s">
        <v>142</v>
      </c>
      <c r="E871" s="214" t="s">
        <v>1</v>
      </c>
      <c r="F871" s="215" t="s">
        <v>1254</v>
      </c>
      <c r="G871" s="213"/>
      <c r="H871" s="214" t="s">
        <v>1</v>
      </c>
      <c r="I871" s="216"/>
      <c r="J871" s="213"/>
      <c r="K871" s="213"/>
      <c r="L871" s="217"/>
      <c r="M871" s="218"/>
      <c r="N871" s="219"/>
      <c r="O871" s="219"/>
      <c r="P871" s="219"/>
      <c r="Q871" s="219"/>
      <c r="R871" s="219"/>
      <c r="S871" s="219"/>
      <c r="T871" s="220"/>
      <c r="AT871" s="221" t="s">
        <v>142</v>
      </c>
      <c r="AU871" s="221" t="s">
        <v>83</v>
      </c>
      <c r="AV871" s="12" t="s">
        <v>83</v>
      </c>
      <c r="AW871" s="12" t="s">
        <v>31</v>
      </c>
      <c r="AX871" s="12" t="s">
        <v>75</v>
      </c>
      <c r="AY871" s="221" t="s">
        <v>132</v>
      </c>
    </row>
    <row r="872" spans="1:65" s="13" customFormat="1" ht="11.25">
      <c r="B872" s="222"/>
      <c r="C872" s="223"/>
      <c r="D872" s="208" t="s">
        <v>142</v>
      </c>
      <c r="E872" s="224" t="s">
        <v>1</v>
      </c>
      <c r="F872" s="225" t="s">
        <v>1255</v>
      </c>
      <c r="G872" s="223"/>
      <c r="H872" s="226">
        <v>20.198</v>
      </c>
      <c r="I872" s="227"/>
      <c r="J872" s="223"/>
      <c r="K872" s="223"/>
      <c r="L872" s="228"/>
      <c r="M872" s="229"/>
      <c r="N872" s="230"/>
      <c r="O872" s="230"/>
      <c r="P872" s="230"/>
      <c r="Q872" s="230"/>
      <c r="R872" s="230"/>
      <c r="S872" s="230"/>
      <c r="T872" s="231"/>
      <c r="AT872" s="232" t="s">
        <v>142</v>
      </c>
      <c r="AU872" s="232" t="s">
        <v>83</v>
      </c>
      <c r="AV872" s="13" t="s">
        <v>85</v>
      </c>
      <c r="AW872" s="13" t="s">
        <v>31</v>
      </c>
      <c r="AX872" s="13" t="s">
        <v>75</v>
      </c>
      <c r="AY872" s="232" t="s">
        <v>132</v>
      </c>
    </row>
    <row r="873" spans="1:65" s="14" customFormat="1" ht="11.25">
      <c r="B873" s="233"/>
      <c r="C873" s="234"/>
      <c r="D873" s="208" t="s">
        <v>142</v>
      </c>
      <c r="E873" s="235" t="s">
        <v>1</v>
      </c>
      <c r="F873" s="236" t="s">
        <v>145</v>
      </c>
      <c r="G873" s="234"/>
      <c r="H873" s="237">
        <v>20.198</v>
      </c>
      <c r="I873" s="238"/>
      <c r="J873" s="234"/>
      <c r="K873" s="234"/>
      <c r="L873" s="239"/>
      <c r="M873" s="240"/>
      <c r="N873" s="241"/>
      <c r="O873" s="241"/>
      <c r="P873" s="241"/>
      <c r="Q873" s="241"/>
      <c r="R873" s="241"/>
      <c r="S873" s="241"/>
      <c r="T873" s="242"/>
      <c r="AT873" s="243" t="s">
        <v>142</v>
      </c>
      <c r="AU873" s="243" t="s">
        <v>83</v>
      </c>
      <c r="AV873" s="14" t="s">
        <v>139</v>
      </c>
      <c r="AW873" s="14" t="s">
        <v>31</v>
      </c>
      <c r="AX873" s="14" t="s">
        <v>83</v>
      </c>
      <c r="AY873" s="243" t="s">
        <v>132</v>
      </c>
    </row>
    <row r="874" spans="1:65" s="2" customFormat="1" ht="55.5" customHeight="1">
      <c r="A874" s="34"/>
      <c r="B874" s="35"/>
      <c r="C874" s="244" t="s">
        <v>669</v>
      </c>
      <c r="D874" s="244" t="s">
        <v>441</v>
      </c>
      <c r="E874" s="245" t="s">
        <v>1256</v>
      </c>
      <c r="F874" s="246" t="s">
        <v>1257</v>
      </c>
      <c r="G874" s="247" t="s">
        <v>427</v>
      </c>
      <c r="H874" s="248">
        <v>10.297000000000001</v>
      </c>
      <c r="I874" s="249"/>
      <c r="J874" s="250">
        <f>ROUND(I874*H874,2)</f>
        <v>0</v>
      </c>
      <c r="K874" s="246" t="s">
        <v>137</v>
      </c>
      <c r="L874" s="39"/>
      <c r="M874" s="251" t="s">
        <v>1</v>
      </c>
      <c r="N874" s="252" t="s">
        <v>40</v>
      </c>
      <c r="O874" s="71"/>
      <c r="P874" s="204">
        <f>O874*H874</f>
        <v>0</v>
      </c>
      <c r="Q874" s="204">
        <v>0</v>
      </c>
      <c r="R874" s="204">
        <f>Q874*H874</f>
        <v>0</v>
      </c>
      <c r="S874" s="204">
        <v>0</v>
      </c>
      <c r="T874" s="205">
        <f>S874*H874</f>
        <v>0</v>
      </c>
      <c r="U874" s="34"/>
      <c r="V874" s="34"/>
      <c r="W874" s="34"/>
      <c r="X874" s="34"/>
      <c r="Y874" s="34"/>
      <c r="Z874" s="34"/>
      <c r="AA874" s="34"/>
      <c r="AB874" s="34"/>
      <c r="AC874" s="34"/>
      <c r="AD874" s="34"/>
      <c r="AE874" s="34"/>
      <c r="AR874" s="206" t="s">
        <v>666</v>
      </c>
      <c r="AT874" s="206" t="s">
        <v>441</v>
      </c>
      <c r="AU874" s="206" t="s">
        <v>83</v>
      </c>
      <c r="AY874" s="17" t="s">
        <v>132</v>
      </c>
      <c r="BE874" s="207">
        <f>IF(N874="základní",J874,0)</f>
        <v>0</v>
      </c>
      <c r="BF874" s="207">
        <f>IF(N874="snížená",J874,0)</f>
        <v>0</v>
      </c>
      <c r="BG874" s="207">
        <f>IF(N874="zákl. přenesená",J874,0)</f>
        <v>0</v>
      </c>
      <c r="BH874" s="207">
        <f>IF(N874="sníž. přenesená",J874,0)</f>
        <v>0</v>
      </c>
      <c r="BI874" s="207">
        <f>IF(N874="nulová",J874,0)</f>
        <v>0</v>
      </c>
      <c r="BJ874" s="17" t="s">
        <v>83</v>
      </c>
      <c r="BK874" s="207">
        <f>ROUND(I874*H874,2)</f>
        <v>0</v>
      </c>
      <c r="BL874" s="17" t="s">
        <v>666</v>
      </c>
      <c r="BM874" s="206" t="s">
        <v>1258</v>
      </c>
    </row>
    <row r="875" spans="1:65" s="2" customFormat="1" ht="136.5">
      <c r="A875" s="34"/>
      <c r="B875" s="35"/>
      <c r="C875" s="36"/>
      <c r="D875" s="208" t="s">
        <v>141</v>
      </c>
      <c r="E875" s="36"/>
      <c r="F875" s="209" t="s">
        <v>1259</v>
      </c>
      <c r="G875" s="36"/>
      <c r="H875" s="36"/>
      <c r="I875" s="115"/>
      <c r="J875" s="36"/>
      <c r="K875" s="36"/>
      <c r="L875" s="39"/>
      <c r="M875" s="210"/>
      <c r="N875" s="211"/>
      <c r="O875" s="71"/>
      <c r="P875" s="71"/>
      <c r="Q875" s="71"/>
      <c r="R875" s="71"/>
      <c r="S875" s="71"/>
      <c r="T875" s="72"/>
      <c r="U875" s="34"/>
      <c r="V875" s="34"/>
      <c r="W875" s="34"/>
      <c r="X875" s="34"/>
      <c r="Y875" s="34"/>
      <c r="Z875" s="34"/>
      <c r="AA875" s="34"/>
      <c r="AB875" s="34"/>
      <c r="AC875" s="34"/>
      <c r="AD875" s="34"/>
      <c r="AE875" s="34"/>
      <c r="AT875" s="17" t="s">
        <v>141</v>
      </c>
      <c r="AU875" s="17" t="s">
        <v>83</v>
      </c>
    </row>
    <row r="876" spans="1:65" s="12" customFormat="1" ht="11.25">
      <c r="B876" s="212"/>
      <c r="C876" s="213"/>
      <c r="D876" s="208" t="s">
        <v>142</v>
      </c>
      <c r="E876" s="214" t="s">
        <v>1</v>
      </c>
      <c r="F876" s="215" t="s">
        <v>1260</v>
      </c>
      <c r="G876" s="213"/>
      <c r="H876" s="214" t="s">
        <v>1</v>
      </c>
      <c r="I876" s="216"/>
      <c r="J876" s="213"/>
      <c r="K876" s="213"/>
      <c r="L876" s="217"/>
      <c r="M876" s="218"/>
      <c r="N876" s="219"/>
      <c r="O876" s="219"/>
      <c r="P876" s="219"/>
      <c r="Q876" s="219"/>
      <c r="R876" s="219"/>
      <c r="S876" s="219"/>
      <c r="T876" s="220"/>
      <c r="AT876" s="221" t="s">
        <v>142</v>
      </c>
      <c r="AU876" s="221" t="s">
        <v>83</v>
      </c>
      <c r="AV876" s="12" t="s">
        <v>83</v>
      </c>
      <c r="AW876" s="12" t="s">
        <v>31</v>
      </c>
      <c r="AX876" s="12" t="s">
        <v>75</v>
      </c>
      <c r="AY876" s="221" t="s">
        <v>132</v>
      </c>
    </row>
    <row r="877" spans="1:65" s="13" customFormat="1" ht="11.25">
      <c r="B877" s="222"/>
      <c r="C877" s="223"/>
      <c r="D877" s="208" t="s">
        <v>142</v>
      </c>
      <c r="E877" s="224" t="s">
        <v>1</v>
      </c>
      <c r="F877" s="225" t="s">
        <v>1261</v>
      </c>
      <c r="G877" s="223"/>
      <c r="H877" s="226">
        <v>10.297000000000001</v>
      </c>
      <c r="I877" s="227"/>
      <c r="J877" s="223"/>
      <c r="K877" s="223"/>
      <c r="L877" s="228"/>
      <c r="M877" s="229"/>
      <c r="N877" s="230"/>
      <c r="O877" s="230"/>
      <c r="P877" s="230"/>
      <c r="Q877" s="230"/>
      <c r="R877" s="230"/>
      <c r="S877" s="230"/>
      <c r="T877" s="231"/>
      <c r="AT877" s="232" t="s">
        <v>142</v>
      </c>
      <c r="AU877" s="232" t="s">
        <v>83</v>
      </c>
      <c r="AV877" s="13" t="s">
        <v>85</v>
      </c>
      <c r="AW877" s="13" t="s">
        <v>31</v>
      </c>
      <c r="AX877" s="13" t="s">
        <v>75</v>
      </c>
      <c r="AY877" s="232" t="s">
        <v>132</v>
      </c>
    </row>
    <row r="878" spans="1:65" s="14" customFormat="1" ht="11.25">
      <c r="B878" s="233"/>
      <c r="C878" s="234"/>
      <c r="D878" s="208" t="s">
        <v>142</v>
      </c>
      <c r="E878" s="235" t="s">
        <v>1</v>
      </c>
      <c r="F878" s="236" t="s">
        <v>145</v>
      </c>
      <c r="G878" s="234"/>
      <c r="H878" s="237">
        <v>10.297000000000001</v>
      </c>
      <c r="I878" s="238"/>
      <c r="J878" s="234"/>
      <c r="K878" s="234"/>
      <c r="L878" s="239"/>
      <c r="M878" s="240"/>
      <c r="N878" s="241"/>
      <c r="O878" s="241"/>
      <c r="P878" s="241"/>
      <c r="Q878" s="241"/>
      <c r="R878" s="241"/>
      <c r="S878" s="241"/>
      <c r="T878" s="242"/>
      <c r="AT878" s="243" t="s">
        <v>142</v>
      </c>
      <c r="AU878" s="243" t="s">
        <v>83</v>
      </c>
      <c r="AV878" s="14" t="s">
        <v>139</v>
      </c>
      <c r="AW878" s="14" t="s">
        <v>31</v>
      </c>
      <c r="AX878" s="14" t="s">
        <v>83</v>
      </c>
      <c r="AY878" s="243" t="s">
        <v>132</v>
      </c>
    </row>
    <row r="879" spans="1:65" s="2" customFormat="1" ht="21.75" customHeight="1">
      <c r="A879" s="34"/>
      <c r="B879" s="35"/>
      <c r="C879" s="244" t="s">
        <v>674</v>
      </c>
      <c r="D879" s="244" t="s">
        <v>441</v>
      </c>
      <c r="E879" s="245" t="s">
        <v>724</v>
      </c>
      <c r="F879" s="246" t="s">
        <v>725</v>
      </c>
      <c r="G879" s="247" t="s">
        <v>427</v>
      </c>
      <c r="H879" s="248">
        <v>377.33</v>
      </c>
      <c r="I879" s="249"/>
      <c r="J879" s="250">
        <f>ROUND(I879*H879,2)</f>
        <v>0</v>
      </c>
      <c r="K879" s="246" t="s">
        <v>137</v>
      </c>
      <c r="L879" s="39"/>
      <c r="M879" s="251" t="s">
        <v>1</v>
      </c>
      <c r="N879" s="252" t="s">
        <v>40</v>
      </c>
      <c r="O879" s="71"/>
      <c r="P879" s="204">
        <f>O879*H879</f>
        <v>0</v>
      </c>
      <c r="Q879" s="204">
        <v>0</v>
      </c>
      <c r="R879" s="204">
        <f>Q879*H879</f>
        <v>0</v>
      </c>
      <c r="S879" s="204">
        <v>0</v>
      </c>
      <c r="T879" s="205">
        <f>S879*H879</f>
        <v>0</v>
      </c>
      <c r="U879" s="34"/>
      <c r="V879" s="34"/>
      <c r="W879" s="34"/>
      <c r="X879" s="34"/>
      <c r="Y879" s="34"/>
      <c r="Z879" s="34"/>
      <c r="AA879" s="34"/>
      <c r="AB879" s="34"/>
      <c r="AC879" s="34"/>
      <c r="AD879" s="34"/>
      <c r="AE879" s="34"/>
      <c r="AR879" s="206" t="s">
        <v>666</v>
      </c>
      <c r="AT879" s="206" t="s">
        <v>441</v>
      </c>
      <c r="AU879" s="206" t="s">
        <v>83</v>
      </c>
      <c r="AY879" s="17" t="s">
        <v>132</v>
      </c>
      <c r="BE879" s="207">
        <f>IF(N879="základní",J879,0)</f>
        <v>0</v>
      </c>
      <c r="BF879" s="207">
        <f>IF(N879="snížená",J879,0)</f>
        <v>0</v>
      </c>
      <c r="BG879" s="207">
        <f>IF(N879="zákl. přenesená",J879,0)</f>
        <v>0</v>
      </c>
      <c r="BH879" s="207">
        <f>IF(N879="sníž. přenesená",J879,0)</f>
        <v>0</v>
      </c>
      <c r="BI879" s="207">
        <f>IF(N879="nulová",J879,0)</f>
        <v>0</v>
      </c>
      <c r="BJ879" s="17" t="s">
        <v>83</v>
      </c>
      <c r="BK879" s="207">
        <f>ROUND(I879*H879,2)</f>
        <v>0</v>
      </c>
      <c r="BL879" s="17" t="s">
        <v>666</v>
      </c>
      <c r="BM879" s="206" t="s">
        <v>1262</v>
      </c>
    </row>
    <row r="880" spans="1:65" s="2" customFormat="1" ht="58.5">
      <c r="A880" s="34"/>
      <c r="B880" s="35"/>
      <c r="C880" s="36"/>
      <c r="D880" s="208" t="s">
        <v>141</v>
      </c>
      <c r="E880" s="36"/>
      <c r="F880" s="209" t="s">
        <v>727</v>
      </c>
      <c r="G880" s="36"/>
      <c r="H880" s="36"/>
      <c r="I880" s="115"/>
      <c r="J880" s="36"/>
      <c r="K880" s="36"/>
      <c r="L880" s="39"/>
      <c r="M880" s="210"/>
      <c r="N880" s="211"/>
      <c r="O880" s="71"/>
      <c r="P880" s="71"/>
      <c r="Q880" s="71"/>
      <c r="R880" s="71"/>
      <c r="S880" s="71"/>
      <c r="T880" s="72"/>
      <c r="U880" s="34"/>
      <c r="V880" s="34"/>
      <c r="W880" s="34"/>
      <c r="X880" s="34"/>
      <c r="Y880" s="34"/>
      <c r="Z880" s="34"/>
      <c r="AA880" s="34"/>
      <c r="AB880" s="34"/>
      <c r="AC880" s="34"/>
      <c r="AD880" s="34"/>
      <c r="AE880" s="34"/>
      <c r="AT880" s="17" t="s">
        <v>141</v>
      </c>
      <c r="AU880" s="17" t="s">
        <v>83</v>
      </c>
    </row>
    <row r="881" spans="1:65" s="13" customFormat="1" ht="11.25">
      <c r="B881" s="222"/>
      <c r="C881" s="223"/>
      <c r="D881" s="208" t="s">
        <v>142</v>
      </c>
      <c r="E881" s="224" t="s">
        <v>1</v>
      </c>
      <c r="F881" s="225" t="s">
        <v>1263</v>
      </c>
      <c r="G881" s="223"/>
      <c r="H881" s="226">
        <v>377.33</v>
      </c>
      <c r="I881" s="227"/>
      <c r="J881" s="223"/>
      <c r="K881" s="223"/>
      <c r="L881" s="228"/>
      <c r="M881" s="229"/>
      <c r="N881" s="230"/>
      <c r="O881" s="230"/>
      <c r="P881" s="230"/>
      <c r="Q881" s="230"/>
      <c r="R881" s="230"/>
      <c r="S881" s="230"/>
      <c r="T881" s="231"/>
      <c r="AT881" s="232" t="s">
        <v>142</v>
      </c>
      <c r="AU881" s="232" t="s">
        <v>83</v>
      </c>
      <c r="AV881" s="13" t="s">
        <v>85</v>
      </c>
      <c r="AW881" s="13" t="s">
        <v>31</v>
      </c>
      <c r="AX881" s="13" t="s">
        <v>75</v>
      </c>
      <c r="AY881" s="232" t="s">
        <v>132</v>
      </c>
    </row>
    <row r="882" spans="1:65" s="14" customFormat="1" ht="11.25">
      <c r="B882" s="233"/>
      <c r="C882" s="234"/>
      <c r="D882" s="208" t="s">
        <v>142</v>
      </c>
      <c r="E882" s="235" t="s">
        <v>1</v>
      </c>
      <c r="F882" s="236" t="s">
        <v>145</v>
      </c>
      <c r="G882" s="234"/>
      <c r="H882" s="237">
        <v>377.33</v>
      </c>
      <c r="I882" s="238"/>
      <c r="J882" s="234"/>
      <c r="K882" s="234"/>
      <c r="L882" s="239"/>
      <c r="M882" s="240"/>
      <c r="N882" s="241"/>
      <c r="O882" s="241"/>
      <c r="P882" s="241"/>
      <c r="Q882" s="241"/>
      <c r="R882" s="241"/>
      <c r="S882" s="241"/>
      <c r="T882" s="242"/>
      <c r="AT882" s="243" t="s">
        <v>142</v>
      </c>
      <c r="AU882" s="243" t="s">
        <v>83</v>
      </c>
      <c r="AV882" s="14" t="s">
        <v>139</v>
      </c>
      <c r="AW882" s="14" t="s">
        <v>31</v>
      </c>
      <c r="AX882" s="14" t="s">
        <v>83</v>
      </c>
      <c r="AY882" s="243" t="s">
        <v>132</v>
      </c>
    </row>
    <row r="883" spans="1:65" s="2" customFormat="1" ht="21.75" customHeight="1">
      <c r="A883" s="34"/>
      <c r="B883" s="35"/>
      <c r="C883" s="244" t="s">
        <v>681</v>
      </c>
      <c r="D883" s="244" t="s">
        <v>441</v>
      </c>
      <c r="E883" s="245" t="s">
        <v>731</v>
      </c>
      <c r="F883" s="246" t="s">
        <v>732</v>
      </c>
      <c r="G883" s="247" t="s">
        <v>427</v>
      </c>
      <c r="H883" s="248">
        <v>2</v>
      </c>
      <c r="I883" s="249"/>
      <c r="J883" s="250">
        <f>ROUND(I883*H883,2)</f>
        <v>0</v>
      </c>
      <c r="K883" s="246" t="s">
        <v>137</v>
      </c>
      <c r="L883" s="39"/>
      <c r="M883" s="251" t="s">
        <v>1</v>
      </c>
      <c r="N883" s="252" t="s">
        <v>40</v>
      </c>
      <c r="O883" s="71"/>
      <c r="P883" s="204">
        <f>O883*H883</f>
        <v>0</v>
      </c>
      <c r="Q883" s="204">
        <v>0</v>
      </c>
      <c r="R883" s="204">
        <f>Q883*H883</f>
        <v>0</v>
      </c>
      <c r="S883" s="204">
        <v>0</v>
      </c>
      <c r="T883" s="205">
        <f>S883*H883</f>
        <v>0</v>
      </c>
      <c r="U883" s="34"/>
      <c r="V883" s="34"/>
      <c r="W883" s="34"/>
      <c r="X883" s="34"/>
      <c r="Y883" s="34"/>
      <c r="Z883" s="34"/>
      <c r="AA883" s="34"/>
      <c r="AB883" s="34"/>
      <c r="AC883" s="34"/>
      <c r="AD883" s="34"/>
      <c r="AE883" s="34"/>
      <c r="AR883" s="206" t="s">
        <v>139</v>
      </c>
      <c r="AT883" s="206" t="s">
        <v>441</v>
      </c>
      <c r="AU883" s="206" t="s">
        <v>83</v>
      </c>
      <c r="AY883" s="17" t="s">
        <v>132</v>
      </c>
      <c r="BE883" s="207">
        <f>IF(N883="základní",J883,0)</f>
        <v>0</v>
      </c>
      <c r="BF883" s="207">
        <f>IF(N883="snížená",J883,0)</f>
        <v>0</v>
      </c>
      <c r="BG883" s="207">
        <f>IF(N883="zákl. přenesená",J883,0)</f>
        <v>0</v>
      </c>
      <c r="BH883" s="207">
        <f>IF(N883="sníž. přenesená",J883,0)</f>
        <v>0</v>
      </c>
      <c r="BI883" s="207">
        <f>IF(N883="nulová",J883,0)</f>
        <v>0</v>
      </c>
      <c r="BJ883" s="17" t="s">
        <v>83</v>
      </c>
      <c r="BK883" s="207">
        <f>ROUND(I883*H883,2)</f>
        <v>0</v>
      </c>
      <c r="BL883" s="17" t="s">
        <v>139</v>
      </c>
      <c r="BM883" s="206" t="s">
        <v>1264</v>
      </c>
    </row>
    <row r="884" spans="1:65" s="2" customFormat="1" ht="48.75">
      <c r="A884" s="34"/>
      <c r="B884" s="35"/>
      <c r="C884" s="36"/>
      <c r="D884" s="208" t="s">
        <v>141</v>
      </c>
      <c r="E884" s="36"/>
      <c r="F884" s="209" t="s">
        <v>734</v>
      </c>
      <c r="G884" s="36"/>
      <c r="H884" s="36"/>
      <c r="I884" s="115"/>
      <c r="J884" s="36"/>
      <c r="K884" s="36"/>
      <c r="L884" s="39"/>
      <c r="M884" s="210"/>
      <c r="N884" s="211"/>
      <c r="O884" s="71"/>
      <c r="P884" s="71"/>
      <c r="Q884" s="71"/>
      <c r="R884" s="71"/>
      <c r="S884" s="71"/>
      <c r="T884" s="72"/>
      <c r="U884" s="34"/>
      <c r="V884" s="34"/>
      <c r="W884" s="34"/>
      <c r="X884" s="34"/>
      <c r="Y884" s="34"/>
      <c r="Z884" s="34"/>
      <c r="AA884" s="34"/>
      <c r="AB884" s="34"/>
      <c r="AC884" s="34"/>
      <c r="AD884" s="34"/>
      <c r="AE884" s="34"/>
      <c r="AT884" s="17" t="s">
        <v>141</v>
      </c>
      <c r="AU884" s="17" t="s">
        <v>83</v>
      </c>
    </row>
    <row r="885" spans="1:65" s="13" customFormat="1" ht="11.25">
      <c r="B885" s="222"/>
      <c r="C885" s="223"/>
      <c r="D885" s="208" t="s">
        <v>142</v>
      </c>
      <c r="E885" s="224" t="s">
        <v>1</v>
      </c>
      <c r="F885" s="225" t="s">
        <v>85</v>
      </c>
      <c r="G885" s="223"/>
      <c r="H885" s="226">
        <v>2</v>
      </c>
      <c r="I885" s="227"/>
      <c r="J885" s="223"/>
      <c r="K885" s="223"/>
      <c r="L885" s="228"/>
      <c r="M885" s="229"/>
      <c r="N885" s="230"/>
      <c r="O885" s="230"/>
      <c r="P885" s="230"/>
      <c r="Q885" s="230"/>
      <c r="R885" s="230"/>
      <c r="S885" s="230"/>
      <c r="T885" s="231"/>
      <c r="AT885" s="232" t="s">
        <v>142</v>
      </c>
      <c r="AU885" s="232" t="s">
        <v>83</v>
      </c>
      <c r="AV885" s="13" t="s">
        <v>85</v>
      </c>
      <c r="AW885" s="13" t="s">
        <v>31</v>
      </c>
      <c r="AX885" s="13" t="s">
        <v>75</v>
      </c>
      <c r="AY885" s="232" t="s">
        <v>132</v>
      </c>
    </row>
    <row r="886" spans="1:65" s="14" customFormat="1" ht="11.25">
      <c r="B886" s="233"/>
      <c r="C886" s="234"/>
      <c r="D886" s="208" t="s">
        <v>142</v>
      </c>
      <c r="E886" s="235" t="s">
        <v>1</v>
      </c>
      <c r="F886" s="236" t="s">
        <v>145</v>
      </c>
      <c r="G886" s="234"/>
      <c r="H886" s="237">
        <v>2</v>
      </c>
      <c r="I886" s="238"/>
      <c r="J886" s="234"/>
      <c r="K886" s="234"/>
      <c r="L886" s="239"/>
      <c r="M886" s="240"/>
      <c r="N886" s="241"/>
      <c r="O886" s="241"/>
      <c r="P886" s="241"/>
      <c r="Q886" s="241"/>
      <c r="R886" s="241"/>
      <c r="S886" s="241"/>
      <c r="T886" s="242"/>
      <c r="AT886" s="243" t="s">
        <v>142</v>
      </c>
      <c r="AU886" s="243" t="s">
        <v>83</v>
      </c>
      <c r="AV886" s="14" t="s">
        <v>139</v>
      </c>
      <c r="AW886" s="14" t="s">
        <v>31</v>
      </c>
      <c r="AX886" s="14" t="s">
        <v>83</v>
      </c>
      <c r="AY886" s="243" t="s">
        <v>132</v>
      </c>
    </row>
    <row r="887" spans="1:65" s="2" customFormat="1" ht="21.75" customHeight="1">
      <c r="A887" s="34"/>
      <c r="B887" s="35"/>
      <c r="C887" s="244" t="s">
        <v>690</v>
      </c>
      <c r="D887" s="244" t="s">
        <v>441</v>
      </c>
      <c r="E887" s="245" t="s">
        <v>1265</v>
      </c>
      <c r="F887" s="246" t="s">
        <v>1266</v>
      </c>
      <c r="G887" s="247" t="s">
        <v>427</v>
      </c>
      <c r="H887" s="248">
        <v>16.2</v>
      </c>
      <c r="I887" s="249"/>
      <c r="J887" s="250">
        <f>ROUND(I887*H887,2)</f>
        <v>0</v>
      </c>
      <c r="K887" s="246" t="s">
        <v>137</v>
      </c>
      <c r="L887" s="39"/>
      <c r="M887" s="251" t="s">
        <v>1</v>
      </c>
      <c r="N887" s="252" t="s">
        <v>40</v>
      </c>
      <c r="O887" s="71"/>
      <c r="P887" s="204">
        <f>O887*H887</f>
        <v>0</v>
      </c>
      <c r="Q887" s="204">
        <v>0</v>
      </c>
      <c r="R887" s="204">
        <f>Q887*H887</f>
        <v>0</v>
      </c>
      <c r="S887" s="204">
        <v>0</v>
      </c>
      <c r="T887" s="205">
        <f>S887*H887</f>
        <v>0</v>
      </c>
      <c r="U887" s="34"/>
      <c r="V887" s="34"/>
      <c r="W887" s="34"/>
      <c r="X887" s="34"/>
      <c r="Y887" s="34"/>
      <c r="Z887" s="34"/>
      <c r="AA887" s="34"/>
      <c r="AB887" s="34"/>
      <c r="AC887" s="34"/>
      <c r="AD887" s="34"/>
      <c r="AE887" s="34"/>
      <c r="AR887" s="206" t="s">
        <v>666</v>
      </c>
      <c r="AT887" s="206" t="s">
        <v>441</v>
      </c>
      <c r="AU887" s="206" t="s">
        <v>83</v>
      </c>
      <c r="AY887" s="17" t="s">
        <v>132</v>
      </c>
      <c r="BE887" s="207">
        <f>IF(N887="základní",J887,0)</f>
        <v>0</v>
      </c>
      <c r="BF887" s="207">
        <f>IF(N887="snížená",J887,0)</f>
        <v>0</v>
      </c>
      <c r="BG887" s="207">
        <f>IF(N887="zákl. přenesená",J887,0)</f>
        <v>0</v>
      </c>
      <c r="BH887" s="207">
        <f>IF(N887="sníž. přenesená",J887,0)</f>
        <v>0</v>
      </c>
      <c r="BI887" s="207">
        <f>IF(N887="nulová",J887,0)</f>
        <v>0</v>
      </c>
      <c r="BJ887" s="17" t="s">
        <v>83</v>
      </c>
      <c r="BK887" s="207">
        <f>ROUND(I887*H887,2)</f>
        <v>0</v>
      </c>
      <c r="BL887" s="17" t="s">
        <v>666</v>
      </c>
      <c r="BM887" s="206" t="s">
        <v>1267</v>
      </c>
    </row>
    <row r="888" spans="1:65" s="2" customFormat="1" ht="58.5">
      <c r="A888" s="34"/>
      <c r="B888" s="35"/>
      <c r="C888" s="36"/>
      <c r="D888" s="208" t="s">
        <v>141</v>
      </c>
      <c r="E888" s="36"/>
      <c r="F888" s="209" t="s">
        <v>1268</v>
      </c>
      <c r="G888" s="36"/>
      <c r="H888" s="36"/>
      <c r="I888" s="115"/>
      <c r="J888" s="36"/>
      <c r="K888" s="36"/>
      <c r="L888" s="39"/>
      <c r="M888" s="210"/>
      <c r="N888" s="211"/>
      <c r="O888" s="71"/>
      <c r="P888" s="71"/>
      <c r="Q888" s="71"/>
      <c r="R888" s="71"/>
      <c r="S888" s="71"/>
      <c r="T888" s="72"/>
      <c r="U888" s="34"/>
      <c r="V888" s="34"/>
      <c r="W888" s="34"/>
      <c r="X888" s="34"/>
      <c r="Y888" s="34"/>
      <c r="Z888" s="34"/>
      <c r="AA888" s="34"/>
      <c r="AB888" s="34"/>
      <c r="AC888" s="34"/>
      <c r="AD888" s="34"/>
      <c r="AE888" s="34"/>
      <c r="AT888" s="17" t="s">
        <v>141</v>
      </c>
      <c r="AU888" s="17" t="s">
        <v>83</v>
      </c>
    </row>
    <row r="889" spans="1:65" s="12" customFormat="1" ht="11.25">
      <c r="B889" s="212"/>
      <c r="C889" s="213"/>
      <c r="D889" s="208" t="s">
        <v>142</v>
      </c>
      <c r="E889" s="214" t="s">
        <v>1</v>
      </c>
      <c r="F889" s="215" t="s">
        <v>1269</v>
      </c>
      <c r="G889" s="213"/>
      <c r="H889" s="214" t="s">
        <v>1</v>
      </c>
      <c r="I889" s="216"/>
      <c r="J889" s="213"/>
      <c r="K889" s="213"/>
      <c r="L889" s="217"/>
      <c r="M889" s="218"/>
      <c r="N889" s="219"/>
      <c r="O889" s="219"/>
      <c r="P889" s="219"/>
      <c r="Q889" s="219"/>
      <c r="R889" s="219"/>
      <c r="S889" s="219"/>
      <c r="T889" s="220"/>
      <c r="AT889" s="221" t="s">
        <v>142</v>
      </c>
      <c r="AU889" s="221" t="s">
        <v>83</v>
      </c>
      <c r="AV889" s="12" t="s">
        <v>83</v>
      </c>
      <c r="AW889" s="12" t="s">
        <v>31</v>
      </c>
      <c r="AX889" s="12" t="s">
        <v>75</v>
      </c>
      <c r="AY889" s="221" t="s">
        <v>132</v>
      </c>
    </row>
    <row r="890" spans="1:65" s="13" customFormat="1" ht="11.25">
      <c r="B890" s="222"/>
      <c r="C890" s="223"/>
      <c r="D890" s="208" t="s">
        <v>142</v>
      </c>
      <c r="E890" s="224" t="s">
        <v>1</v>
      </c>
      <c r="F890" s="225" t="s">
        <v>1270</v>
      </c>
      <c r="G890" s="223"/>
      <c r="H890" s="226">
        <v>16.2</v>
      </c>
      <c r="I890" s="227"/>
      <c r="J890" s="223"/>
      <c r="K890" s="223"/>
      <c r="L890" s="228"/>
      <c r="M890" s="229"/>
      <c r="N890" s="230"/>
      <c r="O890" s="230"/>
      <c r="P890" s="230"/>
      <c r="Q890" s="230"/>
      <c r="R890" s="230"/>
      <c r="S890" s="230"/>
      <c r="T890" s="231"/>
      <c r="AT890" s="232" t="s">
        <v>142</v>
      </c>
      <c r="AU890" s="232" t="s">
        <v>83</v>
      </c>
      <c r="AV890" s="13" t="s">
        <v>85</v>
      </c>
      <c r="AW890" s="13" t="s">
        <v>31</v>
      </c>
      <c r="AX890" s="13" t="s">
        <v>75</v>
      </c>
      <c r="AY890" s="232" t="s">
        <v>132</v>
      </c>
    </row>
    <row r="891" spans="1:65" s="14" customFormat="1" ht="11.25">
      <c r="B891" s="233"/>
      <c r="C891" s="234"/>
      <c r="D891" s="208" t="s">
        <v>142</v>
      </c>
      <c r="E891" s="235" t="s">
        <v>1</v>
      </c>
      <c r="F891" s="236" t="s">
        <v>145</v>
      </c>
      <c r="G891" s="234"/>
      <c r="H891" s="237">
        <v>16.2</v>
      </c>
      <c r="I891" s="238"/>
      <c r="J891" s="234"/>
      <c r="K891" s="234"/>
      <c r="L891" s="239"/>
      <c r="M891" s="253"/>
      <c r="N891" s="254"/>
      <c r="O891" s="254"/>
      <c r="P891" s="254"/>
      <c r="Q891" s="254"/>
      <c r="R891" s="254"/>
      <c r="S891" s="254"/>
      <c r="T891" s="255"/>
      <c r="AT891" s="243" t="s">
        <v>142</v>
      </c>
      <c r="AU891" s="243" t="s">
        <v>83</v>
      </c>
      <c r="AV891" s="14" t="s">
        <v>139</v>
      </c>
      <c r="AW891" s="14" t="s">
        <v>31</v>
      </c>
      <c r="AX891" s="14" t="s">
        <v>83</v>
      </c>
      <c r="AY891" s="243" t="s">
        <v>132</v>
      </c>
    </row>
    <row r="892" spans="1:65" s="2" customFormat="1" ht="6.95" customHeight="1">
      <c r="A892" s="34"/>
      <c r="B892" s="54"/>
      <c r="C892" s="55"/>
      <c r="D892" s="55"/>
      <c r="E892" s="55"/>
      <c r="F892" s="55"/>
      <c r="G892" s="55"/>
      <c r="H892" s="55"/>
      <c r="I892" s="152"/>
      <c r="J892" s="55"/>
      <c r="K892" s="55"/>
      <c r="L892" s="39"/>
      <c r="M892" s="34"/>
      <c r="O892" s="34"/>
      <c r="P892" s="34"/>
      <c r="Q892" s="34"/>
      <c r="R892" s="34"/>
      <c r="S892" s="34"/>
      <c r="T892" s="34"/>
      <c r="U892" s="34"/>
      <c r="V892" s="34"/>
      <c r="W892" s="34"/>
      <c r="X892" s="34"/>
      <c r="Y892" s="34"/>
      <c r="Z892" s="34"/>
      <c r="AA892" s="34"/>
      <c r="AB892" s="34"/>
      <c r="AC892" s="34"/>
      <c r="AD892" s="34"/>
      <c r="AE892" s="34"/>
    </row>
  </sheetData>
  <sheetProtection algorithmName="SHA-512" hashValue="Cz+5zt+n0lOuoshAmBlH5wIN1dEyWzesUTtfVSAt9ppu12qjVSuhSZnWdrbvpmGRMzVPGCsYqyvTP2W7r6EaHw==" saltValue="p2xYxCgN8ID1sZSExDLIE6WGpHZMYpgGmeWG5yWhXTqbwvwNmzA3WUs6jo9BbWhnFZHCVhAqnoNWkr79PRXoUw==" spinCount="100000" sheet="1" objects="1" scenarios="1" formatColumns="0" formatRows="0" autoFilter="0"/>
  <autoFilter ref="C120:K891"/>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5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94</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1271</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ROUND((SUM(BE120:BE551)),  2)</f>
        <v>0</v>
      </c>
      <c r="G33" s="34"/>
      <c r="H33" s="34"/>
      <c r="I33" s="131">
        <v>0.21</v>
      </c>
      <c r="J33" s="130">
        <f>ROUND(((SUM(BE120:BE551))*I33),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ROUND((SUM(BF120:BF551)),  2)</f>
        <v>0</v>
      </c>
      <c r="G34" s="34"/>
      <c r="H34" s="34"/>
      <c r="I34" s="131">
        <v>0.15</v>
      </c>
      <c r="J34" s="130">
        <f>ROUND(((SUM(BF120:BF551))*I34),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ROUND((SUM(BG120:BG551)),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ROUND((SUM(BH120:BH551)),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ROUND((SUM(BI120:BI551)),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O4 - Oprava přejezdů P5999 a P6000</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J120</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112</v>
      </c>
      <c r="E97" s="164"/>
      <c r="F97" s="164"/>
      <c r="G97" s="164"/>
      <c r="H97" s="164"/>
      <c r="I97" s="165"/>
      <c r="J97" s="166">
        <f>J121</f>
        <v>0</v>
      </c>
      <c r="K97" s="162"/>
      <c r="L97" s="167"/>
    </row>
    <row r="98" spans="1:31" s="9" customFormat="1" ht="24.95" hidden="1" customHeight="1">
      <c r="B98" s="161"/>
      <c r="C98" s="162"/>
      <c r="D98" s="163" t="s">
        <v>113</v>
      </c>
      <c r="E98" s="164"/>
      <c r="F98" s="164"/>
      <c r="G98" s="164"/>
      <c r="H98" s="164"/>
      <c r="I98" s="165"/>
      <c r="J98" s="166">
        <f>J231</f>
        <v>0</v>
      </c>
      <c r="K98" s="162"/>
      <c r="L98" s="167"/>
    </row>
    <row r="99" spans="1:31" s="9" customFormat="1" ht="24.95" hidden="1" customHeight="1">
      <c r="B99" s="161"/>
      <c r="C99" s="162"/>
      <c r="D99" s="163" t="s">
        <v>114</v>
      </c>
      <c r="E99" s="164"/>
      <c r="F99" s="164"/>
      <c r="G99" s="164"/>
      <c r="H99" s="164"/>
      <c r="I99" s="165"/>
      <c r="J99" s="166">
        <f>J306</f>
        <v>0</v>
      </c>
      <c r="K99" s="162"/>
      <c r="L99" s="167"/>
    </row>
    <row r="100" spans="1:31" s="9" customFormat="1" ht="24.95" hidden="1" customHeight="1">
      <c r="B100" s="161"/>
      <c r="C100" s="162"/>
      <c r="D100" s="163" t="s">
        <v>116</v>
      </c>
      <c r="E100" s="164"/>
      <c r="F100" s="164"/>
      <c r="G100" s="164"/>
      <c r="H100" s="164"/>
      <c r="I100" s="165"/>
      <c r="J100" s="166">
        <f>J494</f>
        <v>0</v>
      </c>
      <c r="K100" s="162"/>
      <c r="L100" s="167"/>
    </row>
    <row r="101" spans="1:31" s="2" customFormat="1" ht="21.75" hidden="1" customHeight="1">
      <c r="A101" s="34"/>
      <c r="B101" s="35"/>
      <c r="C101" s="36"/>
      <c r="D101" s="36"/>
      <c r="E101" s="36"/>
      <c r="F101" s="36"/>
      <c r="G101" s="36"/>
      <c r="H101" s="36"/>
      <c r="I101" s="115"/>
      <c r="J101" s="36"/>
      <c r="K101" s="36"/>
      <c r="L101" s="51"/>
      <c r="S101" s="34"/>
      <c r="T101" s="34"/>
      <c r="U101" s="34"/>
      <c r="V101" s="34"/>
      <c r="W101" s="34"/>
      <c r="X101" s="34"/>
      <c r="Y101" s="34"/>
      <c r="Z101" s="34"/>
      <c r="AA101" s="34"/>
      <c r="AB101" s="34"/>
      <c r="AC101" s="34"/>
      <c r="AD101" s="34"/>
      <c r="AE101" s="34"/>
    </row>
    <row r="102" spans="1:31" s="2" customFormat="1" ht="6.95" hidden="1" customHeight="1">
      <c r="A102" s="34"/>
      <c r="B102" s="54"/>
      <c r="C102" s="55"/>
      <c r="D102" s="55"/>
      <c r="E102" s="55"/>
      <c r="F102" s="55"/>
      <c r="G102" s="55"/>
      <c r="H102" s="55"/>
      <c r="I102" s="152"/>
      <c r="J102" s="55"/>
      <c r="K102" s="55"/>
      <c r="L102" s="51"/>
      <c r="S102" s="34"/>
      <c r="T102" s="34"/>
      <c r="U102" s="34"/>
      <c r="V102" s="34"/>
      <c r="W102" s="34"/>
      <c r="X102" s="34"/>
      <c r="Y102" s="34"/>
      <c r="Z102" s="34"/>
      <c r="AA102" s="34"/>
      <c r="AB102" s="34"/>
      <c r="AC102" s="34"/>
      <c r="AD102" s="34"/>
      <c r="AE102" s="34"/>
    </row>
    <row r="103" spans="1:31" ht="11.25" hidden="1"/>
    <row r="104" spans="1:31" ht="11.25" hidden="1"/>
    <row r="105" spans="1:31" ht="11.25" hidden="1"/>
    <row r="106" spans="1:31" s="2" customFormat="1" ht="6.95" customHeight="1">
      <c r="A106" s="34"/>
      <c r="B106" s="56"/>
      <c r="C106" s="57"/>
      <c r="D106" s="57"/>
      <c r="E106" s="57"/>
      <c r="F106" s="57"/>
      <c r="G106" s="57"/>
      <c r="H106" s="57"/>
      <c r="I106" s="155"/>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117</v>
      </c>
      <c r="D107" s="36"/>
      <c r="E107" s="36"/>
      <c r="F107" s="36"/>
      <c r="G107" s="36"/>
      <c r="H107" s="36"/>
      <c r="I107" s="115"/>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14" t="str">
        <f>E7</f>
        <v>Oprava trati v úseku Malešov - Zruč n. Sázavou</v>
      </c>
      <c r="F110" s="315"/>
      <c r="G110" s="315"/>
      <c r="H110" s="315"/>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105</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66" t="str">
        <f>E9</f>
        <v>O4 - Oprava přejezdů P5999 a P6000</v>
      </c>
      <c r="F112" s="316"/>
      <c r="G112" s="316"/>
      <c r="H112" s="316"/>
      <c r="I112" s="115"/>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117" t="s">
        <v>22</v>
      </c>
      <c r="J114" s="66" t="str">
        <f>IF(J12="","",J12)</f>
        <v>13. 1. 2020</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 Toláš Josef</v>
      </c>
      <c r="G116" s="36"/>
      <c r="H116" s="36"/>
      <c r="I116" s="117"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117"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115"/>
      <c r="J118" s="36"/>
      <c r="K118" s="36"/>
      <c r="L118" s="51"/>
      <c r="S118" s="34"/>
      <c r="T118" s="34"/>
      <c r="U118" s="34"/>
      <c r="V118" s="34"/>
      <c r="W118" s="34"/>
      <c r="X118" s="34"/>
      <c r="Y118" s="34"/>
      <c r="Z118" s="34"/>
      <c r="AA118" s="34"/>
      <c r="AB118" s="34"/>
      <c r="AC118" s="34"/>
      <c r="AD118" s="34"/>
      <c r="AE118" s="34"/>
    </row>
    <row r="119" spans="1:65" s="10" customFormat="1" ht="29.25" customHeight="1">
      <c r="A119" s="168"/>
      <c r="B119" s="169"/>
      <c r="C119" s="170" t="s">
        <v>118</v>
      </c>
      <c r="D119" s="171" t="s">
        <v>60</v>
      </c>
      <c r="E119" s="171" t="s">
        <v>56</v>
      </c>
      <c r="F119" s="171" t="s">
        <v>57</v>
      </c>
      <c r="G119" s="171" t="s">
        <v>119</v>
      </c>
      <c r="H119" s="171" t="s">
        <v>120</v>
      </c>
      <c r="I119" s="172" t="s">
        <v>121</v>
      </c>
      <c r="J119" s="171" t="s">
        <v>109</v>
      </c>
      <c r="K119" s="173" t="s">
        <v>122</v>
      </c>
      <c r="L119" s="174"/>
      <c r="M119" s="75" t="s">
        <v>1</v>
      </c>
      <c r="N119" s="76" t="s">
        <v>39</v>
      </c>
      <c r="O119" s="76" t="s">
        <v>123</v>
      </c>
      <c r="P119" s="76" t="s">
        <v>124</v>
      </c>
      <c r="Q119" s="76" t="s">
        <v>125</v>
      </c>
      <c r="R119" s="76" t="s">
        <v>126</v>
      </c>
      <c r="S119" s="76" t="s">
        <v>127</v>
      </c>
      <c r="T119" s="77" t="s">
        <v>128</v>
      </c>
      <c r="U119" s="168"/>
      <c r="V119" s="168"/>
      <c r="W119" s="168"/>
      <c r="X119" s="168"/>
      <c r="Y119" s="168"/>
      <c r="Z119" s="168"/>
      <c r="AA119" s="168"/>
      <c r="AB119" s="168"/>
      <c r="AC119" s="168"/>
      <c r="AD119" s="168"/>
      <c r="AE119" s="168"/>
    </row>
    <row r="120" spans="1:65" s="2" customFormat="1" ht="22.9" customHeight="1">
      <c r="A120" s="34"/>
      <c r="B120" s="35"/>
      <c r="C120" s="82" t="s">
        <v>129</v>
      </c>
      <c r="D120" s="36"/>
      <c r="E120" s="36"/>
      <c r="F120" s="36"/>
      <c r="G120" s="36"/>
      <c r="H120" s="36"/>
      <c r="I120" s="115"/>
      <c r="J120" s="175">
        <f>BK120</f>
        <v>0</v>
      </c>
      <c r="K120" s="36"/>
      <c r="L120" s="39"/>
      <c r="M120" s="78"/>
      <c r="N120" s="176"/>
      <c r="O120" s="79"/>
      <c r="P120" s="177">
        <f>P121+P231+P306+P494</f>
        <v>0</v>
      </c>
      <c r="Q120" s="79"/>
      <c r="R120" s="177">
        <f>R121+R231+R306+R494</f>
        <v>357.60109</v>
      </c>
      <c r="S120" s="79"/>
      <c r="T120" s="178">
        <f>T121+T231+T306+T494</f>
        <v>0</v>
      </c>
      <c r="U120" s="34"/>
      <c r="V120" s="34"/>
      <c r="W120" s="34"/>
      <c r="X120" s="34"/>
      <c r="Y120" s="34"/>
      <c r="Z120" s="34"/>
      <c r="AA120" s="34"/>
      <c r="AB120" s="34"/>
      <c r="AC120" s="34"/>
      <c r="AD120" s="34"/>
      <c r="AE120" s="34"/>
      <c r="AT120" s="17" t="s">
        <v>74</v>
      </c>
      <c r="AU120" s="17" t="s">
        <v>111</v>
      </c>
      <c r="BK120" s="179">
        <f>BK121+BK231+BK306+BK494</f>
        <v>0</v>
      </c>
    </row>
    <row r="121" spans="1:65" s="11" customFormat="1" ht="25.9" customHeight="1">
      <c r="B121" s="180"/>
      <c r="C121" s="181"/>
      <c r="D121" s="182" t="s">
        <v>74</v>
      </c>
      <c r="E121" s="183" t="s">
        <v>130</v>
      </c>
      <c r="F121" s="183" t="s">
        <v>131</v>
      </c>
      <c r="G121" s="181"/>
      <c r="H121" s="181"/>
      <c r="I121" s="184"/>
      <c r="J121" s="185">
        <f>BK121</f>
        <v>0</v>
      </c>
      <c r="K121" s="181"/>
      <c r="L121" s="186"/>
      <c r="M121" s="187"/>
      <c r="N121" s="188"/>
      <c r="O121" s="188"/>
      <c r="P121" s="189">
        <f>SUM(P122:P230)</f>
        <v>0</v>
      </c>
      <c r="Q121" s="188"/>
      <c r="R121" s="189">
        <f>SUM(R122:R230)</f>
        <v>46.280489999999993</v>
      </c>
      <c r="S121" s="188"/>
      <c r="T121" s="190">
        <f>SUM(T122:T230)</f>
        <v>0</v>
      </c>
      <c r="AR121" s="191" t="s">
        <v>83</v>
      </c>
      <c r="AT121" s="192" t="s">
        <v>74</v>
      </c>
      <c r="AU121" s="192" t="s">
        <v>75</v>
      </c>
      <c r="AY121" s="191" t="s">
        <v>132</v>
      </c>
      <c r="BK121" s="193">
        <f>SUM(BK122:BK230)</f>
        <v>0</v>
      </c>
    </row>
    <row r="122" spans="1:65" s="2" customFormat="1" ht="21.75" customHeight="1">
      <c r="A122" s="34"/>
      <c r="B122" s="35"/>
      <c r="C122" s="194" t="s">
        <v>83</v>
      </c>
      <c r="D122" s="194" t="s">
        <v>133</v>
      </c>
      <c r="E122" s="195" t="s">
        <v>1272</v>
      </c>
      <c r="F122" s="196" t="s">
        <v>1273</v>
      </c>
      <c r="G122" s="197" t="s">
        <v>149</v>
      </c>
      <c r="H122" s="198">
        <v>88</v>
      </c>
      <c r="I122" s="199"/>
      <c r="J122" s="200">
        <f>ROUND(I122*H122,2)</f>
        <v>0</v>
      </c>
      <c r="K122" s="196" t="s">
        <v>137</v>
      </c>
      <c r="L122" s="201"/>
      <c r="M122" s="202" t="s">
        <v>1</v>
      </c>
      <c r="N122" s="203" t="s">
        <v>40</v>
      </c>
      <c r="O122" s="71"/>
      <c r="P122" s="204">
        <f>O122*H122</f>
        <v>0</v>
      </c>
      <c r="Q122" s="204">
        <v>0.27</v>
      </c>
      <c r="R122" s="204">
        <f>Q122*H122</f>
        <v>23.76</v>
      </c>
      <c r="S122" s="204">
        <v>0</v>
      </c>
      <c r="T122" s="205">
        <f>S122*H122</f>
        <v>0</v>
      </c>
      <c r="U122" s="34"/>
      <c r="V122" s="34"/>
      <c r="W122" s="34"/>
      <c r="X122" s="34"/>
      <c r="Y122" s="34"/>
      <c r="Z122" s="34"/>
      <c r="AA122" s="34"/>
      <c r="AB122" s="34"/>
      <c r="AC122" s="34"/>
      <c r="AD122" s="34"/>
      <c r="AE122" s="34"/>
      <c r="AR122" s="206" t="s">
        <v>138</v>
      </c>
      <c r="AT122" s="206" t="s">
        <v>133</v>
      </c>
      <c r="AU122" s="206" t="s">
        <v>83</v>
      </c>
      <c r="AY122" s="17" t="s">
        <v>132</v>
      </c>
      <c r="BE122" s="207">
        <f>IF(N122="základní",J122,0)</f>
        <v>0</v>
      </c>
      <c r="BF122" s="207">
        <f>IF(N122="snížená",J122,0)</f>
        <v>0</v>
      </c>
      <c r="BG122" s="207">
        <f>IF(N122="zákl. přenesená",J122,0)</f>
        <v>0</v>
      </c>
      <c r="BH122" s="207">
        <f>IF(N122="sníž. přenesená",J122,0)</f>
        <v>0</v>
      </c>
      <c r="BI122" s="207">
        <f>IF(N122="nulová",J122,0)</f>
        <v>0</v>
      </c>
      <c r="BJ122" s="17" t="s">
        <v>83</v>
      </c>
      <c r="BK122" s="207">
        <f>ROUND(I122*H122,2)</f>
        <v>0</v>
      </c>
      <c r="BL122" s="17" t="s">
        <v>139</v>
      </c>
      <c r="BM122" s="206" t="s">
        <v>1274</v>
      </c>
    </row>
    <row r="123" spans="1:65" s="2" customFormat="1" ht="11.25">
      <c r="A123" s="34"/>
      <c r="B123" s="35"/>
      <c r="C123" s="36"/>
      <c r="D123" s="208" t="s">
        <v>141</v>
      </c>
      <c r="E123" s="36"/>
      <c r="F123" s="209" t="s">
        <v>1273</v>
      </c>
      <c r="G123" s="36"/>
      <c r="H123" s="36"/>
      <c r="I123" s="115"/>
      <c r="J123" s="36"/>
      <c r="K123" s="36"/>
      <c r="L123" s="39"/>
      <c r="M123" s="210"/>
      <c r="N123" s="211"/>
      <c r="O123" s="71"/>
      <c r="P123" s="71"/>
      <c r="Q123" s="71"/>
      <c r="R123" s="71"/>
      <c r="S123" s="71"/>
      <c r="T123" s="72"/>
      <c r="U123" s="34"/>
      <c r="V123" s="34"/>
      <c r="W123" s="34"/>
      <c r="X123" s="34"/>
      <c r="Y123" s="34"/>
      <c r="Z123" s="34"/>
      <c r="AA123" s="34"/>
      <c r="AB123" s="34"/>
      <c r="AC123" s="34"/>
      <c r="AD123" s="34"/>
      <c r="AE123" s="34"/>
      <c r="AT123" s="17" t="s">
        <v>141</v>
      </c>
      <c r="AU123" s="17" t="s">
        <v>83</v>
      </c>
    </row>
    <row r="124" spans="1:65" s="12" customFormat="1" ht="11.25">
      <c r="B124" s="212"/>
      <c r="C124" s="213"/>
      <c r="D124" s="208" t="s">
        <v>142</v>
      </c>
      <c r="E124" s="214" t="s">
        <v>1</v>
      </c>
      <c r="F124" s="215" t="s">
        <v>1275</v>
      </c>
      <c r="G124" s="213"/>
      <c r="H124" s="214" t="s">
        <v>1</v>
      </c>
      <c r="I124" s="216"/>
      <c r="J124" s="213"/>
      <c r="K124" s="213"/>
      <c r="L124" s="217"/>
      <c r="M124" s="218"/>
      <c r="N124" s="219"/>
      <c r="O124" s="219"/>
      <c r="P124" s="219"/>
      <c r="Q124" s="219"/>
      <c r="R124" s="219"/>
      <c r="S124" s="219"/>
      <c r="T124" s="220"/>
      <c r="AT124" s="221" t="s">
        <v>142</v>
      </c>
      <c r="AU124" s="221" t="s">
        <v>83</v>
      </c>
      <c r="AV124" s="12" t="s">
        <v>83</v>
      </c>
      <c r="AW124" s="12" t="s">
        <v>31</v>
      </c>
      <c r="AX124" s="12" t="s">
        <v>75</v>
      </c>
      <c r="AY124" s="221" t="s">
        <v>132</v>
      </c>
    </row>
    <row r="125" spans="1:65" s="13" customFormat="1" ht="11.25">
      <c r="B125" s="222"/>
      <c r="C125" s="223"/>
      <c r="D125" s="208" t="s">
        <v>142</v>
      </c>
      <c r="E125" s="224" t="s">
        <v>1</v>
      </c>
      <c r="F125" s="225" t="s">
        <v>392</v>
      </c>
      <c r="G125" s="223"/>
      <c r="H125" s="226">
        <v>50</v>
      </c>
      <c r="I125" s="227"/>
      <c r="J125" s="223"/>
      <c r="K125" s="223"/>
      <c r="L125" s="228"/>
      <c r="M125" s="229"/>
      <c r="N125" s="230"/>
      <c r="O125" s="230"/>
      <c r="P125" s="230"/>
      <c r="Q125" s="230"/>
      <c r="R125" s="230"/>
      <c r="S125" s="230"/>
      <c r="T125" s="231"/>
      <c r="AT125" s="232" t="s">
        <v>142</v>
      </c>
      <c r="AU125" s="232" t="s">
        <v>83</v>
      </c>
      <c r="AV125" s="13" t="s">
        <v>85</v>
      </c>
      <c r="AW125" s="13" t="s">
        <v>31</v>
      </c>
      <c r="AX125" s="13" t="s">
        <v>75</v>
      </c>
      <c r="AY125" s="232" t="s">
        <v>132</v>
      </c>
    </row>
    <row r="126" spans="1:65" s="12" customFormat="1" ht="11.25">
      <c r="B126" s="212"/>
      <c r="C126" s="213"/>
      <c r="D126" s="208" t="s">
        <v>142</v>
      </c>
      <c r="E126" s="214" t="s">
        <v>1</v>
      </c>
      <c r="F126" s="215" t="s">
        <v>1276</v>
      </c>
      <c r="G126" s="213"/>
      <c r="H126" s="214" t="s">
        <v>1</v>
      </c>
      <c r="I126" s="216"/>
      <c r="J126" s="213"/>
      <c r="K126" s="213"/>
      <c r="L126" s="217"/>
      <c r="M126" s="218"/>
      <c r="N126" s="219"/>
      <c r="O126" s="219"/>
      <c r="P126" s="219"/>
      <c r="Q126" s="219"/>
      <c r="R126" s="219"/>
      <c r="S126" s="219"/>
      <c r="T126" s="220"/>
      <c r="AT126" s="221" t="s">
        <v>142</v>
      </c>
      <c r="AU126" s="221" t="s">
        <v>83</v>
      </c>
      <c r="AV126" s="12" t="s">
        <v>83</v>
      </c>
      <c r="AW126" s="12" t="s">
        <v>31</v>
      </c>
      <c r="AX126" s="12" t="s">
        <v>75</v>
      </c>
      <c r="AY126" s="221" t="s">
        <v>132</v>
      </c>
    </row>
    <row r="127" spans="1:65" s="13" customFormat="1" ht="11.25">
      <c r="B127" s="222"/>
      <c r="C127" s="223"/>
      <c r="D127" s="208" t="s">
        <v>142</v>
      </c>
      <c r="E127" s="224" t="s">
        <v>1</v>
      </c>
      <c r="F127" s="225" t="s">
        <v>335</v>
      </c>
      <c r="G127" s="223"/>
      <c r="H127" s="226">
        <v>38</v>
      </c>
      <c r="I127" s="227"/>
      <c r="J127" s="223"/>
      <c r="K127" s="223"/>
      <c r="L127" s="228"/>
      <c r="M127" s="229"/>
      <c r="N127" s="230"/>
      <c r="O127" s="230"/>
      <c r="P127" s="230"/>
      <c r="Q127" s="230"/>
      <c r="R127" s="230"/>
      <c r="S127" s="230"/>
      <c r="T127" s="231"/>
      <c r="AT127" s="232" t="s">
        <v>142</v>
      </c>
      <c r="AU127" s="232" t="s">
        <v>83</v>
      </c>
      <c r="AV127" s="13" t="s">
        <v>85</v>
      </c>
      <c r="AW127" s="13" t="s">
        <v>31</v>
      </c>
      <c r="AX127" s="13" t="s">
        <v>75</v>
      </c>
      <c r="AY127" s="232" t="s">
        <v>132</v>
      </c>
    </row>
    <row r="128" spans="1:65" s="14" customFormat="1" ht="11.25">
      <c r="B128" s="233"/>
      <c r="C128" s="234"/>
      <c r="D128" s="208" t="s">
        <v>142</v>
      </c>
      <c r="E128" s="235" t="s">
        <v>1</v>
      </c>
      <c r="F128" s="236" t="s">
        <v>145</v>
      </c>
      <c r="G128" s="234"/>
      <c r="H128" s="237">
        <v>88</v>
      </c>
      <c r="I128" s="238"/>
      <c r="J128" s="234"/>
      <c r="K128" s="234"/>
      <c r="L128" s="239"/>
      <c r="M128" s="240"/>
      <c r="N128" s="241"/>
      <c r="O128" s="241"/>
      <c r="P128" s="241"/>
      <c r="Q128" s="241"/>
      <c r="R128" s="241"/>
      <c r="S128" s="241"/>
      <c r="T128" s="242"/>
      <c r="AT128" s="243" t="s">
        <v>142</v>
      </c>
      <c r="AU128" s="243" t="s">
        <v>83</v>
      </c>
      <c r="AV128" s="14" t="s">
        <v>139</v>
      </c>
      <c r="AW128" s="14" t="s">
        <v>31</v>
      </c>
      <c r="AX128" s="14" t="s">
        <v>83</v>
      </c>
      <c r="AY128" s="243" t="s">
        <v>132</v>
      </c>
    </row>
    <row r="129" spans="1:65" s="12" customFormat="1" ht="11.25">
      <c r="B129" s="212"/>
      <c r="C129" s="213"/>
      <c r="D129" s="208" t="s">
        <v>142</v>
      </c>
      <c r="E129" s="214" t="s">
        <v>1</v>
      </c>
      <c r="F129" s="215" t="s">
        <v>146</v>
      </c>
      <c r="G129" s="213"/>
      <c r="H129" s="214" t="s">
        <v>1</v>
      </c>
      <c r="I129" s="216"/>
      <c r="J129" s="213"/>
      <c r="K129" s="213"/>
      <c r="L129" s="217"/>
      <c r="M129" s="218"/>
      <c r="N129" s="219"/>
      <c r="O129" s="219"/>
      <c r="P129" s="219"/>
      <c r="Q129" s="219"/>
      <c r="R129" s="219"/>
      <c r="S129" s="219"/>
      <c r="T129" s="220"/>
      <c r="AT129" s="221" t="s">
        <v>142</v>
      </c>
      <c r="AU129" s="221" t="s">
        <v>83</v>
      </c>
      <c r="AV129" s="12" t="s">
        <v>83</v>
      </c>
      <c r="AW129" s="12" t="s">
        <v>31</v>
      </c>
      <c r="AX129" s="12" t="s">
        <v>75</v>
      </c>
      <c r="AY129" s="221" t="s">
        <v>132</v>
      </c>
    </row>
    <row r="130" spans="1:65" s="2" customFormat="1" ht="21.75" customHeight="1">
      <c r="A130" s="34"/>
      <c r="B130" s="35"/>
      <c r="C130" s="194" t="s">
        <v>85</v>
      </c>
      <c r="D130" s="194" t="s">
        <v>133</v>
      </c>
      <c r="E130" s="195" t="s">
        <v>162</v>
      </c>
      <c r="F130" s="196" t="s">
        <v>163</v>
      </c>
      <c r="G130" s="197" t="s">
        <v>149</v>
      </c>
      <c r="H130" s="198">
        <v>5</v>
      </c>
      <c r="I130" s="199"/>
      <c r="J130" s="200">
        <f>ROUND(I130*H130,2)</f>
        <v>0</v>
      </c>
      <c r="K130" s="196" t="s">
        <v>137</v>
      </c>
      <c r="L130" s="201"/>
      <c r="M130" s="202" t="s">
        <v>1</v>
      </c>
      <c r="N130" s="203" t="s">
        <v>40</v>
      </c>
      <c r="O130" s="71"/>
      <c r="P130" s="204">
        <f>O130*H130</f>
        <v>0</v>
      </c>
      <c r="Q130" s="204">
        <v>3.70425</v>
      </c>
      <c r="R130" s="204">
        <f>Q130*H130</f>
        <v>18.521250000000002</v>
      </c>
      <c r="S130" s="204">
        <v>0</v>
      </c>
      <c r="T130" s="205">
        <f>S130*H130</f>
        <v>0</v>
      </c>
      <c r="U130" s="34"/>
      <c r="V130" s="34"/>
      <c r="W130" s="34"/>
      <c r="X130" s="34"/>
      <c r="Y130" s="34"/>
      <c r="Z130" s="34"/>
      <c r="AA130" s="34"/>
      <c r="AB130" s="34"/>
      <c r="AC130" s="34"/>
      <c r="AD130" s="34"/>
      <c r="AE130" s="34"/>
      <c r="AR130" s="206" t="s">
        <v>138</v>
      </c>
      <c r="AT130" s="206" t="s">
        <v>133</v>
      </c>
      <c r="AU130" s="206" t="s">
        <v>83</v>
      </c>
      <c r="AY130" s="17" t="s">
        <v>132</v>
      </c>
      <c r="BE130" s="207">
        <f>IF(N130="základní",J130,0)</f>
        <v>0</v>
      </c>
      <c r="BF130" s="207">
        <f>IF(N130="snížená",J130,0)</f>
        <v>0</v>
      </c>
      <c r="BG130" s="207">
        <f>IF(N130="zákl. přenesená",J130,0)</f>
        <v>0</v>
      </c>
      <c r="BH130" s="207">
        <f>IF(N130="sníž. přenesená",J130,0)</f>
        <v>0</v>
      </c>
      <c r="BI130" s="207">
        <f>IF(N130="nulová",J130,0)</f>
        <v>0</v>
      </c>
      <c r="BJ130" s="17" t="s">
        <v>83</v>
      </c>
      <c r="BK130" s="207">
        <f>ROUND(I130*H130,2)</f>
        <v>0</v>
      </c>
      <c r="BL130" s="17" t="s">
        <v>139</v>
      </c>
      <c r="BM130" s="206" t="s">
        <v>1277</v>
      </c>
    </row>
    <row r="131" spans="1:65" s="2" customFormat="1" ht="11.25">
      <c r="A131" s="34"/>
      <c r="B131" s="35"/>
      <c r="C131" s="36"/>
      <c r="D131" s="208" t="s">
        <v>141</v>
      </c>
      <c r="E131" s="36"/>
      <c r="F131" s="209" t="s">
        <v>163</v>
      </c>
      <c r="G131" s="36"/>
      <c r="H131" s="36"/>
      <c r="I131" s="115"/>
      <c r="J131" s="36"/>
      <c r="K131" s="36"/>
      <c r="L131" s="39"/>
      <c r="M131" s="210"/>
      <c r="N131" s="211"/>
      <c r="O131" s="71"/>
      <c r="P131" s="71"/>
      <c r="Q131" s="71"/>
      <c r="R131" s="71"/>
      <c r="S131" s="71"/>
      <c r="T131" s="72"/>
      <c r="U131" s="34"/>
      <c r="V131" s="34"/>
      <c r="W131" s="34"/>
      <c r="X131" s="34"/>
      <c r="Y131" s="34"/>
      <c r="Z131" s="34"/>
      <c r="AA131" s="34"/>
      <c r="AB131" s="34"/>
      <c r="AC131" s="34"/>
      <c r="AD131" s="34"/>
      <c r="AE131" s="34"/>
      <c r="AT131" s="17" t="s">
        <v>141</v>
      </c>
      <c r="AU131" s="17" t="s">
        <v>83</v>
      </c>
    </row>
    <row r="132" spans="1:65" s="12" customFormat="1" ht="11.25">
      <c r="B132" s="212"/>
      <c r="C132" s="213"/>
      <c r="D132" s="208" t="s">
        <v>142</v>
      </c>
      <c r="E132" s="214" t="s">
        <v>1</v>
      </c>
      <c r="F132" s="215" t="s">
        <v>1278</v>
      </c>
      <c r="G132" s="213"/>
      <c r="H132" s="214" t="s">
        <v>1</v>
      </c>
      <c r="I132" s="216"/>
      <c r="J132" s="213"/>
      <c r="K132" s="213"/>
      <c r="L132" s="217"/>
      <c r="M132" s="218"/>
      <c r="N132" s="219"/>
      <c r="O132" s="219"/>
      <c r="P132" s="219"/>
      <c r="Q132" s="219"/>
      <c r="R132" s="219"/>
      <c r="S132" s="219"/>
      <c r="T132" s="220"/>
      <c r="AT132" s="221" t="s">
        <v>142</v>
      </c>
      <c r="AU132" s="221" t="s">
        <v>83</v>
      </c>
      <c r="AV132" s="12" t="s">
        <v>83</v>
      </c>
      <c r="AW132" s="12" t="s">
        <v>31</v>
      </c>
      <c r="AX132" s="12" t="s">
        <v>75</v>
      </c>
      <c r="AY132" s="221" t="s">
        <v>132</v>
      </c>
    </row>
    <row r="133" spans="1:65" s="13" customFormat="1" ht="11.25">
      <c r="B133" s="222"/>
      <c r="C133" s="223"/>
      <c r="D133" s="208" t="s">
        <v>142</v>
      </c>
      <c r="E133" s="224" t="s">
        <v>1</v>
      </c>
      <c r="F133" s="225" t="s">
        <v>83</v>
      </c>
      <c r="G133" s="223"/>
      <c r="H133" s="226">
        <v>1</v>
      </c>
      <c r="I133" s="227"/>
      <c r="J133" s="223"/>
      <c r="K133" s="223"/>
      <c r="L133" s="228"/>
      <c r="M133" s="229"/>
      <c r="N133" s="230"/>
      <c r="O133" s="230"/>
      <c r="P133" s="230"/>
      <c r="Q133" s="230"/>
      <c r="R133" s="230"/>
      <c r="S133" s="230"/>
      <c r="T133" s="231"/>
      <c r="AT133" s="232" t="s">
        <v>142</v>
      </c>
      <c r="AU133" s="232" t="s">
        <v>83</v>
      </c>
      <c r="AV133" s="13" t="s">
        <v>85</v>
      </c>
      <c r="AW133" s="13" t="s">
        <v>31</v>
      </c>
      <c r="AX133" s="13" t="s">
        <v>75</v>
      </c>
      <c r="AY133" s="232" t="s">
        <v>132</v>
      </c>
    </row>
    <row r="134" spans="1:65" s="12" customFormat="1" ht="11.25">
      <c r="B134" s="212"/>
      <c r="C134" s="213"/>
      <c r="D134" s="208" t="s">
        <v>142</v>
      </c>
      <c r="E134" s="214" t="s">
        <v>1</v>
      </c>
      <c r="F134" s="215" t="s">
        <v>1279</v>
      </c>
      <c r="G134" s="213"/>
      <c r="H134" s="214" t="s">
        <v>1</v>
      </c>
      <c r="I134" s="216"/>
      <c r="J134" s="213"/>
      <c r="K134" s="213"/>
      <c r="L134" s="217"/>
      <c r="M134" s="218"/>
      <c r="N134" s="219"/>
      <c r="O134" s="219"/>
      <c r="P134" s="219"/>
      <c r="Q134" s="219"/>
      <c r="R134" s="219"/>
      <c r="S134" s="219"/>
      <c r="T134" s="220"/>
      <c r="AT134" s="221" t="s">
        <v>142</v>
      </c>
      <c r="AU134" s="221" t="s">
        <v>83</v>
      </c>
      <c r="AV134" s="12" t="s">
        <v>83</v>
      </c>
      <c r="AW134" s="12" t="s">
        <v>31</v>
      </c>
      <c r="AX134" s="12" t="s">
        <v>75</v>
      </c>
      <c r="AY134" s="221" t="s">
        <v>132</v>
      </c>
    </row>
    <row r="135" spans="1:65" s="13" customFormat="1" ht="11.25">
      <c r="B135" s="222"/>
      <c r="C135" s="223"/>
      <c r="D135" s="208" t="s">
        <v>142</v>
      </c>
      <c r="E135" s="224" t="s">
        <v>1</v>
      </c>
      <c r="F135" s="225" t="s">
        <v>1280</v>
      </c>
      <c r="G135" s="223"/>
      <c r="H135" s="226">
        <v>4</v>
      </c>
      <c r="I135" s="227"/>
      <c r="J135" s="223"/>
      <c r="K135" s="223"/>
      <c r="L135" s="228"/>
      <c r="M135" s="229"/>
      <c r="N135" s="230"/>
      <c r="O135" s="230"/>
      <c r="P135" s="230"/>
      <c r="Q135" s="230"/>
      <c r="R135" s="230"/>
      <c r="S135" s="230"/>
      <c r="T135" s="231"/>
      <c r="AT135" s="232" t="s">
        <v>142</v>
      </c>
      <c r="AU135" s="232" t="s">
        <v>83</v>
      </c>
      <c r="AV135" s="13" t="s">
        <v>85</v>
      </c>
      <c r="AW135" s="13" t="s">
        <v>31</v>
      </c>
      <c r="AX135" s="13" t="s">
        <v>75</v>
      </c>
      <c r="AY135" s="232" t="s">
        <v>132</v>
      </c>
    </row>
    <row r="136" spans="1:65" s="14" customFormat="1" ht="11.25">
      <c r="B136" s="233"/>
      <c r="C136" s="234"/>
      <c r="D136" s="208" t="s">
        <v>142</v>
      </c>
      <c r="E136" s="235" t="s">
        <v>1</v>
      </c>
      <c r="F136" s="236" t="s">
        <v>145</v>
      </c>
      <c r="G136" s="234"/>
      <c r="H136" s="237">
        <v>5</v>
      </c>
      <c r="I136" s="238"/>
      <c r="J136" s="234"/>
      <c r="K136" s="234"/>
      <c r="L136" s="239"/>
      <c r="M136" s="240"/>
      <c r="N136" s="241"/>
      <c r="O136" s="241"/>
      <c r="P136" s="241"/>
      <c r="Q136" s="241"/>
      <c r="R136" s="241"/>
      <c r="S136" s="241"/>
      <c r="T136" s="242"/>
      <c r="AT136" s="243" t="s">
        <v>142</v>
      </c>
      <c r="AU136" s="243" t="s">
        <v>83</v>
      </c>
      <c r="AV136" s="14" t="s">
        <v>139</v>
      </c>
      <c r="AW136" s="14" t="s">
        <v>31</v>
      </c>
      <c r="AX136" s="14" t="s">
        <v>83</v>
      </c>
      <c r="AY136" s="243" t="s">
        <v>132</v>
      </c>
    </row>
    <row r="137" spans="1:65" s="12" customFormat="1" ht="11.25">
      <c r="B137" s="212"/>
      <c r="C137" s="213"/>
      <c r="D137" s="208" t="s">
        <v>142</v>
      </c>
      <c r="E137" s="214" t="s">
        <v>1</v>
      </c>
      <c r="F137" s="215" t="s">
        <v>146</v>
      </c>
      <c r="G137" s="213"/>
      <c r="H137" s="214" t="s">
        <v>1</v>
      </c>
      <c r="I137" s="216"/>
      <c r="J137" s="213"/>
      <c r="K137" s="213"/>
      <c r="L137" s="217"/>
      <c r="M137" s="218"/>
      <c r="N137" s="219"/>
      <c r="O137" s="219"/>
      <c r="P137" s="219"/>
      <c r="Q137" s="219"/>
      <c r="R137" s="219"/>
      <c r="S137" s="219"/>
      <c r="T137" s="220"/>
      <c r="AT137" s="221" t="s">
        <v>142</v>
      </c>
      <c r="AU137" s="221" t="s">
        <v>83</v>
      </c>
      <c r="AV137" s="12" t="s">
        <v>83</v>
      </c>
      <c r="AW137" s="12" t="s">
        <v>31</v>
      </c>
      <c r="AX137" s="12" t="s">
        <v>75</v>
      </c>
      <c r="AY137" s="221" t="s">
        <v>132</v>
      </c>
    </row>
    <row r="138" spans="1:65" s="2" customFormat="1" ht="21.75" customHeight="1">
      <c r="A138" s="34"/>
      <c r="B138" s="35"/>
      <c r="C138" s="194" t="s">
        <v>152</v>
      </c>
      <c r="D138" s="194" t="s">
        <v>133</v>
      </c>
      <c r="E138" s="195" t="s">
        <v>1281</v>
      </c>
      <c r="F138" s="196" t="s">
        <v>1282</v>
      </c>
      <c r="G138" s="197" t="s">
        <v>149</v>
      </c>
      <c r="H138" s="198">
        <v>4</v>
      </c>
      <c r="I138" s="199"/>
      <c r="J138" s="200">
        <f>ROUND(I138*H138,2)</f>
        <v>0</v>
      </c>
      <c r="K138" s="196" t="s">
        <v>137</v>
      </c>
      <c r="L138" s="201"/>
      <c r="M138" s="202" t="s">
        <v>1</v>
      </c>
      <c r="N138" s="203" t="s">
        <v>40</v>
      </c>
      <c r="O138" s="71"/>
      <c r="P138" s="204">
        <f>O138*H138</f>
        <v>0</v>
      </c>
      <c r="Q138" s="204">
        <v>0.22444</v>
      </c>
      <c r="R138" s="204">
        <f>Q138*H138</f>
        <v>0.89776</v>
      </c>
      <c r="S138" s="204">
        <v>0</v>
      </c>
      <c r="T138" s="205">
        <f>S138*H138</f>
        <v>0</v>
      </c>
      <c r="U138" s="34"/>
      <c r="V138" s="34"/>
      <c r="W138" s="34"/>
      <c r="X138" s="34"/>
      <c r="Y138" s="34"/>
      <c r="Z138" s="34"/>
      <c r="AA138" s="34"/>
      <c r="AB138" s="34"/>
      <c r="AC138" s="34"/>
      <c r="AD138" s="34"/>
      <c r="AE138" s="34"/>
      <c r="AR138" s="206" t="s">
        <v>138</v>
      </c>
      <c r="AT138" s="206" t="s">
        <v>133</v>
      </c>
      <c r="AU138" s="206" t="s">
        <v>83</v>
      </c>
      <c r="AY138" s="17" t="s">
        <v>132</v>
      </c>
      <c r="BE138" s="207">
        <f>IF(N138="základní",J138,0)</f>
        <v>0</v>
      </c>
      <c r="BF138" s="207">
        <f>IF(N138="snížená",J138,0)</f>
        <v>0</v>
      </c>
      <c r="BG138" s="207">
        <f>IF(N138="zákl. přenesená",J138,0)</f>
        <v>0</v>
      </c>
      <c r="BH138" s="207">
        <f>IF(N138="sníž. přenesená",J138,0)</f>
        <v>0</v>
      </c>
      <c r="BI138" s="207">
        <f>IF(N138="nulová",J138,0)</f>
        <v>0</v>
      </c>
      <c r="BJ138" s="17" t="s">
        <v>83</v>
      </c>
      <c r="BK138" s="207">
        <f>ROUND(I138*H138,2)</f>
        <v>0</v>
      </c>
      <c r="BL138" s="17" t="s">
        <v>139</v>
      </c>
      <c r="BM138" s="206" t="s">
        <v>1283</v>
      </c>
    </row>
    <row r="139" spans="1:65" s="2" customFormat="1" ht="19.5">
      <c r="A139" s="34"/>
      <c r="B139" s="35"/>
      <c r="C139" s="36"/>
      <c r="D139" s="208" t="s">
        <v>141</v>
      </c>
      <c r="E139" s="36"/>
      <c r="F139" s="209" t="s">
        <v>1282</v>
      </c>
      <c r="G139" s="36"/>
      <c r="H139" s="36"/>
      <c r="I139" s="115"/>
      <c r="J139" s="36"/>
      <c r="K139" s="36"/>
      <c r="L139" s="39"/>
      <c r="M139" s="210"/>
      <c r="N139" s="211"/>
      <c r="O139" s="71"/>
      <c r="P139" s="71"/>
      <c r="Q139" s="71"/>
      <c r="R139" s="71"/>
      <c r="S139" s="71"/>
      <c r="T139" s="72"/>
      <c r="U139" s="34"/>
      <c r="V139" s="34"/>
      <c r="W139" s="34"/>
      <c r="X139" s="34"/>
      <c r="Y139" s="34"/>
      <c r="Z139" s="34"/>
      <c r="AA139" s="34"/>
      <c r="AB139" s="34"/>
      <c r="AC139" s="34"/>
      <c r="AD139" s="34"/>
      <c r="AE139" s="34"/>
      <c r="AT139" s="17" t="s">
        <v>141</v>
      </c>
      <c r="AU139" s="17" t="s">
        <v>83</v>
      </c>
    </row>
    <row r="140" spans="1:65" s="12" customFormat="1" ht="11.25">
      <c r="B140" s="212"/>
      <c r="C140" s="213"/>
      <c r="D140" s="208" t="s">
        <v>142</v>
      </c>
      <c r="E140" s="214" t="s">
        <v>1</v>
      </c>
      <c r="F140" s="215" t="s">
        <v>1278</v>
      </c>
      <c r="G140" s="213"/>
      <c r="H140" s="214" t="s">
        <v>1</v>
      </c>
      <c r="I140" s="216"/>
      <c r="J140" s="213"/>
      <c r="K140" s="213"/>
      <c r="L140" s="217"/>
      <c r="M140" s="218"/>
      <c r="N140" s="219"/>
      <c r="O140" s="219"/>
      <c r="P140" s="219"/>
      <c r="Q140" s="219"/>
      <c r="R140" s="219"/>
      <c r="S140" s="219"/>
      <c r="T140" s="220"/>
      <c r="AT140" s="221" t="s">
        <v>142</v>
      </c>
      <c r="AU140" s="221" t="s">
        <v>83</v>
      </c>
      <c r="AV140" s="12" t="s">
        <v>83</v>
      </c>
      <c r="AW140" s="12" t="s">
        <v>31</v>
      </c>
      <c r="AX140" s="12" t="s">
        <v>75</v>
      </c>
      <c r="AY140" s="221" t="s">
        <v>132</v>
      </c>
    </row>
    <row r="141" spans="1:65" s="13" customFormat="1" ht="11.25">
      <c r="B141" s="222"/>
      <c r="C141" s="223"/>
      <c r="D141" s="208" t="s">
        <v>142</v>
      </c>
      <c r="E141" s="224" t="s">
        <v>1</v>
      </c>
      <c r="F141" s="225" t="s">
        <v>139</v>
      </c>
      <c r="G141" s="223"/>
      <c r="H141" s="226">
        <v>4</v>
      </c>
      <c r="I141" s="227"/>
      <c r="J141" s="223"/>
      <c r="K141" s="223"/>
      <c r="L141" s="228"/>
      <c r="M141" s="229"/>
      <c r="N141" s="230"/>
      <c r="O141" s="230"/>
      <c r="P141" s="230"/>
      <c r="Q141" s="230"/>
      <c r="R141" s="230"/>
      <c r="S141" s="230"/>
      <c r="T141" s="231"/>
      <c r="AT141" s="232" t="s">
        <v>142</v>
      </c>
      <c r="AU141" s="232" t="s">
        <v>83</v>
      </c>
      <c r="AV141" s="13" t="s">
        <v>85</v>
      </c>
      <c r="AW141" s="13" t="s">
        <v>31</v>
      </c>
      <c r="AX141" s="13" t="s">
        <v>75</v>
      </c>
      <c r="AY141" s="232" t="s">
        <v>132</v>
      </c>
    </row>
    <row r="142" spans="1:65" s="14" customFormat="1" ht="11.25">
      <c r="B142" s="233"/>
      <c r="C142" s="234"/>
      <c r="D142" s="208" t="s">
        <v>142</v>
      </c>
      <c r="E142" s="235" t="s">
        <v>1</v>
      </c>
      <c r="F142" s="236" t="s">
        <v>145</v>
      </c>
      <c r="G142" s="234"/>
      <c r="H142" s="237">
        <v>4</v>
      </c>
      <c r="I142" s="238"/>
      <c r="J142" s="234"/>
      <c r="K142" s="234"/>
      <c r="L142" s="239"/>
      <c r="M142" s="240"/>
      <c r="N142" s="241"/>
      <c r="O142" s="241"/>
      <c r="P142" s="241"/>
      <c r="Q142" s="241"/>
      <c r="R142" s="241"/>
      <c r="S142" s="241"/>
      <c r="T142" s="242"/>
      <c r="AT142" s="243" t="s">
        <v>142</v>
      </c>
      <c r="AU142" s="243" t="s">
        <v>83</v>
      </c>
      <c r="AV142" s="14" t="s">
        <v>139</v>
      </c>
      <c r="AW142" s="14" t="s">
        <v>31</v>
      </c>
      <c r="AX142" s="14" t="s">
        <v>83</v>
      </c>
      <c r="AY142" s="243" t="s">
        <v>132</v>
      </c>
    </row>
    <row r="143" spans="1:65" s="12" customFormat="1" ht="11.25">
      <c r="B143" s="212"/>
      <c r="C143" s="213"/>
      <c r="D143" s="208" t="s">
        <v>142</v>
      </c>
      <c r="E143" s="214" t="s">
        <v>1</v>
      </c>
      <c r="F143" s="215" t="s">
        <v>146</v>
      </c>
      <c r="G143" s="213"/>
      <c r="H143" s="214" t="s">
        <v>1</v>
      </c>
      <c r="I143" s="216"/>
      <c r="J143" s="213"/>
      <c r="K143" s="213"/>
      <c r="L143" s="217"/>
      <c r="M143" s="218"/>
      <c r="N143" s="219"/>
      <c r="O143" s="219"/>
      <c r="P143" s="219"/>
      <c r="Q143" s="219"/>
      <c r="R143" s="219"/>
      <c r="S143" s="219"/>
      <c r="T143" s="220"/>
      <c r="AT143" s="221" t="s">
        <v>142</v>
      </c>
      <c r="AU143" s="221" t="s">
        <v>83</v>
      </c>
      <c r="AV143" s="12" t="s">
        <v>83</v>
      </c>
      <c r="AW143" s="12" t="s">
        <v>31</v>
      </c>
      <c r="AX143" s="12" t="s">
        <v>75</v>
      </c>
      <c r="AY143" s="221" t="s">
        <v>132</v>
      </c>
    </row>
    <row r="144" spans="1:65" s="2" customFormat="1" ht="21.75" customHeight="1">
      <c r="A144" s="34"/>
      <c r="B144" s="35"/>
      <c r="C144" s="194" t="s">
        <v>139</v>
      </c>
      <c r="D144" s="194" t="s">
        <v>133</v>
      </c>
      <c r="E144" s="195" t="s">
        <v>887</v>
      </c>
      <c r="F144" s="196" t="s">
        <v>888</v>
      </c>
      <c r="G144" s="197" t="s">
        <v>149</v>
      </c>
      <c r="H144" s="198">
        <v>50</v>
      </c>
      <c r="I144" s="199"/>
      <c r="J144" s="200">
        <f>ROUND(I144*H144,2)</f>
        <v>0</v>
      </c>
      <c r="K144" s="196" t="s">
        <v>137</v>
      </c>
      <c r="L144" s="201"/>
      <c r="M144" s="202" t="s">
        <v>1</v>
      </c>
      <c r="N144" s="203" t="s">
        <v>40</v>
      </c>
      <c r="O144" s="71"/>
      <c r="P144" s="204">
        <f>O144*H144</f>
        <v>0</v>
      </c>
      <c r="Q144" s="204">
        <v>1.0030000000000001E-2</v>
      </c>
      <c r="R144" s="204">
        <f>Q144*H144</f>
        <v>0.50150000000000006</v>
      </c>
      <c r="S144" s="204">
        <v>0</v>
      </c>
      <c r="T144" s="205">
        <f>S144*H144</f>
        <v>0</v>
      </c>
      <c r="U144" s="34"/>
      <c r="V144" s="34"/>
      <c r="W144" s="34"/>
      <c r="X144" s="34"/>
      <c r="Y144" s="34"/>
      <c r="Z144" s="34"/>
      <c r="AA144" s="34"/>
      <c r="AB144" s="34"/>
      <c r="AC144" s="34"/>
      <c r="AD144" s="34"/>
      <c r="AE144" s="34"/>
      <c r="AR144" s="206" t="s">
        <v>138</v>
      </c>
      <c r="AT144" s="206" t="s">
        <v>133</v>
      </c>
      <c r="AU144" s="206" t="s">
        <v>83</v>
      </c>
      <c r="AY144" s="17" t="s">
        <v>132</v>
      </c>
      <c r="BE144" s="207">
        <f>IF(N144="základní",J144,0)</f>
        <v>0</v>
      </c>
      <c r="BF144" s="207">
        <f>IF(N144="snížená",J144,0)</f>
        <v>0</v>
      </c>
      <c r="BG144" s="207">
        <f>IF(N144="zákl. přenesená",J144,0)</f>
        <v>0</v>
      </c>
      <c r="BH144" s="207">
        <f>IF(N144="sníž. přenesená",J144,0)</f>
        <v>0</v>
      </c>
      <c r="BI144" s="207">
        <f>IF(N144="nulová",J144,0)</f>
        <v>0</v>
      </c>
      <c r="BJ144" s="17" t="s">
        <v>83</v>
      </c>
      <c r="BK144" s="207">
        <f>ROUND(I144*H144,2)</f>
        <v>0</v>
      </c>
      <c r="BL144" s="17" t="s">
        <v>139</v>
      </c>
      <c r="BM144" s="206" t="s">
        <v>1284</v>
      </c>
    </row>
    <row r="145" spans="1:65" s="2" customFormat="1" ht="11.25">
      <c r="A145" s="34"/>
      <c r="B145" s="35"/>
      <c r="C145" s="36"/>
      <c r="D145" s="208" t="s">
        <v>141</v>
      </c>
      <c r="E145" s="36"/>
      <c r="F145" s="209" t="s">
        <v>888</v>
      </c>
      <c r="G145" s="36"/>
      <c r="H145" s="36"/>
      <c r="I145" s="115"/>
      <c r="J145" s="36"/>
      <c r="K145" s="36"/>
      <c r="L145" s="39"/>
      <c r="M145" s="210"/>
      <c r="N145" s="211"/>
      <c r="O145" s="71"/>
      <c r="P145" s="71"/>
      <c r="Q145" s="71"/>
      <c r="R145" s="71"/>
      <c r="S145" s="71"/>
      <c r="T145" s="72"/>
      <c r="U145" s="34"/>
      <c r="V145" s="34"/>
      <c r="W145" s="34"/>
      <c r="X145" s="34"/>
      <c r="Y145" s="34"/>
      <c r="Z145" s="34"/>
      <c r="AA145" s="34"/>
      <c r="AB145" s="34"/>
      <c r="AC145" s="34"/>
      <c r="AD145" s="34"/>
      <c r="AE145" s="34"/>
      <c r="AT145" s="17" t="s">
        <v>141</v>
      </c>
      <c r="AU145" s="17" t="s">
        <v>83</v>
      </c>
    </row>
    <row r="146" spans="1:65" s="12" customFormat="1" ht="11.25">
      <c r="B146" s="212"/>
      <c r="C146" s="213"/>
      <c r="D146" s="208" t="s">
        <v>142</v>
      </c>
      <c r="E146" s="214" t="s">
        <v>1</v>
      </c>
      <c r="F146" s="215" t="s">
        <v>1285</v>
      </c>
      <c r="G146" s="213"/>
      <c r="H146" s="214" t="s">
        <v>1</v>
      </c>
      <c r="I146" s="216"/>
      <c r="J146" s="213"/>
      <c r="K146" s="213"/>
      <c r="L146" s="217"/>
      <c r="M146" s="218"/>
      <c r="N146" s="219"/>
      <c r="O146" s="219"/>
      <c r="P146" s="219"/>
      <c r="Q146" s="219"/>
      <c r="R146" s="219"/>
      <c r="S146" s="219"/>
      <c r="T146" s="220"/>
      <c r="AT146" s="221" t="s">
        <v>142</v>
      </c>
      <c r="AU146" s="221" t="s">
        <v>83</v>
      </c>
      <c r="AV146" s="12" t="s">
        <v>83</v>
      </c>
      <c r="AW146" s="12" t="s">
        <v>31</v>
      </c>
      <c r="AX146" s="12" t="s">
        <v>75</v>
      </c>
      <c r="AY146" s="221" t="s">
        <v>132</v>
      </c>
    </row>
    <row r="147" spans="1:65" s="13" customFormat="1" ht="11.25">
      <c r="B147" s="222"/>
      <c r="C147" s="223"/>
      <c r="D147" s="208" t="s">
        <v>142</v>
      </c>
      <c r="E147" s="224" t="s">
        <v>1</v>
      </c>
      <c r="F147" s="225" t="s">
        <v>392</v>
      </c>
      <c r="G147" s="223"/>
      <c r="H147" s="226">
        <v>50</v>
      </c>
      <c r="I147" s="227"/>
      <c r="J147" s="223"/>
      <c r="K147" s="223"/>
      <c r="L147" s="228"/>
      <c r="M147" s="229"/>
      <c r="N147" s="230"/>
      <c r="O147" s="230"/>
      <c r="P147" s="230"/>
      <c r="Q147" s="230"/>
      <c r="R147" s="230"/>
      <c r="S147" s="230"/>
      <c r="T147" s="231"/>
      <c r="AT147" s="232" t="s">
        <v>142</v>
      </c>
      <c r="AU147" s="232" t="s">
        <v>83</v>
      </c>
      <c r="AV147" s="13" t="s">
        <v>85</v>
      </c>
      <c r="AW147" s="13" t="s">
        <v>31</v>
      </c>
      <c r="AX147" s="13" t="s">
        <v>75</v>
      </c>
      <c r="AY147" s="232" t="s">
        <v>132</v>
      </c>
    </row>
    <row r="148" spans="1:65" s="14" customFormat="1" ht="11.25">
      <c r="B148" s="233"/>
      <c r="C148" s="234"/>
      <c r="D148" s="208" t="s">
        <v>142</v>
      </c>
      <c r="E148" s="235" t="s">
        <v>1</v>
      </c>
      <c r="F148" s="236" t="s">
        <v>145</v>
      </c>
      <c r="G148" s="234"/>
      <c r="H148" s="237">
        <v>50</v>
      </c>
      <c r="I148" s="238"/>
      <c r="J148" s="234"/>
      <c r="K148" s="234"/>
      <c r="L148" s="239"/>
      <c r="M148" s="240"/>
      <c r="N148" s="241"/>
      <c r="O148" s="241"/>
      <c r="P148" s="241"/>
      <c r="Q148" s="241"/>
      <c r="R148" s="241"/>
      <c r="S148" s="241"/>
      <c r="T148" s="242"/>
      <c r="AT148" s="243" t="s">
        <v>142</v>
      </c>
      <c r="AU148" s="243" t="s">
        <v>83</v>
      </c>
      <c r="AV148" s="14" t="s">
        <v>139</v>
      </c>
      <c r="AW148" s="14" t="s">
        <v>31</v>
      </c>
      <c r="AX148" s="14" t="s">
        <v>83</v>
      </c>
      <c r="AY148" s="243" t="s">
        <v>132</v>
      </c>
    </row>
    <row r="149" spans="1:65" s="12" customFormat="1" ht="11.25">
      <c r="B149" s="212"/>
      <c r="C149" s="213"/>
      <c r="D149" s="208" t="s">
        <v>142</v>
      </c>
      <c r="E149" s="214" t="s">
        <v>1</v>
      </c>
      <c r="F149" s="215" t="s">
        <v>146</v>
      </c>
      <c r="G149" s="213"/>
      <c r="H149" s="214" t="s">
        <v>1</v>
      </c>
      <c r="I149" s="216"/>
      <c r="J149" s="213"/>
      <c r="K149" s="213"/>
      <c r="L149" s="217"/>
      <c r="M149" s="218"/>
      <c r="N149" s="219"/>
      <c r="O149" s="219"/>
      <c r="P149" s="219"/>
      <c r="Q149" s="219"/>
      <c r="R149" s="219"/>
      <c r="S149" s="219"/>
      <c r="T149" s="220"/>
      <c r="AT149" s="221" t="s">
        <v>142</v>
      </c>
      <c r="AU149" s="221" t="s">
        <v>83</v>
      </c>
      <c r="AV149" s="12" t="s">
        <v>83</v>
      </c>
      <c r="AW149" s="12" t="s">
        <v>31</v>
      </c>
      <c r="AX149" s="12" t="s">
        <v>75</v>
      </c>
      <c r="AY149" s="221" t="s">
        <v>132</v>
      </c>
    </row>
    <row r="150" spans="1:65" s="2" customFormat="1" ht="21.75" customHeight="1">
      <c r="A150" s="34"/>
      <c r="B150" s="35"/>
      <c r="C150" s="194" t="s">
        <v>171</v>
      </c>
      <c r="D150" s="194" t="s">
        <v>133</v>
      </c>
      <c r="E150" s="195" t="s">
        <v>1286</v>
      </c>
      <c r="F150" s="196" t="s">
        <v>1287</v>
      </c>
      <c r="G150" s="197" t="s">
        <v>149</v>
      </c>
      <c r="H150" s="198">
        <v>5</v>
      </c>
      <c r="I150" s="199"/>
      <c r="J150" s="200">
        <f>ROUND(I150*H150,2)</f>
        <v>0</v>
      </c>
      <c r="K150" s="196" t="s">
        <v>137</v>
      </c>
      <c r="L150" s="201"/>
      <c r="M150" s="202" t="s">
        <v>1</v>
      </c>
      <c r="N150" s="203" t="s">
        <v>40</v>
      </c>
      <c r="O150" s="71"/>
      <c r="P150" s="204">
        <f>O150*H150</f>
        <v>0</v>
      </c>
      <c r="Q150" s="204">
        <v>1.0059999999999999E-2</v>
      </c>
      <c r="R150" s="204">
        <f>Q150*H150</f>
        <v>5.0299999999999997E-2</v>
      </c>
      <c r="S150" s="204">
        <v>0</v>
      </c>
      <c r="T150" s="205">
        <f>S150*H150</f>
        <v>0</v>
      </c>
      <c r="U150" s="34"/>
      <c r="V150" s="34"/>
      <c r="W150" s="34"/>
      <c r="X150" s="34"/>
      <c r="Y150" s="34"/>
      <c r="Z150" s="34"/>
      <c r="AA150" s="34"/>
      <c r="AB150" s="34"/>
      <c r="AC150" s="34"/>
      <c r="AD150" s="34"/>
      <c r="AE150" s="34"/>
      <c r="AR150" s="206" t="s">
        <v>138</v>
      </c>
      <c r="AT150" s="206" t="s">
        <v>133</v>
      </c>
      <c r="AU150" s="206" t="s">
        <v>83</v>
      </c>
      <c r="AY150" s="17" t="s">
        <v>132</v>
      </c>
      <c r="BE150" s="207">
        <f>IF(N150="základní",J150,0)</f>
        <v>0</v>
      </c>
      <c r="BF150" s="207">
        <f>IF(N150="snížená",J150,0)</f>
        <v>0</v>
      </c>
      <c r="BG150" s="207">
        <f>IF(N150="zákl. přenesená",J150,0)</f>
        <v>0</v>
      </c>
      <c r="BH150" s="207">
        <f>IF(N150="sníž. přenesená",J150,0)</f>
        <v>0</v>
      </c>
      <c r="BI150" s="207">
        <f>IF(N150="nulová",J150,0)</f>
        <v>0</v>
      </c>
      <c r="BJ150" s="17" t="s">
        <v>83</v>
      </c>
      <c r="BK150" s="207">
        <f>ROUND(I150*H150,2)</f>
        <v>0</v>
      </c>
      <c r="BL150" s="17" t="s">
        <v>139</v>
      </c>
      <c r="BM150" s="206" t="s">
        <v>1288</v>
      </c>
    </row>
    <row r="151" spans="1:65" s="2" customFormat="1" ht="11.25">
      <c r="A151" s="34"/>
      <c r="B151" s="35"/>
      <c r="C151" s="36"/>
      <c r="D151" s="208" t="s">
        <v>141</v>
      </c>
      <c r="E151" s="36"/>
      <c r="F151" s="209" t="s">
        <v>1287</v>
      </c>
      <c r="G151" s="36"/>
      <c r="H151" s="36"/>
      <c r="I151" s="115"/>
      <c r="J151" s="36"/>
      <c r="K151" s="36"/>
      <c r="L151" s="39"/>
      <c r="M151" s="210"/>
      <c r="N151" s="211"/>
      <c r="O151" s="71"/>
      <c r="P151" s="71"/>
      <c r="Q151" s="71"/>
      <c r="R151" s="71"/>
      <c r="S151" s="71"/>
      <c r="T151" s="72"/>
      <c r="U151" s="34"/>
      <c r="V151" s="34"/>
      <c r="W151" s="34"/>
      <c r="X151" s="34"/>
      <c r="Y151" s="34"/>
      <c r="Z151" s="34"/>
      <c r="AA151" s="34"/>
      <c r="AB151" s="34"/>
      <c r="AC151" s="34"/>
      <c r="AD151" s="34"/>
      <c r="AE151" s="34"/>
      <c r="AT151" s="17" t="s">
        <v>141</v>
      </c>
      <c r="AU151" s="17" t="s">
        <v>83</v>
      </c>
    </row>
    <row r="152" spans="1:65" s="12" customFormat="1" ht="11.25">
      <c r="B152" s="212"/>
      <c r="C152" s="213"/>
      <c r="D152" s="208" t="s">
        <v>142</v>
      </c>
      <c r="E152" s="214" t="s">
        <v>1</v>
      </c>
      <c r="F152" s="215" t="s">
        <v>1285</v>
      </c>
      <c r="G152" s="213"/>
      <c r="H152" s="214" t="s">
        <v>1</v>
      </c>
      <c r="I152" s="216"/>
      <c r="J152" s="213"/>
      <c r="K152" s="213"/>
      <c r="L152" s="217"/>
      <c r="M152" s="218"/>
      <c r="N152" s="219"/>
      <c r="O152" s="219"/>
      <c r="P152" s="219"/>
      <c r="Q152" s="219"/>
      <c r="R152" s="219"/>
      <c r="S152" s="219"/>
      <c r="T152" s="220"/>
      <c r="AT152" s="221" t="s">
        <v>142</v>
      </c>
      <c r="AU152" s="221" t="s">
        <v>83</v>
      </c>
      <c r="AV152" s="12" t="s">
        <v>83</v>
      </c>
      <c r="AW152" s="12" t="s">
        <v>31</v>
      </c>
      <c r="AX152" s="12" t="s">
        <v>75</v>
      </c>
      <c r="AY152" s="221" t="s">
        <v>132</v>
      </c>
    </row>
    <row r="153" spans="1:65" s="13" customFormat="1" ht="11.25">
      <c r="B153" s="222"/>
      <c r="C153" s="223"/>
      <c r="D153" s="208" t="s">
        <v>142</v>
      </c>
      <c r="E153" s="224" t="s">
        <v>1</v>
      </c>
      <c r="F153" s="225" t="s">
        <v>171</v>
      </c>
      <c r="G153" s="223"/>
      <c r="H153" s="226">
        <v>5</v>
      </c>
      <c r="I153" s="227"/>
      <c r="J153" s="223"/>
      <c r="K153" s="223"/>
      <c r="L153" s="228"/>
      <c r="M153" s="229"/>
      <c r="N153" s="230"/>
      <c r="O153" s="230"/>
      <c r="P153" s="230"/>
      <c r="Q153" s="230"/>
      <c r="R153" s="230"/>
      <c r="S153" s="230"/>
      <c r="T153" s="231"/>
      <c r="AT153" s="232" t="s">
        <v>142</v>
      </c>
      <c r="AU153" s="232" t="s">
        <v>83</v>
      </c>
      <c r="AV153" s="13" t="s">
        <v>85</v>
      </c>
      <c r="AW153" s="13" t="s">
        <v>31</v>
      </c>
      <c r="AX153" s="13" t="s">
        <v>75</v>
      </c>
      <c r="AY153" s="232" t="s">
        <v>132</v>
      </c>
    </row>
    <row r="154" spans="1:65" s="14" customFormat="1" ht="11.25">
      <c r="B154" s="233"/>
      <c r="C154" s="234"/>
      <c r="D154" s="208" t="s">
        <v>142</v>
      </c>
      <c r="E154" s="235" t="s">
        <v>1</v>
      </c>
      <c r="F154" s="236" t="s">
        <v>145</v>
      </c>
      <c r="G154" s="234"/>
      <c r="H154" s="237">
        <v>5</v>
      </c>
      <c r="I154" s="238"/>
      <c r="J154" s="234"/>
      <c r="K154" s="234"/>
      <c r="L154" s="239"/>
      <c r="M154" s="240"/>
      <c r="N154" s="241"/>
      <c r="O154" s="241"/>
      <c r="P154" s="241"/>
      <c r="Q154" s="241"/>
      <c r="R154" s="241"/>
      <c r="S154" s="241"/>
      <c r="T154" s="242"/>
      <c r="AT154" s="243" t="s">
        <v>142</v>
      </c>
      <c r="AU154" s="243" t="s">
        <v>83</v>
      </c>
      <c r="AV154" s="14" t="s">
        <v>139</v>
      </c>
      <c r="AW154" s="14" t="s">
        <v>31</v>
      </c>
      <c r="AX154" s="14" t="s">
        <v>83</v>
      </c>
      <c r="AY154" s="243" t="s">
        <v>132</v>
      </c>
    </row>
    <row r="155" spans="1:65" s="12" customFormat="1" ht="11.25">
      <c r="B155" s="212"/>
      <c r="C155" s="213"/>
      <c r="D155" s="208" t="s">
        <v>142</v>
      </c>
      <c r="E155" s="214" t="s">
        <v>1</v>
      </c>
      <c r="F155" s="215" t="s">
        <v>146</v>
      </c>
      <c r="G155" s="213"/>
      <c r="H155" s="214" t="s">
        <v>1</v>
      </c>
      <c r="I155" s="216"/>
      <c r="J155" s="213"/>
      <c r="K155" s="213"/>
      <c r="L155" s="217"/>
      <c r="M155" s="218"/>
      <c r="N155" s="219"/>
      <c r="O155" s="219"/>
      <c r="P155" s="219"/>
      <c r="Q155" s="219"/>
      <c r="R155" s="219"/>
      <c r="S155" s="219"/>
      <c r="T155" s="220"/>
      <c r="AT155" s="221" t="s">
        <v>142</v>
      </c>
      <c r="AU155" s="221" t="s">
        <v>83</v>
      </c>
      <c r="AV155" s="12" t="s">
        <v>83</v>
      </c>
      <c r="AW155" s="12" t="s">
        <v>31</v>
      </c>
      <c r="AX155" s="12" t="s">
        <v>75</v>
      </c>
      <c r="AY155" s="221" t="s">
        <v>132</v>
      </c>
    </row>
    <row r="156" spans="1:65" s="2" customFormat="1" ht="21.75" customHeight="1">
      <c r="A156" s="34"/>
      <c r="B156" s="35"/>
      <c r="C156" s="194" t="s">
        <v>176</v>
      </c>
      <c r="D156" s="194" t="s">
        <v>133</v>
      </c>
      <c r="E156" s="195" t="s">
        <v>283</v>
      </c>
      <c r="F156" s="196" t="s">
        <v>284</v>
      </c>
      <c r="G156" s="197" t="s">
        <v>149</v>
      </c>
      <c r="H156" s="198">
        <v>176</v>
      </c>
      <c r="I156" s="199"/>
      <c r="J156" s="200">
        <f>ROUND(I156*H156,2)</f>
        <v>0</v>
      </c>
      <c r="K156" s="196" t="s">
        <v>137</v>
      </c>
      <c r="L156" s="201"/>
      <c r="M156" s="202" t="s">
        <v>1</v>
      </c>
      <c r="N156" s="203" t="s">
        <v>40</v>
      </c>
      <c r="O156" s="71"/>
      <c r="P156" s="204">
        <f>O156*H156</f>
        <v>0</v>
      </c>
      <c r="Q156" s="204">
        <v>7.4200000000000004E-3</v>
      </c>
      <c r="R156" s="204">
        <f>Q156*H156</f>
        <v>1.30592</v>
      </c>
      <c r="S156" s="204">
        <v>0</v>
      </c>
      <c r="T156" s="205">
        <f>S156*H156</f>
        <v>0</v>
      </c>
      <c r="U156" s="34"/>
      <c r="V156" s="34"/>
      <c r="W156" s="34"/>
      <c r="X156" s="34"/>
      <c r="Y156" s="34"/>
      <c r="Z156" s="34"/>
      <c r="AA156" s="34"/>
      <c r="AB156" s="34"/>
      <c r="AC156" s="34"/>
      <c r="AD156" s="34"/>
      <c r="AE156" s="34"/>
      <c r="AR156" s="206" t="s">
        <v>138</v>
      </c>
      <c r="AT156" s="206" t="s">
        <v>133</v>
      </c>
      <c r="AU156" s="206" t="s">
        <v>83</v>
      </c>
      <c r="AY156" s="17" t="s">
        <v>132</v>
      </c>
      <c r="BE156" s="207">
        <f>IF(N156="základní",J156,0)</f>
        <v>0</v>
      </c>
      <c r="BF156" s="207">
        <f>IF(N156="snížená",J156,0)</f>
        <v>0</v>
      </c>
      <c r="BG156" s="207">
        <f>IF(N156="zákl. přenesená",J156,0)</f>
        <v>0</v>
      </c>
      <c r="BH156" s="207">
        <f>IF(N156="sníž. přenesená",J156,0)</f>
        <v>0</v>
      </c>
      <c r="BI156" s="207">
        <f>IF(N156="nulová",J156,0)</f>
        <v>0</v>
      </c>
      <c r="BJ156" s="17" t="s">
        <v>83</v>
      </c>
      <c r="BK156" s="207">
        <f>ROUND(I156*H156,2)</f>
        <v>0</v>
      </c>
      <c r="BL156" s="17" t="s">
        <v>139</v>
      </c>
      <c r="BM156" s="206" t="s">
        <v>1289</v>
      </c>
    </row>
    <row r="157" spans="1:65" s="2" customFormat="1" ht="11.25">
      <c r="A157" s="34"/>
      <c r="B157" s="35"/>
      <c r="C157" s="36"/>
      <c r="D157" s="208" t="s">
        <v>141</v>
      </c>
      <c r="E157" s="36"/>
      <c r="F157" s="209" t="s">
        <v>284</v>
      </c>
      <c r="G157" s="36"/>
      <c r="H157" s="36"/>
      <c r="I157" s="115"/>
      <c r="J157" s="36"/>
      <c r="K157" s="36"/>
      <c r="L157" s="39"/>
      <c r="M157" s="210"/>
      <c r="N157" s="211"/>
      <c r="O157" s="71"/>
      <c r="P157" s="71"/>
      <c r="Q157" s="71"/>
      <c r="R157" s="71"/>
      <c r="S157" s="71"/>
      <c r="T157" s="72"/>
      <c r="U157" s="34"/>
      <c r="V157" s="34"/>
      <c r="W157" s="34"/>
      <c r="X157" s="34"/>
      <c r="Y157" s="34"/>
      <c r="Z157" s="34"/>
      <c r="AA157" s="34"/>
      <c r="AB157" s="34"/>
      <c r="AC157" s="34"/>
      <c r="AD157" s="34"/>
      <c r="AE157" s="34"/>
      <c r="AT157" s="17" t="s">
        <v>141</v>
      </c>
      <c r="AU157" s="17" t="s">
        <v>83</v>
      </c>
    </row>
    <row r="158" spans="1:65" s="12" customFormat="1" ht="11.25">
      <c r="B158" s="212"/>
      <c r="C158" s="213"/>
      <c r="D158" s="208" t="s">
        <v>142</v>
      </c>
      <c r="E158" s="214" t="s">
        <v>1</v>
      </c>
      <c r="F158" s="215" t="s">
        <v>1278</v>
      </c>
      <c r="G158" s="213"/>
      <c r="H158" s="214" t="s">
        <v>1</v>
      </c>
      <c r="I158" s="216"/>
      <c r="J158" s="213"/>
      <c r="K158" s="213"/>
      <c r="L158" s="217"/>
      <c r="M158" s="218"/>
      <c r="N158" s="219"/>
      <c r="O158" s="219"/>
      <c r="P158" s="219"/>
      <c r="Q158" s="219"/>
      <c r="R158" s="219"/>
      <c r="S158" s="219"/>
      <c r="T158" s="220"/>
      <c r="AT158" s="221" t="s">
        <v>142</v>
      </c>
      <c r="AU158" s="221" t="s">
        <v>83</v>
      </c>
      <c r="AV158" s="12" t="s">
        <v>83</v>
      </c>
      <c r="AW158" s="12" t="s">
        <v>31</v>
      </c>
      <c r="AX158" s="12" t="s">
        <v>75</v>
      </c>
      <c r="AY158" s="221" t="s">
        <v>132</v>
      </c>
    </row>
    <row r="159" spans="1:65" s="13" customFormat="1" ht="11.25">
      <c r="B159" s="222"/>
      <c r="C159" s="223"/>
      <c r="D159" s="208" t="s">
        <v>142</v>
      </c>
      <c r="E159" s="224" t="s">
        <v>1</v>
      </c>
      <c r="F159" s="225" t="s">
        <v>1290</v>
      </c>
      <c r="G159" s="223"/>
      <c r="H159" s="226">
        <v>100</v>
      </c>
      <c r="I159" s="227"/>
      <c r="J159" s="223"/>
      <c r="K159" s="223"/>
      <c r="L159" s="228"/>
      <c r="M159" s="229"/>
      <c r="N159" s="230"/>
      <c r="O159" s="230"/>
      <c r="P159" s="230"/>
      <c r="Q159" s="230"/>
      <c r="R159" s="230"/>
      <c r="S159" s="230"/>
      <c r="T159" s="231"/>
      <c r="AT159" s="232" t="s">
        <v>142</v>
      </c>
      <c r="AU159" s="232" t="s">
        <v>83</v>
      </c>
      <c r="AV159" s="13" t="s">
        <v>85</v>
      </c>
      <c r="AW159" s="13" t="s">
        <v>31</v>
      </c>
      <c r="AX159" s="13" t="s">
        <v>75</v>
      </c>
      <c r="AY159" s="232" t="s">
        <v>132</v>
      </c>
    </row>
    <row r="160" spans="1:65" s="12" customFormat="1" ht="11.25">
      <c r="B160" s="212"/>
      <c r="C160" s="213"/>
      <c r="D160" s="208" t="s">
        <v>142</v>
      </c>
      <c r="E160" s="214" t="s">
        <v>1</v>
      </c>
      <c r="F160" s="215" t="s">
        <v>1279</v>
      </c>
      <c r="G160" s="213"/>
      <c r="H160" s="214" t="s">
        <v>1</v>
      </c>
      <c r="I160" s="216"/>
      <c r="J160" s="213"/>
      <c r="K160" s="213"/>
      <c r="L160" s="217"/>
      <c r="M160" s="218"/>
      <c r="N160" s="219"/>
      <c r="O160" s="219"/>
      <c r="P160" s="219"/>
      <c r="Q160" s="219"/>
      <c r="R160" s="219"/>
      <c r="S160" s="219"/>
      <c r="T160" s="220"/>
      <c r="AT160" s="221" t="s">
        <v>142</v>
      </c>
      <c r="AU160" s="221" t="s">
        <v>83</v>
      </c>
      <c r="AV160" s="12" t="s">
        <v>83</v>
      </c>
      <c r="AW160" s="12" t="s">
        <v>31</v>
      </c>
      <c r="AX160" s="12" t="s">
        <v>75</v>
      </c>
      <c r="AY160" s="221" t="s">
        <v>132</v>
      </c>
    </row>
    <row r="161" spans="1:65" s="13" customFormat="1" ht="11.25">
      <c r="B161" s="222"/>
      <c r="C161" s="223"/>
      <c r="D161" s="208" t="s">
        <v>142</v>
      </c>
      <c r="E161" s="224" t="s">
        <v>1</v>
      </c>
      <c r="F161" s="225" t="s">
        <v>1291</v>
      </c>
      <c r="G161" s="223"/>
      <c r="H161" s="226">
        <v>76</v>
      </c>
      <c r="I161" s="227"/>
      <c r="J161" s="223"/>
      <c r="K161" s="223"/>
      <c r="L161" s="228"/>
      <c r="M161" s="229"/>
      <c r="N161" s="230"/>
      <c r="O161" s="230"/>
      <c r="P161" s="230"/>
      <c r="Q161" s="230"/>
      <c r="R161" s="230"/>
      <c r="S161" s="230"/>
      <c r="T161" s="231"/>
      <c r="AT161" s="232" t="s">
        <v>142</v>
      </c>
      <c r="AU161" s="232" t="s">
        <v>83</v>
      </c>
      <c r="AV161" s="13" t="s">
        <v>85</v>
      </c>
      <c r="AW161" s="13" t="s">
        <v>31</v>
      </c>
      <c r="AX161" s="13" t="s">
        <v>75</v>
      </c>
      <c r="AY161" s="232" t="s">
        <v>132</v>
      </c>
    </row>
    <row r="162" spans="1:65" s="14" customFormat="1" ht="11.25">
      <c r="B162" s="233"/>
      <c r="C162" s="234"/>
      <c r="D162" s="208" t="s">
        <v>142</v>
      </c>
      <c r="E162" s="235" t="s">
        <v>1</v>
      </c>
      <c r="F162" s="236" t="s">
        <v>145</v>
      </c>
      <c r="G162" s="234"/>
      <c r="H162" s="237">
        <v>176</v>
      </c>
      <c r="I162" s="238"/>
      <c r="J162" s="234"/>
      <c r="K162" s="234"/>
      <c r="L162" s="239"/>
      <c r="M162" s="240"/>
      <c r="N162" s="241"/>
      <c r="O162" s="241"/>
      <c r="P162" s="241"/>
      <c r="Q162" s="241"/>
      <c r="R162" s="241"/>
      <c r="S162" s="241"/>
      <c r="T162" s="242"/>
      <c r="AT162" s="243" t="s">
        <v>142</v>
      </c>
      <c r="AU162" s="243" t="s">
        <v>83</v>
      </c>
      <c r="AV162" s="14" t="s">
        <v>139</v>
      </c>
      <c r="AW162" s="14" t="s">
        <v>31</v>
      </c>
      <c r="AX162" s="14" t="s">
        <v>83</v>
      </c>
      <c r="AY162" s="243" t="s">
        <v>132</v>
      </c>
    </row>
    <row r="163" spans="1:65" s="12" customFormat="1" ht="11.25">
      <c r="B163" s="212"/>
      <c r="C163" s="213"/>
      <c r="D163" s="208" t="s">
        <v>142</v>
      </c>
      <c r="E163" s="214" t="s">
        <v>1</v>
      </c>
      <c r="F163" s="215" t="s">
        <v>146</v>
      </c>
      <c r="G163" s="213"/>
      <c r="H163" s="214" t="s">
        <v>1</v>
      </c>
      <c r="I163" s="216"/>
      <c r="J163" s="213"/>
      <c r="K163" s="213"/>
      <c r="L163" s="217"/>
      <c r="M163" s="218"/>
      <c r="N163" s="219"/>
      <c r="O163" s="219"/>
      <c r="P163" s="219"/>
      <c r="Q163" s="219"/>
      <c r="R163" s="219"/>
      <c r="S163" s="219"/>
      <c r="T163" s="220"/>
      <c r="AT163" s="221" t="s">
        <v>142</v>
      </c>
      <c r="AU163" s="221" t="s">
        <v>83</v>
      </c>
      <c r="AV163" s="12" t="s">
        <v>83</v>
      </c>
      <c r="AW163" s="12" t="s">
        <v>31</v>
      </c>
      <c r="AX163" s="12" t="s">
        <v>75</v>
      </c>
      <c r="AY163" s="221" t="s">
        <v>132</v>
      </c>
    </row>
    <row r="164" spans="1:65" s="2" customFormat="1" ht="21.75" customHeight="1">
      <c r="A164" s="34"/>
      <c r="B164" s="35"/>
      <c r="C164" s="194" t="s">
        <v>185</v>
      </c>
      <c r="D164" s="194" t="s">
        <v>133</v>
      </c>
      <c r="E164" s="195" t="s">
        <v>288</v>
      </c>
      <c r="F164" s="196" t="s">
        <v>289</v>
      </c>
      <c r="G164" s="197" t="s">
        <v>149</v>
      </c>
      <c r="H164" s="198">
        <v>208</v>
      </c>
      <c r="I164" s="199"/>
      <c r="J164" s="200">
        <f>ROUND(I164*H164,2)</f>
        <v>0</v>
      </c>
      <c r="K164" s="196" t="s">
        <v>137</v>
      </c>
      <c r="L164" s="201"/>
      <c r="M164" s="202" t="s">
        <v>1</v>
      </c>
      <c r="N164" s="203" t="s">
        <v>40</v>
      </c>
      <c r="O164" s="71"/>
      <c r="P164" s="204">
        <f>O164*H164</f>
        <v>0</v>
      </c>
      <c r="Q164" s="204">
        <v>6.9999999999999994E-5</v>
      </c>
      <c r="R164" s="204">
        <f>Q164*H164</f>
        <v>1.4559999999999998E-2</v>
      </c>
      <c r="S164" s="204">
        <v>0</v>
      </c>
      <c r="T164" s="205">
        <f>S164*H164</f>
        <v>0</v>
      </c>
      <c r="U164" s="34"/>
      <c r="V164" s="34"/>
      <c r="W164" s="34"/>
      <c r="X164" s="34"/>
      <c r="Y164" s="34"/>
      <c r="Z164" s="34"/>
      <c r="AA164" s="34"/>
      <c r="AB164" s="34"/>
      <c r="AC164" s="34"/>
      <c r="AD164" s="34"/>
      <c r="AE164" s="34"/>
      <c r="AR164" s="206" t="s">
        <v>138</v>
      </c>
      <c r="AT164" s="206" t="s">
        <v>133</v>
      </c>
      <c r="AU164" s="206" t="s">
        <v>83</v>
      </c>
      <c r="AY164" s="17" t="s">
        <v>132</v>
      </c>
      <c r="BE164" s="207">
        <f>IF(N164="základní",J164,0)</f>
        <v>0</v>
      </c>
      <c r="BF164" s="207">
        <f>IF(N164="snížená",J164,0)</f>
        <v>0</v>
      </c>
      <c r="BG164" s="207">
        <f>IF(N164="zákl. přenesená",J164,0)</f>
        <v>0</v>
      </c>
      <c r="BH164" s="207">
        <f>IF(N164="sníž. přenesená",J164,0)</f>
        <v>0</v>
      </c>
      <c r="BI164" s="207">
        <f>IF(N164="nulová",J164,0)</f>
        <v>0</v>
      </c>
      <c r="BJ164" s="17" t="s">
        <v>83</v>
      </c>
      <c r="BK164" s="207">
        <f>ROUND(I164*H164,2)</f>
        <v>0</v>
      </c>
      <c r="BL164" s="17" t="s">
        <v>139</v>
      </c>
      <c r="BM164" s="206" t="s">
        <v>1292</v>
      </c>
    </row>
    <row r="165" spans="1:65" s="2" customFormat="1" ht="11.25">
      <c r="A165" s="34"/>
      <c r="B165" s="35"/>
      <c r="C165" s="36"/>
      <c r="D165" s="208" t="s">
        <v>141</v>
      </c>
      <c r="E165" s="36"/>
      <c r="F165" s="209" t="s">
        <v>289</v>
      </c>
      <c r="G165" s="36"/>
      <c r="H165" s="36"/>
      <c r="I165" s="115"/>
      <c r="J165" s="36"/>
      <c r="K165" s="36"/>
      <c r="L165" s="39"/>
      <c r="M165" s="210"/>
      <c r="N165" s="211"/>
      <c r="O165" s="71"/>
      <c r="P165" s="71"/>
      <c r="Q165" s="71"/>
      <c r="R165" s="71"/>
      <c r="S165" s="71"/>
      <c r="T165" s="72"/>
      <c r="U165" s="34"/>
      <c r="V165" s="34"/>
      <c r="W165" s="34"/>
      <c r="X165" s="34"/>
      <c r="Y165" s="34"/>
      <c r="Z165" s="34"/>
      <c r="AA165" s="34"/>
      <c r="AB165" s="34"/>
      <c r="AC165" s="34"/>
      <c r="AD165" s="34"/>
      <c r="AE165" s="34"/>
      <c r="AT165" s="17" t="s">
        <v>141</v>
      </c>
      <c r="AU165" s="17" t="s">
        <v>83</v>
      </c>
    </row>
    <row r="166" spans="1:65" s="12" customFormat="1" ht="11.25">
      <c r="B166" s="212"/>
      <c r="C166" s="213"/>
      <c r="D166" s="208" t="s">
        <v>142</v>
      </c>
      <c r="E166" s="214" t="s">
        <v>1</v>
      </c>
      <c r="F166" s="215" t="s">
        <v>1278</v>
      </c>
      <c r="G166" s="213"/>
      <c r="H166" s="214" t="s">
        <v>1</v>
      </c>
      <c r="I166" s="216"/>
      <c r="J166" s="213"/>
      <c r="K166" s="213"/>
      <c r="L166" s="217"/>
      <c r="M166" s="218"/>
      <c r="N166" s="219"/>
      <c r="O166" s="219"/>
      <c r="P166" s="219"/>
      <c r="Q166" s="219"/>
      <c r="R166" s="219"/>
      <c r="S166" s="219"/>
      <c r="T166" s="220"/>
      <c r="AT166" s="221" t="s">
        <v>142</v>
      </c>
      <c r="AU166" s="221" t="s">
        <v>83</v>
      </c>
      <c r="AV166" s="12" t="s">
        <v>83</v>
      </c>
      <c r="AW166" s="12" t="s">
        <v>31</v>
      </c>
      <c r="AX166" s="12" t="s">
        <v>75</v>
      </c>
      <c r="AY166" s="221" t="s">
        <v>132</v>
      </c>
    </row>
    <row r="167" spans="1:65" s="13" customFormat="1" ht="11.25">
      <c r="B167" s="222"/>
      <c r="C167" s="223"/>
      <c r="D167" s="208" t="s">
        <v>142</v>
      </c>
      <c r="E167" s="224" t="s">
        <v>1</v>
      </c>
      <c r="F167" s="225" t="s">
        <v>1293</v>
      </c>
      <c r="G167" s="223"/>
      <c r="H167" s="226">
        <v>136</v>
      </c>
      <c r="I167" s="227"/>
      <c r="J167" s="223"/>
      <c r="K167" s="223"/>
      <c r="L167" s="228"/>
      <c r="M167" s="229"/>
      <c r="N167" s="230"/>
      <c r="O167" s="230"/>
      <c r="P167" s="230"/>
      <c r="Q167" s="230"/>
      <c r="R167" s="230"/>
      <c r="S167" s="230"/>
      <c r="T167" s="231"/>
      <c r="AT167" s="232" t="s">
        <v>142</v>
      </c>
      <c r="AU167" s="232" t="s">
        <v>83</v>
      </c>
      <c r="AV167" s="13" t="s">
        <v>85</v>
      </c>
      <c r="AW167" s="13" t="s">
        <v>31</v>
      </c>
      <c r="AX167" s="13" t="s">
        <v>75</v>
      </c>
      <c r="AY167" s="232" t="s">
        <v>132</v>
      </c>
    </row>
    <row r="168" spans="1:65" s="12" customFormat="1" ht="11.25">
      <c r="B168" s="212"/>
      <c r="C168" s="213"/>
      <c r="D168" s="208" t="s">
        <v>142</v>
      </c>
      <c r="E168" s="214" t="s">
        <v>1</v>
      </c>
      <c r="F168" s="215" t="s">
        <v>1279</v>
      </c>
      <c r="G168" s="213"/>
      <c r="H168" s="214" t="s">
        <v>1</v>
      </c>
      <c r="I168" s="216"/>
      <c r="J168" s="213"/>
      <c r="K168" s="213"/>
      <c r="L168" s="217"/>
      <c r="M168" s="218"/>
      <c r="N168" s="219"/>
      <c r="O168" s="219"/>
      <c r="P168" s="219"/>
      <c r="Q168" s="219"/>
      <c r="R168" s="219"/>
      <c r="S168" s="219"/>
      <c r="T168" s="220"/>
      <c r="AT168" s="221" t="s">
        <v>142</v>
      </c>
      <c r="AU168" s="221" t="s">
        <v>83</v>
      </c>
      <c r="AV168" s="12" t="s">
        <v>83</v>
      </c>
      <c r="AW168" s="12" t="s">
        <v>31</v>
      </c>
      <c r="AX168" s="12" t="s">
        <v>75</v>
      </c>
      <c r="AY168" s="221" t="s">
        <v>132</v>
      </c>
    </row>
    <row r="169" spans="1:65" s="13" customFormat="1" ht="11.25">
      <c r="B169" s="222"/>
      <c r="C169" s="223"/>
      <c r="D169" s="208" t="s">
        <v>142</v>
      </c>
      <c r="E169" s="224" t="s">
        <v>1</v>
      </c>
      <c r="F169" s="225" t="s">
        <v>1294</v>
      </c>
      <c r="G169" s="223"/>
      <c r="H169" s="226">
        <v>72</v>
      </c>
      <c r="I169" s="227"/>
      <c r="J169" s="223"/>
      <c r="K169" s="223"/>
      <c r="L169" s="228"/>
      <c r="M169" s="229"/>
      <c r="N169" s="230"/>
      <c r="O169" s="230"/>
      <c r="P169" s="230"/>
      <c r="Q169" s="230"/>
      <c r="R169" s="230"/>
      <c r="S169" s="230"/>
      <c r="T169" s="231"/>
      <c r="AT169" s="232" t="s">
        <v>142</v>
      </c>
      <c r="AU169" s="232" t="s">
        <v>83</v>
      </c>
      <c r="AV169" s="13" t="s">
        <v>85</v>
      </c>
      <c r="AW169" s="13" t="s">
        <v>31</v>
      </c>
      <c r="AX169" s="13" t="s">
        <v>75</v>
      </c>
      <c r="AY169" s="232" t="s">
        <v>132</v>
      </c>
    </row>
    <row r="170" spans="1:65" s="14" customFormat="1" ht="11.25">
      <c r="B170" s="233"/>
      <c r="C170" s="234"/>
      <c r="D170" s="208" t="s">
        <v>142</v>
      </c>
      <c r="E170" s="235" t="s">
        <v>1</v>
      </c>
      <c r="F170" s="236" t="s">
        <v>145</v>
      </c>
      <c r="G170" s="234"/>
      <c r="H170" s="237">
        <v>208</v>
      </c>
      <c r="I170" s="238"/>
      <c r="J170" s="234"/>
      <c r="K170" s="234"/>
      <c r="L170" s="239"/>
      <c r="M170" s="240"/>
      <c r="N170" s="241"/>
      <c r="O170" s="241"/>
      <c r="P170" s="241"/>
      <c r="Q170" s="241"/>
      <c r="R170" s="241"/>
      <c r="S170" s="241"/>
      <c r="T170" s="242"/>
      <c r="AT170" s="243" t="s">
        <v>142</v>
      </c>
      <c r="AU170" s="243" t="s">
        <v>83</v>
      </c>
      <c r="AV170" s="14" t="s">
        <v>139</v>
      </c>
      <c r="AW170" s="14" t="s">
        <v>31</v>
      </c>
      <c r="AX170" s="14" t="s">
        <v>83</v>
      </c>
      <c r="AY170" s="243" t="s">
        <v>132</v>
      </c>
    </row>
    <row r="171" spans="1:65" s="12" customFormat="1" ht="11.25">
      <c r="B171" s="212"/>
      <c r="C171" s="213"/>
      <c r="D171" s="208" t="s">
        <v>142</v>
      </c>
      <c r="E171" s="214" t="s">
        <v>1</v>
      </c>
      <c r="F171" s="215" t="s">
        <v>146</v>
      </c>
      <c r="G171" s="213"/>
      <c r="H171" s="214" t="s">
        <v>1</v>
      </c>
      <c r="I171" s="216"/>
      <c r="J171" s="213"/>
      <c r="K171" s="213"/>
      <c r="L171" s="217"/>
      <c r="M171" s="218"/>
      <c r="N171" s="219"/>
      <c r="O171" s="219"/>
      <c r="P171" s="219"/>
      <c r="Q171" s="219"/>
      <c r="R171" s="219"/>
      <c r="S171" s="219"/>
      <c r="T171" s="220"/>
      <c r="AT171" s="221" t="s">
        <v>142</v>
      </c>
      <c r="AU171" s="221" t="s">
        <v>83</v>
      </c>
      <c r="AV171" s="12" t="s">
        <v>83</v>
      </c>
      <c r="AW171" s="12" t="s">
        <v>31</v>
      </c>
      <c r="AX171" s="12" t="s">
        <v>75</v>
      </c>
      <c r="AY171" s="221" t="s">
        <v>132</v>
      </c>
    </row>
    <row r="172" spans="1:65" s="2" customFormat="1" ht="21.75" customHeight="1">
      <c r="A172" s="34"/>
      <c r="B172" s="35"/>
      <c r="C172" s="194" t="s">
        <v>138</v>
      </c>
      <c r="D172" s="194" t="s">
        <v>133</v>
      </c>
      <c r="E172" s="195" t="s">
        <v>298</v>
      </c>
      <c r="F172" s="196" t="s">
        <v>299</v>
      </c>
      <c r="G172" s="197" t="s">
        <v>149</v>
      </c>
      <c r="H172" s="198">
        <v>208</v>
      </c>
      <c r="I172" s="199"/>
      <c r="J172" s="200">
        <f>ROUND(I172*H172,2)</f>
        <v>0</v>
      </c>
      <c r="K172" s="196" t="s">
        <v>137</v>
      </c>
      <c r="L172" s="201"/>
      <c r="M172" s="202" t="s">
        <v>1</v>
      </c>
      <c r="N172" s="203" t="s">
        <v>40</v>
      </c>
      <c r="O172" s="71"/>
      <c r="P172" s="204">
        <f>O172*H172</f>
        <v>0</v>
      </c>
      <c r="Q172" s="204">
        <v>4.8999999999999998E-4</v>
      </c>
      <c r="R172" s="204">
        <f>Q172*H172</f>
        <v>0.10192</v>
      </c>
      <c r="S172" s="204">
        <v>0</v>
      </c>
      <c r="T172" s="205">
        <f>S172*H172</f>
        <v>0</v>
      </c>
      <c r="U172" s="34"/>
      <c r="V172" s="34"/>
      <c r="W172" s="34"/>
      <c r="X172" s="34"/>
      <c r="Y172" s="34"/>
      <c r="Z172" s="34"/>
      <c r="AA172" s="34"/>
      <c r="AB172" s="34"/>
      <c r="AC172" s="34"/>
      <c r="AD172" s="34"/>
      <c r="AE172" s="34"/>
      <c r="AR172" s="206" t="s">
        <v>138</v>
      </c>
      <c r="AT172" s="206" t="s">
        <v>133</v>
      </c>
      <c r="AU172" s="206" t="s">
        <v>83</v>
      </c>
      <c r="AY172" s="17" t="s">
        <v>132</v>
      </c>
      <c r="BE172" s="207">
        <f>IF(N172="základní",J172,0)</f>
        <v>0</v>
      </c>
      <c r="BF172" s="207">
        <f>IF(N172="snížená",J172,0)</f>
        <v>0</v>
      </c>
      <c r="BG172" s="207">
        <f>IF(N172="zákl. přenesená",J172,0)</f>
        <v>0</v>
      </c>
      <c r="BH172" s="207">
        <f>IF(N172="sníž. přenesená",J172,0)</f>
        <v>0</v>
      </c>
      <c r="BI172" s="207">
        <f>IF(N172="nulová",J172,0)</f>
        <v>0</v>
      </c>
      <c r="BJ172" s="17" t="s">
        <v>83</v>
      </c>
      <c r="BK172" s="207">
        <f>ROUND(I172*H172,2)</f>
        <v>0</v>
      </c>
      <c r="BL172" s="17" t="s">
        <v>139</v>
      </c>
      <c r="BM172" s="206" t="s">
        <v>1295</v>
      </c>
    </row>
    <row r="173" spans="1:65" s="2" customFormat="1" ht="11.25">
      <c r="A173" s="34"/>
      <c r="B173" s="35"/>
      <c r="C173" s="36"/>
      <c r="D173" s="208" t="s">
        <v>141</v>
      </c>
      <c r="E173" s="36"/>
      <c r="F173" s="209" t="s">
        <v>299</v>
      </c>
      <c r="G173" s="36"/>
      <c r="H173" s="36"/>
      <c r="I173" s="115"/>
      <c r="J173" s="36"/>
      <c r="K173" s="36"/>
      <c r="L173" s="39"/>
      <c r="M173" s="210"/>
      <c r="N173" s="211"/>
      <c r="O173" s="71"/>
      <c r="P173" s="71"/>
      <c r="Q173" s="71"/>
      <c r="R173" s="71"/>
      <c r="S173" s="71"/>
      <c r="T173" s="72"/>
      <c r="U173" s="34"/>
      <c r="V173" s="34"/>
      <c r="W173" s="34"/>
      <c r="X173" s="34"/>
      <c r="Y173" s="34"/>
      <c r="Z173" s="34"/>
      <c r="AA173" s="34"/>
      <c r="AB173" s="34"/>
      <c r="AC173" s="34"/>
      <c r="AD173" s="34"/>
      <c r="AE173" s="34"/>
      <c r="AT173" s="17" t="s">
        <v>141</v>
      </c>
      <c r="AU173" s="17" t="s">
        <v>83</v>
      </c>
    </row>
    <row r="174" spans="1:65" s="12" customFormat="1" ht="11.25">
      <c r="B174" s="212"/>
      <c r="C174" s="213"/>
      <c r="D174" s="208" t="s">
        <v>142</v>
      </c>
      <c r="E174" s="214" t="s">
        <v>1</v>
      </c>
      <c r="F174" s="215" t="s">
        <v>1278</v>
      </c>
      <c r="G174" s="213"/>
      <c r="H174" s="214" t="s">
        <v>1</v>
      </c>
      <c r="I174" s="216"/>
      <c r="J174" s="213"/>
      <c r="K174" s="213"/>
      <c r="L174" s="217"/>
      <c r="M174" s="218"/>
      <c r="N174" s="219"/>
      <c r="O174" s="219"/>
      <c r="P174" s="219"/>
      <c r="Q174" s="219"/>
      <c r="R174" s="219"/>
      <c r="S174" s="219"/>
      <c r="T174" s="220"/>
      <c r="AT174" s="221" t="s">
        <v>142</v>
      </c>
      <c r="AU174" s="221" t="s">
        <v>83</v>
      </c>
      <c r="AV174" s="12" t="s">
        <v>83</v>
      </c>
      <c r="AW174" s="12" t="s">
        <v>31</v>
      </c>
      <c r="AX174" s="12" t="s">
        <v>75</v>
      </c>
      <c r="AY174" s="221" t="s">
        <v>132</v>
      </c>
    </row>
    <row r="175" spans="1:65" s="13" customFormat="1" ht="11.25">
      <c r="B175" s="222"/>
      <c r="C175" s="223"/>
      <c r="D175" s="208" t="s">
        <v>142</v>
      </c>
      <c r="E175" s="224" t="s">
        <v>1</v>
      </c>
      <c r="F175" s="225" t="s">
        <v>1293</v>
      </c>
      <c r="G175" s="223"/>
      <c r="H175" s="226">
        <v>136</v>
      </c>
      <c r="I175" s="227"/>
      <c r="J175" s="223"/>
      <c r="K175" s="223"/>
      <c r="L175" s="228"/>
      <c r="M175" s="229"/>
      <c r="N175" s="230"/>
      <c r="O175" s="230"/>
      <c r="P175" s="230"/>
      <c r="Q175" s="230"/>
      <c r="R175" s="230"/>
      <c r="S175" s="230"/>
      <c r="T175" s="231"/>
      <c r="AT175" s="232" t="s">
        <v>142</v>
      </c>
      <c r="AU175" s="232" t="s">
        <v>83</v>
      </c>
      <c r="AV175" s="13" t="s">
        <v>85</v>
      </c>
      <c r="AW175" s="13" t="s">
        <v>31</v>
      </c>
      <c r="AX175" s="13" t="s">
        <v>75</v>
      </c>
      <c r="AY175" s="232" t="s">
        <v>132</v>
      </c>
    </row>
    <row r="176" spans="1:65" s="12" customFormat="1" ht="11.25">
      <c r="B176" s="212"/>
      <c r="C176" s="213"/>
      <c r="D176" s="208" t="s">
        <v>142</v>
      </c>
      <c r="E176" s="214" t="s">
        <v>1</v>
      </c>
      <c r="F176" s="215" t="s">
        <v>1279</v>
      </c>
      <c r="G176" s="213"/>
      <c r="H176" s="214" t="s">
        <v>1</v>
      </c>
      <c r="I176" s="216"/>
      <c r="J176" s="213"/>
      <c r="K176" s="213"/>
      <c r="L176" s="217"/>
      <c r="M176" s="218"/>
      <c r="N176" s="219"/>
      <c r="O176" s="219"/>
      <c r="P176" s="219"/>
      <c r="Q176" s="219"/>
      <c r="R176" s="219"/>
      <c r="S176" s="219"/>
      <c r="T176" s="220"/>
      <c r="AT176" s="221" t="s">
        <v>142</v>
      </c>
      <c r="AU176" s="221" t="s">
        <v>83</v>
      </c>
      <c r="AV176" s="12" t="s">
        <v>83</v>
      </c>
      <c r="AW176" s="12" t="s">
        <v>31</v>
      </c>
      <c r="AX176" s="12" t="s">
        <v>75</v>
      </c>
      <c r="AY176" s="221" t="s">
        <v>132</v>
      </c>
    </row>
    <row r="177" spans="1:65" s="13" customFormat="1" ht="11.25">
      <c r="B177" s="222"/>
      <c r="C177" s="223"/>
      <c r="D177" s="208" t="s">
        <v>142</v>
      </c>
      <c r="E177" s="224" t="s">
        <v>1</v>
      </c>
      <c r="F177" s="225" t="s">
        <v>1294</v>
      </c>
      <c r="G177" s="223"/>
      <c r="H177" s="226">
        <v>72</v>
      </c>
      <c r="I177" s="227"/>
      <c r="J177" s="223"/>
      <c r="K177" s="223"/>
      <c r="L177" s="228"/>
      <c r="M177" s="229"/>
      <c r="N177" s="230"/>
      <c r="O177" s="230"/>
      <c r="P177" s="230"/>
      <c r="Q177" s="230"/>
      <c r="R177" s="230"/>
      <c r="S177" s="230"/>
      <c r="T177" s="231"/>
      <c r="AT177" s="232" t="s">
        <v>142</v>
      </c>
      <c r="AU177" s="232" t="s">
        <v>83</v>
      </c>
      <c r="AV177" s="13" t="s">
        <v>85</v>
      </c>
      <c r="AW177" s="13" t="s">
        <v>31</v>
      </c>
      <c r="AX177" s="13" t="s">
        <v>75</v>
      </c>
      <c r="AY177" s="232" t="s">
        <v>132</v>
      </c>
    </row>
    <row r="178" spans="1:65" s="14" customFormat="1" ht="11.25">
      <c r="B178" s="233"/>
      <c r="C178" s="234"/>
      <c r="D178" s="208" t="s">
        <v>142</v>
      </c>
      <c r="E178" s="235" t="s">
        <v>1</v>
      </c>
      <c r="F178" s="236" t="s">
        <v>145</v>
      </c>
      <c r="G178" s="234"/>
      <c r="H178" s="237">
        <v>208</v>
      </c>
      <c r="I178" s="238"/>
      <c r="J178" s="234"/>
      <c r="K178" s="234"/>
      <c r="L178" s="239"/>
      <c r="M178" s="240"/>
      <c r="N178" s="241"/>
      <c r="O178" s="241"/>
      <c r="P178" s="241"/>
      <c r="Q178" s="241"/>
      <c r="R178" s="241"/>
      <c r="S178" s="241"/>
      <c r="T178" s="242"/>
      <c r="AT178" s="243" t="s">
        <v>142</v>
      </c>
      <c r="AU178" s="243" t="s">
        <v>83</v>
      </c>
      <c r="AV178" s="14" t="s">
        <v>139</v>
      </c>
      <c r="AW178" s="14" t="s">
        <v>31</v>
      </c>
      <c r="AX178" s="14" t="s">
        <v>83</v>
      </c>
      <c r="AY178" s="243" t="s">
        <v>132</v>
      </c>
    </row>
    <row r="179" spans="1:65" s="12" customFormat="1" ht="11.25">
      <c r="B179" s="212"/>
      <c r="C179" s="213"/>
      <c r="D179" s="208" t="s">
        <v>142</v>
      </c>
      <c r="E179" s="214" t="s">
        <v>1</v>
      </c>
      <c r="F179" s="215" t="s">
        <v>146</v>
      </c>
      <c r="G179" s="213"/>
      <c r="H179" s="214" t="s">
        <v>1</v>
      </c>
      <c r="I179" s="216"/>
      <c r="J179" s="213"/>
      <c r="K179" s="213"/>
      <c r="L179" s="217"/>
      <c r="M179" s="218"/>
      <c r="N179" s="219"/>
      <c r="O179" s="219"/>
      <c r="P179" s="219"/>
      <c r="Q179" s="219"/>
      <c r="R179" s="219"/>
      <c r="S179" s="219"/>
      <c r="T179" s="220"/>
      <c r="AT179" s="221" t="s">
        <v>142</v>
      </c>
      <c r="AU179" s="221" t="s">
        <v>83</v>
      </c>
      <c r="AV179" s="12" t="s">
        <v>83</v>
      </c>
      <c r="AW179" s="12" t="s">
        <v>31</v>
      </c>
      <c r="AX179" s="12" t="s">
        <v>75</v>
      </c>
      <c r="AY179" s="221" t="s">
        <v>132</v>
      </c>
    </row>
    <row r="180" spans="1:65" s="2" customFormat="1" ht="21.75" customHeight="1">
      <c r="A180" s="34"/>
      <c r="B180" s="35"/>
      <c r="C180" s="194" t="s">
        <v>197</v>
      </c>
      <c r="D180" s="194" t="s">
        <v>133</v>
      </c>
      <c r="E180" s="195" t="s">
        <v>315</v>
      </c>
      <c r="F180" s="196" t="s">
        <v>316</v>
      </c>
      <c r="G180" s="197" t="s">
        <v>149</v>
      </c>
      <c r="H180" s="198">
        <v>760</v>
      </c>
      <c r="I180" s="199"/>
      <c r="J180" s="200">
        <f>ROUND(I180*H180,2)</f>
        <v>0</v>
      </c>
      <c r="K180" s="196" t="s">
        <v>137</v>
      </c>
      <c r="L180" s="201"/>
      <c r="M180" s="202" t="s">
        <v>1</v>
      </c>
      <c r="N180" s="203" t="s">
        <v>40</v>
      </c>
      <c r="O180" s="71"/>
      <c r="P180" s="204">
        <f>O180*H180</f>
        <v>0</v>
      </c>
      <c r="Q180" s="204">
        <v>4.0999999999999999E-4</v>
      </c>
      <c r="R180" s="204">
        <f>Q180*H180</f>
        <v>0.31159999999999999</v>
      </c>
      <c r="S180" s="204">
        <v>0</v>
      </c>
      <c r="T180" s="205">
        <f>S180*H180</f>
        <v>0</v>
      </c>
      <c r="U180" s="34"/>
      <c r="V180" s="34"/>
      <c r="W180" s="34"/>
      <c r="X180" s="34"/>
      <c r="Y180" s="34"/>
      <c r="Z180" s="34"/>
      <c r="AA180" s="34"/>
      <c r="AB180" s="34"/>
      <c r="AC180" s="34"/>
      <c r="AD180" s="34"/>
      <c r="AE180" s="34"/>
      <c r="AR180" s="206" t="s">
        <v>138</v>
      </c>
      <c r="AT180" s="206" t="s">
        <v>133</v>
      </c>
      <c r="AU180" s="206" t="s">
        <v>83</v>
      </c>
      <c r="AY180" s="17" t="s">
        <v>132</v>
      </c>
      <c r="BE180" s="207">
        <f>IF(N180="základní",J180,0)</f>
        <v>0</v>
      </c>
      <c r="BF180" s="207">
        <f>IF(N180="snížená",J180,0)</f>
        <v>0</v>
      </c>
      <c r="BG180" s="207">
        <f>IF(N180="zákl. přenesená",J180,0)</f>
        <v>0</v>
      </c>
      <c r="BH180" s="207">
        <f>IF(N180="sníž. přenesená",J180,0)</f>
        <v>0</v>
      </c>
      <c r="BI180" s="207">
        <f>IF(N180="nulová",J180,0)</f>
        <v>0</v>
      </c>
      <c r="BJ180" s="17" t="s">
        <v>83</v>
      </c>
      <c r="BK180" s="207">
        <f>ROUND(I180*H180,2)</f>
        <v>0</v>
      </c>
      <c r="BL180" s="17" t="s">
        <v>139</v>
      </c>
      <c r="BM180" s="206" t="s">
        <v>1296</v>
      </c>
    </row>
    <row r="181" spans="1:65" s="2" customFormat="1" ht="11.25">
      <c r="A181" s="34"/>
      <c r="B181" s="35"/>
      <c r="C181" s="36"/>
      <c r="D181" s="208" t="s">
        <v>141</v>
      </c>
      <c r="E181" s="36"/>
      <c r="F181" s="209" t="s">
        <v>316</v>
      </c>
      <c r="G181" s="36"/>
      <c r="H181" s="36"/>
      <c r="I181" s="115"/>
      <c r="J181" s="36"/>
      <c r="K181" s="36"/>
      <c r="L181" s="39"/>
      <c r="M181" s="210"/>
      <c r="N181" s="211"/>
      <c r="O181" s="71"/>
      <c r="P181" s="71"/>
      <c r="Q181" s="71"/>
      <c r="R181" s="71"/>
      <c r="S181" s="71"/>
      <c r="T181" s="72"/>
      <c r="U181" s="34"/>
      <c r="V181" s="34"/>
      <c r="W181" s="34"/>
      <c r="X181" s="34"/>
      <c r="Y181" s="34"/>
      <c r="Z181" s="34"/>
      <c r="AA181" s="34"/>
      <c r="AB181" s="34"/>
      <c r="AC181" s="34"/>
      <c r="AD181" s="34"/>
      <c r="AE181" s="34"/>
      <c r="AT181" s="17" t="s">
        <v>141</v>
      </c>
      <c r="AU181" s="17" t="s">
        <v>83</v>
      </c>
    </row>
    <row r="182" spans="1:65" s="12" customFormat="1" ht="11.25">
      <c r="B182" s="212"/>
      <c r="C182" s="213"/>
      <c r="D182" s="208" t="s">
        <v>142</v>
      </c>
      <c r="E182" s="214" t="s">
        <v>1</v>
      </c>
      <c r="F182" s="215" t="s">
        <v>1279</v>
      </c>
      <c r="G182" s="213"/>
      <c r="H182" s="214" t="s">
        <v>1</v>
      </c>
      <c r="I182" s="216"/>
      <c r="J182" s="213"/>
      <c r="K182" s="213"/>
      <c r="L182" s="217"/>
      <c r="M182" s="218"/>
      <c r="N182" s="219"/>
      <c r="O182" s="219"/>
      <c r="P182" s="219"/>
      <c r="Q182" s="219"/>
      <c r="R182" s="219"/>
      <c r="S182" s="219"/>
      <c r="T182" s="220"/>
      <c r="AT182" s="221" t="s">
        <v>142</v>
      </c>
      <c r="AU182" s="221" t="s">
        <v>83</v>
      </c>
      <c r="AV182" s="12" t="s">
        <v>83</v>
      </c>
      <c r="AW182" s="12" t="s">
        <v>31</v>
      </c>
      <c r="AX182" s="12" t="s">
        <v>75</v>
      </c>
      <c r="AY182" s="221" t="s">
        <v>132</v>
      </c>
    </row>
    <row r="183" spans="1:65" s="13" customFormat="1" ht="11.25">
      <c r="B183" s="222"/>
      <c r="C183" s="223"/>
      <c r="D183" s="208" t="s">
        <v>142</v>
      </c>
      <c r="E183" s="224" t="s">
        <v>1</v>
      </c>
      <c r="F183" s="225" t="s">
        <v>1297</v>
      </c>
      <c r="G183" s="223"/>
      <c r="H183" s="226">
        <v>760</v>
      </c>
      <c r="I183" s="227"/>
      <c r="J183" s="223"/>
      <c r="K183" s="223"/>
      <c r="L183" s="228"/>
      <c r="M183" s="229"/>
      <c r="N183" s="230"/>
      <c r="O183" s="230"/>
      <c r="P183" s="230"/>
      <c r="Q183" s="230"/>
      <c r="R183" s="230"/>
      <c r="S183" s="230"/>
      <c r="T183" s="231"/>
      <c r="AT183" s="232" t="s">
        <v>142</v>
      </c>
      <c r="AU183" s="232" t="s">
        <v>83</v>
      </c>
      <c r="AV183" s="13" t="s">
        <v>85</v>
      </c>
      <c r="AW183" s="13" t="s">
        <v>31</v>
      </c>
      <c r="AX183" s="13" t="s">
        <v>75</v>
      </c>
      <c r="AY183" s="232" t="s">
        <v>132</v>
      </c>
    </row>
    <row r="184" spans="1:65" s="14" customFormat="1" ht="11.25">
      <c r="B184" s="233"/>
      <c r="C184" s="234"/>
      <c r="D184" s="208" t="s">
        <v>142</v>
      </c>
      <c r="E184" s="235" t="s">
        <v>1</v>
      </c>
      <c r="F184" s="236" t="s">
        <v>145</v>
      </c>
      <c r="G184" s="234"/>
      <c r="H184" s="237">
        <v>760</v>
      </c>
      <c r="I184" s="238"/>
      <c r="J184" s="234"/>
      <c r="K184" s="234"/>
      <c r="L184" s="239"/>
      <c r="M184" s="240"/>
      <c r="N184" s="241"/>
      <c r="O184" s="241"/>
      <c r="P184" s="241"/>
      <c r="Q184" s="241"/>
      <c r="R184" s="241"/>
      <c r="S184" s="241"/>
      <c r="T184" s="242"/>
      <c r="AT184" s="243" t="s">
        <v>142</v>
      </c>
      <c r="AU184" s="243" t="s">
        <v>83</v>
      </c>
      <c r="AV184" s="14" t="s">
        <v>139</v>
      </c>
      <c r="AW184" s="14" t="s">
        <v>31</v>
      </c>
      <c r="AX184" s="14" t="s">
        <v>83</v>
      </c>
      <c r="AY184" s="243" t="s">
        <v>132</v>
      </c>
    </row>
    <row r="185" spans="1:65" s="12" customFormat="1" ht="11.25">
      <c r="B185" s="212"/>
      <c r="C185" s="213"/>
      <c r="D185" s="208" t="s">
        <v>142</v>
      </c>
      <c r="E185" s="214" t="s">
        <v>1</v>
      </c>
      <c r="F185" s="215" t="s">
        <v>146</v>
      </c>
      <c r="G185" s="213"/>
      <c r="H185" s="214" t="s">
        <v>1</v>
      </c>
      <c r="I185" s="216"/>
      <c r="J185" s="213"/>
      <c r="K185" s="213"/>
      <c r="L185" s="217"/>
      <c r="M185" s="218"/>
      <c r="N185" s="219"/>
      <c r="O185" s="219"/>
      <c r="P185" s="219"/>
      <c r="Q185" s="219"/>
      <c r="R185" s="219"/>
      <c r="S185" s="219"/>
      <c r="T185" s="220"/>
      <c r="AT185" s="221" t="s">
        <v>142</v>
      </c>
      <c r="AU185" s="221" t="s">
        <v>83</v>
      </c>
      <c r="AV185" s="12" t="s">
        <v>83</v>
      </c>
      <c r="AW185" s="12" t="s">
        <v>31</v>
      </c>
      <c r="AX185" s="12" t="s">
        <v>75</v>
      </c>
      <c r="AY185" s="221" t="s">
        <v>132</v>
      </c>
    </row>
    <row r="186" spans="1:65" s="2" customFormat="1" ht="21.75" customHeight="1">
      <c r="A186" s="34"/>
      <c r="B186" s="35"/>
      <c r="C186" s="194" t="s">
        <v>201</v>
      </c>
      <c r="D186" s="194" t="s">
        <v>133</v>
      </c>
      <c r="E186" s="195" t="s">
        <v>320</v>
      </c>
      <c r="F186" s="196" t="s">
        <v>321</v>
      </c>
      <c r="G186" s="197" t="s">
        <v>149</v>
      </c>
      <c r="H186" s="198">
        <v>760</v>
      </c>
      <c r="I186" s="199"/>
      <c r="J186" s="200">
        <f>ROUND(I186*H186,2)</f>
        <v>0</v>
      </c>
      <c r="K186" s="196" t="s">
        <v>137</v>
      </c>
      <c r="L186" s="201"/>
      <c r="M186" s="202" t="s">
        <v>1</v>
      </c>
      <c r="N186" s="203" t="s">
        <v>40</v>
      </c>
      <c r="O186" s="71"/>
      <c r="P186" s="204">
        <f>O186*H186</f>
        <v>0</v>
      </c>
      <c r="Q186" s="204">
        <v>5.0000000000000002E-5</v>
      </c>
      <c r="R186" s="204">
        <f>Q186*H186</f>
        <v>3.7999999999999999E-2</v>
      </c>
      <c r="S186" s="204">
        <v>0</v>
      </c>
      <c r="T186" s="205">
        <f>S186*H186</f>
        <v>0</v>
      </c>
      <c r="U186" s="34"/>
      <c r="V186" s="34"/>
      <c r="W186" s="34"/>
      <c r="X186" s="34"/>
      <c r="Y186" s="34"/>
      <c r="Z186" s="34"/>
      <c r="AA186" s="34"/>
      <c r="AB186" s="34"/>
      <c r="AC186" s="34"/>
      <c r="AD186" s="34"/>
      <c r="AE186" s="34"/>
      <c r="AR186" s="206" t="s">
        <v>138</v>
      </c>
      <c r="AT186" s="206" t="s">
        <v>133</v>
      </c>
      <c r="AU186" s="206" t="s">
        <v>83</v>
      </c>
      <c r="AY186" s="17" t="s">
        <v>132</v>
      </c>
      <c r="BE186" s="207">
        <f>IF(N186="základní",J186,0)</f>
        <v>0</v>
      </c>
      <c r="BF186" s="207">
        <f>IF(N186="snížená",J186,0)</f>
        <v>0</v>
      </c>
      <c r="BG186" s="207">
        <f>IF(N186="zákl. přenesená",J186,0)</f>
        <v>0</v>
      </c>
      <c r="BH186" s="207">
        <f>IF(N186="sníž. přenesená",J186,0)</f>
        <v>0</v>
      </c>
      <c r="BI186" s="207">
        <f>IF(N186="nulová",J186,0)</f>
        <v>0</v>
      </c>
      <c r="BJ186" s="17" t="s">
        <v>83</v>
      </c>
      <c r="BK186" s="207">
        <f>ROUND(I186*H186,2)</f>
        <v>0</v>
      </c>
      <c r="BL186" s="17" t="s">
        <v>139</v>
      </c>
      <c r="BM186" s="206" t="s">
        <v>1298</v>
      </c>
    </row>
    <row r="187" spans="1:65" s="2" customFormat="1" ht="11.25">
      <c r="A187" s="34"/>
      <c r="B187" s="35"/>
      <c r="C187" s="36"/>
      <c r="D187" s="208" t="s">
        <v>141</v>
      </c>
      <c r="E187" s="36"/>
      <c r="F187" s="209" t="s">
        <v>321</v>
      </c>
      <c r="G187" s="36"/>
      <c r="H187" s="36"/>
      <c r="I187" s="115"/>
      <c r="J187" s="36"/>
      <c r="K187" s="36"/>
      <c r="L187" s="39"/>
      <c r="M187" s="210"/>
      <c r="N187" s="211"/>
      <c r="O187" s="71"/>
      <c r="P187" s="71"/>
      <c r="Q187" s="71"/>
      <c r="R187" s="71"/>
      <c r="S187" s="71"/>
      <c r="T187" s="72"/>
      <c r="U187" s="34"/>
      <c r="V187" s="34"/>
      <c r="W187" s="34"/>
      <c r="X187" s="34"/>
      <c r="Y187" s="34"/>
      <c r="Z187" s="34"/>
      <c r="AA187" s="34"/>
      <c r="AB187" s="34"/>
      <c r="AC187" s="34"/>
      <c r="AD187" s="34"/>
      <c r="AE187" s="34"/>
      <c r="AT187" s="17" t="s">
        <v>141</v>
      </c>
      <c r="AU187" s="17" t="s">
        <v>83</v>
      </c>
    </row>
    <row r="188" spans="1:65" s="12" customFormat="1" ht="11.25">
      <c r="B188" s="212"/>
      <c r="C188" s="213"/>
      <c r="D188" s="208" t="s">
        <v>142</v>
      </c>
      <c r="E188" s="214" t="s">
        <v>1</v>
      </c>
      <c r="F188" s="215" t="s">
        <v>1279</v>
      </c>
      <c r="G188" s="213"/>
      <c r="H188" s="214" t="s">
        <v>1</v>
      </c>
      <c r="I188" s="216"/>
      <c r="J188" s="213"/>
      <c r="K188" s="213"/>
      <c r="L188" s="217"/>
      <c r="M188" s="218"/>
      <c r="N188" s="219"/>
      <c r="O188" s="219"/>
      <c r="P188" s="219"/>
      <c r="Q188" s="219"/>
      <c r="R188" s="219"/>
      <c r="S188" s="219"/>
      <c r="T188" s="220"/>
      <c r="AT188" s="221" t="s">
        <v>142</v>
      </c>
      <c r="AU188" s="221" t="s">
        <v>83</v>
      </c>
      <c r="AV188" s="12" t="s">
        <v>83</v>
      </c>
      <c r="AW188" s="12" t="s">
        <v>31</v>
      </c>
      <c r="AX188" s="12" t="s">
        <v>75</v>
      </c>
      <c r="AY188" s="221" t="s">
        <v>132</v>
      </c>
    </row>
    <row r="189" spans="1:65" s="13" customFormat="1" ht="11.25">
      <c r="B189" s="222"/>
      <c r="C189" s="223"/>
      <c r="D189" s="208" t="s">
        <v>142</v>
      </c>
      <c r="E189" s="224" t="s">
        <v>1</v>
      </c>
      <c r="F189" s="225" t="s">
        <v>1297</v>
      </c>
      <c r="G189" s="223"/>
      <c r="H189" s="226">
        <v>760</v>
      </c>
      <c r="I189" s="227"/>
      <c r="J189" s="223"/>
      <c r="K189" s="223"/>
      <c r="L189" s="228"/>
      <c r="M189" s="229"/>
      <c r="N189" s="230"/>
      <c r="O189" s="230"/>
      <c r="P189" s="230"/>
      <c r="Q189" s="230"/>
      <c r="R189" s="230"/>
      <c r="S189" s="230"/>
      <c r="T189" s="231"/>
      <c r="AT189" s="232" t="s">
        <v>142</v>
      </c>
      <c r="AU189" s="232" t="s">
        <v>83</v>
      </c>
      <c r="AV189" s="13" t="s">
        <v>85</v>
      </c>
      <c r="AW189" s="13" t="s">
        <v>31</v>
      </c>
      <c r="AX189" s="13" t="s">
        <v>75</v>
      </c>
      <c r="AY189" s="232" t="s">
        <v>132</v>
      </c>
    </row>
    <row r="190" spans="1:65" s="14" customFormat="1" ht="11.25">
      <c r="B190" s="233"/>
      <c r="C190" s="234"/>
      <c r="D190" s="208" t="s">
        <v>142</v>
      </c>
      <c r="E190" s="235" t="s">
        <v>1</v>
      </c>
      <c r="F190" s="236" t="s">
        <v>145</v>
      </c>
      <c r="G190" s="234"/>
      <c r="H190" s="237">
        <v>760</v>
      </c>
      <c r="I190" s="238"/>
      <c r="J190" s="234"/>
      <c r="K190" s="234"/>
      <c r="L190" s="239"/>
      <c r="M190" s="240"/>
      <c r="N190" s="241"/>
      <c r="O190" s="241"/>
      <c r="P190" s="241"/>
      <c r="Q190" s="241"/>
      <c r="R190" s="241"/>
      <c r="S190" s="241"/>
      <c r="T190" s="242"/>
      <c r="AT190" s="243" t="s">
        <v>142</v>
      </c>
      <c r="AU190" s="243" t="s">
        <v>83</v>
      </c>
      <c r="AV190" s="14" t="s">
        <v>139</v>
      </c>
      <c r="AW190" s="14" t="s">
        <v>31</v>
      </c>
      <c r="AX190" s="14" t="s">
        <v>83</v>
      </c>
      <c r="AY190" s="243" t="s">
        <v>132</v>
      </c>
    </row>
    <row r="191" spans="1:65" s="12" customFormat="1" ht="11.25">
      <c r="B191" s="212"/>
      <c r="C191" s="213"/>
      <c r="D191" s="208" t="s">
        <v>142</v>
      </c>
      <c r="E191" s="214" t="s">
        <v>1</v>
      </c>
      <c r="F191" s="215" t="s">
        <v>146</v>
      </c>
      <c r="G191" s="213"/>
      <c r="H191" s="214" t="s">
        <v>1</v>
      </c>
      <c r="I191" s="216"/>
      <c r="J191" s="213"/>
      <c r="K191" s="213"/>
      <c r="L191" s="217"/>
      <c r="M191" s="218"/>
      <c r="N191" s="219"/>
      <c r="O191" s="219"/>
      <c r="P191" s="219"/>
      <c r="Q191" s="219"/>
      <c r="R191" s="219"/>
      <c r="S191" s="219"/>
      <c r="T191" s="220"/>
      <c r="AT191" s="221" t="s">
        <v>142</v>
      </c>
      <c r="AU191" s="221" t="s">
        <v>83</v>
      </c>
      <c r="AV191" s="12" t="s">
        <v>83</v>
      </c>
      <c r="AW191" s="12" t="s">
        <v>31</v>
      </c>
      <c r="AX191" s="12" t="s">
        <v>75</v>
      </c>
      <c r="AY191" s="221" t="s">
        <v>132</v>
      </c>
    </row>
    <row r="192" spans="1:65" s="2" customFormat="1" ht="21.75" customHeight="1">
      <c r="A192" s="34"/>
      <c r="B192" s="35"/>
      <c r="C192" s="194" t="s">
        <v>205</v>
      </c>
      <c r="D192" s="194" t="s">
        <v>133</v>
      </c>
      <c r="E192" s="195" t="s">
        <v>302</v>
      </c>
      <c r="F192" s="196" t="s">
        <v>303</v>
      </c>
      <c r="G192" s="197" t="s">
        <v>149</v>
      </c>
      <c r="H192" s="198">
        <v>968</v>
      </c>
      <c r="I192" s="199"/>
      <c r="J192" s="200">
        <f>ROUND(I192*H192,2)</f>
        <v>0</v>
      </c>
      <c r="K192" s="196" t="s">
        <v>137</v>
      </c>
      <c r="L192" s="201"/>
      <c r="M192" s="202" t="s">
        <v>1</v>
      </c>
      <c r="N192" s="203" t="s">
        <v>40</v>
      </c>
      <c r="O192" s="71"/>
      <c r="P192" s="204">
        <f>O192*H192</f>
        <v>0</v>
      </c>
      <c r="Q192" s="204">
        <v>1.4999999999999999E-4</v>
      </c>
      <c r="R192" s="204">
        <f>Q192*H192</f>
        <v>0.1452</v>
      </c>
      <c r="S192" s="204">
        <v>0</v>
      </c>
      <c r="T192" s="205">
        <f>S192*H192</f>
        <v>0</v>
      </c>
      <c r="U192" s="34"/>
      <c r="V192" s="34"/>
      <c r="W192" s="34"/>
      <c r="X192" s="34"/>
      <c r="Y192" s="34"/>
      <c r="Z192" s="34"/>
      <c r="AA192" s="34"/>
      <c r="AB192" s="34"/>
      <c r="AC192" s="34"/>
      <c r="AD192" s="34"/>
      <c r="AE192" s="34"/>
      <c r="AR192" s="206" t="s">
        <v>138</v>
      </c>
      <c r="AT192" s="206" t="s">
        <v>133</v>
      </c>
      <c r="AU192" s="206" t="s">
        <v>83</v>
      </c>
      <c r="AY192" s="17" t="s">
        <v>132</v>
      </c>
      <c r="BE192" s="207">
        <f>IF(N192="základní",J192,0)</f>
        <v>0</v>
      </c>
      <c r="BF192" s="207">
        <f>IF(N192="snížená",J192,0)</f>
        <v>0</v>
      </c>
      <c r="BG192" s="207">
        <f>IF(N192="zákl. přenesená",J192,0)</f>
        <v>0</v>
      </c>
      <c r="BH192" s="207">
        <f>IF(N192="sníž. přenesená",J192,0)</f>
        <v>0</v>
      </c>
      <c r="BI192" s="207">
        <f>IF(N192="nulová",J192,0)</f>
        <v>0</v>
      </c>
      <c r="BJ192" s="17" t="s">
        <v>83</v>
      </c>
      <c r="BK192" s="207">
        <f>ROUND(I192*H192,2)</f>
        <v>0</v>
      </c>
      <c r="BL192" s="17" t="s">
        <v>139</v>
      </c>
      <c r="BM192" s="206" t="s">
        <v>1299</v>
      </c>
    </row>
    <row r="193" spans="1:65" s="2" customFormat="1" ht="11.25">
      <c r="A193" s="34"/>
      <c r="B193" s="35"/>
      <c r="C193" s="36"/>
      <c r="D193" s="208" t="s">
        <v>141</v>
      </c>
      <c r="E193" s="36"/>
      <c r="F193" s="209" t="s">
        <v>303</v>
      </c>
      <c r="G193" s="36"/>
      <c r="H193" s="36"/>
      <c r="I193" s="115"/>
      <c r="J193" s="36"/>
      <c r="K193" s="36"/>
      <c r="L193" s="39"/>
      <c r="M193" s="210"/>
      <c r="N193" s="211"/>
      <c r="O193" s="71"/>
      <c r="P193" s="71"/>
      <c r="Q193" s="71"/>
      <c r="R193" s="71"/>
      <c r="S193" s="71"/>
      <c r="T193" s="72"/>
      <c r="U193" s="34"/>
      <c r="V193" s="34"/>
      <c r="W193" s="34"/>
      <c r="X193" s="34"/>
      <c r="Y193" s="34"/>
      <c r="Z193" s="34"/>
      <c r="AA193" s="34"/>
      <c r="AB193" s="34"/>
      <c r="AC193" s="34"/>
      <c r="AD193" s="34"/>
      <c r="AE193" s="34"/>
      <c r="AT193" s="17" t="s">
        <v>141</v>
      </c>
      <c r="AU193" s="17" t="s">
        <v>83</v>
      </c>
    </row>
    <row r="194" spans="1:65" s="12" customFormat="1" ht="11.25">
      <c r="B194" s="212"/>
      <c r="C194" s="213"/>
      <c r="D194" s="208" t="s">
        <v>142</v>
      </c>
      <c r="E194" s="214" t="s">
        <v>1</v>
      </c>
      <c r="F194" s="215" t="s">
        <v>1278</v>
      </c>
      <c r="G194" s="213"/>
      <c r="H194" s="214" t="s">
        <v>1</v>
      </c>
      <c r="I194" s="216"/>
      <c r="J194" s="213"/>
      <c r="K194" s="213"/>
      <c r="L194" s="217"/>
      <c r="M194" s="218"/>
      <c r="N194" s="219"/>
      <c r="O194" s="219"/>
      <c r="P194" s="219"/>
      <c r="Q194" s="219"/>
      <c r="R194" s="219"/>
      <c r="S194" s="219"/>
      <c r="T194" s="220"/>
      <c r="AT194" s="221" t="s">
        <v>142</v>
      </c>
      <c r="AU194" s="221" t="s">
        <v>83</v>
      </c>
      <c r="AV194" s="12" t="s">
        <v>83</v>
      </c>
      <c r="AW194" s="12" t="s">
        <v>31</v>
      </c>
      <c r="AX194" s="12" t="s">
        <v>75</v>
      </c>
      <c r="AY194" s="221" t="s">
        <v>132</v>
      </c>
    </row>
    <row r="195" spans="1:65" s="13" customFormat="1" ht="11.25">
      <c r="B195" s="222"/>
      <c r="C195" s="223"/>
      <c r="D195" s="208" t="s">
        <v>142</v>
      </c>
      <c r="E195" s="224" t="s">
        <v>1</v>
      </c>
      <c r="F195" s="225" t="s">
        <v>1293</v>
      </c>
      <c r="G195" s="223"/>
      <c r="H195" s="226">
        <v>136</v>
      </c>
      <c r="I195" s="227"/>
      <c r="J195" s="223"/>
      <c r="K195" s="223"/>
      <c r="L195" s="228"/>
      <c r="M195" s="229"/>
      <c r="N195" s="230"/>
      <c r="O195" s="230"/>
      <c r="P195" s="230"/>
      <c r="Q195" s="230"/>
      <c r="R195" s="230"/>
      <c r="S195" s="230"/>
      <c r="T195" s="231"/>
      <c r="AT195" s="232" t="s">
        <v>142</v>
      </c>
      <c r="AU195" s="232" t="s">
        <v>83</v>
      </c>
      <c r="AV195" s="13" t="s">
        <v>85</v>
      </c>
      <c r="AW195" s="13" t="s">
        <v>31</v>
      </c>
      <c r="AX195" s="13" t="s">
        <v>75</v>
      </c>
      <c r="AY195" s="232" t="s">
        <v>132</v>
      </c>
    </row>
    <row r="196" spans="1:65" s="13" customFormat="1" ht="11.25">
      <c r="B196" s="222"/>
      <c r="C196" s="223"/>
      <c r="D196" s="208" t="s">
        <v>142</v>
      </c>
      <c r="E196" s="224" t="s">
        <v>1</v>
      </c>
      <c r="F196" s="225" t="s">
        <v>1297</v>
      </c>
      <c r="G196" s="223"/>
      <c r="H196" s="226">
        <v>760</v>
      </c>
      <c r="I196" s="227"/>
      <c r="J196" s="223"/>
      <c r="K196" s="223"/>
      <c r="L196" s="228"/>
      <c r="M196" s="229"/>
      <c r="N196" s="230"/>
      <c r="O196" s="230"/>
      <c r="P196" s="230"/>
      <c r="Q196" s="230"/>
      <c r="R196" s="230"/>
      <c r="S196" s="230"/>
      <c r="T196" s="231"/>
      <c r="AT196" s="232" t="s">
        <v>142</v>
      </c>
      <c r="AU196" s="232" t="s">
        <v>83</v>
      </c>
      <c r="AV196" s="13" t="s">
        <v>85</v>
      </c>
      <c r="AW196" s="13" t="s">
        <v>31</v>
      </c>
      <c r="AX196" s="13" t="s">
        <v>75</v>
      </c>
      <c r="AY196" s="232" t="s">
        <v>132</v>
      </c>
    </row>
    <row r="197" spans="1:65" s="12" customFormat="1" ht="11.25">
      <c r="B197" s="212"/>
      <c r="C197" s="213"/>
      <c r="D197" s="208" t="s">
        <v>142</v>
      </c>
      <c r="E197" s="214" t="s">
        <v>1</v>
      </c>
      <c r="F197" s="215" t="s">
        <v>1279</v>
      </c>
      <c r="G197" s="213"/>
      <c r="H197" s="214" t="s">
        <v>1</v>
      </c>
      <c r="I197" s="216"/>
      <c r="J197" s="213"/>
      <c r="K197" s="213"/>
      <c r="L197" s="217"/>
      <c r="M197" s="218"/>
      <c r="N197" s="219"/>
      <c r="O197" s="219"/>
      <c r="P197" s="219"/>
      <c r="Q197" s="219"/>
      <c r="R197" s="219"/>
      <c r="S197" s="219"/>
      <c r="T197" s="220"/>
      <c r="AT197" s="221" t="s">
        <v>142</v>
      </c>
      <c r="AU197" s="221" t="s">
        <v>83</v>
      </c>
      <c r="AV197" s="12" t="s">
        <v>83</v>
      </c>
      <c r="AW197" s="12" t="s">
        <v>31</v>
      </c>
      <c r="AX197" s="12" t="s">
        <v>75</v>
      </c>
      <c r="AY197" s="221" t="s">
        <v>132</v>
      </c>
    </row>
    <row r="198" spans="1:65" s="13" customFormat="1" ht="11.25">
      <c r="B198" s="222"/>
      <c r="C198" s="223"/>
      <c r="D198" s="208" t="s">
        <v>142</v>
      </c>
      <c r="E198" s="224" t="s">
        <v>1</v>
      </c>
      <c r="F198" s="225" t="s">
        <v>1294</v>
      </c>
      <c r="G198" s="223"/>
      <c r="H198" s="226">
        <v>72</v>
      </c>
      <c r="I198" s="227"/>
      <c r="J198" s="223"/>
      <c r="K198" s="223"/>
      <c r="L198" s="228"/>
      <c r="M198" s="229"/>
      <c r="N198" s="230"/>
      <c r="O198" s="230"/>
      <c r="P198" s="230"/>
      <c r="Q198" s="230"/>
      <c r="R198" s="230"/>
      <c r="S198" s="230"/>
      <c r="T198" s="231"/>
      <c r="AT198" s="232" t="s">
        <v>142</v>
      </c>
      <c r="AU198" s="232" t="s">
        <v>83</v>
      </c>
      <c r="AV198" s="13" t="s">
        <v>85</v>
      </c>
      <c r="AW198" s="13" t="s">
        <v>31</v>
      </c>
      <c r="AX198" s="13" t="s">
        <v>75</v>
      </c>
      <c r="AY198" s="232" t="s">
        <v>132</v>
      </c>
    </row>
    <row r="199" spans="1:65" s="14" customFormat="1" ht="11.25">
      <c r="B199" s="233"/>
      <c r="C199" s="234"/>
      <c r="D199" s="208" t="s">
        <v>142</v>
      </c>
      <c r="E199" s="235" t="s">
        <v>1</v>
      </c>
      <c r="F199" s="236" t="s">
        <v>145</v>
      </c>
      <c r="G199" s="234"/>
      <c r="H199" s="237">
        <v>968</v>
      </c>
      <c r="I199" s="238"/>
      <c r="J199" s="234"/>
      <c r="K199" s="234"/>
      <c r="L199" s="239"/>
      <c r="M199" s="240"/>
      <c r="N199" s="241"/>
      <c r="O199" s="241"/>
      <c r="P199" s="241"/>
      <c r="Q199" s="241"/>
      <c r="R199" s="241"/>
      <c r="S199" s="241"/>
      <c r="T199" s="242"/>
      <c r="AT199" s="243" t="s">
        <v>142</v>
      </c>
      <c r="AU199" s="243" t="s">
        <v>83</v>
      </c>
      <c r="AV199" s="14" t="s">
        <v>139</v>
      </c>
      <c r="AW199" s="14" t="s">
        <v>31</v>
      </c>
      <c r="AX199" s="14" t="s">
        <v>83</v>
      </c>
      <c r="AY199" s="243" t="s">
        <v>132</v>
      </c>
    </row>
    <row r="200" spans="1:65" s="12" customFormat="1" ht="11.25">
      <c r="B200" s="212"/>
      <c r="C200" s="213"/>
      <c r="D200" s="208" t="s">
        <v>142</v>
      </c>
      <c r="E200" s="214" t="s">
        <v>1</v>
      </c>
      <c r="F200" s="215" t="s">
        <v>146</v>
      </c>
      <c r="G200" s="213"/>
      <c r="H200" s="214" t="s">
        <v>1</v>
      </c>
      <c r="I200" s="216"/>
      <c r="J200" s="213"/>
      <c r="K200" s="213"/>
      <c r="L200" s="217"/>
      <c r="M200" s="218"/>
      <c r="N200" s="219"/>
      <c r="O200" s="219"/>
      <c r="P200" s="219"/>
      <c r="Q200" s="219"/>
      <c r="R200" s="219"/>
      <c r="S200" s="219"/>
      <c r="T200" s="220"/>
      <c r="AT200" s="221" t="s">
        <v>142</v>
      </c>
      <c r="AU200" s="221" t="s">
        <v>83</v>
      </c>
      <c r="AV200" s="12" t="s">
        <v>83</v>
      </c>
      <c r="AW200" s="12" t="s">
        <v>31</v>
      </c>
      <c r="AX200" s="12" t="s">
        <v>75</v>
      </c>
      <c r="AY200" s="221" t="s">
        <v>132</v>
      </c>
    </row>
    <row r="201" spans="1:65" s="2" customFormat="1" ht="21.75" customHeight="1">
      <c r="A201" s="34"/>
      <c r="B201" s="35"/>
      <c r="C201" s="194" t="s">
        <v>209</v>
      </c>
      <c r="D201" s="194" t="s">
        <v>133</v>
      </c>
      <c r="E201" s="195" t="s">
        <v>330</v>
      </c>
      <c r="F201" s="196" t="s">
        <v>331</v>
      </c>
      <c r="G201" s="197" t="s">
        <v>149</v>
      </c>
      <c r="H201" s="198">
        <v>704</v>
      </c>
      <c r="I201" s="199"/>
      <c r="J201" s="200">
        <f>ROUND(I201*H201,2)</f>
        <v>0</v>
      </c>
      <c r="K201" s="196" t="s">
        <v>137</v>
      </c>
      <c r="L201" s="201"/>
      <c r="M201" s="202" t="s">
        <v>1</v>
      </c>
      <c r="N201" s="203" t="s">
        <v>40</v>
      </c>
      <c r="O201" s="71"/>
      <c r="P201" s="204">
        <f>O201*H201</f>
        <v>0</v>
      </c>
      <c r="Q201" s="204">
        <v>5.1999999999999995E-4</v>
      </c>
      <c r="R201" s="204">
        <f>Q201*H201</f>
        <v>0.36607999999999996</v>
      </c>
      <c r="S201" s="204">
        <v>0</v>
      </c>
      <c r="T201" s="205">
        <f>S201*H201</f>
        <v>0</v>
      </c>
      <c r="U201" s="34"/>
      <c r="V201" s="34"/>
      <c r="W201" s="34"/>
      <c r="X201" s="34"/>
      <c r="Y201" s="34"/>
      <c r="Z201" s="34"/>
      <c r="AA201" s="34"/>
      <c r="AB201" s="34"/>
      <c r="AC201" s="34"/>
      <c r="AD201" s="34"/>
      <c r="AE201" s="34"/>
      <c r="AR201" s="206" t="s">
        <v>138</v>
      </c>
      <c r="AT201" s="206" t="s">
        <v>133</v>
      </c>
      <c r="AU201" s="206" t="s">
        <v>83</v>
      </c>
      <c r="AY201" s="17" t="s">
        <v>132</v>
      </c>
      <c r="BE201" s="207">
        <f>IF(N201="základní",J201,0)</f>
        <v>0</v>
      </c>
      <c r="BF201" s="207">
        <f>IF(N201="snížená",J201,0)</f>
        <v>0</v>
      </c>
      <c r="BG201" s="207">
        <f>IF(N201="zákl. přenesená",J201,0)</f>
        <v>0</v>
      </c>
      <c r="BH201" s="207">
        <f>IF(N201="sníž. přenesená",J201,0)</f>
        <v>0</v>
      </c>
      <c r="BI201" s="207">
        <f>IF(N201="nulová",J201,0)</f>
        <v>0</v>
      </c>
      <c r="BJ201" s="17" t="s">
        <v>83</v>
      </c>
      <c r="BK201" s="207">
        <f>ROUND(I201*H201,2)</f>
        <v>0</v>
      </c>
      <c r="BL201" s="17" t="s">
        <v>139</v>
      </c>
      <c r="BM201" s="206" t="s">
        <v>1300</v>
      </c>
    </row>
    <row r="202" spans="1:65" s="2" customFormat="1" ht="11.25">
      <c r="A202" s="34"/>
      <c r="B202" s="35"/>
      <c r="C202" s="36"/>
      <c r="D202" s="208" t="s">
        <v>141</v>
      </c>
      <c r="E202" s="36"/>
      <c r="F202" s="209" t="s">
        <v>331</v>
      </c>
      <c r="G202" s="36"/>
      <c r="H202" s="36"/>
      <c r="I202" s="115"/>
      <c r="J202" s="36"/>
      <c r="K202" s="36"/>
      <c r="L202" s="39"/>
      <c r="M202" s="210"/>
      <c r="N202" s="211"/>
      <c r="O202" s="71"/>
      <c r="P202" s="71"/>
      <c r="Q202" s="71"/>
      <c r="R202" s="71"/>
      <c r="S202" s="71"/>
      <c r="T202" s="72"/>
      <c r="U202" s="34"/>
      <c r="V202" s="34"/>
      <c r="W202" s="34"/>
      <c r="X202" s="34"/>
      <c r="Y202" s="34"/>
      <c r="Z202" s="34"/>
      <c r="AA202" s="34"/>
      <c r="AB202" s="34"/>
      <c r="AC202" s="34"/>
      <c r="AD202" s="34"/>
      <c r="AE202" s="34"/>
      <c r="AT202" s="17" t="s">
        <v>141</v>
      </c>
      <c r="AU202" s="17" t="s">
        <v>83</v>
      </c>
    </row>
    <row r="203" spans="1:65" s="12" customFormat="1" ht="11.25">
      <c r="B203" s="212"/>
      <c r="C203" s="213"/>
      <c r="D203" s="208" t="s">
        <v>142</v>
      </c>
      <c r="E203" s="214" t="s">
        <v>1</v>
      </c>
      <c r="F203" s="215" t="s">
        <v>1278</v>
      </c>
      <c r="G203" s="213"/>
      <c r="H203" s="214" t="s">
        <v>1</v>
      </c>
      <c r="I203" s="216"/>
      <c r="J203" s="213"/>
      <c r="K203" s="213"/>
      <c r="L203" s="217"/>
      <c r="M203" s="218"/>
      <c r="N203" s="219"/>
      <c r="O203" s="219"/>
      <c r="P203" s="219"/>
      <c r="Q203" s="219"/>
      <c r="R203" s="219"/>
      <c r="S203" s="219"/>
      <c r="T203" s="220"/>
      <c r="AT203" s="221" t="s">
        <v>142</v>
      </c>
      <c r="AU203" s="221" t="s">
        <v>83</v>
      </c>
      <c r="AV203" s="12" t="s">
        <v>83</v>
      </c>
      <c r="AW203" s="12" t="s">
        <v>31</v>
      </c>
      <c r="AX203" s="12" t="s">
        <v>75</v>
      </c>
      <c r="AY203" s="221" t="s">
        <v>132</v>
      </c>
    </row>
    <row r="204" spans="1:65" s="13" customFormat="1" ht="11.25">
      <c r="B204" s="222"/>
      <c r="C204" s="223"/>
      <c r="D204" s="208" t="s">
        <v>142</v>
      </c>
      <c r="E204" s="224" t="s">
        <v>1</v>
      </c>
      <c r="F204" s="225" t="s">
        <v>1301</v>
      </c>
      <c r="G204" s="223"/>
      <c r="H204" s="226">
        <v>400</v>
      </c>
      <c r="I204" s="227"/>
      <c r="J204" s="223"/>
      <c r="K204" s="223"/>
      <c r="L204" s="228"/>
      <c r="M204" s="229"/>
      <c r="N204" s="230"/>
      <c r="O204" s="230"/>
      <c r="P204" s="230"/>
      <c r="Q204" s="230"/>
      <c r="R204" s="230"/>
      <c r="S204" s="230"/>
      <c r="T204" s="231"/>
      <c r="AT204" s="232" t="s">
        <v>142</v>
      </c>
      <c r="AU204" s="232" t="s">
        <v>83</v>
      </c>
      <c r="AV204" s="13" t="s">
        <v>85</v>
      </c>
      <c r="AW204" s="13" t="s">
        <v>31</v>
      </c>
      <c r="AX204" s="13" t="s">
        <v>75</v>
      </c>
      <c r="AY204" s="232" t="s">
        <v>132</v>
      </c>
    </row>
    <row r="205" spans="1:65" s="12" customFormat="1" ht="11.25">
      <c r="B205" s="212"/>
      <c r="C205" s="213"/>
      <c r="D205" s="208" t="s">
        <v>142</v>
      </c>
      <c r="E205" s="214" t="s">
        <v>1</v>
      </c>
      <c r="F205" s="215" t="s">
        <v>1279</v>
      </c>
      <c r="G205" s="213"/>
      <c r="H205" s="214" t="s">
        <v>1</v>
      </c>
      <c r="I205" s="216"/>
      <c r="J205" s="213"/>
      <c r="K205" s="213"/>
      <c r="L205" s="217"/>
      <c r="M205" s="218"/>
      <c r="N205" s="219"/>
      <c r="O205" s="219"/>
      <c r="P205" s="219"/>
      <c r="Q205" s="219"/>
      <c r="R205" s="219"/>
      <c r="S205" s="219"/>
      <c r="T205" s="220"/>
      <c r="AT205" s="221" t="s">
        <v>142</v>
      </c>
      <c r="AU205" s="221" t="s">
        <v>83</v>
      </c>
      <c r="AV205" s="12" t="s">
        <v>83</v>
      </c>
      <c r="AW205" s="12" t="s">
        <v>31</v>
      </c>
      <c r="AX205" s="12" t="s">
        <v>75</v>
      </c>
      <c r="AY205" s="221" t="s">
        <v>132</v>
      </c>
    </row>
    <row r="206" spans="1:65" s="13" customFormat="1" ht="11.25">
      <c r="B206" s="222"/>
      <c r="C206" s="223"/>
      <c r="D206" s="208" t="s">
        <v>142</v>
      </c>
      <c r="E206" s="224" t="s">
        <v>1</v>
      </c>
      <c r="F206" s="225" t="s">
        <v>1302</v>
      </c>
      <c r="G206" s="223"/>
      <c r="H206" s="226">
        <v>304</v>
      </c>
      <c r="I206" s="227"/>
      <c r="J206" s="223"/>
      <c r="K206" s="223"/>
      <c r="L206" s="228"/>
      <c r="M206" s="229"/>
      <c r="N206" s="230"/>
      <c r="O206" s="230"/>
      <c r="P206" s="230"/>
      <c r="Q206" s="230"/>
      <c r="R206" s="230"/>
      <c r="S206" s="230"/>
      <c r="T206" s="231"/>
      <c r="AT206" s="232" t="s">
        <v>142</v>
      </c>
      <c r="AU206" s="232" t="s">
        <v>83</v>
      </c>
      <c r="AV206" s="13" t="s">
        <v>85</v>
      </c>
      <c r="AW206" s="13" t="s">
        <v>31</v>
      </c>
      <c r="AX206" s="13" t="s">
        <v>75</v>
      </c>
      <c r="AY206" s="232" t="s">
        <v>132</v>
      </c>
    </row>
    <row r="207" spans="1:65" s="14" customFormat="1" ht="11.25">
      <c r="B207" s="233"/>
      <c r="C207" s="234"/>
      <c r="D207" s="208" t="s">
        <v>142</v>
      </c>
      <c r="E207" s="235" t="s">
        <v>1</v>
      </c>
      <c r="F207" s="236" t="s">
        <v>145</v>
      </c>
      <c r="G207" s="234"/>
      <c r="H207" s="237">
        <v>704</v>
      </c>
      <c r="I207" s="238"/>
      <c r="J207" s="234"/>
      <c r="K207" s="234"/>
      <c r="L207" s="239"/>
      <c r="M207" s="240"/>
      <c r="N207" s="241"/>
      <c r="O207" s="241"/>
      <c r="P207" s="241"/>
      <c r="Q207" s="241"/>
      <c r="R207" s="241"/>
      <c r="S207" s="241"/>
      <c r="T207" s="242"/>
      <c r="AT207" s="243" t="s">
        <v>142</v>
      </c>
      <c r="AU207" s="243" t="s">
        <v>83</v>
      </c>
      <c r="AV207" s="14" t="s">
        <v>139</v>
      </c>
      <c r="AW207" s="14" t="s">
        <v>31</v>
      </c>
      <c r="AX207" s="14" t="s">
        <v>83</v>
      </c>
      <c r="AY207" s="243" t="s">
        <v>132</v>
      </c>
    </row>
    <row r="208" spans="1:65" s="12" customFormat="1" ht="11.25">
      <c r="B208" s="212"/>
      <c r="C208" s="213"/>
      <c r="D208" s="208" t="s">
        <v>142</v>
      </c>
      <c r="E208" s="214" t="s">
        <v>1</v>
      </c>
      <c r="F208" s="215" t="s">
        <v>146</v>
      </c>
      <c r="G208" s="213"/>
      <c r="H208" s="214" t="s">
        <v>1</v>
      </c>
      <c r="I208" s="216"/>
      <c r="J208" s="213"/>
      <c r="K208" s="213"/>
      <c r="L208" s="217"/>
      <c r="M208" s="218"/>
      <c r="N208" s="219"/>
      <c r="O208" s="219"/>
      <c r="P208" s="219"/>
      <c r="Q208" s="219"/>
      <c r="R208" s="219"/>
      <c r="S208" s="219"/>
      <c r="T208" s="220"/>
      <c r="AT208" s="221" t="s">
        <v>142</v>
      </c>
      <c r="AU208" s="221" t="s">
        <v>83</v>
      </c>
      <c r="AV208" s="12" t="s">
        <v>83</v>
      </c>
      <c r="AW208" s="12" t="s">
        <v>31</v>
      </c>
      <c r="AX208" s="12" t="s">
        <v>75</v>
      </c>
      <c r="AY208" s="221" t="s">
        <v>132</v>
      </c>
    </row>
    <row r="209" spans="1:65" s="2" customFormat="1" ht="21.75" customHeight="1">
      <c r="A209" s="34"/>
      <c r="B209" s="35"/>
      <c r="C209" s="194" t="s">
        <v>213</v>
      </c>
      <c r="D209" s="194" t="s">
        <v>133</v>
      </c>
      <c r="E209" s="195" t="s">
        <v>336</v>
      </c>
      <c r="F209" s="196" t="s">
        <v>337</v>
      </c>
      <c r="G209" s="197" t="s">
        <v>149</v>
      </c>
      <c r="H209" s="198">
        <v>1672</v>
      </c>
      <c r="I209" s="199"/>
      <c r="J209" s="200">
        <f>ROUND(I209*H209,2)</f>
        <v>0</v>
      </c>
      <c r="K209" s="196" t="s">
        <v>137</v>
      </c>
      <c r="L209" s="201"/>
      <c r="M209" s="202" t="s">
        <v>1</v>
      </c>
      <c r="N209" s="203" t="s">
        <v>40</v>
      </c>
      <c r="O209" s="71"/>
      <c r="P209" s="204">
        <f>O209*H209</f>
        <v>0</v>
      </c>
      <c r="Q209" s="204">
        <v>9.0000000000000006E-5</v>
      </c>
      <c r="R209" s="204">
        <f>Q209*H209</f>
        <v>0.15048</v>
      </c>
      <c r="S209" s="204">
        <v>0</v>
      </c>
      <c r="T209" s="205">
        <f>S209*H209</f>
        <v>0</v>
      </c>
      <c r="U209" s="34"/>
      <c r="V209" s="34"/>
      <c r="W209" s="34"/>
      <c r="X209" s="34"/>
      <c r="Y209" s="34"/>
      <c r="Z209" s="34"/>
      <c r="AA209" s="34"/>
      <c r="AB209" s="34"/>
      <c r="AC209" s="34"/>
      <c r="AD209" s="34"/>
      <c r="AE209" s="34"/>
      <c r="AR209" s="206" t="s">
        <v>138</v>
      </c>
      <c r="AT209" s="206" t="s">
        <v>133</v>
      </c>
      <c r="AU209" s="206" t="s">
        <v>83</v>
      </c>
      <c r="AY209" s="17" t="s">
        <v>132</v>
      </c>
      <c r="BE209" s="207">
        <f>IF(N209="základní",J209,0)</f>
        <v>0</v>
      </c>
      <c r="BF209" s="207">
        <f>IF(N209="snížená",J209,0)</f>
        <v>0</v>
      </c>
      <c r="BG209" s="207">
        <f>IF(N209="zákl. přenesená",J209,0)</f>
        <v>0</v>
      </c>
      <c r="BH209" s="207">
        <f>IF(N209="sníž. přenesená",J209,0)</f>
        <v>0</v>
      </c>
      <c r="BI209" s="207">
        <f>IF(N209="nulová",J209,0)</f>
        <v>0</v>
      </c>
      <c r="BJ209" s="17" t="s">
        <v>83</v>
      </c>
      <c r="BK209" s="207">
        <f>ROUND(I209*H209,2)</f>
        <v>0</v>
      </c>
      <c r="BL209" s="17" t="s">
        <v>139</v>
      </c>
      <c r="BM209" s="206" t="s">
        <v>1303</v>
      </c>
    </row>
    <row r="210" spans="1:65" s="2" customFormat="1" ht="11.25">
      <c r="A210" s="34"/>
      <c r="B210" s="35"/>
      <c r="C210" s="36"/>
      <c r="D210" s="208" t="s">
        <v>141</v>
      </c>
      <c r="E210" s="36"/>
      <c r="F210" s="209" t="s">
        <v>337</v>
      </c>
      <c r="G210" s="36"/>
      <c r="H210" s="36"/>
      <c r="I210" s="115"/>
      <c r="J210" s="36"/>
      <c r="K210" s="36"/>
      <c r="L210" s="39"/>
      <c r="M210" s="210"/>
      <c r="N210" s="211"/>
      <c r="O210" s="71"/>
      <c r="P210" s="71"/>
      <c r="Q210" s="71"/>
      <c r="R210" s="71"/>
      <c r="S210" s="71"/>
      <c r="T210" s="72"/>
      <c r="U210" s="34"/>
      <c r="V210" s="34"/>
      <c r="W210" s="34"/>
      <c r="X210" s="34"/>
      <c r="Y210" s="34"/>
      <c r="Z210" s="34"/>
      <c r="AA210" s="34"/>
      <c r="AB210" s="34"/>
      <c r="AC210" s="34"/>
      <c r="AD210" s="34"/>
      <c r="AE210" s="34"/>
      <c r="AT210" s="17" t="s">
        <v>141</v>
      </c>
      <c r="AU210" s="17" t="s">
        <v>83</v>
      </c>
    </row>
    <row r="211" spans="1:65" s="13" customFormat="1" ht="11.25">
      <c r="B211" s="222"/>
      <c r="C211" s="223"/>
      <c r="D211" s="208" t="s">
        <v>142</v>
      </c>
      <c r="E211" s="224" t="s">
        <v>1</v>
      </c>
      <c r="F211" s="225" t="s">
        <v>1304</v>
      </c>
      <c r="G211" s="223"/>
      <c r="H211" s="226">
        <v>1672</v>
      </c>
      <c r="I211" s="227"/>
      <c r="J211" s="223"/>
      <c r="K211" s="223"/>
      <c r="L211" s="228"/>
      <c r="M211" s="229"/>
      <c r="N211" s="230"/>
      <c r="O211" s="230"/>
      <c r="P211" s="230"/>
      <c r="Q211" s="230"/>
      <c r="R211" s="230"/>
      <c r="S211" s="230"/>
      <c r="T211" s="231"/>
      <c r="AT211" s="232" t="s">
        <v>142</v>
      </c>
      <c r="AU211" s="232" t="s">
        <v>83</v>
      </c>
      <c r="AV211" s="13" t="s">
        <v>85</v>
      </c>
      <c r="AW211" s="13" t="s">
        <v>31</v>
      </c>
      <c r="AX211" s="13" t="s">
        <v>75</v>
      </c>
      <c r="AY211" s="232" t="s">
        <v>132</v>
      </c>
    </row>
    <row r="212" spans="1:65" s="14" customFormat="1" ht="11.25">
      <c r="B212" s="233"/>
      <c r="C212" s="234"/>
      <c r="D212" s="208" t="s">
        <v>142</v>
      </c>
      <c r="E212" s="235" t="s">
        <v>1</v>
      </c>
      <c r="F212" s="236" t="s">
        <v>145</v>
      </c>
      <c r="G212" s="234"/>
      <c r="H212" s="237">
        <v>1672</v>
      </c>
      <c r="I212" s="238"/>
      <c r="J212" s="234"/>
      <c r="K212" s="234"/>
      <c r="L212" s="239"/>
      <c r="M212" s="240"/>
      <c r="N212" s="241"/>
      <c r="O212" s="241"/>
      <c r="P212" s="241"/>
      <c r="Q212" s="241"/>
      <c r="R212" s="241"/>
      <c r="S212" s="241"/>
      <c r="T212" s="242"/>
      <c r="AT212" s="243" t="s">
        <v>142</v>
      </c>
      <c r="AU212" s="243" t="s">
        <v>83</v>
      </c>
      <c r="AV212" s="14" t="s">
        <v>139</v>
      </c>
      <c r="AW212" s="14" t="s">
        <v>31</v>
      </c>
      <c r="AX212" s="14" t="s">
        <v>83</v>
      </c>
      <c r="AY212" s="243" t="s">
        <v>132</v>
      </c>
    </row>
    <row r="213" spans="1:65" s="12" customFormat="1" ht="11.25">
      <c r="B213" s="212"/>
      <c r="C213" s="213"/>
      <c r="D213" s="208" t="s">
        <v>142</v>
      </c>
      <c r="E213" s="214" t="s">
        <v>1</v>
      </c>
      <c r="F213" s="215" t="s">
        <v>146</v>
      </c>
      <c r="G213" s="213"/>
      <c r="H213" s="214" t="s">
        <v>1</v>
      </c>
      <c r="I213" s="216"/>
      <c r="J213" s="213"/>
      <c r="K213" s="213"/>
      <c r="L213" s="217"/>
      <c r="M213" s="218"/>
      <c r="N213" s="219"/>
      <c r="O213" s="219"/>
      <c r="P213" s="219"/>
      <c r="Q213" s="219"/>
      <c r="R213" s="219"/>
      <c r="S213" s="219"/>
      <c r="T213" s="220"/>
      <c r="AT213" s="221" t="s">
        <v>142</v>
      </c>
      <c r="AU213" s="221" t="s">
        <v>83</v>
      </c>
      <c r="AV213" s="12" t="s">
        <v>83</v>
      </c>
      <c r="AW213" s="12" t="s">
        <v>31</v>
      </c>
      <c r="AX213" s="12" t="s">
        <v>75</v>
      </c>
      <c r="AY213" s="221" t="s">
        <v>132</v>
      </c>
    </row>
    <row r="214" spans="1:65" s="2" customFormat="1" ht="21.75" customHeight="1">
      <c r="A214" s="34"/>
      <c r="B214" s="35"/>
      <c r="C214" s="194" t="s">
        <v>217</v>
      </c>
      <c r="D214" s="194" t="s">
        <v>133</v>
      </c>
      <c r="E214" s="195" t="s">
        <v>340</v>
      </c>
      <c r="F214" s="196" t="s">
        <v>341</v>
      </c>
      <c r="G214" s="197" t="s">
        <v>149</v>
      </c>
      <c r="H214" s="198">
        <v>556</v>
      </c>
      <c r="I214" s="199"/>
      <c r="J214" s="200">
        <f>ROUND(I214*H214,2)</f>
        <v>0</v>
      </c>
      <c r="K214" s="196" t="s">
        <v>137</v>
      </c>
      <c r="L214" s="201"/>
      <c r="M214" s="202" t="s">
        <v>1</v>
      </c>
      <c r="N214" s="203" t="s">
        <v>40</v>
      </c>
      <c r="O214" s="71"/>
      <c r="P214" s="204">
        <f>O214*H214</f>
        <v>0</v>
      </c>
      <c r="Q214" s="204">
        <v>1.8000000000000001E-4</v>
      </c>
      <c r="R214" s="204">
        <f>Q214*H214</f>
        <v>0.10008</v>
      </c>
      <c r="S214" s="204">
        <v>0</v>
      </c>
      <c r="T214" s="205">
        <f>S214*H214</f>
        <v>0</v>
      </c>
      <c r="U214" s="34"/>
      <c r="V214" s="34"/>
      <c r="W214" s="34"/>
      <c r="X214" s="34"/>
      <c r="Y214" s="34"/>
      <c r="Z214" s="34"/>
      <c r="AA214" s="34"/>
      <c r="AB214" s="34"/>
      <c r="AC214" s="34"/>
      <c r="AD214" s="34"/>
      <c r="AE214" s="34"/>
      <c r="AR214" s="206" t="s">
        <v>138</v>
      </c>
      <c r="AT214" s="206" t="s">
        <v>133</v>
      </c>
      <c r="AU214" s="206" t="s">
        <v>83</v>
      </c>
      <c r="AY214" s="17" t="s">
        <v>132</v>
      </c>
      <c r="BE214" s="207">
        <f>IF(N214="základní",J214,0)</f>
        <v>0</v>
      </c>
      <c r="BF214" s="207">
        <f>IF(N214="snížená",J214,0)</f>
        <v>0</v>
      </c>
      <c r="BG214" s="207">
        <f>IF(N214="zákl. přenesená",J214,0)</f>
        <v>0</v>
      </c>
      <c r="BH214" s="207">
        <f>IF(N214="sníž. přenesená",J214,0)</f>
        <v>0</v>
      </c>
      <c r="BI214" s="207">
        <f>IF(N214="nulová",J214,0)</f>
        <v>0</v>
      </c>
      <c r="BJ214" s="17" t="s">
        <v>83</v>
      </c>
      <c r="BK214" s="207">
        <f>ROUND(I214*H214,2)</f>
        <v>0</v>
      </c>
      <c r="BL214" s="17" t="s">
        <v>139</v>
      </c>
      <c r="BM214" s="206" t="s">
        <v>1305</v>
      </c>
    </row>
    <row r="215" spans="1:65" s="2" customFormat="1" ht="11.25">
      <c r="A215" s="34"/>
      <c r="B215" s="35"/>
      <c r="C215" s="36"/>
      <c r="D215" s="208" t="s">
        <v>141</v>
      </c>
      <c r="E215" s="36"/>
      <c r="F215" s="209" t="s">
        <v>341</v>
      </c>
      <c r="G215" s="36"/>
      <c r="H215" s="36"/>
      <c r="I215" s="115"/>
      <c r="J215" s="36"/>
      <c r="K215" s="36"/>
      <c r="L215" s="39"/>
      <c r="M215" s="210"/>
      <c r="N215" s="211"/>
      <c r="O215" s="71"/>
      <c r="P215" s="71"/>
      <c r="Q215" s="71"/>
      <c r="R215" s="71"/>
      <c r="S215" s="71"/>
      <c r="T215" s="72"/>
      <c r="U215" s="34"/>
      <c r="V215" s="34"/>
      <c r="W215" s="34"/>
      <c r="X215" s="34"/>
      <c r="Y215" s="34"/>
      <c r="Z215" s="34"/>
      <c r="AA215" s="34"/>
      <c r="AB215" s="34"/>
      <c r="AC215" s="34"/>
      <c r="AD215" s="34"/>
      <c r="AE215" s="34"/>
      <c r="AT215" s="17" t="s">
        <v>141</v>
      </c>
      <c r="AU215" s="17" t="s">
        <v>83</v>
      </c>
    </row>
    <row r="216" spans="1:65" s="12" customFormat="1" ht="11.25">
      <c r="B216" s="212"/>
      <c r="C216" s="213"/>
      <c r="D216" s="208" t="s">
        <v>142</v>
      </c>
      <c r="E216" s="214" t="s">
        <v>1</v>
      </c>
      <c r="F216" s="215" t="s">
        <v>1278</v>
      </c>
      <c r="G216" s="213"/>
      <c r="H216" s="214" t="s">
        <v>1</v>
      </c>
      <c r="I216" s="216"/>
      <c r="J216" s="213"/>
      <c r="K216" s="213"/>
      <c r="L216" s="217"/>
      <c r="M216" s="218"/>
      <c r="N216" s="219"/>
      <c r="O216" s="219"/>
      <c r="P216" s="219"/>
      <c r="Q216" s="219"/>
      <c r="R216" s="219"/>
      <c r="S216" s="219"/>
      <c r="T216" s="220"/>
      <c r="AT216" s="221" t="s">
        <v>142</v>
      </c>
      <c r="AU216" s="221" t="s">
        <v>83</v>
      </c>
      <c r="AV216" s="12" t="s">
        <v>83</v>
      </c>
      <c r="AW216" s="12" t="s">
        <v>31</v>
      </c>
      <c r="AX216" s="12" t="s">
        <v>75</v>
      </c>
      <c r="AY216" s="221" t="s">
        <v>132</v>
      </c>
    </row>
    <row r="217" spans="1:65" s="13" customFormat="1" ht="11.25">
      <c r="B217" s="222"/>
      <c r="C217" s="223"/>
      <c r="D217" s="208" t="s">
        <v>142</v>
      </c>
      <c r="E217" s="224" t="s">
        <v>1</v>
      </c>
      <c r="F217" s="225" t="s">
        <v>1290</v>
      </c>
      <c r="G217" s="223"/>
      <c r="H217" s="226">
        <v>100</v>
      </c>
      <c r="I217" s="227"/>
      <c r="J217" s="223"/>
      <c r="K217" s="223"/>
      <c r="L217" s="228"/>
      <c r="M217" s="229"/>
      <c r="N217" s="230"/>
      <c r="O217" s="230"/>
      <c r="P217" s="230"/>
      <c r="Q217" s="230"/>
      <c r="R217" s="230"/>
      <c r="S217" s="230"/>
      <c r="T217" s="231"/>
      <c r="AT217" s="232" t="s">
        <v>142</v>
      </c>
      <c r="AU217" s="232" t="s">
        <v>83</v>
      </c>
      <c r="AV217" s="13" t="s">
        <v>85</v>
      </c>
      <c r="AW217" s="13" t="s">
        <v>31</v>
      </c>
      <c r="AX217" s="13" t="s">
        <v>75</v>
      </c>
      <c r="AY217" s="232" t="s">
        <v>132</v>
      </c>
    </row>
    <row r="218" spans="1:65" s="13" customFormat="1" ht="11.25">
      <c r="B218" s="222"/>
      <c r="C218" s="223"/>
      <c r="D218" s="208" t="s">
        <v>142</v>
      </c>
      <c r="E218" s="224" t="s">
        <v>1</v>
      </c>
      <c r="F218" s="225" t="s">
        <v>1306</v>
      </c>
      <c r="G218" s="223"/>
      <c r="H218" s="226">
        <v>380</v>
      </c>
      <c r="I218" s="227"/>
      <c r="J218" s="223"/>
      <c r="K218" s="223"/>
      <c r="L218" s="228"/>
      <c r="M218" s="229"/>
      <c r="N218" s="230"/>
      <c r="O218" s="230"/>
      <c r="P218" s="230"/>
      <c r="Q218" s="230"/>
      <c r="R218" s="230"/>
      <c r="S218" s="230"/>
      <c r="T218" s="231"/>
      <c r="AT218" s="232" t="s">
        <v>142</v>
      </c>
      <c r="AU218" s="232" t="s">
        <v>83</v>
      </c>
      <c r="AV218" s="13" t="s">
        <v>85</v>
      </c>
      <c r="AW218" s="13" t="s">
        <v>31</v>
      </c>
      <c r="AX218" s="13" t="s">
        <v>75</v>
      </c>
      <c r="AY218" s="232" t="s">
        <v>132</v>
      </c>
    </row>
    <row r="219" spans="1:65" s="12" customFormat="1" ht="11.25">
      <c r="B219" s="212"/>
      <c r="C219" s="213"/>
      <c r="D219" s="208" t="s">
        <v>142</v>
      </c>
      <c r="E219" s="214" t="s">
        <v>1</v>
      </c>
      <c r="F219" s="215" t="s">
        <v>1279</v>
      </c>
      <c r="G219" s="213"/>
      <c r="H219" s="214" t="s">
        <v>1</v>
      </c>
      <c r="I219" s="216"/>
      <c r="J219" s="213"/>
      <c r="K219" s="213"/>
      <c r="L219" s="217"/>
      <c r="M219" s="218"/>
      <c r="N219" s="219"/>
      <c r="O219" s="219"/>
      <c r="P219" s="219"/>
      <c r="Q219" s="219"/>
      <c r="R219" s="219"/>
      <c r="S219" s="219"/>
      <c r="T219" s="220"/>
      <c r="AT219" s="221" t="s">
        <v>142</v>
      </c>
      <c r="AU219" s="221" t="s">
        <v>83</v>
      </c>
      <c r="AV219" s="12" t="s">
        <v>83</v>
      </c>
      <c r="AW219" s="12" t="s">
        <v>31</v>
      </c>
      <c r="AX219" s="12" t="s">
        <v>75</v>
      </c>
      <c r="AY219" s="221" t="s">
        <v>132</v>
      </c>
    </row>
    <row r="220" spans="1:65" s="13" customFormat="1" ht="11.25">
      <c r="B220" s="222"/>
      <c r="C220" s="223"/>
      <c r="D220" s="208" t="s">
        <v>142</v>
      </c>
      <c r="E220" s="224" t="s">
        <v>1</v>
      </c>
      <c r="F220" s="225" t="s">
        <v>1291</v>
      </c>
      <c r="G220" s="223"/>
      <c r="H220" s="226">
        <v>76</v>
      </c>
      <c r="I220" s="227"/>
      <c r="J220" s="223"/>
      <c r="K220" s="223"/>
      <c r="L220" s="228"/>
      <c r="M220" s="229"/>
      <c r="N220" s="230"/>
      <c r="O220" s="230"/>
      <c r="P220" s="230"/>
      <c r="Q220" s="230"/>
      <c r="R220" s="230"/>
      <c r="S220" s="230"/>
      <c r="T220" s="231"/>
      <c r="AT220" s="232" t="s">
        <v>142</v>
      </c>
      <c r="AU220" s="232" t="s">
        <v>83</v>
      </c>
      <c r="AV220" s="13" t="s">
        <v>85</v>
      </c>
      <c r="AW220" s="13" t="s">
        <v>31</v>
      </c>
      <c r="AX220" s="13" t="s">
        <v>75</v>
      </c>
      <c r="AY220" s="232" t="s">
        <v>132</v>
      </c>
    </row>
    <row r="221" spans="1:65" s="14" customFormat="1" ht="11.25">
      <c r="B221" s="233"/>
      <c r="C221" s="234"/>
      <c r="D221" s="208" t="s">
        <v>142</v>
      </c>
      <c r="E221" s="235" t="s">
        <v>1</v>
      </c>
      <c r="F221" s="236" t="s">
        <v>145</v>
      </c>
      <c r="G221" s="234"/>
      <c r="H221" s="237">
        <v>556</v>
      </c>
      <c r="I221" s="238"/>
      <c r="J221" s="234"/>
      <c r="K221" s="234"/>
      <c r="L221" s="239"/>
      <c r="M221" s="240"/>
      <c r="N221" s="241"/>
      <c r="O221" s="241"/>
      <c r="P221" s="241"/>
      <c r="Q221" s="241"/>
      <c r="R221" s="241"/>
      <c r="S221" s="241"/>
      <c r="T221" s="242"/>
      <c r="AT221" s="243" t="s">
        <v>142</v>
      </c>
      <c r="AU221" s="243" t="s">
        <v>83</v>
      </c>
      <c r="AV221" s="14" t="s">
        <v>139</v>
      </c>
      <c r="AW221" s="14" t="s">
        <v>31</v>
      </c>
      <c r="AX221" s="14" t="s">
        <v>83</v>
      </c>
      <c r="AY221" s="243" t="s">
        <v>132</v>
      </c>
    </row>
    <row r="222" spans="1:65" s="12" customFormat="1" ht="11.25">
      <c r="B222" s="212"/>
      <c r="C222" s="213"/>
      <c r="D222" s="208" t="s">
        <v>142</v>
      </c>
      <c r="E222" s="214" t="s">
        <v>1</v>
      </c>
      <c r="F222" s="215" t="s">
        <v>146</v>
      </c>
      <c r="G222" s="213"/>
      <c r="H222" s="214" t="s">
        <v>1</v>
      </c>
      <c r="I222" s="216"/>
      <c r="J222" s="213"/>
      <c r="K222" s="213"/>
      <c r="L222" s="217"/>
      <c r="M222" s="218"/>
      <c r="N222" s="219"/>
      <c r="O222" s="219"/>
      <c r="P222" s="219"/>
      <c r="Q222" s="219"/>
      <c r="R222" s="219"/>
      <c r="S222" s="219"/>
      <c r="T222" s="220"/>
      <c r="AT222" s="221" t="s">
        <v>142</v>
      </c>
      <c r="AU222" s="221" t="s">
        <v>83</v>
      </c>
      <c r="AV222" s="12" t="s">
        <v>83</v>
      </c>
      <c r="AW222" s="12" t="s">
        <v>31</v>
      </c>
      <c r="AX222" s="12" t="s">
        <v>75</v>
      </c>
      <c r="AY222" s="221" t="s">
        <v>132</v>
      </c>
    </row>
    <row r="223" spans="1:65" s="2" customFormat="1" ht="21.75" customHeight="1">
      <c r="A223" s="34"/>
      <c r="B223" s="35"/>
      <c r="C223" s="194" t="s">
        <v>8</v>
      </c>
      <c r="D223" s="194" t="s">
        <v>133</v>
      </c>
      <c r="E223" s="195" t="s">
        <v>349</v>
      </c>
      <c r="F223" s="196" t="s">
        <v>350</v>
      </c>
      <c r="G223" s="197" t="s">
        <v>149</v>
      </c>
      <c r="H223" s="198">
        <v>176</v>
      </c>
      <c r="I223" s="199"/>
      <c r="J223" s="200">
        <f>ROUND(I223*H223,2)</f>
        <v>0</v>
      </c>
      <c r="K223" s="196" t="s">
        <v>137</v>
      </c>
      <c r="L223" s="201"/>
      <c r="M223" s="202" t="s">
        <v>1</v>
      </c>
      <c r="N223" s="203" t="s">
        <v>40</v>
      </c>
      <c r="O223" s="71"/>
      <c r="P223" s="204">
        <f>O223*H223</f>
        <v>0</v>
      </c>
      <c r="Q223" s="204">
        <v>9.0000000000000006E-5</v>
      </c>
      <c r="R223" s="204">
        <f>Q223*H223</f>
        <v>1.584E-2</v>
      </c>
      <c r="S223" s="204">
        <v>0</v>
      </c>
      <c r="T223" s="205">
        <f>S223*H223</f>
        <v>0</v>
      </c>
      <c r="U223" s="34"/>
      <c r="V223" s="34"/>
      <c r="W223" s="34"/>
      <c r="X223" s="34"/>
      <c r="Y223" s="34"/>
      <c r="Z223" s="34"/>
      <c r="AA223" s="34"/>
      <c r="AB223" s="34"/>
      <c r="AC223" s="34"/>
      <c r="AD223" s="34"/>
      <c r="AE223" s="34"/>
      <c r="AR223" s="206" t="s">
        <v>138</v>
      </c>
      <c r="AT223" s="206" t="s">
        <v>133</v>
      </c>
      <c r="AU223" s="206" t="s">
        <v>83</v>
      </c>
      <c r="AY223" s="17" t="s">
        <v>132</v>
      </c>
      <c r="BE223" s="207">
        <f>IF(N223="základní",J223,0)</f>
        <v>0</v>
      </c>
      <c r="BF223" s="207">
        <f>IF(N223="snížená",J223,0)</f>
        <v>0</v>
      </c>
      <c r="BG223" s="207">
        <f>IF(N223="zákl. přenesená",J223,0)</f>
        <v>0</v>
      </c>
      <c r="BH223" s="207">
        <f>IF(N223="sníž. přenesená",J223,0)</f>
        <v>0</v>
      </c>
      <c r="BI223" s="207">
        <f>IF(N223="nulová",J223,0)</f>
        <v>0</v>
      </c>
      <c r="BJ223" s="17" t="s">
        <v>83</v>
      </c>
      <c r="BK223" s="207">
        <f>ROUND(I223*H223,2)</f>
        <v>0</v>
      </c>
      <c r="BL223" s="17" t="s">
        <v>139</v>
      </c>
      <c r="BM223" s="206" t="s">
        <v>1307</v>
      </c>
    </row>
    <row r="224" spans="1:65" s="2" customFormat="1" ht="11.25">
      <c r="A224" s="34"/>
      <c r="B224" s="35"/>
      <c r="C224" s="36"/>
      <c r="D224" s="208" t="s">
        <v>141</v>
      </c>
      <c r="E224" s="36"/>
      <c r="F224" s="209" t="s">
        <v>350</v>
      </c>
      <c r="G224" s="36"/>
      <c r="H224" s="36"/>
      <c r="I224" s="115"/>
      <c r="J224" s="36"/>
      <c r="K224" s="36"/>
      <c r="L224" s="39"/>
      <c r="M224" s="210"/>
      <c r="N224" s="211"/>
      <c r="O224" s="71"/>
      <c r="P224" s="71"/>
      <c r="Q224" s="71"/>
      <c r="R224" s="71"/>
      <c r="S224" s="71"/>
      <c r="T224" s="72"/>
      <c r="U224" s="34"/>
      <c r="V224" s="34"/>
      <c r="W224" s="34"/>
      <c r="X224" s="34"/>
      <c r="Y224" s="34"/>
      <c r="Z224" s="34"/>
      <c r="AA224" s="34"/>
      <c r="AB224" s="34"/>
      <c r="AC224" s="34"/>
      <c r="AD224" s="34"/>
      <c r="AE224" s="34"/>
      <c r="AT224" s="17" t="s">
        <v>141</v>
      </c>
      <c r="AU224" s="17" t="s">
        <v>83</v>
      </c>
    </row>
    <row r="225" spans="1:65" s="12" customFormat="1" ht="11.25">
      <c r="B225" s="212"/>
      <c r="C225" s="213"/>
      <c r="D225" s="208" t="s">
        <v>142</v>
      </c>
      <c r="E225" s="214" t="s">
        <v>1</v>
      </c>
      <c r="F225" s="215" t="s">
        <v>1278</v>
      </c>
      <c r="G225" s="213"/>
      <c r="H225" s="214" t="s">
        <v>1</v>
      </c>
      <c r="I225" s="216"/>
      <c r="J225" s="213"/>
      <c r="K225" s="213"/>
      <c r="L225" s="217"/>
      <c r="M225" s="218"/>
      <c r="N225" s="219"/>
      <c r="O225" s="219"/>
      <c r="P225" s="219"/>
      <c r="Q225" s="219"/>
      <c r="R225" s="219"/>
      <c r="S225" s="219"/>
      <c r="T225" s="220"/>
      <c r="AT225" s="221" t="s">
        <v>142</v>
      </c>
      <c r="AU225" s="221" t="s">
        <v>83</v>
      </c>
      <c r="AV225" s="12" t="s">
        <v>83</v>
      </c>
      <c r="AW225" s="12" t="s">
        <v>31</v>
      </c>
      <c r="AX225" s="12" t="s">
        <v>75</v>
      </c>
      <c r="AY225" s="221" t="s">
        <v>132</v>
      </c>
    </row>
    <row r="226" spans="1:65" s="13" customFormat="1" ht="11.25">
      <c r="B226" s="222"/>
      <c r="C226" s="223"/>
      <c r="D226" s="208" t="s">
        <v>142</v>
      </c>
      <c r="E226" s="224" t="s">
        <v>1</v>
      </c>
      <c r="F226" s="225" t="s">
        <v>1290</v>
      </c>
      <c r="G226" s="223"/>
      <c r="H226" s="226">
        <v>100</v>
      </c>
      <c r="I226" s="227"/>
      <c r="J226" s="223"/>
      <c r="K226" s="223"/>
      <c r="L226" s="228"/>
      <c r="M226" s="229"/>
      <c r="N226" s="230"/>
      <c r="O226" s="230"/>
      <c r="P226" s="230"/>
      <c r="Q226" s="230"/>
      <c r="R226" s="230"/>
      <c r="S226" s="230"/>
      <c r="T226" s="231"/>
      <c r="AT226" s="232" t="s">
        <v>142</v>
      </c>
      <c r="AU226" s="232" t="s">
        <v>83</v>
      </c>
      <c r="AV226" s="13" t="s">
        <v>85</v>
      </c>
      <c r="AW226" s="13" t="s">
        <v>31</v>
      </c>
      <c r="AX226" s="13" t="s">
        <v>75</v>
      </c>
      <c r="AY226" s="232" t="s">
        <v>132</v>
      </c>
    </row>
    <row r="227" spans="1:65" s="12" customFormat="1" ht="11.25">
      <c r="B227" s="212"/>
      <c r="C227" s="213"/>
      <c r="D227" s="208" t="s">
        <v>142</v>
      </c>
      <c r="E227" s="214" t="s">
        <v>1</v>
      </c>
      <c r="F227" s="215" t="s">
        <v>1279</v>
      </c>
      <c r="G227" s="213"/>
      <c r="H227" s="214" t="s">
        <v>1</v>
      </c>
      <c r="I227" s="216"/>
      <c r="J227" s="213"/>
      <c r="K227" s="213"/>
      <c r="L227" s="217"/>
      <c r="M227" s="218"/>
      <c r="N227" s="219"/>
      <c r="O227" s="219"/>
      <c r="P227" s="219"/>
      <c r="Q227" s="219"/>
      <c r="R227" s="219"/>
      <c r="S227" s="219"/>
      <c r="T227" s="220"/>
      <c r="AT227" s="221" t="s">
        <v>142</v>
      </c>
      <c r="AU227" s="221" t="s">
        <v>83</v>
      </c>
      <c r="AV227" s="12" t="s">
        <v>83</v>
      </c>
      <c r="AW227" s="12" t="s">
        <v>31</v>
      </c>
      <c r="AX227" s="12" t="s">
        <v>75</v>
      </c>
      <c r="AY227" s="221" t="s">
        <v>132</v>
      </c>
    </row>
    <row r="228" spans="1:65" s="13" customFormat="1" ht="11.25">
      <c r="B228" s="222"/>
      <c r="C228" s="223"/>
      <c r="D228" s="208" t="s">
        <v>142</v>
      </c>
      <c r="E228" s="224" t="s">
        <v>1</v>
      </c>
      <c r="F228" s="225" t="s">
        <v>1291</v>
      </c>
      <c r="G228" s="223"/>
      <c r="H228" s="226">
        <v>76</v>
      </c>
      <c r="I228" s="227"/>
      <c r="J228" s="223"/>
      <c r="K228" s="223"/>
      <c r="L228" s="228"/>
      <c r="M228" s="229"/>
      <c r="N228" s="230"/>
      <c r="O228" s="230"/>
      <c r="P228" s="230"/>
      <c r="Q228" s="230"/>
      <c r="R228" s="230"/>
      <c r="S228" s="230"/>
      <c r="T228" s="231"/>
      <c r="AT228" s="232" t="s">
        <v>142</v>
      </c>
      <c r="AU228" s="232" t="s">
        <v>83</v>
      </c>
      <c r="AV228" s="13" t="s">
        <v>85</v>
      </c>
      <c r="AW228" s="13" t="s">
        <v>31</v>
      </c>
      <c r="AX228" s="13" t="s">
        <v>75</v>
      </c>
      <c r="AY228" s="232" t="s">
        <v>132</v>
      </c>
    </row>
    <row r="229" spans="1:65" s="14" customFormat="1" ht="11.25">
      <c r="B229" s="233"/>
      <c r="C229" s="234"/>
      <c r="D229" s="208" t="s">
        <v>142</v>
      </c>
      <c r="E229" s="235" t="s">
        <v>1</v>
      </c>
      <c r="F229" s="236" t="s">
        <v>145</v>
      </c>
      <c r="G229" s="234"/>
      <c r="H229" s="237">
        <v>176</v>
      </c>
      <c r="I229" s="238"/>
      <c r="J229" s="234"/>
      <c r="K229" s="234"/>
      <c r="L229" s="239"/>
      <c r="M229" s="240"/>
      <c r="N229" s="241"/>
      <c r="O229" s="241"/>
      <c r="P229" s="241"/>
      <c r="Q229" s="241"/>
      <c r="R229" s="241"/>
      <c r="S229" s="241"/>
      <c r="T229" s="242"/>
      <c r="AT229" s="243" t="s">
        <v>142</v>
      </c>
      <c r="AU229" s="243" t="s">
        <v>83</v>
      </c>
      <c r="AV229" s="14" t="s">
        <v>139</v>
      </c>
      <c r="AW229" s="14" t="s">
        <v>31</v>
      </c>
      <c r="AX229" s="14" t="s">
        <v>83</v>
      </c>
      <c r="AY229" s="243" t="s">
        <v>132</v>
      </c>
    </row>
    <row r="230" spans="1:65" s="12" customFormat="1" ht="11.25">
      <c r="B230" s="212"/>
      <c r="C230" s="213"/>
      <c r="D230" s="208" t="s">
        <v>142</v>
      </c>
      <c r="E230" s="214" t="s">
        <v>1</v>
      </c>
      <c r="F230" s="215" t="s">
        <v>146</v>
      </c>
      <c r="G230" s="213"/>
      <c r="H230" s="214" t="s">
        <v>1</v>
      </c>
      <c r="I230" s="216"/>
      <c r="J230" s="213"/>
      <c r="K230" s="213"/>
      <c r="L230" s="217"/>
      <c r="M230" s="218"/>
      <c r="N230" s="219"/>
      <c r="O230" s="219"/>
      <c r="P230" s="219"/>
      <c r="Q230" s="219"/>
      <c r="R230" s="219"/>
      <c r="S230" s="219"/>
      <c r="T230" s="220"/>
      <c r="AT230" s="221" t="s">
        <v>142</v>
      </c>
      <c r="AU230" s="221" t="s">
        <v>83</v>
      </c>
      <c r="AV230" s="12" t="s">
        <v>83</v>
      </c>
      <c r="AW230" s="12" t="s">
        <v>31</v>
      </c>
      <c r="AX230" s="12" t="s">
        <v>75</v>
      </c>
      <c r="AY230" s="221" t="s">
        <v>132</v>
      </c>
    </row>
    <row r="231" spans="1:65" s="11" customFormat="1" ht="25.9" customHeight="1">
      <c r="B231" s="180"/>
      <c r="C231" s="181"/>
      <c r="D231" s="182" t="s">
        <v>74</v>
      </c>
      <c r="E231" s="183" t="s">
        <v>133</v>
      </c>
      <c r="F231" s="183" t="s">
        <v>352</v>
      </c>
      <c r="G231" s="181"/>
      <c r="H231" s="181"/>
      <c r="I231" s="184"/>
      <c r="J231" s="185">
        <f>BK231</f>
        <v>0</v>
      </c>
      <c r="K231" s="181"/>
      <c r="L231" s="186"/>
      <c r="M231" s="187"/>
      <c r="N231" s="188"/>
      <c r="O231" s="188"/>
      <c r="P231" s="189">
        <f>SUM(P232:P305)</f>
        <v>0</v>
      </c>
      <c r="Q231" s="188"/>
      <c r="R231" s="189">
        <f>SUM(R232:R305)</f>
        <v>311.32060000000001</v>
      </c>
      <c r="S231" s="188"/>
      <c r="T231" s="190">
        <f>SUM(T232:T305)</f>
        <v>0</v>
      </c>
      <c r="AR231" s="191" t="s">
        <v>152</v>
      </c>
      <c r="AT231" s="192" t="s">
        <v>74</v>
      </c>
      <c r="AU231" s="192" t="s">
        <v>75</v>
      </c>
      <c r="AY231" s="191" t="s">
        <v>132</v>
      </c>
      <c r="BK231" s="193">
        <f>SUM(BK232:BK305)</f>
        <v>0</v>
      </c>
    </row>
    <row r="232" spans="1:65" s="2" customFormat="1" ht="21.75" customHeight="1">
      <c r="A232" s="34"/>
      <c r="B232" s="35"/>
      <c r="C232" s="194" t="s">
        <v>224</v>
      </c>
      <c r="D232" s="194" t="s">
        <v>133</v>
      </c>
      <c r="E232" s="195" t="s">
        <v>1308</v>
      </c>
      <c r="F232" s="196" t="s">
        <v>1309</v>
      </c>
      <c r="G232" s="197" t="s">
        <v>149</v>
      </c>
      <c r="H232" s="198">
        <v>144</v>
      </c>
      <c r="I232" s="199"/>
      <c r="J232" s="200">
        <f>ROUND(I232*H232,2)</f>
        <v>0</v>
      </c>
      <c r="K232" s="196" t="s">
        <v>137</v>
      </c>
      <c r="L232" s="201"/>
      <c r="M232" s="202" t="s">
        <v>1</v>
      </c>
      <c r="N232" s="203" t="s">
        <v>40</v>
      </c>
      <c r="O232" s="71"/>
      <c r="P232" s="204">
        <f>O232*H232</f>
        <v>0</v>
      </c>
      <c r="Q232" s="204">
        <v>1.23E-3</v>
      </c>
      <c r="R232" s="204">
        <f>Q232*H232</f>
        <v>0.17712</v>
      </c>
      <c r="S232" s="204">
        <v>0</v>
      </c>
      <c r="T232" s="205">
        <f>S232*H232</f>
        <v>0</v>
      </c>
      <c r="U232" s="34"/>
      <c r="V232" s="34"/>
      <c r="W232" s="34"/>
      <c r="X232" s="34"/>
      <c r="Y232" s="34"/>
      <c r="Z232" s="34"/>
      <c r="AA232" s="34"/>
      <c r="AB232" s="34"/>
      <c r="AC232" s="34"/>
      <c r="AD232" s="34"/>
      <c r="AE232" s="34"/>
      <c r="AR232" s="206" t="s">
        <v>138</v>
      </c>
      <c r="AT232" s="206" t="s">
        <v>133</v>
      </c>
      <c r="AU232" s="206" t="s">
        <v>83</v>
      </c>
      <c r="AY232" s="17" t="s">
        <v>132</v>
      </c>
      <c r="BE232" s="207">
        <f>IF(N232="základní",J232,0)</f>
        <v>0</v>
      </c>
      <c r="BF232" s="207">
        <f>IF(N232="snížená",J232,0)</f>
        <v>0</v>
      </c>
      <c r="BG232" s="207">
        <f>IF(N232="zákl. přenesená",J232,0)</f>
        <v>0</v>
      </c>
      <c r="BH232" s="207">
        <f>IF(N232="sníž. přenesená",J232,0)</f>
        <v>0</v>
      </c>
      <c r="BI232" s="207">
        <f>IF(N232="nulová",J232,0)</f>
        <v>0</v>
      </c>
      <c r="BJ232" s="17" t="s">
        <v>83</v>
      </c>
      <c r="BK232" s="207">
        <f>ROUND(I232*H232,2)</f>
        <v>0</v>
      </c>
      <c r="BL232" s="17" t="s">
        <v>139</v>
      </c>
      <c r="BM232" s="206" t="s">
        <v>1310</v>
      </c>
    </row>
    <row r="233" spans="1:65" s="2" customFormat="1" ht="19.5">
      <c r="A233" s="34"/>
      <c r="B233" s="35"/>
      <c r="C233" s="36"/>
      <c r="D233" s="208" t="s">
        <v>141</v>
      </c>
      <c r="E233" s="36"/>
      <c r="F233" s="209" t="s">
        <v>1309</v>
      </c>
      <c r="G233" s="36"/>
      <c r="H233" s="36"/>
      <c r="I233" s="115"/>
      <c r="J233" s="36"/>
      <c r="K233" s="36"/>
      <c r="L233" s="39"/>
      <c r="M233" s="210"/>
      <c r="N233" s="211"/>
      <c r="O233" s="71"/>
      <c r="P233" s="71"/>
      <c r="Q233" s="71"/>
      <c r="R233" s="71"/>
      <c r="S233" s="71"/>
      <c r="T233" s="72"/>
      <c r="U233" s="34"/>
      <c r="V233" s="34"/>
      <c r="W233" s="34"/>
      <c r="X233" s="34"/>
      <c r="Y233" s="34"/>
      <c r="Z233" s="34"/>
      <c r="AA233" s="34"/>
      <c r="AB233" s="34"/>
      <c r="AC233" s="34"/>
      <c r="AD233" s="34"/>
      <c r="AE233" s="34"/>
      <c r="AT233" s="17" t="s">
        <v>141</v>
      </c>
      <c r="AU233" s="17" t="s">
        <v>83</v>
      </c>
    </row>
    <row r="234" spans="1:65" s="12" customFormat="1" ht="11.25">
      <c r="B234" s="212"/>
      <c r="C234" s="213"/>
      <c r="D234" s="208" t="s">
        <v>142</v>
      </c>
      <c r="E234" s="214" t="s">
        <v>1</v>
      </c>
      <c r="F234" s="215" t="s">
        <v>1278</v>
      </c>
      <c r="G234" s="213"/>
      <c r="H234" s="214" t="s">
        <v>1</v>
      </c>
      <c r="I234" s="216"/>
      <c r="J234" s="213"/>
      <c r="K234" s="213"/>
      <c r="L234" s="217"/>
      <c r="M234" s="218"/>
      <c r="N234" s="219"/>
      <c r="O234" s="219"/>
      <c r="P234" s="219"/>
      <c r="Q234" s="219"/>
      <c r="R234" s="219"/>
      <c r="S234" s="219"/>
      <c r="T234" s="220"/>
      <c r="AT234" s="221" t="s">
        <v>142</v>
      </c>
      <c r="AU234" s="221" t="s">
        <v>83</v>
      </c>
      <c r="AV234" s="12" t="s">
        <v>83</v>
      </c>
      <c r="AW234" s="12" t="s">
        <v>31</v>
      </c>
      <c r="AX234" s="12" t="s">
        <v>75</v>
      </c>
      <c r="AY234" s="221" t="s">
        <v>132</v>
      </c>
    </row>
    <row r="235" spans="1:65" s="13" customFormat="1" ht="11.25">
      <c r="B235" s="222"/>
      <c r="C235" s="223"/>
      <c r="D235" s="208" t="s">
        <v>142</v>
      </c>
      <c r="E235" s="224" t="s">
        <v>1</v>
      </c>
      <c r="F235" s="225" t="s">
        <v>1311</v>
      </c>
      <c r="G235" s="223"/>
      <c r="H235" s="226">
        <v>64</v>
      </c>
      <c r="I235" s="227"/>
      <c r="J235" s="223"/>
      <c r="K235" s="223"/>
      <c r="L235" s="228"/>
      <c r="M235" s="229"/>
      <c r="N235" s="230"/>
      <c r="O235" s="230"/>
      <c r="P235" s="230"/>
      <c r="Q235" s="230"/>
      <c r="R235" s="230"/>
      <c r="S235" s="230"/>
      <c r="T235" s="231"/>
      <c r="AT235" s="232" t="s">
        <v>142</v>
      </c>
      <c r="AU235" s="232" t="s">
        <v>83</v>
      </c>
      <c r="AV235" s="13" t="s">
        <v>85</v>
      </c>
      <c r="AW235" s="13" t="s">
        <v>31</v>
      </c>
      <c r="AX235" s="13" t="s">
        <v>75</v>
      </c>
      <c r="AY235" s="232" t="s">
        <v>132</v>
      </c>
    </row>
    <row r="236" spans="1:65" s="12" customFormat="1" ht="11.25">
      <c r="B236" s="212"/>
      <c r="C236" s="213"/>
      <c r="D236" s="208" t="s">
        <v>142</v>
      </c>
      <c r="E236" s="214" t="s">
        <v>1</v>
      </c>
      <c r="F236" s="215" t="s">
        <v>1279</v>
      </c>
      <c r="G236" s="213"/>
      <c r="H236" s="214" t="s">
        <v>1</v>
      </c>
      <c r="I236" s="216"/>
      <c r="J236" s="213"/>
      <c r="K236" s="213"/>
      <c r="L236" s="217"/>
      <c r="M236" s="218"/>
      <c r="N236" s="219"/>
      <c r="O236" s="219"/>
      <c r="P236" s="219"/>
      <c r="Q236" s="219"/>
      <c r="R236" s="219"/>
      <c r="S236" s="219"/>
      <c r="T236" s="220"/>
      <c r="AT236" s="221" t="s">
        <v>142</v>
      </c>
      <c r="AU236" s="221" t="s">
        <v>83</v>
      </c>
      <c r="AV236" s="12" t="s">
        <v>83</v>
      </c>
      <c r="AW236" s="12" t="s">
        <v>31</v>
      </c>
      <c r="AX236" s="12" t="s">
        <v>75</v>
      </c>
      <c r="AY236" s="221" t="s">
        <v>132</v>
      </c>
    </row>
    <row r="237" spans="1:65" s="13" customFormat="1" ht="11.25">
      <c r="B237" s="222"/>
      <c r="C237" s="223"/>
      <c r="D237" s="208" t="s">
        <v>142</v>
      </c>
      <c r="E237" s="224" t="s">
        <v>1</v>
      </c>
      <c r="F237" s="225" t="s">
        <v>1312</v>
      </c>
      <c r="G237" s="223"/>
      <c r="H237" s="226">
        <v>80</v>
      </c>
      <c r="I237" s="227"/>
      <c r="J237" s="223"/>
      <c r="K237" s="223"/>
      <c r="L237" s="228"/>
      <c r="M237" s="229"/>
      <c r="N237" s="230"/>
      <c r="O237" s="230"/>
      <c r="P237" s="230"/>
      <c r="Q237" s="230"/>
      <c r="R237" s="230"/>
      <c r="S237" s="230"/>
      <c r="T237" s="231"/>
      <c r="AT237" s="232" t="s">
        <v>142</v>
      </c>
      <c r="AU237" s="232" t="s">
        <v>83</v>
      </c>
      <c r="AV237" s="13" t="s">
        <v>85</v>
      </c>
      <c r="AW237" s="13" t="s">
        <v>31</v>
      </c>
      <c r="AX237" s="13" t="s">
        <v>75</v>
      </c>
      <c r="AY237" s="232" t="s">
        <v>132</v>
      </c>
    </row>
    <row r="238" spans="1:65" s="14" customFormat="1" ht="11.25">
      <c r="B238" s="233"/>
      <c r="C238" s="234"/>
      <c r="D238" s="208" t="s">
        <v>142</v>
      </c>
      <c r="E238" s="235" t="s">
        <v>1</v>
      </c>
      <c r="F238" s="236" t="s">
        <v>145</v>
      </c>
      <c r="G238" s="234"/>
      <c r="H238" s="237">
        <v>144</v>
      </c>
      <c r="I238" s="238"/>
      <c r="J238" s="234"/>
      <c r="K238" s="234"/>
      <c r="L238" s="239"/>
      <c r="M238" s="240"/>
      <c r="N238" s="241"/>
      <c r="O238" s="241"/>
      <c r="P238" s="241"/>
      <c r="Q238" s="241"/>
      <c r="R238" s="241"/>
      <c r="S238" s="241"/>
      <c r="T238" s="242"/>
      <c r="AT238" s="243" t="s">
        <v>142</v>
      </c>
      <c r="AU238" s="243" t="s">
        <v>83</v>
      </c>
      <c r="AV238" s="14" t="s">
        <v>139</v>
      </c>
      <c r="AW238" s="14" t="s">
        <v>31</v>
      </c>
      <c r="AX238" s="14" t="s">
        <v>83</v>
      </c>
      <c r="AY238" s="243" t="s">
        <v>132</v>
      </c>
    </row>
    <row r="239" spans="1:65" s="2" customFormat="1" ht="21.75" customHeight="1">
      <c r="A239" s="34"/>
      <c r="B239" s="35"/>
      <c r="C239" s="194" t="s">
        <v>228</v>
      </c>
      <c r="D239" s="194" t="s">
        <v>133</v>
      </c>
      <c r="E239" s="195" t="s">
        <v>1313</v>
      </c>
      <c r="F239" s="196" t="s">
        <v>1314</v>
      </c>
      <c r="G239" s="197" t="s">
        <v>136</v>
      </c>
      <c r="H239" s="198">
        <v>19.2</v>
      </c>
      <c r="I239" s="199"/>
      <c r="J239" s="200">
        <f>ROUND(I239*H239,2)</f>
        <v>0</v>
      </c>
      <c r="K239" s="196" t="s">
        <v>137</v>
      </c>
      <c r="L239" s="201"/>
      <c r="M239" s="202" t="s">
        <v>1</v>
      </c>
      <c r="N239" s="203" t="s">
        <v>40</v>
      </c>
      <c r="O239" s="71"/>
      <c r="P239" s="204">
        <f>O239*H239</f>
        <v>0</v>
      </c>
      <c r="Q239" s="204">
        <v>0.28000000000000003</v>
      </c>
      <c r="R239" s="204">
        <f>Q239*H239</f>
        <v>5.3760000000000003</v>
      </c>
      <c r="S239" s="204">
        <v>0</v>
      </c>
      <c r="T239" s="205">
        <f>S239*H239</f>
        <v>0</v>
      </c>
      <c r="U239" s="34"/>
      <c r="V239" s="34"/>
      <c r="W239" s="34"/>
      <c r="X239" s="34"/>
      <c r="Y239" s="34"/>
      <c r="Z239" s="34"/>
      <c r="AA239" s="34"/>
      <c r="AB239" s="34"/>
      <c r="AC239" s="34"/>
      <c r="AD239" s="34"/>
      <c r="AE239" s="34"/>
      <c r="AR239" s="206" t="s">
        <v>138</v>
      </c>
      <c r="AT239" s="206" t="s">
        <v>133</v>
      </c>
      <c r="AU239" s="206" t="s">
        <v>83</v>
      </c>
      <c r="AY239" s="17" t="s">
        <v>132</v>
      </c>
      <c r="BE239" s="207">
        <f>IF(N239="základní",J239,0)</f>
        <v>0</v>
      </c>
      <c r="BF239" s="207">
        <f>IF(N239="snížená",J239,0)</f>
        <v>0</v>
      </c>
      <c r="BG239" s="207">
        <f>IF(N239="zákl. přenesená",J239,0)</f>
        <v>0</v>
      </c>
      <c r="BH239" s="207">
        <f>IF(N239="sníž. přenesená",J239,0)</f>
        <v>0</v>
      </c>
      <c r="BI239" s="207">
        <f>IF(N239="nulová",J239,0)</f>
        <v>0</v>
      </c>
      <c r="BJ239" s="17" t="s">
        <v>83</v>
      </c>
      <c r="BK239" s="207">
        <f>ROUND(I239*H239,2)</f>
        <v>0</v>
      </c>
      <c r="BL239" s="17" t="s">
        <v>139</v>
      </c>
      <c r="BM239" s="206" t="s">
        <v>1315</v>
      </c>
    </row>
    <row r="240" spans="1:65" s="2" customFormat="1" ht="11.25">
      <c r="A240" s="34"/>
      <c r="B240" s="35"/>
      <c r="C240" s="36"/>
      <c r="D240" s="208" t="s">
        <v>141</v>
      </c>
      <c r="E240" s="36"/>
      <c r="F240" s="209" t="s">
        <v>1314</v>
      </c>
      <c r="G240" s="36"/>
      <c r="H240" s="36"/>
      <c r="I240" s="115"/>
      <c r="J240" s="36"/>
      <c r="K240" s="36"/>
      <c r="L240" s="39"/>
      <c r="M240" s="210"/>
      <c r="N240" s="211"/>
      <c r="O240" s="71"/>
      <c r="P240" s="71"/>
      <c r="Q240" s="71"/>
      <c r="R240" s="71"/>
      <c r="S240" s="71"/>
      <c r="T240" s="72"/>
      <c r="U240" s="34"/>
      <c r="V240" s="34"/>
      <c r="W240" s="34"/>
      <c r="X240" s="34"/>
      <c r="Y240" s="34"/>
      <c r="Z240" s="34"/>
      <c r="AA240" s="34"/>
      <c r="AB240" s="34"/>
      <c r="AC240" s="34"/>
      <c r="AD240" s="34"/>
      <c r="AE240" s="34"/>
      <c r="AT240" s="17" t="s">
        <v>141</v>
      </c>
      <c r="AU240" s="17" t="s">
        <v>83</v>
      </c>
    </row>
    <row r="241" spans="1:65" s="12" customFormat="1" ht="11.25">
      <c r="B241" s="212"/>
      <c r="C241" s="213"/>
      <c r="D241" s="208" t="s">
        <v>142</v>
      </c>
      <c r="E241" s="214" t="s">
        <v>1</v>
      </c>
      <c r="F241" s="215" t="s">
        <v>1278</v>
      </c>
      <c r="G241" s="213"/>
      <c r="H241" s="214" t="s">
        <v>1</v>
      </c>
      <c r="I241" s="216"/>
      <c r="J241" s="213"/>
      <c r="K241" s="213"/>
      <c r="L241" s="217"/>
      <c r="M241" s="218"/>
      <c r="N241" s="219"/>
      <c r="O241" s="219"/>
      <c r="P241" s="219"/>
      <c r="Q241" s="219"/>
      <c r="R241" s="219"/>
      <c r="S241" s="219"/>
      <c r="T241" s="220"/>
      <c r="AT241" s="221" t="s">
        <v>142</v>
      </c>
      <c r="AU241" s="221" t="s">
        <v>83</v>
      </c>
      <c r="AV241" s="12" t="s">
        <v>83</v>
      </c>
      <c r="AW241" s="12" t="s">
        <v>31</v>
      </c>
      <c r="AX241" s="12" t="s">
        <v>75</v>
      </c>
      <c r="AY241" s="221" t="s">
        <v>132</v>
      </c>
    </row>
    <row r="242" spans="1:65" s="13" customFormat="1" ht="11.25">
      <c r="B242" s="222"/>
      <c r="C242" s="223"/>
      <c r="D242" s="208" t="s">
        <v>142</v>
      </c>
      <c r="E242" s="224" t="s">
        <v>1</v>
      </c>
      <c r="F242" s="225" t="s">
        <v>1316</v>
      </c>
      <c r="G242" s="223"/>
      <c r="H242" s="226">
        <v>8.4</v>
      </c>
      <c r="I242" s="227"/>
      <c r="J242" s="223"/>
      <c r="K242" s="223"/>
      <c r="L242" s="228"/>
      <c r="M242" s="229"/>
      <c r="N242" s="230"/>
      <c r="O242" s="230"/>
      <c r="P242" s="230"/>
      <c r="Q242" s="230"/>
      <c r="R242" s="230"/>
      <c r="S242" s="230"/>
      <c r="T242" s="231"/>
      <c r="AT242" s="232" t="s">
        <v>142</v>
      </c>
      <c r="AU242" s="232" t="s">
        <v>83</v>
      </c>
      <c r="AV242" s="13" t="s">
        <v>85</v>
      </c>
      <c r="AW242" s="13" t="s">
        <v>31</v>
      </c>
      <c r="AX242" s="13" t="s">
        <v>75</v>
      </c>
      <c r="AY242" s="232" t="s">
        <v>132</v>
      </c>
    </row>
    <row r="243" spans="1:65" s="12" customFormat="1" ht="11.25">
      <c r="B243" s="212"/>
      <c r="C243" s="213"/>
      <c r="D243" s="208" t="s">
        <v>142</v>
      </c>
      <c r="E243" s="214" t="s">
        <v>1</v>
      </c>
      <c r="F243" s="215" t="s">
        <v>1279</v>
      </c>
      <c r="G243" s="213"/>
      <c r="H243" s="214" t="s">
        <v>1</v>
      </c>
      <c r="I243" s="216"/>
      <c r="J243" s="213"/>
      <c r="K243" s="213"/>
      <c r="L243" s="217"/>
      <c r="M243" s="218"/>
      <c r="N243" s="219"/>
      <c r="O243" s="219"/>
      <c r="P243" s="219"/>
      <c r="Q243" s="219"/>
      <c r="R243" s="219"/>
      <c r="S243" s="219"/>
      <c r="T243" s="220"/>
      <c r="AT243" s="221" t="s">
        <v>142</v>
      </c>
      <c r="AU243" s="221" t="s">
        <v>83</v>
      </c>
      <c r="AV243" s="12" t="s">
        <v>83</v>
      </c>
      <c r="AW243" s="12" t="s">
        <v>31</v>
      </c>
      <c r="AX243" s="12" t="s">
        <v>75</v>
      </c>
      <c r="AY243" s="221" t="s">
        <v>132</v>
      </c>
    </row>
    <row r="244" spans="1:65" s="13" customFormat="1" ht="11.25">
      <c r="B244" s="222"/>
      <c r="C244" s="223"/>
      <c r="D244" s="208" t="s">
        <v>142</v>
      </c>
      <c r="E244" s="224" t="s">
        <v>1</v>
      </c>
      <c r="F244" s="225" t="s">
        <v>1317</v>
      </c>
      <c r="G244" s="223"/>
      <c r="H244" s="226">
        <v>10.8</v>
      </c>
      <c r="I244" s="227"/>
      <c r="J244" s="223"/>
      <c r="K244" s="223"/>
      <c r="L244" s="228"/>
      <c r="M244" s="229"/>
      <c r="N244" s="230"/>
      <c r="O244" s="230"/>
      <c r="P244" s="230"/>
      <c r="Q244" s="230"/>
      <c r="R244" s="230"/>
      <c r="S244" s="230"/>
      <c r="T244" s="231"/>
      <c r="AT244" s="232" t="s">
        <v>142</v>
      </c>
      <c r="AU244" s="232" t="s">
        <v>83</v>
      </c>
      <c r="AV244" s="13" t="s">
        <v>85</v>
      </c>
      <c r="AW244" s="13" t="s">
        <v>31</v>
      </c>
      <c r="AX244" s="13" t="s">
        <v>75</v>
      </c>
      <c r="AY244" s="232" t="s">
        <v>132</v>
      </c>
    </row>
    <row r="245" spans="1:65" s="14" customFormat="1" ht="11.25">
      <c r="B245" s="233"/>
      <c r="C245" s="234"/>
      <c r="D245" s="208" t="s">
        <v>142</v>
      </c>
      <c r="E245" s="235" t="s">
        <v>1</v>
      </c>
      <c r="F245" s="236" t="s">
        <v>145</v>
      </c>
      <c r="G245" s="234"/>
      <c r="H245" s="237">
        <v>19.200000000000003</v>
      </c>
      <c r="I245" s="238"/>
      <c r="J245" s="234"/>
      <c r="K245" s="234"/>
      <c r="L245" s="239"/>
      <c r="M245" s="240"/>
      <c r="N245" s="241"/>
      <c r="O245" s="241"/>
      <c r="P245" s="241"/>
      <c r="Q245" s="241"/>
      <c r="R245" s="241"/>
      <c r="S245" s="241"/>
      <c r="T245" s="242"/>
      <c r="AT245" s="243" t="s">
        <v>142</v>
      </c>
      <c r="AU245" s="243" t="s">
        <v>83</v>
      </c>
      <c r="AV245" s="14" t="s">
        <v>139</v>
      </c>
      <c r="AW245" s="14" t="s">
        <v>31</v>
      </c>
      <c r="AX245" s="14" t="s">
        <v>83</v>
      </c>
      <c r="AY245" s="243" t="s">
        <v>132</v>
      </c>
    </row>
    <row r="246" spans="1:65" s="2" customFormat="1" ht="21.75" customHeight="1">
      <c r="A246" s="34"/>
      <c r="B246" s="35"/>
      <c r="C246" s="194" t="s">
        <v>232</v>
      </c>
      <c r="D246" s="194" t="s">
        <v>133</v>
      </c>
      <c r="E246" s="195" t="s">
        <v>1318</v>
      </c>
      <c r="F246" s="196" t="s">
        <v>1319</v>
      </c>
      <c r="G246" s="197" t="s">
        <v>149</v>
      </c>
      <c r="H246" s="198">
        <v>8</v>
      </c>
      <c r="I246" s="199"/>
      <c r="J246" s="200">
        <f>ROUND(I246*H246,2)</f>
        <v>0</v>
      </c>
      <c r="K246" s="196" t="s">
        <v>137</v>
      </c>
      <c r="L246" s="201"/>
      <c r="M246" s="202" t="s">
        <v>1</v>
      </c>
      <c r="N246" s="203" t="s">
        <v>40</v>
      </c>
      <c r="O246" s="71"/>
      <c r="P246" s="204">
        <f>O246*H246</f>
        <v>0</v>
      </c>
      <c r="Q246" s="204">
        <v>1.4999999999999999E-2</v>
      </c>
      <c r="R246" s="204">
        <f>Q246*H246</f>
        <v>0.12</v>
      </c>
      <c r="S246" s="204">
        <v>0</v>
      </c>
      <c r="T246" s="205">
        <f>S246*H246</f>
        <v>0</v>
      </c>
      <c r="U246" s="34"/>
      <c r="V246" s="34"/>
      <c r="W246" s="34"/>
      <c r="X246" s="34"/>
      <c r="Y246" s="34"/>
      <c r="Z246" s="34"/>
      <c r="AA246" s="34"/>
      <c r="AB246" s="34"/>
      <c r="AC246" s="34"/>
      <c r="AD246" s="34"/>
      <c r="AE246" s="34"/>
      <c r="AR246" s="206" t="s">
        <v>138</v>
      </c>
      <c r="AT246" s="206" t="s">
        <v>133</v>
      </c>
      <c r="AU246" s="206" t="s">
        <v>83</v>
      </c>
      <c r="AY246" s="17" t="s">
        <v>132</v>
      </c>
      <c r="BE246" s="207">
        <f>IF(N246="základní",J246,0)</f>
        <v>0</v>
      </c>
      <c r="BF246" s="207">
        <f>IF(N246="snížená",J246,0)</f>
        <v>0</v>
      </c>
      <c r="BG246" s="207">
        <f>IF(N246="zákl. přenesená",J246,0)</f>
        <v>0</v>
      </c>
      <c r="BH246" s="207">
        <f>IF(N246="sníž. přenesená",J246,0)</f>
        <v>0</v>
      </c>
      <c r="BI246" s="207">
        <f>IF(N246="nulová",J246,0)</f>
        <v>0</v>
      </c>
      <c r="BJ246" s="17" t="s">
        <v>83</v>
      </c>
      <c r="BK246" s="207">
        <f>ROUND(I246*H246,2)</f>
        <v>0</v>
      </c>
      <c r="BL246" s="17" t="s">
        <v>139</v>
      </c>
      <c r="BM246" s="206" t="s">
        <v>1320</v>
      </c>
    </row>
    <row r="247" spans="1:65" s="2" customFormat="1" ht="11.25">
      <c r="A247" s="34"/>
      <c r="B247" s="35"/>
      <c r="C247" s="36"/>
      <c r="D247" s="208" t="s">
        <v>141</v>
      </c>
      <c r="E247" s="36"/>
      <c r="F247" s="209" t="s">
        <v>1319</v>
      </c>
      <c r="G247" s="36"/>
      <c r="H247" s="36"/>
      <c r="I247" s="115"/>
      <c r="J247" s="36"/>
      <c r="K247" s="36"/>
      <c r="L247" s="39"/>
      <c r="M247" s="210"/>
      <c r="N247" s="211"/>
      <c r="O247" s="71"/>
      <c r="P247" s="71"/>
      <c r="Q247" s="71"/>
      <c r="R247" s="71"/>
      <c r="S247" s="71"/>
      <c r="T247" s="72"/>
      <c r="U247" s="34"/>
      <c r="V247" s="34"/>
      <c r="W247" s="34"/>
      <c r="X247" s="34"/>
      <c r="Y247" s="34"/>
      <c r="Z247" s="34"/>
      <c r="AA247" s="34"/>
      <c r="AB247" s="34"/>
      <c r="AC247" s="34"/>
      <c r="AD247" s="34"/>
      <c r="AE247" s="34"/>
      <c r="AT247" s="17" t="s">
        <v>141</v>
      </c>
      <c r="AU247" s="17" t="s">
        <v>83</v>
      </c>
    </row>
    <row r="248" spans="1:65" s="12" customFormat="1" ht="11.25">
      <c r="B248" s="212"/>
      <c r="C248" s="213"/>
      <c r="D248" s="208" t="s">
        <v>142</v>
      </c>
      <c r="E248" s="214" t="s">
        <v>1</v>
      </c>
      <c r="F248" s="215" t="s">
        <v>1278</v>
      </c>
      <c r="G248" s="213"/>
      <c r="H248" s="214" t="s">
        <v>1</v>
      </c>
      <c r="I248" s="216"/>
      <c r="J248" s="213"/>
      <c r="K248" s="213"/>
      <c r="L248" s="217"/>
      <c r="M248" s="218"/>
      <c r="N248" s="219"/>
      <c r="O248" s="219"/>
      <c r="P248" s="219"/>
      <c r="Q248" s="219"/>
      <c r="R248" s="219"/>
      <c r="S248" s="219"/>
      <c r="T248" s="220"/>
      <c r="AT248" s="221" t="s">
        <v>142</v>
      </c>
      <c r="AU248" s="221" t="s">
        <v>83</v>
      </c>
      <c r="AV248" s="12" t="s">
        <v>83</v>
      </c>
      <c r="AW248" s="12" t="s">
        <v>31</v>
      </c>
      <c r="AX248" s="12" t="s">
        <v>75</v>
      </c>
      <c r="AY248" s="221" t="s">
        <v>132</v>
      </c>
    </row>
    <row r="249" spans="1:65" s="13" customFormat="1" ht="11.25">
      <c r="B249" s="222"/>
      <c r="C249" s="223"/>
      <c r="D249" s="208" t="s">
        <v>142</v>
      </c>
      <c r="E249" s="224" t="s">
        <v>1</v>
      </c>
      <c r="F249" s="225" t="s">
        <v>139</v>
      </c>
      <c r="G249" s="223"/>
      <c r="H249" s="226">
        <v>4</v>
      </c>
      <c r="I249" s="227"/>
      <c r="J249" s="223"/>
      <c r="K249" s="223"/>
      <c r="L249" s="228"/>
      <c r="M249" s="229"/>
      <c r="N249" s="230"/>
      <c r="O249" s="230"/>
      <c r="P249" s="230"/>
      <c r="Q249" s="230"/>
      <c r="R249" s="230"/>
      <c r="S249" s="230"/>
      <c r="T249" s="231"/>
      <c r="AT249" s="232" t="s">
        <v>142</v>
      </c>
      <c r="AU249" s="232" t="s">
        <v>83</v>
      </c>
      <c r="AV249" s="13" t="s">
        <v>85</v>
      </c>
      <c r="AW249" s="13" t="s">
        <v>31</v>
      </c>
      <c r="AX249" s="13" t="s">
        <v>75</v>
      </c>
      <c r="AY249" s="232" t="s">
        <v>132</v>
      </c>
    </row>
    <row r="250" spans="1:65" s="12" customFormat="1" ht="11.25">
      <c r="B250" s="212"/>
      <c r="C250" s="213"/>
      <c r="D250" s="208" t="s">
        <v>142</v>
      </c>
      <c r="E250" s="214" t="s">
        <v>1</v>
      </c>
      <c r="F250" s="215" t="s">
        <v>1279</v>
      </c>
      <c r="G250" s="213"/>
      <c r="H250" s="214" t="s">
        <v>1</v>
      </c>
      <c r="I250" s="216"/>
      <c r="J250" s="213"/>
      <c r="K250" s="213"/>
      <c r="L250" s="217"/>
      <c r="M250" s="218"/>
      <c r="N250" s="219"/>
      <c r="O250" s="219"/>
      <c r="P250" s="219"/>
      <c r="Q250" s="219"/>
      <c r="R250" s="219"/>
      <c r="S250" s="219"/>
      <c r="T250" s="220"/>
      <c r="AT250" s="221" t="s">
        <v>142</v>
      </c>
      <c r="AU250" s="221" t="s">
        <v>83</v>
      </c>
      <c r="AV250" s="12" t="s">
        <v>83</v>
      </c>
      <c r="AW250" s="12" t="s">
        <v>31</v>
      </c>
      <c r="AX250" s="12" t="s">
        <v>75</v>
      </c>
      <c r="AY250" s="221" t="s">
        <v>132</v>
      </c>
    </row>
    <row r="251" spans="1:65" s="13" customFormat="1" ht="11.25">
      <c r="B251" s="222"/>
      <c r="C251" s="223"/>
      <c r="D251" s="208" t="s">
        <v>142</v>
      </c>
      <c r="E251" s="224" t="s">
        <v>1</v>
      </c>
      <c r="F251" s="225" t="s">
        <v>139</v>
      </c>
      <c r="G251" s="223"/>
      <c r="H251" s="226">
        <v>4</v>
      </c>
      <c r="I251" s="227"/>
      <c r="J251" s="223"/>
      <c r="K251" s="223"/>
      <c r="L251" s="228"/>
      <c r="M251" s="229"/>
      <c r="N251" s="230"/>
      <c r="O251" s="230"/>
      <c r="P251" s="230"/>
      <c r="Q251" s="230"/>
      <c r="R251" s="230"/>
      <c r="S251" s="230"/>
      <c r="T251" s="231"/>
      <c r="AT251" s="232" t="s">
        <v>142</v>
      </c>
      <c r="AU251" s="232" t="s">
        <v>83</v>
      </c>
      <c r="AV251" s="13" t="s">
        <v>85</v>
      </c>
      <c r="AW251" s="13" t="s">
        <v>31</v>
      </c>
      <c r="AX251" s="13" t="s">
        <v>75</v>
      </c>
      <c r="AY251" s="232" t="s">
        <v>132</v>
      </c>
    </row>
    <row r="252" spans="1:65" s="14" customFormat="1" ht="11.25">
      <c r="B252" s="233"/>
      <c r="C252" s="234"/>
      <c r="D252" s="208" t="s">
        <v>142</v>
      </c>
      <c r="E252" s="235" t="s">
        <v>1</v>
      </c>
      <c r="F252" s="236" t="s">
        <v>145</v>
      </c>
      <c r="G252" s="234"/>
      <c r="H252" s="237">
        <v>8</v>
      </c>
      <c r="I252" s="238"/>
      <c r="J252" s="234"/>
      <c r="K252" s="234"/>
      <c r="L252" s="239"/>
      <c r="M252" s="240"/>
      <c r="N252" s="241"/>
      <c r="O252" s="241"/>
      <c r="P252" s="241"/>
      <c r="Q252" s="241"/>
      <c r="R252" s="241"/>
      <c r="S252" s="241"/>
      <c r="T252" s="242"/>
      <c r="AT252" s="243" t="s">
        <v>142</v>
      </c>
      <c r="AU252" s="243" t="s">
        <v>83</v>
      </c>
      <c r="AV252" s="14" t="s">
        <v>139</v>
      </c>
      <c r="AW252" s="14" t="s">
        <v>31</v>
      </c>
      <c r="AX252" s="14" t="s">
        <v>83</v>
      </c>
      <c r="AY252" s="243" t="s">
        <v>132</v>
      </c>
    </row>
    <row r="253" spans="1:65" s="2" customFormat="1" ht="21.75" customHeight="1">
      <c r="A253" s="34"/>
      <c r="B253" s="35"/>
      <c r="C253" s="194" t="s">
        <v>236</v>
      </c>
      <c r="D253" s="194" t="s">
        <v>133</v>
      </c>
      <c r="E253" s="195" t="s">
        <v>987</v>
      </c>
      <c r="F253" s="196" t="s">
        <v>988</v>
      </c>
      <c r="G253" s="197" t="s">
        <v>427</v>
      </c>
      <c r="H253" s="198">
        <v>30.48</v>
      </c>
      <c r="I253" s="199"/>
      <c r="J253" s="200">
        <f>ROUND(I253*H253,2)</f>
        <v>0</v>
      </c>
      <c r="K253" s="196" t="s">
        <v>137</v>
      </c>
      <c r="L253" s="201"/>
      <c r="M253" s="202" t="s">
        <v>1</v>
      </c>
      <c r="N253" s="203" t="s">
        <v>40</v>
      </c>
      <c r="O253" s="71"/>
      <c r="P253" s="204">
        <f>O253*H253</f>
        <v>0</v>
      </c>
      <c r="Q253" s="204">
        <v>1</v>
      </c>
      <c r="R253" s="204">
        <f>Q253*H253</f>
        <v>30.48</v>
      </c>
      <c r="S253" s="204">
        <v>0</v>
      </c>
      <c r="T253" s="205">
        <f>S253*H253</f>
        <v>0</v>
      </c>
      <c r="U253" s="34"/>
      <c r="V253" s="34"/>
      <c r="W253" s="34"/>
      <c r="X253" s="34"/>
      <c r="Y253" s="34"/>
      <c r="Z253" s="34"/>
      <c r="AA253" s="34"/>
      <c r="AB253" s="34"/>
      <c r="AC253" s="34"/>
      <c r="AD253" s="34"/>
      <c r="AE253" s="34"/>
      <c r="AR253" s="206" t="s">
        <v>138</v>
      </c>
      <c r="AT253" s="206" t="s">
        <v>133</v>
      </c>
      <c r="AU253" s="206" t="s">
        <v>83</v>
      </c>
      <c r="AY253" s="17" t="s">
        <v>132</v>
      </c>
      <c r="BE253" s="207">
        <f>IF(N253="základní",J253,0)</f>
        <v>0</v>
      </c>
      <c r="BF253" s="207">
        <f>IF(N253="snížená",J253,0)</f>
        <v>0</v>
      </c>
      <c r="BG253" s="207">
        <f>IF(N253="zákl. přenesená",J253,0)</f>
        <v>0</v>
      </c>
      <c r="BH253" s="207">
        <f>IF(N253="sníž. přenesená",J253,0)</f>
        <v>0</v>
      </c>
      <c r="BI253" s="207">
        <f>IF(N253="nulová",J253,0)</f>
        <v>0</v>
      </c>
      <c r="BJ253" s="17" t="s">
        <v>83</v>
      </c>
      <c r="BK253" s="207">
        <f>ROUND(I253*H253,2)</f>
        <v>0</v>
      </c>
      <c r="BL253" s="17" t="s">
        <v>139</v>
      </c>
      <c r="BM253" s="206" t="s">
        <v>1321</v>
      </c>
    </row>
    <row r="254" spans="1:65" s="2" customFormat="1" ht="11.25">
      <c r="A254" s="34"/>
      <c r="B254" s="35"/>
      <c r="C254" s="36"/>
      <c r="D254" s="208" t="s">
        <v>141</v>
      </c>
      <c r="E254" s="36"/>
      <c r="F254" s="209" t="s">
        <v>988</v>
      </c>
      <c r="G254" s="36"/>
      <c r="H254" s="36"/>
      <c r="I254" s="115"/>
      <c r="J254" s="36"/>
      <c r="K254" s="36"/>
      <c r="L254" s="39"/>
      <c r="M254" s="210"/>
      <c r="N254" s="211"/>
      <c r="O254" s="71"/>
      <c r="P254" s="71"/>
      <c r="Q254" s="71"/>
      <c r="R254" s="71"/>
      <c r="S254" s="71"/>
      <c r="T254" s="72"/>
      <c r="U254" s="34"/>
      <c r="V254" s="34"/>
      <c r="W254" s="34"/>
      <c r="X254" s="34"/>
      <c r="Y254" s="34"/>
      <c r="Z254" s="34"/>
      <c r="AA254" s="34"/>
      <c r="AB254" s="34"/>
      <c r="AC254" s="34"/>
      <c r="AD254" s="34"/>
      <c r="AE254" s="34"/>
      <c r="AT254" s="17" t="s">
        <v>141</v>
      </c>
      <c r="AU254" s="17" t="s">
        <v>83</v>
      </c>
    </row>
    <row r="255" spans="1:65" s="12" customFormat="1" ht="11.25">
      <c r="B255" s="212"/>
      <c r="C255" s="213"/>
      <c r="D255" s="208" t="s">
        <v>142</v>
      </c>
      <c r="E255" s="214" t="s">
        <v>1</v>
      </c>
      <c r="F255" s="215" t="s">
        <v>1322</v>
      </c>
      <c r="G255" s="213"/>
      <c r="H255" s="214" t="s">
        <v>1</v>
      </c>
      <c r="I255" s="216"/>
      <c r="J255" s="213"/>
      <c r="K255" s="213"/>
      <c r="L255" s="217"/>
      <c r="M255" s="218"/>
      <c r="N255" s="219"/>
      <c r="O255" s="219"/>
      <c r="P255" s="219"/>
      <c r="Q255" s="219"/>
      <c r="R255" s="219"/>
      <c r="S255" s="219"/>
      <c r="T255" s="220"/>
      <c r="AT255" s="221" t="s">
        <v>142</v>
      </c>
      <c r="AU255" s="221" t="s">
        <v>83</v>
      </c>
      <c r="AV255" s="12" t="s">
        <v>83</v>
      </c>
      <c r="AW255" s="12" t="s">
        <v>31</v>
      </c>
      <c r="AX255" s="12" t="s">
        <v>75</v>
      </c>
      <c r="AY255" s="221" t="s">
        <v>132</v>
      </c>
    </row>
    <row r="256" spans="1:65" s="13" customFormat="1" ht="11.25">
      <c r="B256" s="222"/>
      <c r="C256" s="223"/>
      <c r="D256" s="208" t="s">
        <v>142</v>
      </c>
      <c r="E256" s="224" t="s">
        <v>1</v>
      </c>
      <c r="F256" s="225" t="s">
        <v>1323</v>
      </c>
      <c r="G256" s="223"/>
      <c r="H256" s="226">
        <v>14.28</v>
      </c>
      <c r="I256" s="227"/>
      <c r="J256" s="223"/>
      <c r="K256" s="223"/>
      <c r="L256" s="228"/>
      <c r="M256" s="229"/>
      <c r="N256" s="230"/>
      <c r="O256" s="230"/>
      <c r="P256" s="230"/>
      <c r="Q256" s="230"/>
      <c r="R256" s="230"/>
      <c r="S256" s="230"/>
      <c r="T256" s="231"/>
      <c r="AT256" s="232" t="s">
        <v>142</v>
      </c>
      <c r="AU256" s="232" t="s">
        <v>83</v>
      </c>
      <c r="AV256" s="13" t="s">
        <v>85</v>
      </c>
      <c r="AW256" s="13" t="s">
        <v>31</v>
      </c>
      <c r="AX256" s="13" t="s">
        <v>75</v>
      </c>
      <c r="AY256" s="232" t="s">
        <v>132</v>
      </c>
    </row>
    <row r="257" spans="1:65" s="12" customFormat="1" ht="11.25">
      <c r="B257" s="212"/>
      <c r="C257" s="213"/>
      <c r="D257" s="208" t="s">
        <v>142</v>
      </c>
      <c r="E257" s="214" t="s">
        <v>1</v>
      </c>
      <c r="F257" s="215" t="s">
        <v>1324</v>
      </c>
      <c r="G257" s="213"/>
      <c r="H257" s="214" t="s">
        <v>1</v>
      </c>
      <c r="I257" s="216"/>
      <c r="J257" s="213"/>
      <c r="K257" s="213"/>
      <c r="L257" s="217"/>
      <c r="M257" s="218"/>
      <c r="N257" s="219"/>
      <c r="O257" s="219"/>
      <c r="P257" s="219"/>
      <c r="Q257" s="219"/>
      <c r="R257" s="219"/>
      <c r="S257" s="219"/>
      <c r="T257" s="220"/>
      <c r="AT257" s="221" t="s">
        <v>142</v>
      </c>
      <c r="AU257" s="221" t="s">
        <v>83</v>
      </c>
      <c r="AV257" s="12" t="s">
        <v>83</v>
      </c>
      <c r="AW257" s="12" t="s">
        <v>31</v>
      </c>
      <c r="AX257" s="12" t="s">
        <v>75</v>
      </c>
      <c r="AY257" s="221" t="s">
        <v>132</v>
      </c>
    </row>
    <row r="258" spans="1:65" s="13" customFormat="1" ht="11.25">
      <c r="B258" s="222"/>
      <c r="C258" s="223"/>
      <c r="D258" s="208" t="s">
        <v>142</v>
      </c>
      <c r="E258" s="224" t="s">
        <v>1</v>
      </c>
      <c r="F258" s="225" t="s">
        <v>1325</v>
      </c>
      <c r="G258" s="223"/>
      <c r="H258" s="226">
        <v>16.2</v>
      </c>
      <c r="I258" s="227"/>
      <c r="J258" s="223"/>
      <c r="K258" s="223"/>
      <c r="L258" s="228"/>
      <c r="M258" s="229"/>
      <c r="N258" s="230"/>
      <c r="O258" s="230"/>
      <c r="P258" s="230"/>
      <c r="Q258" s="230"/>
      <c r="R258" s="230"/>
      <c r="S258" s="230"/>
      <c r="T258" s="231"/>
      <c r="AT258" s="232" t="s">
        <v>142</v>
      </c>
      <c r="AU258" s="232" t="s">
        <v>83</v>
      </c>
      <c r="AV258" s="13" t="s">
        <v>85</v>
      </c>
      <c r="AW258" s="13" t="s">
        <v>31</v>
      </c>
      <c r="AX258" s="13" t="s">
        <v>75</v>
      </c>
      <c r="AY258" s="232" t="s">
        <v>132</v>
      </c>
    </row>
    <row r="259" spans="1:65" s="14" customFormat="1" ht="11.25">
      <c r="B259" s="233"/>
      <c r="C259" s="234"/>
      <c r="D259" s="208" t="s">
        <v>142</v>
      </c>
      <c r="E259" s="235" t="s">
        <v>1</v>
      </c>
      <c r="F259" s="236" t="s">
        <v>145</v>
      </c>
      <c r="G259" s="234"/>
      <c r="H259" s="237">
        <v>30.479999999999997</v>
      </c>
      <c r="I259" s="238"/>
      <c r="J259" s="234"/>
      <c r="K259" s="234"/>
      <c r="L259" s="239"/>
      <c r="M259" s="240"/>
      <c r="N259" s="241"/>
      <c r="O259" s="241"/>
      <c r="P259" s="241"/>
      <c r="Q259" s="241"/>
      <c r="R259" s="241"/>
      <c r="S259" s="241"/>
      <c r="T259" s="242"/>
      <c r="AT259" s="243" t="s">
        <v>142</v>
      </c>
      <c r="AU259" s="243" t="s">
        <v>83</v>
      </c>
      <c r="AV259" s="14" t="s">
        <v>139</v>
      </c>
      <c r="AW259" s="14" t="s">
        <v>31</v>
      </c>
      <c r="AX259" s="14" t="s">
        <v>83</v>
      </c>
      <c r="AY259" s="243" t="s">
        <v>132</v>
      </c>
    </row>
    <row r="260" spans="1:65" s="2" customFormat="1" ht="21.75" customHeight="1">
      <c r="A260" s="34"/>
      <c r="B260" s="35"/>
      <c r="C260" s="194" t="s">
        <v>240</v>
      </c>
      <c r="D260" s="194" t="s">
        <v>133</v>
      </c>
      <c r="E260" s="195" t="s">
        <v>998</v>
      </c>
      <c r="F260" s="196" t="s">
        <v>999</v>
      </c>
      <c r="G260" s="197" t="s">
        <v>427</v>
      </c>
      <c r="H260" s="198">
        <v>30.48</v>
      </c>
      <c r="I260" s="199"/>
      <c r="J260" s="200">
        <f>ROUND(I260*H260,2)</f>
        <v>0</v>
      </c>
      <c r="K260" s="196" t="s">
        <v>137</v>
      </c>
      <c r="L260" s="201"/>
      <c r="M260" s="202" t="s">
        <v>1</v>
      </c>
      <c r="N260" s="203" t="s">
        <v>40</v>
      </c>
      <c r="O260" s="71"/>
      <c r="P260" s="204">
        <f>O260*H260</f>
        <v>0</v>
      </c>
      <c r="Q260" s="204">
        <v>1</v>
      </c>
      <c r="R260" s="204">
        <f>Q260*H260</f>
        <v>30.48</v>
      </c>
      <c r="S260" s="204">
        <v>0</v>
      </c>
      <c r="T260" s="205">
        <f>S260*H260</f>
        <v>0</v>
      </c>
      <c r="U260" s="34"/>
      <c r="V260" s="34"/>
      <c r="W260" s="34"/>
      <c r="X260" s="34"/>
      <c r="Y260" s="34"/>
      <c r="Z260" s="34"/>
      <c r="AA260" s="34"/>
      <c r="AB260" s="34"/>
      <c r="AC260" s="34"/>
      <c r="AD260" s="34"/>
      <c r="AE260" s="34"/>
      <c r="AR260" s="206" t="s">
        <v>138</v>
      </c>
      <c r="AT260" s="206" t="s">
        <v>133</v>
      </c>
      <c r="AU260" s="206" t="s">
        <v>83</v>
      </c>
      <c r="AY260" s="17" t="s">
        <v>132</v>
      </c>
      <c r="BE260" s="207">
        <f>IF(N260="základní",J260,0)</f>
        <v>0</v>
      </c>
      <c r="BF260" s="207">
        <f>IF(N260="snížená",J260,0)</f>
        <v>0</v>
      </c>
      <c r="BG260" s="207">
        <f>IF(N260="zákl. přenesená",J260,0)</f>
        <v>0</v>
      </c>
      <c r="BH260" s="207">
        <f>IF(N260="sníž. přenesená",J260,0)</f>
        <v>0</v>
      </c>
      <c r="BI260" s="207">
        <f>IF(N260="nulová",J260,0)</f>
        <v>0</v>
      </c>
      <c r="BJ260" s="17" t="s">
        <v>83</v>
      </c>
      <c r="BK260" s="207">
        <f>ROUND(I260*H260,2)</f>
        <v>0</v>
      </c>
      <c r="BL260" s="17" t="s">
        <v>139</v>
      </c>
      <c r="BM260" s="206" t="s">
        <v>1326</v>
      </c>
    </row>
    <row r="261" spans="1:65" s="2" customFormat="1" ht="11.25">
      <c r="A261" s="34"/>
      <c r="B261" s="35"/>
      <c r="C261" s="36"/>
      <c r="D261" s="208" t="s">
        <v>141</v>
      </c>
      <c r="E261" s="36"/>
      <c r="F261" s="209" t="s">
        <v>999</v>
      </c>
      <c r="G261" s="36"/>
      <c r="H261" s="36"/>
      <c r="I261" s="115"/>
      <c r="J261" s="36"/>
      <c r="K261" s="36"/>
      <c r="L261" s="39"/>
      <c r="M261" s="210"/>
      <c r="N261" s="211"/>
      <c r="O261" s="71"/>
      <c r="P261" s="71"/>
      <c r="Q261" s="71"/>
      <c r="R261" s="71"/>
      <c r="S261" s="71"/>
      <c r="T261" s="72"/>
      <c r="U261" s="34"/>
      <c r="V261" s="34"/>
      <c r="W261" s="34"/>
      <c r="X261" s="34"/>
      <c r="Y261" s="34"/>
      <c r="Z261" s="34"/>
      <c r="AA261" s="34"/>
      <c r="AB261" s="34"/>
      <c r="AC261" s="34"/>
      <c r="AD261" s="34"/>
      <c r="AE261" s="34"/>
      <c r="AT261" s="17" t="s">
        <v>141</v>
      </c>
      <c r="AU261" s="17" t="s">
        <v>83</v>
      </c>
    </row>
    <row r="262" spans="1:65" s="12" customFormat="1" ht="11.25">
      <c r="B262" s="212"/>
      <c r="C262" s="213"/>
      <c r="D262" s="208" t="s">
        <v>142</v>
      </c>
      <c r="E262" s="214" t="s">
        <v>1</v>
      </c>
      <c r="F262" s="215" t="s">
        <v>1322</v>
      </c>
      <c r="G262" s="213"/>
      <c r="H262" s="214" t="s">
        <v>1</v>
      </c>
      <c r="I262" s="216"/>
      <c r="J262" s="213"/>
      <c r="K262" s="213"/>
      <c r="L262" s="217"/>
      <c r="M262" s="218"/>
      <c r="N262" s="219"/>
      <c r="O262" s="219"/>
      <c r="P262" s="219"/>
      <c r="Q262" s="219"/>
      <c r="R262" s="219"/>
      <c r="S262" s="219"/>
      <c r="T262" s="220"/>
      <c r="AT262" s="221" t="s">
        <v>142</v>
      </c>
      <c r="AU262" s="221" t="s">
        <v>83</v>
      </c>
      <c r="AV262" s="12" t="s">
        <v>83</v>
      </c>
      <c r="AW262" s="12" t="s">
        <v>31</v>
      </c>
      <c r="AX262" s="12" t="s">
        <v>75</v>
      </c>
      <c r="AY262" s="221" t="s">
        <v>132</v>
      </c>
    </row>
    <row r="263" spans="1:65" s="13" customFormat="1" ht="11.25">
      <c r="B263" s="222"/>
      <c r="C263" s="223"/>
      <c r="D263" s="208" t="s">
        <v>142</v>
      </c>
      <c r="E263" s="224" t="s">
        <v>1</v>
      </c>
      <c r="F263" s="225" t="s">
        <v>1323</v>
      </c>
      <c r="G263" s="223"/>
      <c r="H263" s="226">
        <v>14.28</v>
      </c>
      <c r="I263" s="227"/>
      <c r="J263" s="223"/>
      <c r="K263" s="223"/>
      <c r="L263" s="228"/>
      <c r="M263" s="229"/>
      <c r="N263" s="230"/>
      <c r="O263" s="230"/>
      <c r="P263" s="230"/>
      <c r="Q263" s="230"/>
      <c r="R263" s="230"/>
      <c r="S263" s="230"/>
      <c r="T263" s="231"/>
      <c r="AT263" s="232" t="s">
        <v>142</v>
      </c>
      <c r="AU263" s="232" t="s">
        <v>83</v>
      </c>
      <c r="AV263" s="13" t="s">
        <v>85</v>
      </c>
      <c r="AW263" s="13" t="s">
        <v>31</v>
      </c>
      <c r="AX263" s="13" t="s">
        <v>75</v>
      </c>
      <c r="AY263" s="232" t="s">
        <v>132</v>
      </c>
    </row>
    <row r="264" spans="1:65" s="12" customFormat="1" ht="11.25">
      <c r="B264" s="212"/>
      <c r="C264" s="213"/>
      <c r="D264" s="208" t="s">
        <v>142</v>
      </c>
      <c r="E264" s="214" t="s">
        <v>1</v>
      </c>
      <c r="F264" s="215" t="s">
        <v>1324</v>
      </c>
      <c r="G264" s="213"/>
      <c r="H264" s="214" t="s">
        <v>1</v>
      </c>
      <c r="I264" s="216"/>
      <c r="J264" s="213"/>
      <c r="K264" s="213"/>
      <c r="L264" s="217"/>
      <c r="M264" s="218"/>
      <c r="N264" s="219"/>
      <c r="O264" s="219"/>
      <c r="P264" s="219"/>
      <c r="Q264" s="219"/>
      <c r="R264" s="219"/>
      <c r="S264" s="219"/>
      <c r="T264" s="220"/>
      <c r="AT264" s="221" t="s">
        <v>142</v>
      </c>
      <c r="AU264" s="221" t="s">
        <v>83</v>
      </c>
      <c r="AV264" s="12" t="s">
        <v>83</v>
      </c>
      <c r="AW264" s="12" t="s">
        <v>31</v>
      </c>
      <c r="AX264" s="12" t="s">
        <v>75</v>
      </c>
      <c r="AY264" s="221" t="s">
        <v>132</v>
      </c>
    </row>
    <row r="265" spans="1:65" s="13" customFormat="1" ht="11.25">
      <c r="B265" s="222"/>
      <c r="C265" s="223"/>
      <c r="D265" s="208" t="s">
        <v>142</v>
      </c>
      <c r="E265" s="224" t="s">
        <v>1</v>
      </c>
      <c r="F265" s="225" t="s">
        <v>1325</v>
      </c>
      <c r="G265" s="223"/>
      <c r="H265" s="226">
        <v>16.2</v>
      </c>
      <c r="I265" s="227"/>
      <c r="J265" s="223"/>
      <c r="K265" s="223"/>
      <c r="L265" s="228"/>
      <c r="M265" s="229"/>
      <c r="N265" s="230"/>
      <c r="O265" s="230"/>
      <c r="P265" s="230"/>
      <c r="Q265" s="230"/>
      <c r="R265" s="230"/>
      <c r="S265" s="230"/>
      <c r="T265" s="231"/>
      <c r="AT265" s="232" t="s">
        <v>142</v>
      </c>
      <c r="AU265" s="232" t="s">
        <v>83</v>
      </c>
      <c r="AV265" s="13" t="s">
        <v>85</v>
      </c>
      <c r="AW265" s="13" t="s">
        <v>31</v>
      </c>
      <c r="AX265" s="13" t="s">
        <v>75</v>
      </c>
      <c r="AY265" s="232" t="s">
        <v>132</v>
      </c>
    </row>
    <row r="266" spans="1:65" s="14" customFormat="1" ht="11.25">
      <c r="B266" s="233"/>
      <c r="C266" s="234"/>
      <c r="D266" s="208" t="s">
        <v>142</v>
      </c>
      <c r="E266" s="235" t="s">
        <v>1</v>
      </c>
      <c r="F266" s="236" t="s">
        <v>145</v>
      </c>
      <c r="G266" s="234"/>
      <c r="H266" s="237">
        <v>30.479999999999997</v>
      </c>
      <c r="I266" s="238"/>
      <c r="J266" s="234"/>
      <c r="K266" s="234"/>
      <c r="L266" s="239"/>
      <c r="M266" s="240"/>
      <c r="N266" s="241"/>
      <c r="O266" s="241"/>
      <c r="P266" s="241"/>
      <c r="Q266" s="241"/>
      <c r="R266" s="241"/>
      <c r="S266" s="241"/>
      <c r="T266" s="242"/>
      <c r="AT266" s="243" t="s">
        <v>142</v>
      </c>
      <c r="AU266" s="243" t="s">
        <v>83</v>
      </c>
      <c r="AV266" s="14" t="s">
        <v>139</v>
      </c>
      <c r="AW266" s="14" t="s">
        <v>31</v>
      </c>
      <c r="AX266" s="14" t="s">
        <v>83</v>
      </c>
      <c r="AY266" s="243" t="s">
        <v>132</v>
      </c>
    </row>
    <row r="267" spans="1:65" s="2" customFormat="1" ht="21.75" customHeight="1">
      <c r="A267" s="34"/>
      <c r="B267" s="35"/>
      <c r="C267" s="194" t="s">
        <v>7</v>
      </c>
      <c r="D267" s="194" t="s">
        <v>133</v>
      </c>
      <c r="E267" s="195" t="s">
        <v>1001</v>
      </c>
      <c r="F267" s="196" t="s">
        <v>1002</v>
      </c>
      <c r="G267" s="197" t="s">
        <v>1003</v>
      </c>
      <c r="H267" s="198">
        <v>60</v>
      </c>
      <c r="I267" s="199"/>
      <c r="J267" s="200">
        <f>ROUND(I267*H267,2)</f>
        <v>0</v>
      </c>
      <c r="K267" s="196" t="s">
        <v>137</v>
      </c>
      <c r="L267" s="201"/>
      <c r="M267" s="202" t="s">
        <v>1</v>
      </c>
      <c r="N267" s="203" t="s">
        <v>40</v>
      </c>
      <c r="O267" s="71"/>
      <c r="P267" s="204">
        <f>O267*H267</f>
        <v>0</v>
      </c>
      <c r="Q267" s="204">
        <v>1E-3</v>
      </c>
      <c r="R267" s="204">
        <f>Q267*H267</f>
        <v>0.06</v>
      </c>
      <c r="S267" s="204">
        <v>0</v>
      </c>
      <c r="T267" s="205">
        <f>S267*H267</f>
        <v>0</v>
      </c>
      <c r="U267" s="34"/>
      <c r="V267" s="34"/>
      <c r="W267" s="34"/>
      <c r="X267" s="34"/>
      <c r="Y267" s="34"/>
      <c r="Z267" s="34"/>
      <c r="AA267" s="34"/>
      <c r="AB267" s="34"/>
      <c r="AC267" s="34"/>
      <c r="AD267" s="34"/>
      <c r="AE267" s="34"/>
      <c r="AR267" s="206" t="s">
        <v>138</v>
      </c>
      <c r="AT267" s="206" t="s">
        <v>133</v>
      </c>
      <c r="AU267" s="206" t="s">
        <v>83</v>
      </c>
      <c r="AY267" s="17" t="s">
        <v>132</v>
      </c>
      <c r="BE267" s="207">
        <f>IF(N267="základní",J267,0)</f>
        <v>0</v>
      </c>
      <c r="BF267" s="207">
        <f>IF(N267="snížená",J267,0)</f>
        <v>0</v>
      </c>
      <c r="BG267" s="207">
        <f>IF(N267="zákl. přenesená",J267,0)</f>
        <v>0</v>
      </c>
      <c r="BH267" s="207">
        <f>IF(N267="sníž. přenesená",J267,0)</f>
        <v>0</v>
      </c>
      <c r="BI267" s="207">
        <f>IF(N267="nulová",J267,0)</f>
        <v>0</v>
      </c>
      <c r="BJ267" s="17" t="s">
        <v>83</v>
      </c>
      <c r="BK267" s="207">
        <f>ROUND(I267*H267,2)</f>
        <v>0</v>
      </c>
      <c r="BL267" s="17" t="s">
        <v>139</v>
      </c>
      <c r="BM267" s="206" t="s">
        <v>1327</v>
      </c>
    </row>
    <row r="268" spans="1:65" s="2" customFormat="1" ht="11.25">
      <c r="A268" s="34"/>
      <c r="B268" s="35"/>
      <c r="C268" s="36"/>
      <c r="D268" s="208" t="s">
        <v>141</v>
      </c>
      <c r="E268" s="36"/>
      <c r="F268" s="209" t="s">
        <v>1002</v>
      </c>
      <c r="G268" s="36"/>
      <c r="H268" s="36"/>
      <c r="I268" s="115"/>
      <c r="J268" s="36"/>
      <c r="K268" s="36"/>
      <c r="L268" s="39"/>
      <c r="M268" s="210"/>
      <c r="N268" s="211"/>
      <c r="O268" s="71"/>
      <c r="P268" s="71"/>
      <c r="Q268" s="71"/>
      <c r="R268" s="71"/>
      <c r="S268" s="71"/>
      <c r="T268" s="72"/>
      <c r="U268" s="34"/>
      <c r="V268" s="34"/>
      <c r="W268" s="34"/>
      <c r="X268" s="34"/>
      <c r="Y268" s="34"/>
      <c r="Z268" s="34"/>
      <c r="AA268" s="34"/>
      <c r="AB268" s="34"/>
      <c r="AC268" s="34"/>
      <c r="AD268" s="34"/>
      <c r="AE268" s="34"/>
      <c r="AT268" s="17" t="s">
        <v>141</v>
      </c>
      <c r="AU268" s="17" t="s">
        <v>83</v>
      </c>
    </row>
    <row r="269" spans="1:65" s="13" customFormat="1" ht="11.25">
      <c r="B269" s="222"/>
      <c r="C269" s="223"/>
      <c r="D269" s="208" t="s">
        <v>142</v>
      </c>
      <c r="E269" s="224" t="s">
        <v>1</v>
      </c>
      <c r="F269" s="225" t="s">
        <v>440</v>
      </c>
      <c r="G269" s="223"/>
      <c r="H269" s="226">
        <v>60</v>
      </c>
      <c r="I269" s="227"/>
      <c r="J269" s="223"/>
      <c r="K269" s="223"/>
      <c r="L269" s="228"/>
      <c r="M269" s="229"/>
      <c r="N269" s="230"/>
      <c r="O269" s="230"/>
      <c r="P269" s="230"/>
      <c r="Q269" s="230"/>
      <c r="R269" s="230"/>
      <c r="S269" s="230"/>
      <c r="T269" s="231"/>
      <c r="AT269" s="232" t="s">
        <v>142</v>
      </c>
      <c r="AU269" s="232" t="s">
        <v>83</v>
      </c>
      <c r="AV269" s="13" t="s">
        <v>85</v>
      </c>
      <c r="AW269" s="13" t="s">
        <v>31</v>
      </c>
      <c r="AX269" s="13" t="s">
        <v>75</v>
      </c>
      <c r="AY269" s="232" t="s">
        <v>132</v>
      </c>
    </row>
    <row r="270" spans="1:65" s="14" customFormat="1" ht="11.25">
      <c r="B270" s="233"/>
      <c r="C270" s="234"/>
      <c r="D270" s="208" t="s">
        <v>142</v>
      </c>
      <c r="E270" s="235" t="s">
        <v>1</v>
      </c>
      <c r="F270" s="236" t="s">
        <v>145</v>
      </c>
      <c r="G270" s="234"/>
      <c r="H270" s="237">
        <v>60</v>
      </c>
      <c r="I270" s="238"/>
      <c r="J270" s="234"/>
      <c r="K270" s="234"/>
      <c r="L270" s="239"/>
      <c r="M270" s="240"/>
      <c r="N270" s="241"/>
      <c r="O270" s="241"/>
      <c r="P270" s="241"/>
      <c r="Q270" s="241"/>
      <c r="R270" s="241"/>
      <c r="S270" s="241"/>
      <c r="T270" s="242"/>
      <c r="AT270" s="243" t="s">
        <v>142</v>
      </c>
      <c r="AU270" s="243" t="s">
        <v>83</v>
      </c>
      <c r="AV270" s="14" t="s">
        <v>139</v>
      </c>
      <c r="AW270" s="14" t="s">
        <v>31</v>
      </c>
      <c r="AX270" s="14" t="s">
        <v>83</v>
      </c>
      <c r="AY270" s="243" t="s">
        <v>132</v>
      </c>
    </row>
    <row r="271" spans="1:65" s="2" customFormat="1" ht="21.75" customHeight="1">
      <c r="A271" s="34"/>
      <c r="B271" s="35"/>
      <c r="C271" s="194" t="s">
        <v>247</v>
      </c>
      <c r="D271" s="194" t="s">
        <v>133</v>
      </c>
      <c r="E271" s="195" t="s">
        <v>967</v>
      </c>
      <c r="F271" s="196" t="s">
        <v>968</v>
      </c>
      <c r="G271" s="197" t="s">
        <v>149</v>
      </c>
      <c r="H271" s="198">
        <v>5</v>
      </c>
      <c r="I271" s="199"/>
      <c r="J271" s="200">
        <f>ROUND(I271*H271,2)</f>
        <v>0</v>
      </c>
      <c r="K271" s="196" t="s">
        <v>137</v>
      </c>
      <c r="L271" s="201"/>
      <c r="M271" s="202" t="s">
        <v>1</v>
      </c>
      <c r="N271" s="203" t="s">
        <v>40</v>
      </c>
      <c r="O271" s="71"/>
      <c r="P271" s="204">
        <f>O271*H271</f>
        <v>0</v>
      </c>
      <c r="Q271" s="204">
        <v>0.88</v>
      </c>
      <c r="R271" s="204">
        <f>Q271*H271</f>
        <v>4.4000000000000004</v>
      </c>
      <c r="S271" s="204">
        <v>0</v>
      </c>
      <c r="T271" s="205">
        <f>S271*H271</f>
        <v>0</v>
      </c>
      <c r="U271" s="34"/>
      <c r="V271" s="34"/>
      <c r="W271" s="34"/>
      <c r="X271" s="34"/>
      <c r="Y271" s="34"/>
      <c r="Z271" s="34"/>
      <c r="AA271" s="34"/>
      <c r="AB271" s="34"/>
      <c r="AC271" s="34"/>
      <c r="AD271" s="34"/>
      <c r="AE271" s="34"/>
      <c r="AR271" s="206" t="s">
        <v>138</v>
      </c>
      <c r="AT271" s="206" t="s">
        <v>133</v>
      </c>
      <c r="AU271" s="206" t="s">
        <v>83</v>
      </c>
      <c r="AY271" s="17" t="s">
        <v>132</v>
      </c>
      <c r="BE271" s="207">
        <f>IF(N271="základní",J271,0)</f>
        <v>0</v>
      </c>
      <c r="BF271" s="207">
        <f>IF(N271="snížená",J271,0)</f>
        <v>0</v>
      </c>
      <c r="BG271" s="207">
        <f>IF(N271="zákl. přenesená",J271,0)</f>
        <v>0</v>
      </c>
      <c r="BH271" s="207">
        <f>IF(N271="sníž. přenesená",J271,0)</f>
        <v>0</v>
      </c>
      <c r="BI271" s="207">
        <f>IF(N271="nulová",J271,0)</f>
        <v>0</v>
      </c>
      <c r="BJ271" s="17" t="s">
        <v>83</v>
      </c>
      <c r="BK271" s="207">
        <f>ROUND(I271*H271,2)</f>
        <v>0</v>
      </c>
      <c r="BL271" s="17" t="s">
        <v>139</v>
      </c>
      <c r="BM271" s="206" t="s">
        <v>1328</v>
      </c>
    </row>
    <row r="272" spans="1:65" s="2" customFormat="1" ht="11.25">
      <c r="A272" s="34"/>
      <c r="B272" s="35"/>
      <c r="C272" s="36"/>
      <c r="D272" s="208" t="s">
        <v>141</v>
      </c>
      <c r="E272" s="36"/>
      <c r="F272" s="209" t="s">
        <v>968</v>
      </c>
      <c r="G272" s="36"/>
      <c r="H272" s="36"/>
      <c r="I272" s="115"/>
      <c r="J272" s="36"/>
      <c r="K272" s="36"/>
      <c r="L272" s="39"/>
      <c r="M272" s="210"/>
      <c r="N272" s="211"/>
      <c r="O272" s="71"/>
      <c r="P272" s="71"/>
      <c r="Q272" s="71"/>
      <c r="R272" s="71"/>
      <c r="S272" s="71"/>
      <c r="T272" s="72"/>
      <c r="U272" s="34"/>
      <c r="V272" s="34"/>
      <c r="W272" s="34"/>
      <c r="X272" s="34"/>
      <c r="Y272" s="34"/>
      <c r="Z272" s="34"/>
      <c r="AA272" s="34"/>
      <c r="AB272" s="34"/>
      <c r="AC272" s="34"/>
      <c r="AD272" s="34"/>
      <c r="AE272" s="34"/>
      <c r="AT272" s="17" t="s">
        <v>141</v>
      </c>
      <c r="AU272" s="17" t="s">
        <v>83</v>
      </c>
    </row>
    <row r="273" spans="1:65" s="12" customFormat="1" ht="11.25">
      <c r="B273" s="212"/>
      <c r="C273" s="213"/>
      <c r="D273" s="208" t="s">
        <v>142</v>
      </c>
      <c r="E273" s="214" t="s">
        <v>1</v>
      </c>
      <c r="F273" s="215" t="s">
        <v>1329</v>
      </c>
      <c r="G273" s="213"/>
      <c r="H273" s="214" t="s">
        <v>1</v>
      </c>
      <c r="I273" s="216"/>
      <c r="J273" s="213"/>
      <c r="K273" s="213"/>
      <c r="L273" s="217"/>
      <c r="M273" s="218"/>
      <c r="N273" s="219"/>
      <c r="O273" s="219"/>
      <c r="P273" s="219"/>
      <c r="Q273" s="219"/>
      <c r="R273" s="219"/>
      <c r="S273" s="219"/>
      <c r="T273" s="220"/>
      <c r="AT273" s="221" t="s">
        <v>142</v>
      </c>
      <c r="AU273" s="221" t="s">
        <v>83</v>
      </c>
      <c r="AV273" s="12" t="s">
        <v>83</v>
      </c>
      <c r="AW273" s="12" t="s">
        <v>31</v>
      </c>
      <c r="AX273" s="12" t="s">
        <v>75</v>
      </c>
      <c r="AY273" s="221" t="s">
        <v>132</v>
      </c>
    </row>
    <row r="274" spans="1:65" s="13" customFormat="1" ht="11.25">
      <c r="B274" s="222"/>
      <c r="C274" s="223"/>
      <c r="D274" s="208" t="s">
        <v>142</v>
      </c>
      <c r="E274" s="224" t="s">
        <v>1</v>
      </c>
      <c r="F274" s="225" t="s">
        <v>171</v>
      </c>
      <c r="G274" s="223"/>
      <c r="H274" s="226">
        <v>5</v>
      </c>
      <c r="I274" s="227"/>
      <c r="J274" s="223"/>
      <c r="K274" s="223"/>
      <c r="L274" s="228"/>
      <c r="M274" s="229"/>
      <c r="N274" s="230"/>
      <c r="O274" s="230"/>
      <c r="P274" s="230"/>
      <c r="Q274" s="230"/>
      <c r="R274" s="230"/>
      <c r="S274" s="230"/>
      <c r="T274" s="231"/>
      <c r="AT274" s="232" t="s">
        <v>142</v>
      </c>
      <c r="AU274" s="232" t="s">
        <v>83</v>
      </c>
      <c r="AV274" s="13" t="s">
        <v>85</v>
      </c>
      <c r="AW274" s="13" t="s">
        <v>31</v>
      </c>
      <c r="AX274" s="13" t="s">
        <v>75</v>
      </c>
      <c r="AY274" s="232" t="s">
        <v>132</v>
      </c>
    </row>
    <row r="275" spans="1:65" s="14" customFormat="1" ht="11.25">
      <c r="B275" s="233"/>
      <c r="C275" s="234"/>
      <c r="D275" s="208" t="s">
        <v>142</v>
      </c>
      <c r="E275" s="235" t="s">
        <v>1</v>
      </c>
      <c r="F275" s="236" t="s">
        <v>145</v>
      </c>
      <c r="G275" s="234"/>
      <c r="H275" s="237">
        <v>5</v>
      </c>
      <c r="I275" s="238"/>
      <c r="J275" s="234"/>
      <c r="K275" s="234"/>
      <c r="L275" s="239"/>
      <c r="M275" s="240"/>
      <c r="N275" s="241"/>
      <c r="O275" s="241"/>
      <c r="P275" s="241"/>
      <c r="Q275" s="241"/>
      <c r="R275" s="241"/>
      <c r="S275" s="241"/>
      <c r="T275" s="242"/>
      <c r="AT275" s="243" t="s">
        <v>142</v>
      </c>
      <c r="AU275" s="243" t="s">
        <v>83</v>
      </c>
      <c r="AV275" s="14" t="s">
        <v>139</v>
      </c>
      <c r="AW275" s="14" t="s">
        <v>31</v>
      </c>
      <c r="AX275" s="14" t="s">
        <v>83</v>
      </c>
      <c r="AY275" s="243" t="s">
        <v>132</v>
      </c>
    </row>
    <row r="276" spans="1:65" s="2" customFormat="1" ht="21.75" customHeight="1">
      <c r="A276" s="34"/>
      <c r="B276" s="35"/>
      <c r="C276" s="194" t="s">
        <v>251</v>
      </c>
      <c r="D276" s="194" t="s">
        <v>133</v>
      </c>
      <c r="E276" s="195" t="s">
        <v>971</v>
      </c>
      <c r="F276" s="196" t="s">
        <v>972</v>
      </c>
      <c r="G276" s="197" t="s">
        <v>149</v>
      </c>
      <c r="H276" s="198">
        <v>1</v>
      </c>
      <c r="I276" s="199"/>
      <c r="J276" s="200">
        <f>ROUND(I276*H276,2)</f>
        <v>0</v>
      </c>
      <c r="K276" s="196" t="s">
        <v>137</v>
      </c>
      <c r="L276" s="201"/>
      <c r="M276" s="202" t="s">
        <v>1</v>
      </c>
      <c r="N276" s="203" t="s">
        <v>40</v>
      </c>
      <c r="O276" s="71"/>
      <c r="P276" s="204">
        <f>O276*H276</f>
        <v>0</v>
      </c>
      <c r="Q276" s="204">
        <v>0.90200000000000002</v>
      </c>
      <c r="R276" s="204">
        <f>Q276*H276</f>
        <v>0.90200000000000002</v>
      </c>
      <c r="S276" s="204">
        <v>0</v>
      </c>
      <c r="T276" s="205">
        <f>S276*H276</f>
        <v>0</v>
      </c>
      <c r="U276" s="34"/>
      <c r="V276" s="34"/>
      <c r="W276" s="34"/>
      <c r="X276" s="34"/>
      <c r="Y276" s="34"/>
      <c r="Z276" s="34"/>
      <c r="AA276" s="34"/>
      <c r="AB276" s="34"/>
      <c r="AC276" s="34"/>
      <c r="AD276" s="34"/>
      <c r="AE276" s="34"/>
      <c r="AR276" s="206" t="s">
        <v>138</v>
      </c>
      <c r="AT276" s="206" t="s">
        <v>133</v>
      </c>
      <c r="AU276" s="206" t="s">
        <v>83</v>
      </c>
      <c r="AY276" s="17" t="s">
        <v>132</v>
      </c>
      <c r="BE276" s="207">
        <f>IF(N276="základní",J276,0)</f>
        <v>0</v>
      </c>
      <c r="BF276" s="207">
        <f>IF(N276="snížená",J276,0)</f>
        <v>0</v>
      </c>
      <c r="BG276" s="207">
        <f>IF(N276="zákl. přenesená",J276,0)</f>
        <v>0</v>
      </c>
      <c r="BH276" s="207">
        <f>IF(N276="sníž. přenesená",J276,0)</f>
        <v>0</v>
      </c>
      <c r="BI276" s="207">
        <f>IF(N276="nulová",J276,0)</f>
        <v>0</v>
      </c>
      <c r="BJ276" s="17" t="s">
        <v>83</v>
      </c>
      <c r="BK276" s="207">
        <f>ROUND(I276*H276,2)</f>
        <v>0</v>
      </c>
      <c r="BL276" s="17" t="s">
        <v>139</v>
      </c>
      <c r="BM276" s="206" t="s">
        <v>1330</v>
      </c>
    </row>
    <row r="277" spans="1:65" s="2" customFormat="1" ht="11.25">
      <c r="A277" s="34"/>
      <c r="B277" s="35"/>
      <c r="C277" s="36"/>
      <c r="D277" s="208" t="s">
        <v>141</v>
      </c>
      <c r="E277" s="36"/>
      <c r="F277" s="209" t="s">
        <v>972</v>
      </c>
      <c r="G277" s="36"/>
      <c r="H277" s="36"/>
      <c r="I277" s="115"/>
      <c r="J277" s="36"/>
      <c r="K277" s="36"/>
      <c r="L277" s="39"/>
      <c r="M277" s="210"/>
      <c r="N277" s="211"/>
      <c r="O277" s="71"/>
      <c r="P277" s="71"/>
      <c r="Q277" s="71"/>
      <c r="R277" s="71"/>
      <c r="S277" s="71"/>
      <c r="T277" s="72"/>
      <c r="U277" s="34"/>
      <c r="V277" s="34"/>
      <c r="W277" s="34"/>
      <c r="X277" s="34"/>
      <c r="Y277" s="34"/>
      <c r="Z277" s="34"/>
      <c r="AA277" s="34"/>
      <c r="AB277" s="34"/>
      <c r="AC277" s="34"/>
      <c r="AD277" s="34"/>
      <c r="AE277" s="34"/>
      <c r="AT277" s="17" t="s">
        <v>141</v>
      </c>
      <c r="AU277" s="17" t="s">
        <v>83</v>
      </c>
    </row>
    <row r="278" spans="1:65" s="12" customFormat="1" ht="11.25">
      <c r="B278" s="212"/>
      <c r="C278" s="213"/>
      <c r="D278" s="208" t="s">
        <v>142</v>
      </c>
      <c r="E278" s="214" t="s">
        <v>1</v>
      </c>
      <c r="F278" s="215" t="s">
        <v>1329</v>
      </c>
      <c r="G278" s="213"/>
      <c r="H278" s="214" t="s">
        <v>1</v>
      </c>
      <c r="I278" s="216"/>
      <c r="J278" s="213"/>
      <c r="K278" s="213"/>
      <c r="L278" s="217"/>
      <c r="M278" s="218"/>
      <c r="N278" s="219"/>
      <c r="O278" s="219"/>
      <c r="P278" s="219"/>
      <c r="Q278" s="219"/>
      <c r="R278" s="219"/>
      <c r="S278" s="219"/>
      <c r="T278" s="220"/>
      <c r="AT278" s="221" t="s">
        <v>142</v>
      </c>
      <c r="AU278" s="221" t="s">
        <v>83</v>
      </c>
      <c r="AV278" s="12" t="s">
        <v>83</v>
      </c>
      <c r="AW278" s="12" t="s">
        <v>31</v>
      </c>
      <c r="AX278" s="12" t="s">
        <v>75</v>
      </c>
      <c r="AY278" s="221" t="s">
        <v>132</v>
      </c>
    </row>
    <row r="279" spans="1:65" s="13" customFormat="1" ht="11.25">
      <c r="B279" s="222"/>
      <c r="C279" s="223"/>
      <c r="D279" s="208" t="s">
        <v>142</v>
      </c>
      <c r="E279" s="224" t="s">
        <v>1</v>
      </c>
      <c r="F279" s="225" t="s">
        <v>83</v>
      </c>
      <c r="G279" s="223"/>
      <c r="H279" s="226">
        <v>1</v>
      </c>
      <c r="I279" s="227"/>
      <c r="J279" s="223"/>
      <c r="K279" s="223"/>
      <c r="L279" s="228"/>
      <c r="M279" s="229"/>
      <c r="N279" s="230"/>
      <c r="O279" s="230"/>
      <c r="P279" s="230"/>
      <c r="Q279" s="230"/>
      <c r="R279" s="230"/>
      <c r="S279" s="230"/>
      <c r="T279" s="231"/>
      <c r="AT279" s="232" t="s">
        <v>142</v>
      </c>
      <c r="AU279" s="232" t="s">
        <v>83</v>
      </c>
      <c r="AV279" s="13" t="s">
        <v>85</v>
      </c>
      <c r="AW279" s="13" t="s">
        <v>31</v>
      </c>
      <c r="AX279" s="13" t="s">
        <v>75</v>
      </c>
      <c r="AY279" s="232" t="s">
        <v>132</v>
      </c>
    </row>
    <row r="280" spans="1:65" s="14" customFormat="1" ht="11.25">
      <c r="B280" s="233"/>
      <c r="C280" s="234"/>
      <c r="D280" s="208" t="s">
        <v>142</v>
      </c>
      <c r="E280" s="235" t="s">
        <v>1</v>
      </c>
      <c r="F280" s="236" t="s">
        <v>145</v>
      </c>
      <c r="G280" s="234"/>
      <c r="H280" s="237">
        <v>1</v>
      </c>
      <c r="I280" s="238"/>
      <c r="J280" s="234"/>
      <c r="K280" s="234"/>
      <c r="L280" s="239"/>
      <c r="M280" s="240"/>
      <c r="N280" s="241"/>
      <c r="O280" s="241"/>
      <c r="P280" s="241"/>
      <c r="Q280" s="241"/>
      <c r="R280" s="241"/>
      <c r="S280" s="241"/>
      <c r="T280" s="242"/>
      <c r="AT280" s="243" t="s">
        <v>142</v>
      </c>
      <c r="AU280" s="243" t="s">
        <v>83</v>
      </c>
      <c r="AV280" s="14" t="s">
        <v>139</v>
      </c>
      <c r="AW280" s="14" t="s">
        <v>31</v>
      </c>
      <c r="AX280" s="14" t="s">
        <v>83</v>
      </c>
      <c r="AY280" s="243" t="s">
        <v>132</v>
      </c>
    </row>
    <row r="281" spans="1:65" s="2" customFormat="1" ht="21.75" customHeight="1">
      <c r="A281" s="34"/>
      <c r="B281" s="35"/>
      <c r="C281" s="194" t="s">
        <v>256</v>
      </c>
      <c r="D281" s="194" t="s">
        <v>133</v>
      </c>
      <c r="E281" s="195" t="s">
        <v>974</v>
      </c>
      <c r="F281" s="196" t="s">
        <v>975</v>
      </c>
      <c r="G281" s="197" t="s">
        <v>149</v>
      </c>
      <c r="H281" s="198">
        <v>2</v>
      </c>
      <c r="I281" s="199"/>
      <c r="J281" s="200">
        <f>ROUND(I281*H281,2)</f>
        <v>0</v>
      </c>
      <c r="K281" s="196" t="s">
        <v>137</v>
      </c>
      <c r="L281" s="201"/>
      <c r="M281" s="202" t="s">
        <v>1</v>
      </c>
      <c r="N281" s="203" t="s">
        <v>40</v>
      </c>
      <c r="O281" s="71"/>
      <c r="P281" s="204">
        <f>O281*H281</f>
        <v>0</v>
      </c>
      <c r="Q281" s="204">
        <v>1.4</v>
      </c>
      <c r="R281" s="204">
        <f>Q281*H281</f>
        <v>2.8</v>
      </c>
      <c r="S281" s="204">
        <v>0</v>
      </c>
      <c r="T281" s="205">
        <f>S281*H281</f>
        <v>0</v>
      </c>
      <c r="U281" s="34"/>
      <c r="V281" s="34"/>
      <c r="W281" s="34"/>
      <c r="X281" s="34"/>
      <c r="Y281" s="34"/>
      <c r="Z281" s="34"/>
      <c r="AA281" s="34"/>
      <c r="AB281" s="34"/>
      <c r="AC281" s="34"/>
      <c r="AD281" s="34"/>
      <c r="AE281" s="34"/>
      <c r="AR281" s="206" t="s">
        <v>138</v>
      </c>
      <c r="AT281" s="206" t="s">
        <v>133</v>
      </c>
      <c r="AU281" s="206" t="s">
        <v>83</v>
      </c>
      <c r="AY281" s="17" t="s">
        <v>132</v>
      </c>
      <c r="BE281" s="207">
        <f>IF(N281="základní",J281,0)</f>
        <v>0</v>
      </c>
      <c r="BF281" s="207">
        <f>IF(N281="snížená",J281,0)</f>
        <v>0</v>
      </c>
      <c r="BG281" s="207">
        <f>IF(N281="zákl. přenesená",J281,0)</f>
        <v>0</v>
      </c>
      <c r="BH281" s="207">
        <f>IF(N281="sníž. přenesená",J281,0)</f>
        <v>0</v>
      </c>
      <c r="BI281" s="207">
        <f>IF(N281="nulová",J281,0)</f>
        <v>0</v>
      </c>
      <c r="BJ281" s="17" t="s">
        <v>83</v>
      </c>
      <c r="BK281" s="207">
        <f>ROUND(I281*H281,2)</f>
        <v>0</v>
      </c>
      <c r="BL281" s="17" t="s">
        <v>139</v>
      </c>
      <c r="BM281" s="206" t="s">
        <v>1331</v>
      </c>
    </row>
    <row r="282" spans="1:65" s="2" customFormat="1" ht="11.25">
      <c r="A282" s="34"/>
      <c r="B282" s="35"/>
      <c r="C282" s="36"/>
      <c r="D282" s="208" t="s">
        <v>141</v>
      </c>
      <c r="E282" s="36"/>
      <c r="F282" s="209" t="s">
        <v>975</v>
      </c>
      <c r="G282" s="36"/>
      <c r="H282" s="36"/>
      <c r="I282" s="115"/>
      <c r="J282" s="36"/>
      <c r="K282" s="36"/>
      <c r="L282" s="39"/>
      <c r="M282" s="210"/>
      <c r="N282" s="211"/>
      <c r="O282" s="71"/>
      <c r="P282" s="71"/>
      <c r="Q282" s="71"/>
      <c r="R282" s="71"/>
      <c r="S282" s="71"/>
      <c r="T282" s="72"/>
      <c r="U282" s="34"/>
      <c r="V282" s="34"/>
      <c r="W282" s="34"/>
      <c r="X282" s="34"/>
      <c r="Y282" s="34"/>
      <c r="Z282" s="34"/>
      <c r="AA282" s="34"/>
      <c r="AB282" s="34"/>
      <c r="AC282" s="34"/>
      <c r="AD282" s="34"/>
      <c r="AE282" s="34"/>
      <c r="AT282" s="17" t="s">
        <v>141</v>
      </c>
      <c r="AU282" s="17" t="s">
        <v>83</v>
      </c>
    </row>
    <row r="283" spans="1:65" s="12" customFormat="1" ht="11.25">
      <c r="B283" s="212"/>
      <c r="C283" s="213"/>
      <c r="D283" s="208" t="s">
        <v>142</v>
      </c>
      <c r="E283" s="214" t="s">
        <v>1</v>
      </c>
      <c r="F283" s="215" t="s">
        <v>1332</v>
      </c>
      <c r="G283" s="213"/>
      <c r="H283" s="214" t="s">
        <v>1</v>
      </c>
      <c r="I283" s="216"/>
      <c r="J283" s="213"/>
      <c r="K283" s="213"/>
      <c r="L283" s="217"/>
      <c r="M283" s="218"/>
      <c r="N283" s="219"/>
      <c r="O283" s="219"/>
      <c r="P283" s="219"/>
      <c r="Q283" s="219"/>
      <c r="R283" s="219"/>
      <c r="S283" s="219"/>
      <c r="T283" s="220"/>
      <c r="AT283" s="221" t="s">
        <v>142</v>
      </c>
      <c r="AU283" s="221" t="s">
        <v>83</v>
      </c>
      <c r="AV283" s="12" t="s">
        <v>83</v>
      </c>
      <c r="AW283" s="12" t="s">
        <v>31</v>
      </c>
      <c r="AX283" s="12" t="s">
        <v>75</v>
      </c>
      <c r="AY283" s="221" t="s">
        <v>132</v>
      </c>
    </row>
    <row r="284" spans="1:65" s="13" customFormat="1" ht="11.25">
      <c r="B284" s="222"/>
      <c r="C284" s="223"/>
      <c r="D284" s="208" t="s">
        <v>142</v>
      </c>
      <c r="E284" s="224" t="s">
        <v>1</v>
      </c>
      <c r="F284" s="225" t="s">
        <v>85</v>
      </c>
      <c r="G284" s="223"/>
      <c r="H284" s="226">
        <v>2</v>
      </c>
      <c r="I284" s="227"/>
      <c r="J284" s="223"/>
      <c r="K284" s="223"/>
      <c r="L284" s="228"/>
      <c r="M284" s="229"/>
      <c r="N284" s="230"/>
      <c r="O284" s="230"/>
      <c r="P284" s="230"/>
      <c r="Q284" s="230"/>
      <c r="R284" s="230"/>
      <c r="S284" s="230"/>
      <c r="T284" s="231"/>
      <c r="AT284" s="232" t="s">
        <v>142</v>
      </c>
      <c r="AU284" s="232" t="s">
        <v>83</v>
      </c>
      <c r="AV284" s="13" t="s">
        <v>85</v>
      </c>
      <c r="AW284" s="13" t="s">
        <v>31</v>
      </c>
      <c r="AX284" s="13" t="s">
        <v>75</v>
      </c>
      <c r="AY284" s="232" t="s">
        <v>132</v>
      </c>
    </row>
    <row r="285" spans="1:65" s="14" customFormat="1" ht="11.25">
      <c r="B285" s="233"/>
      <c r="C285" s="234"/>
      <c r="D285" s="208" t="s">
        <v>142</v>
      </c>
      <c r="E285" s="235" t="s">
        <v>1</v>
      </c>
      <c r="F285" s="236" t="s">
        <v>145</v>
      </c>
      <c r="G285" s="234"/>
      <c r="H285" s="237">
        <v>2</v>
      </c>
      <c r="I285" s="238"/>
      <c r="J285" s="234"/>
      <c r="K285" s="234"/>
      <c r="L285" s="239"/>
      <c r="M285" s="240"/>
      <c r="N285" s="241"/>
      <c r="O285" s="241"/>
      <c r="P285" s="241"/>
      <c r="Q285" s="241"/>
      <c r="R285" s="241"/>
      <c r="S285" s="241"/>
      <c r="T285" s="242"/>
      <c r="AT285" s="243" t="s">
        <v>142</v>
      </c>
      <c r="AU285" s="243" t="s">
        <v>83</v>
      </c>
      <c r="AV285" s="14" t="s">
        <v>139</v>
      </c>
      <c r="AW285" s="14" t="s">
        <v>31</v>
      </c>
      <c r="AX285" s="14" t="s">
        <v>83</v>
      </c>
      <c r="AY285" s="243" t="s">
        <v>132</v>
      </c>
    </row>
    <row r="286" spans="1:65" s="2" customFormat="1" ht="21.75" customHeight="1">
      <c r="A286" s="34"/>
      <c r="B286" s="35"/>
      <c r="C286" s="194" t="s">
        <v>260</v>
      </c>
      <c r="D286" s="194" t="s">
        <v>133</v>
      </c>
      <c r="E286" s="195" t="s">
        <v>978</v>
      </c>
      <c r="F286" s="196" t="s">
        <v>979</v>
      </c>
      <c r="G286" s="197" t="s">
        <v>149</v>
      </c>
      <c r="H286" s="198">
        <v>1</v>
      </c>
      <c r="I286" s="199"/>
      <c r="J286" s="200">
        <f>ROUND(I286*H286,2)</f>
        <v>0</v>
      </c>
      <c r="K286" s="196" t="s">
        <v>1</v>
      </c>
      <c r="L286" s="201"/>
      <c r="M286" s="202" t="s">
        <v>1</v>
      </c>
      <c r="N286" s="203" t="s">
        <v>40</v>
      </c>
      <c r="O286" s="71"/>
      <c r="P286" s="204">
        <f>O286*H286</f>
        <v>0</v>
      </c>
      <c r="Q286" s="204">
        <v>0.7</v>
      </c>
      <c r="R286" s="204">
        <f>Q286*H286</f>
        <v>0.7</v>
      </c>
      <c r="S286" s="204">
        <v>0</v>
      </c>
      <c r="T286" s="205">
        <f>S286*H286</f>
        <v>0</v>
      </c>
      <c r="U286" s="34"/>
      <c r="V286" s="34"/>
      <c r="W286" s="34"/>
      <c r="X286" s="34"/>
      <c r="Y286" s="34"/>
      <c r="Z286" s="34"/>
      <c r="AA286" s="34"/>
      <c r="AB286" s="34"/>
      <c r="AC286" s="34"/>
      <c r="AD286" s="34"/>
      <c r="AE286" s="34"/>
      <c r="AR286" s="206" t="s">
        <v>138</v>
      </c>
      <c r="AT286" s="206" t="s">
        <v>133</v>
      </c>
      <c r="AU286" s="206" t="s">
        <v>83</v>
      </c>
      <c r="AY286" s="17" t="s">
        <v>132</v>
      </c>
      <c r="BE286" s="207">
        <f>IF(N286="základní",J286,0)</f>
        <v>0</v>
      </c>
      <c r="BF286" s="207">
        <f>IF(N286="snížená",J286,0)</f>
        <v>0</v>
      </c>
      <c r="BG286" s="207">
        <f>IF(N286="zákl. přenesená",J286,0)</f>
        <v>0</v>
      </c>
      <c r="BH286" s="207">
        <f>IF(N286="sníž. přenesená",J286,0)</f>
        <v>0</v>
      </c>
      <c r="BI286" s="207">
        <f>IF(N286="nulová",J286,0)</f>
        <v>0</v>
      </c>
      <c r="BJ286" s="17" t="s">
        <v>83</v>
      </c>
      <c r="BK286" s="207">
        <f>ROUND(I286*H286,2)</f>
        <v>0</v>
      </c>
      <c r="BL286" s="17" t="s">
        <v>139</v>
      </c>
      <c r="BM286" s="206" t="s">
        <v>1333</v>
      </c>
    </row>
    <row r="287" spans="1:65" s="2" customFormat="1" ht="11.25">
      <c r="A287" s="34"/>
      <c r="B287" s="35"/>
      <c r="C287" s="36"/>
      <c r="D287" s="208" t="s">
        <v>141</v>
      </c>
      <c r="E287" s="36"/>
      <c r="F287" s="209" t="s">
        <v>979</v>
      </c>
      <c r="G287" s="36"/>
      <c r="H287" s="36"/>
      <c r="I287" s="115"/>
      <c r="J287" s="36"/>
      <c r="K287" s="36"/>
      <c r="L287" s="39"/>
      <c r="M287" s="210"/>
      <c r="N287" s="211"/>
      <c r="O287" s="71"/>
      <c r="P287" s="71"/>
      <c r="Q287" s="71"/>
      <c r="R287" s="71"/>
      <c r="S287" s="71"/>
      <c r="T287" s="72"/>
      <c r="U287" s="34"/>
      <c r="V287" s="34"/>
      <c r="W287" s="34"/>
      <c r="X287" s="34"/>
      <c r="Y287" s="34"/>
      <c r="Z287" s="34"/>
      <c r="AA287" s="34"/>
      <c r="AB287" s="34"/>
      <c r="AC287" s="34"/>
      <c r="AD287" s="34"/>
      <c r="AE287" s="34"/>
      <c r="AT287" s="17" t="s">
        <v>141</v>
      </c>
      <c r="AU287" s="17" t="s">
        <v>83</v>
      </c>
    </row>
    <row r="288" spans="1:65" s="12" customFormat="1" ht="11.25">
      <c r="B288" s="212"/>
      <c r="C288" s="213"/>
      <c r="D288" s="208" t="s">
        <v>142</v>
      </c>
      <c r="E288" s="214" t="s">
        <v>1</v>
      </c>
      <c r="F288" s="215" t="s">
        <v>1334</v>
      </c>
      <c r="G288" s="213"/>
      <c r="H288" s="214" t="s">
        <v>1</v>
      </c>
      <c r="I288" s="216"/>
      <c r="J288" s="213"/>
      <c r="K288" s="213"/>
      <c r="L288" s="217"/>
      <c r="M288" s="218"/>
      <c r="N288" s="219"/>
      <c r="O288" s="219"/>
      <c r="P288" s="219"/>
      <c r="Q288" s="219"/>
      <c r="R288" s="219"/>
      <c r="S288" s="219"/>
      <c r="T288" s="220"/>
      <c r="AT288" s="221" t="s">
        <v>142</v>
      </c>
      <c r="AU288" s="221" t="s">
        <v>83</v>
      </c>
      <c r="AV288" s="12" t="s">
        <v>83</v>
      </c>
      <c r="AW288" s="12" t="s">
        <v>31</v>
      </c>
      <c r="AX288" s="12" t="s">
        <v>75</v>
      </c>
      <c r="AY288" s="221" t="s">
        <v>132</v>
      </c>
    </row>
    <row r="289" spans="1:65" s="13" customFormat="1" ht="11.25">
      <c r="B289" s="222"/>
      <c r="C289" s="223"/>
      <c r="D289" s="208" t="s">
        <v>142</v>
      </c>
      <c r="E289" s="224" t="s">
        <v>1</v>
      </c>
      <c r="F289" s="225" t="s">
        <v>83</v>
      </c>
      <c r="G289" s="223"/>
      <c r="H289" s="226">
        <v>1</v>
      </c>
      <c r="I289" s="227"/>
      <c r="J289" s="223"/>
      <c r="K289" s="223"/>
      <c r="L289" s="228"/>
      <c r="M289" s="229"/>
      <c r="N289" s="230"/>
      <c r="O289" s="230"/>
      <c r="P289" s="230"/>
      <c r="Q289" s="230"/>
      <c r="R289" s="230"/>
      <c r="S289" s="230"/>
      <c r="T289" s="231"/>
      <c r="AT289" s="232" t="s">
        <v>142</v>
      </c>
      <c r="AU289" s="232" t="s">
        <v>83</v>
      </c>
      <c r="AV289" s="13" t="s">
        <v>85</v>
      </c>
      <c r="AW289" s="13" t="s">
        <v>31</v>
      </c>
      <c r="AX289" s="13" t="s">
        <v>75</v>
      </c>
      <c r="AY289" s="232" t="s">
        <v>132</v>
      </c>
    </row>
    <row r="290" spans="1:65" s="14" customFormat="1" ht="11.25">
      <c r="B290" s="233"/>
      <c r="C290" s="234"/>
      <c r="D290" s="208" t="s">
        <v>142</v>
      </c>
      <c r="E290" s="235" t="s">
        <v>1</v>
      </c>
      <c r="F290" s="236" t="s">
        <v>145</v>
      </c>
      <c r="G290" s="234"/>
      <c r="H290" s="237">
        <v>1</v>
      </c>
      <c r="I290" s="238"/>
      <c r="J290" s="234"/>
      <c r="K290" s="234"/>
      <c r="L290" s="239"/>
      <c r="M290" s="240"/>
      <c r="N290" s="241"/>
      <c r="O290" s="241"/>
      <c r="P290" s="241"/>
      <c r="Q290" s="241"/>
      <c r="R290" s="241"/>
      <c r="S290" s="241"/>
      <c r="T290" s="242"/>
      <c r="AT290" s="243" t="s">
        <v>142</v>
      </c>
      <c r="AU290" s="243" t="s">
        <v>83</v>
      </c>
      <c r="AV290" s="14" t="s">
        <v>139</v>
      </c>
      <c r="AW290" s="14" t="s">
        <v>31</v>
      </c>
      <c r="AX290" s="14" t="s">
        <v>83</v>
      </c>
      <c r="AY290" s="243" t="s">
        <v>132</v>
      </c>
    </row>
    <row r="291" spans="1:65" s="2" customFormat="1" ht="21.75" customHeight="1">
      <c r="A291" s="34"/>
      <c r="B291" s="35"/>
      <c r="C291" s="194" t="s">
        <v>266</v>
      </c>
      <c r="D291" s="194" t="s">
        <v>133</v>
      </c>
      <c r="E291" s="195" t="s">
        <v>1005</v>
      </c>
      <c r="F291" s="196" t="s">
        <v>1006</v>
      </c>
      <c r="G291" s="197" t="s">
        <v>492</v>
      </c>
      <c r="H291" s="198">
        <v>1.22</v>
      </c>
      <c r="I291" s="199"/>
      <c r="J291" s="200">
        <f>ROUND(I291*H291,2)</f>
        <v>0</v>
      </c>
      <c r="K291" s="196" t="s">
        <v>137</v>
      </c>
      <c r="L291" s="201"/>
      <c r="M291" s="202" t="s">
        <v>1</v>
      </c>
      <c r="N291" s="203" t="s">
        <v>40</v>
      </c>
      <c r="O291" s="71"/>
      <c r="P291" s="204">
        <f>O291*H291</f>
        <v>0</v>
      </c>
      <c r="Q291" s="204">
        <v>2.234</v>
      </c>
      <c r="R291" s="204">
        <f>Q291*H291</f>
        <v>2.7254800000000001</v>
      </c>
      <c r="S291" s="204">
        <v>0</v>
      </c>
      <c r="T291" s="205">
        <f>S291*H291</f>
        <v>0</v>
      </c>
      <c r="U291" s="34"/>
      <c r="V291" s="34"/>
      <c r="W291" s="34"/>
      <c r="X291" s="34"/>
      <c r="Y291" s="34"/>
      <c r="Z291" s="34"/>
      <c r="AA291" s="34"/>
      <c r="AB291" s="34"/>
      <c r="AC291" s="34"/>
      <c r="AD291" s="34"/>
      <c r="AE291" s="34"/>
      <c r="AR291" s="206" t="s">
        <v>138</v>
      </c>
      <c r="AT291" s="206" t="s">
        <v>133</v>
      </c>
      <c r="AU291" s="206" t="s">
        <v>83</v>
      </c>
      <c r="AY291" s="17" t="s">
        <v>132</v>
      </c>
      <c r="BE291" s="207">
        <f>IF(N291="základní",J291,0)</f>
        <v>0</v>
      </c>
      <c r="BF291" s="207">
        <f>IF(N291="snížená",J291,0)</f>
        <v>0</v>
      </c>
      <c r="BG291" s="207">
        <f>IF(N291="zákl. přenesená",J291,0)</f>
        <v>0</v>
      </c>
      <c r="BH291" s="207">
        <f>IF(N291="sníž. přenesená",J291,0)</f>
        <v>0</v>
      </c>
      <c r="BI291" s="207">
        <f>IF(N291="nulová",J291,0)</f>
        <v>0</v>
      </c>
      <c r="BJ291" s="17" t="s">
        <v>83</v>
      </c>
      <c r="BK291" s="207">
        <f>ROUND(I291*H291,2)</f>
        <v>0</v>
      </c>
      <c r="BL291" s="17" t="s">
        <v>139</v>
      </c>
      <c r="BM291" s="206" t="s">
        <v>1335</v>
      </c>
    </row>
    <row r="292" spans="1:65" s="2" customFormat="1" ht="11.25">
      <c r="A292" s="34"/>
      <c r="B292" s="35"/>
      <c r="C292" s="36"/>
      <c r="D292" s="208" t="s">
        <v>141</v>
      </c>
      <c r="E292" s="36"/>
      <c r="F292" s="209" t="s">
        <v>1006</v>
      </c>
      <c r="G292" s="36"/>
      <c r="H292" s="36"/>
      <c r="I292" s="115"/>
      <c r="J292" s="36"/>
      <c r="K292" s="36"/>
      <c r="L292" s="39"/>
      <c r="M292" s="210"/>
      <c r="N292" s="211"/>
      <c r="O292" s="71"/>
      <c r="P292" s="71"/>
      <c r="Q292" s="71"/>
      <c r="R292" s="71"/>
      <c r="S292" s="71"/>
      <c r="T292" s="72"/>
      <c r="U292" s="34"/>
      <c r="V292" s="34"/>
      <c r="W292" s="34"/>
      <c r="X292" s="34"/>
      <c r="Y292" s="34"/>
      <c r="Z292" s="34"/>
      <c r="AA292" s="34"/>
      <c r="AB292" s="34"/>
      <c r="AC292" s="34"/>
      <c r="AD292" s="34"/>
      <c r="AE292" s="34"/>
      <c r="AT292" s="17" t="s">
        <v>141</v>
      </c>
      <c r="AU292" s="17" t="s">
        <v>83</v>
      </c>
    </row>
    <row r="293" spans="1:65" s="12" customFormat="1" ht="11.25">
      <c r="B293" s="212"/>
      <c r="C293" s="213"/>
      <c r="D293" s="208" t="s">
        <v>142</v>
      </c>
      <c r="E293" s="214" t="s">
        <v>1</v>
      </c>
      <c r="F293" s="215" t="s">
        <v>1336</v>
      </c>
      <c r="G293" s="213"/>
      <c r="H293" s="214" t="s">
        <v>1</v>
      </c>
      <c r="I293" s="216"/>
      <c r="J293" s="213"/>
      <c r="K293" s="213"/>
      <c r="L293" s="217"/>
      <c r="M293" s="218"/>
      <c r="N293" s="219"/>
      <c r="O293" s="219"/>
      <c r="P293" s="219"/>
      <c r="Q293" s="219"/>
      <c r="R293" s="219"/>
      <c r="S293" s="219"/>
      <c r="T293" s="220"/>
      <c r="AT293" s="221" t="s">
        <v>142</v>
      </c>
      <c r="AU293" s="221" t="s">
        <v>83</v>
      </c>
      <c r="AV293" s="12" t="s">
        <v>83</v>
      </c>
      <c r="AW293" s="12" t="s">
        <v>31</v>
      </c>
      <c r="AX293" s="12" t="s">
        <v>75</v>
      </c>
      <c r="AY293" s="221" t="s">
        <v>132</v>
      </c>
    </row>
    <row r="294" spans="1:65" s="13" customFormat="1" ht="11.25">
      <c r="B294" s="222"/>
      <c r="C294" s="223"/>
      <c r="D294" s="208" t="s">
        <v>142</v>
      </c>
      <c r="E294" s="224" t="s">
        <v>1</v>
      </c>
      <c r="F294" s="225" t="s">
        <v>1337</v>
      </c>
      <c r="G294" s="223"/>
      <c r="H294" s="226">
        <v>0.72</v>
      </c>
      <c r="I294" s="227"/>
      <c r="J294" s="223"/>
      <c r="K294" s="223"/>
      <c r="L294" s="228"/>
      <c r="M294" s="229"/>
      <c r="N294" s="230"/>
      <c r="O294" s="230"/>
      <c r="P294" s="230"/>
      <c r="Q294" s="230"/>
      <c r="R294" s="230"/>
      <c r="S294" s="230"/>
      <c r="T294" s="231"/>
      <c r="AT294" s="232" t="s">
        <v>142</v>
      </c>
      <c r="AU294" s="232" t="s">
        <v>83</v>
      </c>
      <c r="AV294" s="13" t="s">
        <v>85</v>
      </c>
      <c r="AW294" s="13" t="s">
        <v>31</v>
      </c>
      <c r="AX294" s="13" t="s">
        <v>75</v>
      </c>
      <c r="AY294" s="232" t="s">
        <v>132</v>
      </c>
    </row>
    <row r="295" spans="1:65" s="12" customFormat="1" ht="11.25">
      <c r="B295" s="212"/>
      <c r="C295" s="213"/>
      <c r="D295" s="208" t="s">
        <v>142</v>
      </c>
      <c r="E295" s="214" t="s">
        <v>1</v>
      </c>
      <c r="F295" s="215" t="s">
        <v>1338</v>
      </c>
      <c r="G295" s="213"/>
      <c r="H295" s="214" t="s">
        <v>1</v>
      </c>
      <c r="I295" s="216"/>
      <c r="J295" s="213"/>
      <c r="K295" s="213"/>
      <c r="L295" s="217"/>
      <c r="M295" s="218"/>
      <c r="N295" s="219"/>
      <c r="O295" s="219"/>
      <c r="P295" s="219"/>
      <c r="Q295" s="219"/>
      <c r="R295" s="219"/>
      <c r="S295" s="219"/>
      <c r="T295" s="220"/>
      <c r="AT295" s="221" t="s">
        <v>142</v>
      </c>
      <c r="AU295" s="221" t="s">
        <v>83</v>
      </c>
      <c r="AV295" s="12" t="s">
        <v>83</v>
      </c>
      <c r="AW295" s="12" t="s">
        <v>31</v>
      </c>
      <c r="AX295" s="12" t="s">
        <v>75</v>
      </c>
      <c r="AY295" s="221" t="s">
        <v>132</v>
      </c>
    </row>
    <row r="296" spans="1:65" s="13" customFormat="1" ht="11.25">
      <c r="B296" s="222"/>
      <c r="C296" s="223"/>
      <c r="D296" s="208" t="s">
        <v>142</v>
      </c>
      <c r="E296" s="224" t="s">
        <v>1</v>
      </c>
      <c r="F296" s="225" t="s">
        <v>1339</v>
      </c>
      <c r="G296" s="223"/>
      <c r="H296" s="226">
        <v>0.5</v>
      </c>
      <c r="I296" s="227"/>
      <c r="J296" s="223"/>
      <c r="K296" s="223"/>
      <c r="L296" s="228"/>
      <c r="M296" s="229"/>
      <c r="N296" s="230"/>
      <c r="O296" s="230"/>
      <c r="P296" s="230"/>
      <c r="Q296" s="230"/>
      <c r="R296" s="230"/>
      <c r="S296" s="230"/>
      <c r="T296" s="231"/>
      <c r="AT296" s="232" t="s">
        <v>142</v>
      </c>
      <c r="AU296" s="232" t="s">
        <v>83</v>
      </c>
      <c r="AV296" s="13" t="s">
        <v>85</v>
      </c>
      <c r="AW296" s="13" t="s">
        <v>31</v>
      </c>
      <c r="AX296" s="13" t="s">
        <v>75</v>
      </c>
      <c r="AY296" s="232" t="s">
        <v>132</v>
      </c>
    </row>
    <row r="297" spans="1:65" s="14" customFormat="1" ht="11.25">
      <c r="B297" s="233"/>
      <c r="C297" s="234"/>
      <c r="D297" s="208" t="s">
        <v>142</v>
      </c>
      <c r="E297" s="235" t="s">
        <v>1</v>
      </c>
      <c r="F297" s="236" t="s">
        <v>145</v>
      </c>
      <c r="G297" s="234"/>
      <c r="H297" s="237">
        <v>1.22</v>
      </c>
      <c r="I297" s="238"/>
      <c r="J297" s="234"/>
      <c r="K297" s="234"/>
      <c r="L297" s="239"/>
      <c r="M297" s="240"/>
      <c r="N297" s="241"/>
      <c r="O297" s="241"/>
      <c r="P297" s="241"/>
      <c r="Q297" s="241"/>
      <c r="R297" s="241"/>
      <c r="S297" s="241"/>
      <c r="T297" s="242"/>
      <c r="AT297" s="243" t="s">
        <v>142</v>
      </c>
      <c r="AU297" s="243" t="s">
        <v>83</v>
      </c>
      <c r="AV297" s="14" t="s">
        <v>139</v>
      </c>
      <c r="AW297" s="14" t="s">
        <v>31</v>
      </c>
      <c r="AX297" s="14" t="s">
        <v>83</v>
      </c>
      <c r="AY297" s="243" t="s">
        <v>132</v>
      </c>
    </row>
    <row r="298" spans="1:65" s="2" customFormat="1" ht="21.75" customHeight="1">
      <c r="A298" s="34"/>
      <c r="B298" s="35"/>
      <c r="C298" s="194" t="s">
        <v>272</v>
      </c>
      <c r="D298" s="194" t="s">
        <v>133</v>
      </c>
      <c r="E298" s="195" t="s">
        <v>425</v>
      </c>
      <c r="F298" s="196" t="s">
        <v>426</v>
      </c>
      <c r="G298" s="197" t="s">
        <v>427</v>
      </c>
      <c r="H298" s="198">
        <v>233.1</v>
      </c>
      <c r="I298" s="199"/>
      <c r="J298" s="200">
        <f>ROUND(I298*H298,2)</f>
        <v>0</v>
      </c>
      <c r="K298" s="196" t="s">
        <v>137</v>
      </c>
      <c r="L298" s="201"/>
      <c r="M298" s="202" t="s">
        <v>1</v>
      </c>
      <c r="N298" s="203" t="s">
        <v>40</v>
      </c>
      <c r="O298" s="71"/>
      <c r="P298" s="204">
        <f>O298*H298</f>
        <v>0</v>
      </c>
      <c r="Q298" s="204">
        <v>1</v>
      </c>
      <c r="R298" s="204">
        <f>Q298*H298</f>
        <v>233.1</v>
      </c>
      <c r="S298" s="204">
        <v>0</v>
      </c>
      <c r="T298" s="205">
        <f>S298*H298</f>
        <v>0</v>
      </c>
      <c r="U298" s="34"/>
      <c r="V298" s="34"/>
      <c r="W298" s="34"/>
      <c r="X298" s="34"/>
      <c r="Y298" s="34"/>
      <c r="Z298" s="34"/>
      <c r="AA298" s="34"/>
      <c r="AB298" s="34"/>
      <c r="AC298" s="34"/>
      <c r="AD298" s="34"/>
      <c r="AE298" s="34"/>
      <c r="AR298" s="206" t="s">
        <v>138</v>
      </c>
      <c r="AT298" s="206" t="s">
        <v>133</v>
      </c>
      <c r="AU298" s="206" t="s">
        <v>83</v>
      </c>
      <c r="AY298" s="17" t="s">
        <v>132</v>
      </c>
      <c r="BE298" s="207">
        <f>IF(N298="základní",J298,0)</f>
        <v>0</v>
      </c>
      <c r="BF298" s="207">
        <f>IF(N298="snížená",J298,0)</f>
        <v>0</v>
      </c>
      <c r="BG298" s="207">
        <f>IF(N298="zákl. přenesená",J298,0)</f>
        <v>0</v>
      </c>
      <c r="BH298" s="207">
        <f>IF(N298="sníž. přenesená",J298,0)</f>
        <v>0</v>
      </c>
      <c r="BI298" s="207">
        <f>IF(N298="nulová",J298,0)</f>
        <v>0</v>
      </c>
      <c r="BJ298" s="17" t="s">
        <v>83</v>
      </c>
      <c r="BK298" s="207">
        <f>ROUND(I298*H298,2)</f>
        <v>0</v>
      </c>
      <c r="BL298" s="17" t="s">
        <v>139</v>
      </c>
      <c r="BM298" s="206" t="s">
        <v>1340</v>
      </c>
    </row>
    <row r="299" spans="1:65" s="2" customFormat="1" ht="11.25">
      <c r="A299" s="34"/>
      <c r="B299" s="35"/>
      <c r="C299" s="36"/>
      <c r="D299" s="208" t="s">
        <v>141</v>
      </c>
      <c r="E299" s="36"/>
      <c r="F299" s="209" t="s">
        <v>426</v>
      </c>
      <c r="G299" s="36"/>
      <c r="H299" s="36"/>
      <c r="I299" s="115"/>
      <c r="J299" s="36"/>
      <c r="K299" s="36"/>
      <c r="L299" s="39"/>
      <c r="M299" s="210"/>
      <c r="N299" s="211"/>
      <c r="O299" s="71"/>
      <c r="P299" s="71"/>
      <c r="Q299" s="71"/>
      <c r="R299" s="71"/>
      <c r="S299" s="71"/>
      <c r="T299" s="72"/>
      <c r="U299" s="34"/>
      <c r="V299" s="34"/>
      <c r="W299" s="34"/>
      <c r="X299" s="34"/>
      <c r="Y299" s="34"/>
      <c r="Z299" s="34"/>
      <c r="AA299" s="34"/>
      <c r="AB299" s="34"/>
      <c r="AC299" s="34"/>
      <c r="AD299" s="34"/>
      <c r="AE299" s="34"/>
      <c r="AT299" s="17" t="s">
        <v>141</v>
      </c>
      <c r="AU299" s="17" t="s">
        <v>83</v>
      </c>
    </row>
    <row r="300" spans="1:65" s="12" customFormat="1" ht="11.25">
      <c r="B300" s="212"/>
      <c r="C300" s="213"/>
      <c r="D300" s="208" t="s">
        <v>142</v>
      </c>
      <c r="E300" s="214" t="s">
        <v>1</v>
      </c>
      <c r="F300" s="215" t="s">
        <v>1278</v>
      </c>
      <c r="G300" s="213"/>
      <c r="H300" s="214" t="s">
        <v>1</v>
      </c>
      <c r="I300" s="216"/>
      <c r="J300" s="213"/>
      <c r="K300" s="213"/>
      <c r="L300" s="217"/>
      <c r="M300" s="218"/>
      <c r="N300" s="219"/>
      <c r="O300" s="219"/>
      <c r="P300" s="219"/>
      <c r="Q300" s="219"/>
      <c r="R300" s="219"/>
      <c r="S300" s="219"/>
      <c r="T300" s="220"/>
      <c r="AT300" s="221" t="s">
        <v>142</v>
      </c>
      <c r="AU300" s="221" t="s">
        <v>83</v>
      </c>
      <c r="AV300" s="12" t="s">
        <v>83</v>
      </c>
      <c r="AW300" s="12" t="s">
        <v>31</v>
      </c>
      <c r="AX300" s="12" t="s">
        <v>75</v>
      </c>
      <c r="AY300" s="221" t="s">
        <v>132</v>
      </c>
    </row>
    <row r="301" spans="1:65" s="13" customFormat="1" ht="11.25">
      <c r="B301" s="222"/>
      <c r="C301" s="223"/>
      <c r="D301" s="208" t="s">
        <v>142</v>
      </c>
      <c r="E301" s="224" t="s">
        <v>1</v>
      </c>
      <c r="F301" s="225" t="s">
        <v>1341</v>
      </c>
      <c r="G301" s="223"/>
      <c r="H301" s="226">
        <v>102.6</v>
      </c>
      <c r="I301" s="227"/>
      <c r="J301" s="223"/>
      <c r="K301" s="223"/>
      <c r="L301" s="228"/>
      <c r="M301" s="229"/>
      <c r="N301" s="230"/>
      <c r="O301" s="230"/>
      <c r="P301" s="230"/>
      <c r="Q301" s="230"/>
      <c r="R301" s="230"/>
      <c r="S301" s="230"/>
      <c r="T301" s="231"/>
      <c r="AT301" s="232" t="s">
        <v>142</v>
      </c>
      <c r="AU301" s="232" t="s">
        <v>83</v>
      </c>
      <c r="AV301" s="13" t="s">
        <v>85</v>
      </c>
      <c r="AW301" s="13" t="s">
        <v>31</v>
      </c>
      <c r="AX301" s="13" t="s">
        <v>75</v>
      </c>
      <c r="AY301" s="232" t="s">
        <v>132</v>
      </c>
    </row>
    <row r="302" spans="1:65" s="12" customFormat="1" ht="11.25">
      <c r="B302" s="212"/>
      <c r="C302" s="213"/>
      <c r="D302" s="208" t="s">
        <v>142</v>
      </c>
      <c r="E302" s="214" t="s">
        <v>1</v>
      </c>
      <c r="F302" s="215" t="s">
        <v>1279</v>
      </c>
      <c r="G302" s="213"/>
      <c r="H302" s="214" t="s">
        <v>1</v>
      </c>
      <c r="I302" s="216"/>
      <c r="J302" s="213"/>
      <c r="K302" s="213"/>
      <c r="L302" s="217"/>
      <c r="M302" s="218"/>
      <c r="N302" s="219"/>
      <c r="O302" s="219"/>
      <c r="P302" s="219"/>
      <c r="Q302" s="219"/>
      <c r="R302" s="219"/>
      <c r="S302" s="219"/>
      <c r="T302" s="220"/>
      <c r="AT302" s="221" t="s">
        <v>142</v>
      </c>
      <c r="AU302" s="221" t="s">
        <v>83</v>
      </c>
      <c r="AV302" s="12" t="s">
        <v>83</v>
      </c>
      <c r="AW302" s="12" t="s">
        <v>31</v>
      </c>
      <c r="AX302" s="12" t="s">
        <v>75</v>
      </c>
      <c r="AY302" s="221" t="s">
        <v>132</v>
      </c>
    </row>
    <row r="303" spans="1:65" s="13" customFormat="1" ht="11.25">
      <c r="B303" s="222"/>
      <c r="C303" s="223"/>
      <c r="D303" s="208" t="s">
        <v>142</v>
      </c>
      <c r="E303" s="224" t="s">
        <v>1</v>
      </c>
      <c r="F303" s="225" t="s">
        <v>1342</v>
      </c>
      <c r="G303" s="223"/>
      <c r="H303" s="226">
        <v>85.5</v>
      </c>
      <c r="I303" s="227"/>
      <c r="J303" s="223"/>
      <c r="K303" s="223"/>
      <c r="L303" s="228"/>
      <c r="M303" s="229"/>
      <c r="N303" s="230"/>
      <c r="O303" s="230"/>
      <c r="P303" s="230"/>
      <c r="Q303" s="230"/>
      <c r="R303" s="230"/>
      <c r="S303" s="230"/>
      <c r="T303" s="231"/>
      <c r="AT303" s="232" t="s">
        <v>142</v>
      </c>
      <c r="AU303" s="232" t="s">
        <v>83</v>
      </c>
      <c r="AV303" s="13" t="s">
        <v>85</v>
      </c>
      <c r="AW303" s="13" t="s">
        <v>31</v>
      </c>
      <c r="AX303" s="13" t="s">
        <v>75</v>
      </c>
      <c r="AY303" s="232" t="s">
        <v>132</v>
      </c>
    </row>
    <row r="304" spans="1:65" s="13" customFormat="1" ht="11.25">
      <c r="B304" s="222"/>
      <c r="C304" s="223"/>
      <c r="D304" s="208" t="s">
        <v>142</v>
      </c>
      <c r="E304" s="224" t="s">
        <v>1</v>
      </c>
      <c r="F304" s="225" t="s">
        <v>1343</v>
      </c>
      <c r="G304" s="223"/>
      <c r="H304" s="226">
        <v>45</v>
      </c>
      <c r="I304" s="227"/>
      <c r="J304" s="223"/>
      <c r="K304" s="223"/>
      <c r="L304" s="228"/>
      <c r="M304" s="229"/>
      <c r="N304" s="230"/>
      <c r="O304" s="230"/>
      <c r="P304" s="230"/>
      <c r="Q304" s="230"/>
      <c r="R304" s="230"/>
      <c r="S304" s="230"/>
      <c r="T304" s="231"/>
      <c r="AT304" s="232" t="s">
        <v>142</v>
      </c>
      <c r="AU304" s="232" t="s">
        <v>83</v>
      </c>
      <c r="AV304" s="13" t="s">
        <v>85</v>
      </c>
      <c r="AW304" s="13" t="s">
        <v>31</v>
      </c>
      <c r="AX304" s="13" t="s">
        <v>75</v>
      </c>
      <c r="AY304" s="232" t="s">
        <v>132</v>
      </c>
    </row>
    <row r="305" spans="1:65" s="14" customFormat="1" ht="11.25">
      <c r="B305" s="233"/>
      <c r="C305" s="234"/>
      <c r="D305" s="208" t="s">
        <v>142</v>
      </c>
      <c r="E305" s="235" t="s">
        <v>1</v>
      </c>
      <c r="F305" s="236" t="s">
        <v>145</v>
      </c>
      <c r="G305" s="234"/>
      <c r="H305" s="237">
        <v>233.1</v>
      </c>
      <c r="I305" s="238"/>
      <c r="J305" s="234"/>
      <c r="K305" s="234"/>
      <c r="L305" s="239"/>
      <c r="M305" s="240"/>
      <c r="N305" s="241"/>
      <c r="O305" s="241"/>
      <c r="P305" s="241"/>
      <c r="Q305" s="241"/>
      <c r="R305" s="241"/>
      <c r="S305" s="241"/>
      <c r="T305" s="242"/>
      <c r="AT305" s="243" t="s">
        <v>142</v>
      </c>
      <c r="AU305" s="243" t="s">
        <v>83</v>
      </c>
      <c r="AV305" s="14" t="s">
        <v>139</v>
      </c>
      <c r="AW305" s="14" t="s">
        <v>31</v>
      </c>
      <c r="AX305" s="14" t="s">
        <v>83</v>
      </c>
      <c r="AY305" s="243" t="s">
        <v>132</v>
      </c>
    </row>
    <row r="306" spans="1:65" s="11" customFormat="1" ht="25.9" customHeight="1">
      <c r="B306" s="180"/>
      <c r="C306" s="181"/>
      <c r="D306" s="182" t="s">
        <v>74</v>
      </c>
      <c r="E306" s="183" t="s">
        <v>438</v>
      </c>
      <c r="F306" s="183" t="s">
        <v>439</v>
      </c>
      <c r="G306" s="181"/>
      <c r="H306" s="181"/>
      <c r="I306" s="184"/>
      <c r="J306" s="185">
        <f>BK306</f>
        <v>0</v>
      </c>
      <c r="K306" s="181"/>
      <c r="L306" s="186"/>
      <c r="M306" s="187"/>
      <c r="N306" s="188"/>
      <c r="O306" s="188"/>
      <c r="P306" s="189">
        <f>SUM(P307:P493)</f>
        <v>0</v>
      </c>
      <c r="Q306" s="188"/>
      <c r="R306" s="189">
        <f>SUM(R307:R493)</f>
        <v>0</v>
      </c>
      <c r="S306" s="188"/>
      <c r="T306" s="190">
        <f>SUM(T307:T493)</f>
        <v>0</v>
      </c>
      <c r="AR306" s="191" t="s">
        <v>83</v>
      </c>
      <c r="AT306" s="192" t="s">
        <v>74</v>
      </c>
      <c r="AU306" s="192" t="s">
        <v>75</v>
      </c>
      <c r="AY306" s="191" t="s">
        <v>132</v>
      </c>
      <c r="BK306" s="193">
        <f>SUM(BK307:BK493)</f>
        <v>0</v>
      </c>
    </row>
    <row r="307" spans="1:65" s="2" customFormat="1" ht="21.75" customHeight="1">
      <c r="A307" s="34"/>
      <c r="B307" s="35"/>
      <c r="C307" s="244" t="s">
        <v>277</v>
      </c>
      <c r="D307" s="244" t="s">
        <v>441</v>
      </c>
      <c r="E307" s="245" t="s">
        <v>442</v>
      </c>
      <c r="F307" s="246" t="s">
        <v>443</v>
      </c>
      <c r="G307" s="247" t="s">
        <v>371</v>
      </c>
      <c r="H307" s="248">
        <v>187.5</v>
      </c>
      <c r="I307" s="249"/>
      <c r="J307" s="250">
        <f>ROUND(I307*H307,2)</f>
        <v>0</v>
      </c>
      <c r="K307" s="246" t="s">
        <v>137</v>
      </c>
      <c r="L307" s="39"/>
      <c r="M307" s="251" t="s">
        <v>1</v>
      </c>
      <c r="N307" s="252" t="s">
        <v>40</v>
      </c>
      <c r="O307" s="71"/>
      <c r="P307" s="204">
        <f>O307*H307</f>
        <v>0</v>
      </c>
      <c r="Q307" s="204">
        <v>0</v>
      </c>
      <c r="R307" s="204">
        <f>Q307*H307</f>
        <v>0</v>
      </c>
      <c r="S307" s="204">
        <v>0</v>
      </c>
      <c r="T307" s="205">
        <f>S307*H307</f>
        <v>0</v>
      </c>
      <c r="U307" s="34"/>
      <c r="V307" s="34"/>
      <c r="W307" s="34"/>
      <c r="X307" s="34"/>
      <c r="Y307" s="34"/>
      <c r="Z307" s="34"/>
      <c r="AA307" s="34"/>
      <c r="AB307" s="34"/>
      <c r="AC307" s="34"/>
      <c r="AD307" s="34"/>
      <c r="AE307" s="34"/>
      <c r="AR307" s="206" t="s">
        <v>139</v>
      </c>
      <c r="AT307" s="206" t="s">
        <v>441</v>
      </c>
      <c r="AU307" s="206" t="s">
        <v>83</v>
      </c>
      <c r="AY307" s="17" t="s">
        <v>132</v>
      </c>
      <c r="BE307" s="207">
        <f>IF(N307="základní",J307,0)</f>
        <v>0</v>
      </c>
      <c r="BF307" s="207">
        <f>IF(N307="snížená",J307,0)</f>
        <v>0</v>
      </c>
      <c r="BG307" s="207">
        <f>IF(N307="zákl. přenesená",J307,0)</f>
        <v>0</v>
      </c>
      <c r="BH307" s="207">
        <f>IF(N307="sníž. přenesená",J307,0)</f>
        <v>0</v>
      </c>
      <c r="BI307" s="207">
        <f>IF(N307="nulová",J307,0)</f>
        <v>0</v>
      </c>
      <c r="BJ307" s="17" t="s">
        <v>83</v>
      </c>
      <c r="BK307" s="207">
        <f>ROUND(I307*H307,2)</f>
        <v>0</v>
      </c>
      <c r="BL307" s="17" t="s">
        <v>139</v>
      </c>
      <c r="BM307" s="206" t="s">
        <v>1344</v>
      </c>
    </row>
    <row r="308" spans="1:65" s="2" customFormat="1" ht="39">
      <c r="A308" s="34"/>
      <c r="B308" s="35"/>
      <c r="C308" s="36"/>
      <c r="D308" s="208" t="s">
        <v>141</v>
      </c>
      <c r="E308" s="36"/>
      <c r="F308" s="209" t="s">
        <v>445</v>
      </c>
      <c r="G308" s="36"/>
      <c r="H308" s="36"/>
      <c r="I308" s="115"/>
      <c r="J308" s="36"/>
      <c r="K308" s="36"/>
      <c r="L308" s="39"/>
      <c r="M308" s="210"/>
      <c r="N308" s="211"/>
      <c r="O308" s="71"/>
      <c r="P308" s="71"/>
      <c r="Q308" s="71"/>
      <c r="R308" s="71"/>
      <c r="S308" s="71"/>
      <c r="T308" s="72"/>
      <c r="U308" s="34"/>
      <c r="V308" s="34"/>
      <c r="W308" s="34"/>
      <c r="X308" s="34"/>
      <c r="Y308" s="34"/>
      <c r="Z308" s="34"/>
      <c r="AA308" s="34"/>
      <c r="AB308" s="34"/>
      <c r="AC308" s="34"/>
      <c r="AD308" s="34"/>
      <c r="AE308" s="34"/>
      <c r="AT308" s="17" t="s">
        <v>141</v>
      </c>
      <c r="AU308" s="17" t="s">
        <v>83</v>
      </c>
    </row>
    <row r="309" spans="1:65" s="12" customFormat="1" ht="11.25">
      <c r="B309" s="212"/>
      <c r="C309" s="213"/>
      <c r="D309" s="208" t="s">
        <v>142</v>
      </c>
      <c r="E309" s="214" t="s">
        <v>1</v>
      </c>
      <c r="F309" s="215" t="s">
        <v>1345</v>
      </c>
      <c r="G309" s="213"/>
      <c r="H309" s="214" t="s">
        <v>1</v>
      </c>
      <c r="I309" s="216"/>
      <c r="J309" s="213"/>
      <c r="K309" s="213"/>
      <c r="L309" s="217"/>
      <c r="M309" s="218"/>
      <c r="N309" s="219"/>
      <c r="O309" s="219"/>
      <c r="P309" s="219"/>
      <c r="Q309" s="219"/>
      <c r="R309" s="219"/>
      <c r="S309" s="219"/>
      <c r="T309" s="220"/>
      <c r="AT309" s="221" t="s">
        <v>142</v>
      </c>
      <c r="AU309" s="221" t="s">
        <v>83</v>
      </c>
      <c r="AV309" s="12" t="s">
        <v>83</v>
      </c>
      <c r="AW309" s="12" t="s">
        <v>31</v>
      </c>
      <c r="AX309" s="12" t="s">
        <v>75</v>
      </c>
      <c r="AY309" s="221" t="s">
        <v>132</v>
      </c>
    </row>
    <row r="310" spans="1:65" s="13" customFormat="1" ht="11.25">
      <c r="B310" s="222"/>
      <c r="C310" s="223"/>
      <c r="D310" s="208" t="s">
        <v>142</v>
      </c>
      <c r="E310" s="224" t="s">
        <v>1</v>
      </c>
      <c r="F310" s="225" t="s">
        <v>1346</v>
      </c>
      <c r="G310" s="223"/>
      <c r="H310" s="226">
        <v>187.5</v>
      </c>
      <c r="I310" s="227"/>
      <c r="J310" s="223"/>
      <c r="K310" s="223"/>
      <c r="L310" s="228"/>
      <c r="M310" s="229"/>
      <c r="N310" s="230"/>
      <c r="O310" s="230"/>
      <c r="P310" s="230"/>
      <c r="Q310" s="230"/>
      <c r="R310" s="230"/>
      <c r="S310" s="230"/>
      <c r="T310" s="231"/>
      <c r="AT310" s="232" t="s">
        <v>142</v>
      </c>
      <c r="AU310" s="232" t="s">
        <v>83</v>
      </c>
      <c r="AV310" s="13" t="s">
        <v>85</v>
      </c>
      <c r="AW310" s="13" t="s">
        <v>31</v>
      </c>
      <c r="AX310" s="13" t="s">
        <v>75</v>
      </c>
      <c r="AY310" s="232" t="s">
        <v>132</v>
      </c>
    </row>
    <row r="311" spans="1:65" s="14" customFormat="1" ht="11.25">
      <c r="B311" s="233"/>
      <c r="C311" s="234"/>
      <c r="D311" s="208" t="s">
        <v>142</v>
      </c>
      <c r="E311" s="235" t="s">
        <v>1</v>
      </c>
      <c r="F311" s="236" t="s">
        <v>145</v>
      </c>
      <c r="G311" s="234"/>
      <c r="H311" s="237">
        <v>187.5</v>
      </c>
      <c r="I311" s="238"/>
      <c r="J311" s="234"/>
      <c r="K311" s="234"/>
      <c r="L311" s="239"/>
      <c r="M311" s="240"/>
      <c r="N311" s="241"/>
      <c r="O311" s="241"/>
      <c r="P311" s="241"/>
      <c r="Q311" s="241"/>
      <c r="R311" s="241"/>
      <c r="S311" s="241"/>
      <c r="T311" s="242"/>
      <c r="AT311" s="243" t="s">
        <v>142</v>
      </c>
      <c r="AU311" s="243" t="s">
        <v>83</v>
      </c>
      <c r="AV311" s="14" t="s">
        <v>139</v>
      </c>
      <c r="AW311" s="14" t="s">
        <v>31</v>
      </c>
      <c r="AX311" s="14" t="s">
        <v>83</v>
      </c>
      <c r="AY311" s="243" t="s">
        <v>132</v>
      </c>
    </row>
    <row r="312" spans="1:65" s="2" customFormat="1" ht="21.75" customHeight="1">
      <c r="A312" s="34"/>
      <c r="B312" s="35"/>
      <c r="C312" s="244" t="s">
        <v>282</v>
      </c>
      <c r="D312" s="244" t="s">
        <v>441</v>
      </c>
      <c r="E312" s="245" t="s">
        <v>449</v>
      </c>
      <c r="F312" s="246" t="s">
        <v>450</v>
      </c>
      <c r="G312" s="247" t="s">
        <v>371</v>
      </c>
      <c r="H312" s="248">
        <v>187.5</v>
      </c>
      <c r="I312" s="249"/>
      <c r="J312" s="250">
        <f>ROUND(I312*H312,2)</f>
        <v>0</v>
      </c>
      <c r="K312" s="246" t="s">
        <v>137</v>
      </c>
      <c r="L312" s="39"/>
      <c r="M312" s="251" t="s">
        <v>1</v>
      </c>
      <c r="N312" s="252" t="s">
        <v>40</v>
      </c>
      <c r="O312" s="71"/>
      <c r="P312" s="204">
        <f>O312*H312</f>
        <v>0</v>
      </c>
      <c r="Q312" s="204">
        <v>0</v>
      </c>
      <c r="R312" s="204">
        <f>Q312*H312</f>
        <v>0</v>
      </c>
      <c r="S312" s="204">
        <v>0</v>
      </c>
      <c r="T312" s="205">
        <f>S312*H312</f>
        <v>0</v>
      </c>
      <c r="U312" s="34"/>
      <c r="V312" s="34"/>
      <c r="W312" s="34"/>
      <c r="X312" s="34"/>
      <c r="Y312" s="34"/>
      <c r="Z312" s="34"/>
      <c r="AA312" s="34"/>
      <c r="AB312" s="34"/>
      <c r="AC312" s="34"/>
      <c r="AD312" s="34"/>
      <c r="AE312" s="34"/>
      <c r="AR312" s="206" t="s">
        <v>139</v>
      </c>
      <c r="AT312" s="206" t="s">
        <v>441</v>
      </c>
      <c r="AU312" s="206" t="s">
        <v>83</v>
      </c>
      <c r="AY312" s="17" t="s">
        <v>132</v>
      </c>
      <c r="BE312" s="207">
        <f>IF(N312="základní",J312,0)</f>
        <v>0</v>
      </c>
      <c r="BF312" s="207">
        <f>IF(N312="snížená",J312,0)</f>
        <v>0</v>
      </c>
      <c r="BG312" s="207">
        <f>IF(N312="zákl. přenesená",J312,0)</f>
        <v>0</v>
      </c>
      <c r="BH312" s="207">
        <f>IF(N312="sníž. přenesená",J312,0)</f>
        <v>0</v>
      </c>
      <c r="BI312" s="207">
        <f>IF(N312="nulová",J312,0)</f>
        <v>0</v>
      </c>
      <c r="BJ312" s="17" t="s">
        <v>83</v>
      </c>
      <c r="BK312" s="207">
        <f>ROUND(I312*H312,2)</f>
        <v>0</v>
      </c>
      <c r="BL312" s="17" t="s">
        <v>139</v>
      </c>
      <c r="BM312" s="206" t="s">
        <v>1347</v>
      </c>
    </row>
    <row r="313" spans="1:65" s="2" customFormat="1" ht="39">
      <c r="A313" s="34"/>
      <c r="B313" s="35"/>
      <c r="C313" s="36"/>
      <c r="D313" s="208" t="s">
        <v>141</v>
      </c>
      <c r="E313" s="36"/>
      <c r="F313" s="209" t="s">
        <v>452</v>
      </c>
      <c r="G313" s="36"/>
      <c r="H313" s="36"/>
      <c r="I313" s="115"/>
      <c r="J313" s="36"/>
      <c r="K313" s="36"/>
      <c r="L313" s="39"/>
      <c r="M313" s="210"/>
      <c r="N313" s="211"/>
      <c r="O313" s="71"/>
      <c r="P313" s="71"/>
      <c r="Q313" s="71"/>
      <c r="R313" s="71"/>
      <c r="S313" s="71"/>
      <c r="T313" s="72"/>
      <c r="U313" s="34"/>
      <c r="V313" s="34"/>
      <c r="W313" s="34"/>
      <c r="X313" s="34"/>
      <c r="Y313" s="34"/>
      <c r="Z313" s="34"/>
      <c r="AA313" s="34"/>
      <c r="AB313" s="34"/>
      <c r="AC313" s="34"/>
      <c r="AD313" s="34"/>
      <c r="AE313" s="34"/>
      <c r="AT313" s="17" t="s">
        <v>141</v>
      </c>
      <c r="AU313" s="17" t="s">
        <v>83</v>
      </c>
    </row>
    <row r="314" spans="1:65" s="12" customFormat="1" ht="11.25">
      <c r="B314" s="212"/>
      <c r="C314" s="213"/>
      <c r="D314" s="208" t="s">
        <v>142</v>
      </c>
      <c r="E314" s="214" t="s">
        <v>1</v>
      </c>
      <c r="F314" s="215" t="s">
        <v>776</v>
      </c>
      <c r="G314" s="213"/>
      <c r="H314" s="214" t="s">
        <v>1</v>
      </c>
      <c r="I314" s="216"/>
      <c r="J314" s="213"/>
      <c r="K314" s="213"/>
      <c r="L314" s="217"/>
      <c r="M314" s="218"/>
      <c r="N314" s="219"/>
      <c r="O314" s="219"/>
      <c r="P314" s="219"/>
      <c r="Q314" s="219"/>
      <c r="R314" s="219"/>
      <c r="S314" s="219"/>
      <c r="T314" s="220"/>
      <c r="AT314" s="221" t="s">
        <v>142</v>
      </c>
      <c r="AU314" s="221" t="s">
        <v>83</v>
      </c>
      <c r="AV314" s="12" t="s">
        <v>83</v>
      </c>
      <c r="AW314" s="12" t="s">
        <v>31</v>
      </c>
      <c r="AX314" s="12" t="s">
        <v>75</v>
      </c>
      <c r="AY314" s="221" t="s">
        <v>132</v>
      </c>
    </row>
    <row r="315" spans="1:65" s="13" customFormat="1" ht="11.25">
      <c r="B315" s="222"/>
      <c r="C315" s="223"/>
      <c r="D315" s="208" t="s">
        <v>142</v>
      </c>
      <c r="E315" s="224" t="s">
        <v>1</v>
      </c>
      <c r="F315" s="225" t="s">
        <v>1348</v>
      </c>
      <c r="G315" s="223"/>
      <c r="H315" s="226">
        <v>187.5</v>
      </c>
      <c r="I315" s="227"/>
      <c r="J315" s="223"/>
      <c r="K315" s="223"/>
      <c r="L315" s="228"/>
      <c r="M315" s="229"/>
      <c r="N315" s="230"/>
      <c r="O315" s="230"/>
      <c r="P315" s="230"/>
      <c r="Q315" s="230"/>
      <c r="R315" s="230"/>
      <c r="S315" s="230"/>
      <c r="T315" s="231"/>
      <c r="AT315" s="232" t="s">
        <v>142</v>
      </c>
      <c r="AU315" s="232" t="s">
        <v>83</v>
      </c>
      <c r="AV315" s="13" t="s">
        <v>85</v>
      </c>
      <c r="AW315" s="13" t="s">
        <v>31</v>
      </c>
      <c r="AX315" s="13" t="s">
        <v>75</v>
      </c>
      <c r="AY315" s="232" t="s">
        <v>132</v>
      </c>
    </row>
    <row r="316" spans="1:65" s="14" customFormat="1" ht="11.25">
      <c r="B316" s="233"/>
      <c r="C316" s="234"/>
      <c r="D316" s="208" t="s">
        <v>142</v>
      </c>
      <c r="E316" s="235" t="s">
        <v>1</v>
      </c>
      <c r="F316" s="236" t="s">
        <v>145</v>
      </c>
      <c r="G316" s="234"/>
      <c r="H316" s="237">
        <v>187.5</v>
      </c>
      <c r="I316" s="238"/>
      <c r="J316" s="234"/>
      <c r="K316" s="234"/>
      <c r="L316" s="239"/>
      <c r="M316" s="240"/>
      <c r="N316" s="241"/>
      <c r="O316" s="241"/>
      <c r="P316" s="241"/>
      <c r="Q316" s="241"/>
      <c r="R316" s="241"/>
      <c r="S316" s="241"/>
      <c r="T316" s="242"/>
      <c r="AT316" s="243" t="s">
        <v>142</v>
      </c>
      <c r="AU316" s="243" t="s">
        <v>83</v>
      </c>
      <c r="AV316" s="14" t="s">
        <v>139</v>
      </c>
      <c r="AW316" s="14" t="s">
        <v>31</v>
      </c>
      <c r="AX316" s="14" t="s">
        <v>83</v>
      </c>
      <c r="AY316" s="243" t="s">
        <v>132</v>
      </c>
    </row>
    <row r="317" spans="1:65" s="2" customFormat="1" ht="21.75" customHeight="1">
      <c r="A317" s="34"/>
      <c r="B317" s="35"/>
      <c r="C317" s="244" t="s">
        <v>287</v>
      </c>
      <c r="D317" s="244" t="s">
        <v>441</v>
      </c>
      <c r="E317" s="245" t="s">
        <v>1349</v>
      </c>
      <c r="F317" s="246" t="s">
        <v>1350</v>
      </c>
      <c r="G317" s="247" t="s">
        <v>458</v>
      </c>
      <c r="H317" s="248">
        <v>0.105</v>
      </c>
      <c r="I317" s="249"/>
      <c r="J317" s="250">
        <f>ROUND(I317*H317,2)</f>
        <v>0</v>
      </c>
      <c r="K317" s="246" t="s">
        <v>137</v>
      </c>
      <c r="L317" s="39"/>
      <c r="M317" s="251" t="s">
        <v>1</v>
      </c>
      <c r="N317" s="252" t="s">
        <v>40</v>
      </c>
      <c r="O317" s="71"/>
      <c r="P317" s="204">
        <f>O317*H317</f>
        <v>0</v>
      </c>
      <c r="Q317" s="204">
        <v>0</v>
      </c>
      <c r="R317" s="204">
        <f>Q317*H317</f>
        <v>0</v>
      </c>
      <c r="S317" s="204">
        <v>0</v>
      </c>
      <c r="T317" s="205">
        <f>S317*H317</f>
        <v>0</v>
      </c>
      <c r="U317" s="34"/>
      <c r="V317" s="34"/>
      <c r="W317" s="34"/>
      <c r="X317" s="34"/>
      <c r="Y317" s="34"/>
      <c r="Z317" s="34"/>
      <c r="AA317" s="34"/>
      <c r="AB317" s="34"/>
      <c r="AC317" s="34"/>
      <c r="AD317" s="34"/>
      <c r="AE317" s="34"/>
      <c r="AR317" s="206" t="s">
        <v>139</v>
      </c>
      <c r="AT317" s="206" t="s">
        <v>441</v>
      </c>
      <c r="AU317" s="206" t="s">
        <v>83</v>
      </c>
      <c r="AY317" s="17" t="s">
        <v>132</v>
      </c>
      <c r="BE317" s="207">
        <f>IF(N317="základní",J317,0)</f>
        <v>0</v>
      </c>
      <c r="BF317" s="207">
        <f>IF(N317="snížená",J317,0)</f>
        <v>0</v>
      </c>
      <c r="BG317" s="207">
        <f>IF(N317="zákl. přenesená",J317,0)</f>
        <v>0</v>
      </c>
      <c r="BH317" s="207">
        <f>IF(N317="sníž. přenesená",J317,0)</f>
        <v>0</v>
      </c>
      <c r="BI317" s="207">
        <f>IF(N317="nulová",J317,0)</f>
        <v>0</v>
      </c>
      <c r="BJ317" s="17" t="s">
        <v>83</v>
      </c>
      <c r="BK317" s="207">
        <f>ROUND(I317*H317,2)</f>
        <v>0</v>
      </c>
      <c r="BL317" s="17" t="s">
        <v>139</v>
      </c>
      <c r="BM317" s="206" t="s">
        <v>1351</v>
      </c>
    </row>
    <row r="318" spans="1:65" s="2" customFormat="1" ht="107.25">
      <c r="A318" s="34"/>
      <c r="B318" s="35"/>
      <c r="C318" s="36"/>
      <c r="D318" s="208" t="s">
        <v>141</v>
      </c>
      <c r="E318" s="36"/>
      <c r="F318" s="209" t="s">
        <v>1352</v>
      </c>
      <c r="G318" s="36"/>
      <c r="H318" s="36"/>
      <c r="I318" s="115"/>
      <c r="J318" s="36"/>
      <c r="K318" s="36"/>
      <c r="L318" s="39"/>
      <c r="M318" s="210"/>
      <c r="N318" s="211"/>
      <c r="O318" s="71"/>
      <c r="P318" s="71"/>
      <c r="Q318" s="71"/>
      <c r="R318" s="71"/>
      <c r="S318" s="71"/>
      <c r="T318" s="72"/>
      <c r="U318" s="34"/>
      <c r="V318" s="34"/>
      <c r="W318" s="34"/>
      <c r="X318" s="34"/>
      <c r="Y318" s="34"/>
      <c r="Z318" s="34"/>
      <c r="AA318" s="34"/>
      <c r="AB318" s="34"/>
      <c r="AC318" s="34"/>
      <c r="AD318" s="34"/>
      <c r="AE318" s="34"/>
      <c r="AT318" s="17" t="s">
        <v>141</v>
      </c>
      <c r="AU318" s="17" t="s">
        <v>83</v>
      </c>
    </row>
    <row r="319" spans="1:65" s="12" customFormat="1" ht="11.25">
      <c r="B319" s="212"/>
      <c r="C319" s="213"/>
      <c r="D319" s="208" t="s">
        <v>142</v>
      </c>
      <c r="E319" s="214" t="s">
        <v>1</v>
      </c>
      <c r="F319" s="215" t="s">
        <v>1278</v>
      </c>
      <c r="G319" s="213"/>
      <c r="H319" s="214" t="s">
        <v>1</v>
      </c>
      <c r="I319" s="216"/>
      <c r="J319" s="213"/>
      <c r="K319" s="213"/>
      <c r="L319" s="217"/>
      <c r="M319" s="218"/>
      <c r="N319" s="219"/>
      <c r="O319" s="219"/>
      <c r="P319" s="219"/>
      <c r="Q319" s="219"/>
      <c r="R319" s="219"/>
      <c r="S319" s="219"/>
      <c r="T319" s="220"/>
      <c r="AT319" s="221" t="s">
        <v>142</v>
      </c>
      <c r="AU319" s="221" t="s">
        <v>83</v>
      </c>
      <c r="AV319" s="12" t="s">
        <v>83</v>
      </c>
      <c r="AW319" s="12" t="s">
        <v>31</v>
      </c>
      <c r="AX319" s="12" t="s">
        <v>75</v>
      </c>
      <c r="AY319" s="221" t="s">
        <v>132</v>
      </c>
    </row>
    <row r="320" spans="1:65" s="13" customFormat="1" ht="11.25">
      <c r="B320" s="222"/>
      <c r="C320" s="223"/>
      <c r="D320" s="208" t="s">
        <v>142</v>
      </c>
      <c r="E320" s="224" t="s">
        <v>1</v>
      </c>
      <c r="F320" s="225" t="s">
        <v>1353</v>
      </c>
      <c r="G320" s="223"/>
      <c r="H320" s="226">
        <v>5.7000000000000002E-2</v>
      </c>
      <c r="I320" s="227"/>
      <c r="J320" s="223"/>
      <c r="K320" s="223"/>
      <c r="L320" s="228"/>
      <c r="M320" s="229"/>
      <c r="N320" s="230"/>
      <c r="O320" s="230"/>
      <c r="P320" s="230"/>
      <c r="Q320" s="230"/>
      <c r="R320" s="230"/>
      <c r="S320" s="230"/>
      <c r="T320" s="231"/>
      <c r="AT320" s="232" t="s">
        <v>142</v>
      </c>
      <c r="AU320" s="232" t="s">
        <v>83</v>
      </c>
      <c r="AV320" s="13" t="s">
        <v>85</v>
      </c>
      <c r="AW320" s="13" t="s">
        <v>31</v>
      </c>
      <c r="AX320" s="13" t="s">
        <v>75</v>
      </c>
      <c r="AY320" s="232" t="s">
        <v>132</v>
      </c>
    </row>
    <row r="321" spans="1:65" s="12" customFormat="1" ht="11.25">
      <c r="B321" s="212"/>
      <c r="C321" s="213"/>
      <c r="D321" s="208" t="s">
        <v>142</v>
      </c>
      <c r="E321" s="214" t="s">
        <v>1</v>
      </c>
      <c r="F321" s="215" t="s">
        <v>1279</v>
      </c>
      <c r="G321" s="213"/>
      <c r="H321" s="214" t="s">
        <v>1</v>
      </c>
      <c r="I321" s="216"/>
      <c r="J321" s="213"/>
      <c r="K321" s="213"/>
      <c r="L321" s="217"/>
      <c r="M321" s="218"/>
      <c r="N321" s="219"/>
      <c r="O321" s="219"/>
      <c r="P321" s="219"/>
      <c r="Q321" s="219"/>
      <c r="R321" s="219"/>
      <c r="S321" s="219"/>
      <c r="T321" s="220"/>
      <c r="AT321" s="221" t="s">
        <v>142</v>
      </c>
      <c r="AU321" s="221" t="s">
        <v>83</v>
      </c>
      <c r="AV321" s="12" t="s">
        <v>83</v>
      </c>
      <c r="AW321" s="12" t="s">
        <v>31</v>
      </c>
      <c r="AX321" s="12" t="s">
        <v>75</v>
      </c>
      <c r="AY321" s="221" t="s">
        <v>132</v>
      </c>
    </row>
    <row r="322" spans="1:65" s="13" customFormat="1" ht="11.25">
      <c r="B322" s="222"/>
      <c r="C322" s="223"/>
      <c r="D322" s="208" t="s">
        <v>142</v>
      </c>
      <c r="E322" s="224" t="s">
        <v>1</v>
      </c>
      <c r="F322" s="225" t="s">
        <v>1354</v>
      </c>
      <c r="G322" s="223"/>
      <c r="H322" s="226">
        <v>4.8000000000000001E-2</v>
      </c>
      <c r="I322" s="227"/>
      <c r="J322" s="223"/>
      <c r="K322" s="223"/>
      <c r="L322" s="228"/>
      <c r="M322" s="229"/>
      <c r="N322" s="230"/>
      <c r="O322" s="230"/>
      <c r="P322" s="230"/>
      <c r="Q322" s="230"/>
      <c r="R322" s="230"/>
      <c r="S322" s="230"/>
      <c r="T322" s="231"/>
      <c r="AT322" s="232" t="s">
        <v>142</v>
      </c>
      <c r="AU322" s="232" t="s">
        <v>83</v>
      </c>
      <c r="AV322" s="13" t="s">
        <v>85</v>
      </c>
      <c r="AW322" s="13" t="s">
        <v>31</v>
      </c>
      <c r="AX322" s="13" t="s">
        <v>75</v>
      </c>
      <c r="AY322" s="232" t="s">
        <v>132</v>
      </c>
    </row>
    <row r="323" spans="1:65" s="14" customFormat="1" ht="11.25">
      <c r="B323" s="233"/>
      <c r="C323" s="234"/>
      <c r="D323" s="208" t="s">
        <v>142</v>
      </c>
      <c r="E323" s="235" t="s">
        <v>1</v>
      </c>
      <c r="F323" s="236" t="s">
        <v>145</v>
      </c>
      <c r="G323" s="234"/>
      <c r="H323" s="237">
        <v>0.10500000000000001</v>
      </c>
      <c r="I323" s="238"/>
      <c r="J323" s="234"/>
      <c r="K323" s="234"/>
      <c r="L323" s="239"/>
      <c r="M323" s="240"/>
      <c r="N323" s="241"/>
      <c r="O323" s="241"/>
      <c r="P323" s="241"/>
      <c r="Q323" s="241"/>
      <c r="R323" s="241"/>
      <c r="S323" s="241"/>
      <c r="T323" s="242"/>
      <c r="AT323" s="243" t="s">
        <v>142</v>
      </c>
      <c r="AU323" s="243" t="s">
        <v>83</v>
      </c>
      <c r="AV323" s="14" t="s">
        <v>139</v>
      </c>
      <c r="AW323" s="14" t="s">
        <v>31</v>
      </c>
      <c r="AX323" s="14" t="s">
        <v>83</v>
      </c>
      <c r="AY323" s="243" t="s">
        <v>132</v>
      </c>
    </row>
    <row r="324" spans="1:65" s="2" customFormat="1" ht="21.75" customHeight="1">
      <c r="A324" s="34"/>
      <c r="B324" s="35"/>
      <c r="C324" s="244" t="s">
        <v>297</v>
      </c>
      <c r="D324" s="244" t="s">
        <v>441</v>
      </c>
      <c r="E324" s="245" t="s">
        <v>490</v>
      </c>
      <c r="F324" s="246" t="s">
        <v>491</v>
      </c>
      <c r="G324" s="247" t="s">
        <v>492</v>
      </c>
      <c r="H324" s="248">
        <v>129.5</v>
      </c>
      <c r="I324" s="249"/>
      <c r="J324" s="250">
        <f>ROUND(I324*H324,2)</f>
        <v>0</v>
      </c>
      <c r="K324" s="246" t="s">
        <v>137</v>
      </c>
      <c r="L324" s="39"/>
      <c r="M324" s="251" t="s">
        <v>1</v>
      </c>
      <c r="N324" s="252" t="s">
        <v>40</v>
      </c>
      <c r="O324" s="71"/>
      <c r="P324" s="204">
        <f>O324*H324</f>
        <v>0</v>
      </c>
      <c r="Q324" s="204">
        <v>0</v>
      </c>
      <c r="R324" s="204">
        <f>Q324*H324</f>
        <v>0</v>
      </c>
      <c r="S324" s="204">
        <v>0</v>
      </c>
      <c r="T324" s="205">
        <f>S324*H324</f>
        <v>0</v>
      </c>
      <c r="U324" s="34"/>
      <c r="V324" s="34"/>
      <c r="W324" s="34"/>
      <c r="X324" s="34"/>
      <c r="Y324" s="34"/>
      <c r="Z324" s="34"/>
      <c r="AA324" s="34"/>
      <c r="AB324" s="34"/>
      <c r="AC324" s="34"/>
      <c r="AD324" s="34"/>
      <c r="AE324" s="34"/>
      <c r="AR324" s="206" t="s">
        <v>139</v>
      </c>
      <c r="AT324" s="206" t="s">
        <v>441</v>
      </c>
      <c r="AU324" s="206" t="s">
        <v>83</v>
      </c>
      <c r="AY324" s="17" t="s">
        <v>132</v>
      </c>
      <c r="BE324" s="207">
        <f>IF(N324="základní",J324,0)</f>
        <v>0</v>
      </c>
      <c r="BF324" s="207">
        <f>IF(N324="snížená",J324,0)</f>
        <v>0</v>
      </c>
      <c r="BG324" s="207">
        <f>IF(N324="zákl. přenesená",J324,0)</f>
        <v>0</v>
      </c>
      <c r="BH324" s="207">
        <f>IF(N324="sníž. přenesená",J324,0)</f>
        <v>0</v>
      </c>
      <c r="BI324" s="207">
        <f>IF(N324="nulová",J324,0)</f>
        <v>0</v>
      </c>
      <c r="BJ324" s="17" t="s">
        <v>83</v>
      </c>
      <c r="BK324" s="207">
        <f>ROUND(I324*H324,2)</f>
        <v>0</v>
      </c>
      <c r="BL324" s="17" t="s">
        <v>139</v>
      </c>
      <c r="BM324" s="206" t="s">
        <v>1355</v>
      </c>
    </row>
    <row r="325" spans="1:65" s="2" customFormat="1" ht="48.75">
      <c r="A325" s="34"/>
      <c r="B325" s="35"/>
      <c r="C325" s="36"/>
      <c r="D325" s="208" t="s">
        <v>141</v>
      </c>
      <c r="E325" s="36"/>
      <c r="F325" s="209" t="s">
        <v>494</v>
      </c>
      <c r="G325" s="36"/>
      <c r="H325" s="36"/>
      <c r="I325" s="115"/>
      <c r="J325" s="36"/>
      <c r="K325" s="36"/>
      <c r="L325" s="39"/>
      <c r="M325" s="210"/>
      <c r="N325" s="211"/>
      <c r="O325" s="71"/>
      <c r="P325" s="71"/>
      <c r="Q325" s="71"/>
      <c r="R325" s="71"/>
      <c r="S325" s="71"/>
      <c r="T325" s="72"/>
      <c r="U325" s="34"/>
      <c r="V325" s="34"/>
      <c r="W325" s="34"/>
      <c r="X325" s="34"/>
      <c r="Y325" s="34"/>
      <c r="Z325" s="34"/>
      <c r="AA325" s="34"/>
      <c r="AB325" s="34"/>
      <c r="AC325" s="34"/>
      <c r="AD325" s="34"/>
      <c r="AE325" s="34"/>
      <c r="AT325" s="17" t="s">
        <v>141</v>
      </c>
      <c r="AU325" s="17" t="s">
        <v>83</v>
      </c>
    </row>
    <row r="326" spans="1:65" s="12" customFormat="1" ht="11.25">
      <c r="B326" s="212"/>
      <c r="C326" s="213"/>
      <c r="D326" s="208" t="s">
        <v>142</v>
      </c>
      <c r="E326" s="214" t="s">
        <v>1</v>
      </c>
      <c r="F326" s="215" t="s">
        <v>1278</v>
      </c>
      <c r="G326" s="213"/>
      <c r="H326" s="214" t="s">
        <v>1</v>
      </c>
      <c r="I326" s="216"/>
      <c r="J326" s="213"/>
      <c r="K326" s="213"/>
      <c r="L326" s="217"/>
      <c r="M326" s="218"/>
      <c r="N326" s="219"/>
      <c r="O326" s="219"/>
      <c r="P326" s="219"/>
      <c r="Q326" s="219"/>
      <c r="R326" s="219"/>
      <c r="S326" s="219"/>
      <c r="T326" s="220"/>
      <c r="AT326" s="221" t="s">
        <v>142</v>
      </c>
      <c r="AU326" s="221" t="s">
        <v>83</v>
      </c>
      <c r="AV326" s="12" t="s">
        <v>83</v>
      </c>
      <c r="AW326" s="12" t="s">
        <v>31</v>
      </c>
      <c r="AX326" s="12" t="s">
        <v>75</v>
      </c>
      <c r="AY326" s="221" t="s">
        <v>132</v>
      </c>
    </row>
    <row r="327" spans="1:65" s="13" customFormat="1" ht="11.25">
      <c r="B327" s="222"/>
      <c r="C327" s="223"/>
      <c r="D327" s="208" t="s">
        <v>142</v>
      </c>
      <c r="E327" s="224" t="s">
        <v>1</v>
      </c>
      <c r="F327" s="225" t="s">
        <v>1356</v>
      </c>
      <c r="G327" s="223"/>
      <c r="H327" s="226">
        <v>57</v>
      </c>
      <c r="I327" s="227"/>
      <c r="J327" s="223"/>
      <c r="K327" s="223"/>
      <c r="L327" s="228"/>
      <c r="M327" s="229"/>
      <c r="N327" s="230"/>
      <c r="O327" s="230"/>
      <c r="P327" s="230"/>
      <c r="Q327" s="230"/>
      <c r="R327" s="230"/>
      <c r="S327" s="230"/>
      <c r="T327" s="231"/>
      <c r="AT327" s="232" t="s">
        <v>142</v>
      </c>
      <c r="AU327" s="232" t="s">
        <v>83</v>
      </c>
      <c r="AV327" s="13" t="s">
        <v>85</v>
      </c>
      <c r="AW327" s="13" t="s">
        <v>31</v>
      </c>
      <c r="AX327" s="13" t="s">
        <v>75</v>
      </c>
      <c r="AY327" s="232" t="s">
        <v>132</v>
      </c>
    </row>
    <row r="328" spans="1:65" s="12" customFormat="1" ht="11.25">
      <c r="B328" s="212"/>
      <c r="C328" s="213"/>
      <c r="D328" s="208" t="s">
        <v>142</v>
      </c>
      <c r="E328" s="214" t="s">
        <v>1</v>
      </c>
      <c r="F328" s="215" t="s">
        <v>1279</v>
      </c>
      <c r="G328" s="213"/>
      <c r="H328" s="214" t="s">
        <v>1</v>
      </c>
      <c r="I328" s="216"/>
      <c r="J328" s="213"/>
      <c r="K328" s="213"/>
      <c r="L328" s="217"/>
      <c r="M328" s="218"/>
      <c r="N328" s="219"/>
      <c r="O328" s="219"/>
      <c r="P328" s="219"/>
      <c r="Q328" s="219"/>
      <c r="R328" s="219"/>
      <c r="S328" s="219"/>
      <c r="T328" s="220"/>
      <c r="AT328" s="221" t="s">
        <v>142</v>
      </c>
      <c r="AU328" s="221" t="s">
        <v>83</v>
      </c>
      <c r="AV328" s="12" t="s">
        <v>83</v>
      </c>
      <c r="AW328" s="12" t="s">
        <v>31</v>
      </c>
      <c r="AX328" s="12" t="s">
        <v>75</v>
      </c>
      <c r="AY328" s="221" t="s">
        <v>132</v>
      </c>
    </row>
    <row r="329" spans="1:65" s="13" customFormat="1" ht="11.25">
      <c r="B329" s="222"/>
      <c r="C329" s="223"/>
      <c r="D329" s="208" t="s">
        <v>142</v>
      </c>
      <c r="E329" s="224" t="s">
        <v>1</v>
      </c>
      <c r="F329" s="225" t="s">
        <v>1357</v>
      </c>
      <c r="G329" s="223"/>
      <c r="H329" s="226">
        <v>47.5</v>
      </c>
      <c r="I329" s="227"/>
      <c r="J329" s="223"/>
      <c r="K329" s="223"/>
      <c r="L329" s="228"/>
      <c r="M329" s="229"/>
      <c r="N329" s="230"/>
      <c r="O329" s="230"/>
      <c r="P329" s="230"/>
      <c r="Q329" s="230"/>
      <c r="R329" s="230"/>
      <c r="S329" s="230"/>
      <c r="T329" s="231"/>
      <c r="AT329" s="232" t="s">
        <v>142</v>
      </c>
      <c r="AU329" s="232" t="s">
        <v>83</v>
      </c>
      <c r="AV329" s="13" t="s">
        <v>85</v>
      </c>
      <c r="AW329" s="13" t="s">
        <v>31</v>
      </c>
      <c r="AX329" s="13" t="s">
        <v>75</v>
      </c>
      <c r="AY329" s="232" t="s">
        <v>132</v>
      </c>
    </row>
    <row r="330" spans="1:65" s="13" customFormat="1" ht="11.25">
      <c r="B330" s="222"/>
      <c r="C330" s="223"/>
      <c r="D330" s="208" t="s">
        <v>142</v>
      </c>
      <c r="E330" s="224" t="s">
        <v>1</v>
      </c>
      <c r="F330" s="225" t="s">
        <v>1358</v>
      </c>
      <c r="G330" s="223"/>
      <c r="H330" s="226">
        <v>25</v>
      </c>
      <c r="I330" s="227"/>
      <c r="J330" s="223"/>
      <c r="K330" s="223"/>
      <c r="L330" s="228"/>
      <c r="M330" s="229"/>
      <c r="N330" s="230"/>
      <c r="O330" s="230"/>
      <c r="P330" s="230"/>
      <c r="Q330" s="230"/>
      <c r="R330" s="230"/>
      <c r="S330" s="230"/>
      <c r="T330" s="231"/>
      <c r="AT330" s="232" t="s">
        <v>142</v>
      </c>
      <c r="AU330" s="232" t="s">
        <v>83</v>
      </c>
      <c r="AV330" s="13" t="s">
        <v>85</v>
      </c>
      <c r="AW330" s="13" t="s">
        <v>31</v>
      </c>
      <c r="AX330" s="13" t="s">
        <v>75</v>
      </c>
      <c r="AY330" s="232" t="s">
        <v>132</v>
      </c>
    </row>
    <row r="331" spans="1:65" s="14" customFormat="1" ht="11.25">
      <c r="B331" s="233"/>
      <c r="C331" s="234"/>
      <c r="D331" s="208" t="s">
        <v>142</v>
      </c>
      <c r="E331" s="235" t="s">
        <v>1</v>
      </c>
      <c r="F331" s="236" t="s">
        <v>145</v>
      </c>
      <c r="G331" s="234"/>
      <c r="H331" s="237">
        <v>129.5</v>
      </c>
      <c r="I331" s="238"/>
      <c r="J331" s="234"/>
      <c r="K331" s="234"/>
      <c r="L331" s="239"/>
      <c r="M331" s="240"/>
      <c r="N331" s="241"/>
      <c r="O331" s="241"/>
      <c r="P331" s="241"/>
      <c r="Q331" s="241"/>
      <c r="R331" s="241"/>
      <c r="S331" s="241"/>
      <c r="T331" s="242"/>
      <c r="AT331" s="243" t="s">
        <v>142</v>
      </c>
      <c r="AU331" s="243" t="s">
        <v>83</v>
      </c>
      <c r="AV331" s="14" t="s">
        <v>139</v>
      </c>
      <c r="AW331" s="14" t="s">
        <v>31</v>
      </c>
      <c r="AX331" s="14" t="s">
        <v>83</v>
      </c>
      <c r="AY331" s="243" t="s">
        <v>132</v>
      </c>
    </row>
    <row r="332" spans="1:65" s="2" customFormat="1" ht="21.75" customHeight="1">
      <c r="A332" s="34"/>
      <c r="B332" s="35"/>
      <c r="C332" s="244" t="s">
        <v>301</v>
      </c>
      <c r="D332" s="244" t="s">
        <v>441</v>
      </c>
      <c r="E332" s="245" t="s">
        <v>485</v>
      </c>
      <c r="F332" s="246" t="s">
        <v>486</v>
      </c>
      <c r="G332" s="247" t="s">
        <v>458</v>
      </c>
      <c r="H332" s="248">
        <v>0.125</v>
      </c>
      <c r="I332" s="249"/>
      <c r="J332" s="250">
        <f>ROUND(I332*H332,2)</f>
        <v>0</v>
      </c>
      <c r="K332" s="246" t="s">
        <v>137</v>
      </c>
      <c r="L332" s="39"/>
      <c r="M332" s="251" t="s">
        <v>1</v>
      </c>
      <c r="N332" s="252" t="s">
        <v>40</v>
      </c>
      <c r="O332" s="71"/>
      <c r="P332" s="204">
        <f>O332*H332</f>
        <v>0</v>
      </c>
      <c r="Q332" s="204">
        <v>0</v>
      </c>
      <c r="R332" s="204">
        <f>Q332*H332</f>
        <v>0</v>
      </c>
      <c r="S332" s="204">
        <v>0</v>
      </c>
      <c r="T332" s="205">
        <f>S332*H332</f>
        <v>0</v>
      </c>
      <c r="U332" s="34"/>
      <c r="V332" s="34"/>
      <c r="W332" s="34"/>
      <c r="X332" s="34"/>
      <c r="Y332" s="34"/>
      <c r="Z332" s="34"/>
      <c r="AA332" s="34"/>
      <c r="AB332" s="34"/>
      <c r="AC332" s="34"/>
      <c r="AD332" s="34"/>
      <c r="AE332" s="34"/>
      <c r="AR332" s="206" t="s">
        <v>139</v>
      </c>
      <c r="AT332" s="206" t="s">
        <v>441</v>
      </c>
      <c r="AU332" s="206" t="s">
        <v>83</v>
      </c>
      <c r="AY332" s="17" t="s">
        <v>132</v>
      </c>
      <c r="BE332" s="207">
        <f>IF(N332="základní",J332,0)</f>
        <v>0</v>
      </c>
      <c r="BF332" s="207">
        <f>IF(N332="snížená",J332,0)</f>
        <v>0</v>
      </c>
      <c r="BG332" s="207">
        <f>IF(N332="zákl. přenesená",J332,0)</f>
        <v>0</v>
      </c>
      <c r="BH332" s="207">
        <f>IF(N332="sníž. přenesená",J332,0)</f>
        <v>0</v>
      </c>
      <c r="BI332" s="207">
        <f>IF(N332="nulová",J332,0)</f>
        <v>0</v>
      </c>
      <c r="BJ332" s="17" t="s">
        <v>83</v>
      </c>
      <c r="BK332" s="207">
        <f>ROUND(I332*H332,2)</f>
        <v>0</v>
      </c>
      <c r="BL332" s="17" t="s">
        <v>139</v>
      </c>
      <c r="BM332" s="206" t="s">
        <v>1359</v>
      </c>
    </row>
    <row r="333" spans="1:65" s="2" customFormat="1" ht="48.75">
      <c r="A333" s="34"/>
      <c r="B333" s="35"/>
      <c r="C333" s="36"/>
      <c r="D333" s="208" t="s">
        <v>141</v>
      </c>
      <c r="E333" s="36"/>
      <c r="F333" s="209" t="s">
        <v>488</v>
      </c>
      <c r="G333" s="36"/>
      <c r="H333" s="36"/>
      <c r="I333" s="115"/>
      <c r="J333" s="36"/>
      <c r="K333" s="36"/>
      <c r="L333" s="39"/>
      <c r="M333" s="210"/>
      <c r="N333" s="211"/>
      <c r="O333" s="71"/>
      <c r="P333" s="71"/>
      <c r="Q333" s="71"/>
      <c r="R333" s="71"/>
      <c r="S333" s="71"/>
      <c r="T333" s="72"/>
      <c r="U333" s="34"/>
      <c r="V333" s="34"/>
      <c r="W333" s="34"/>
      <c r="X333" s="34"/>
      <c r="Y333" s="34"/>
      <c r="Z333" s="34"/>
      <c r="AA333" s="34"/>
      <c r="AB333" s="34"/>
      <c r="AC333" s="34"/>
      <c r="AD333" s="34"/>
      <c r="AE333" s="34"/>
      <c r="AT333" s="17" t="s">
        <v>141</v>
      </c>
      <c r="AU333" s="17" t="s">
        <v>83</v>
      </c>
    </row>
    <row r="334" spans="1:65" s="12" customFormat="1" ht="11.25">
      <c r="B334" s="212"/>
      <c r="C334" s="213"/>
      <c r="D334" s="208" t="s">
        <v>142</v>
      </c>
      <c r="E334" s="214" t="s">
        <v>1</v>
      </c>
      <c r="F334" s="215" t="s">
        <v>1279</v>
      </c>
      <c r="G334" s="213"/>
      <c r="H334" s="214" t="s">
        <v>1</v>
      </c>
      <c r="I334" s="216"/>
      <c r="J334" s="213"/>
      <c r="K334" s="213"/>
      <c r="L334" s="217"/>
      <c r="M334" s="218"/>
      <c r="N334" s="219"/>
      <c r="O334" s="219"/>
      <c r="P334" s="219"/>
      <c r="Q334" s="219"/>
      <c r="R334" s="219"/>
      <c r="S334" s="219"/>
      <c r="T334" s="220"/>
      <c r="AT334" s="221" t="s">
        <v>142</v>
      </c>
      <c r="AU334" s="221" t="s">
        <v>83</v>
      </c>
      <c r="AV334" s="12" t="s">
        <v>83</v>
      </c>
      <c r="AW334" s="12" t="s">
        <v>31</v>
      </c>
      <c r="AX334" s="12" t="s">
        <v>75</v>
      </c>
      <c r="AY334" s="221" t="s">
        <v>132</v>
      </c>
    </row>
    <row r="335" spans="1:65" s="13" customFormat="1" ht="11.25">
      <c r="B335" s="222"/>
      <c r="C335" s="223"/>
      <c r="D335" s="208" t="s">
        <v>142</v>
      </c>
      <c r="E335" s="224" t="s">
        <v>1</v>
      </c>
      <c r="F335" s="225" t="s">
        <v>1360</v>
      </c>
      <c r="G335" s="223"/>
      <c r="H335" s="226">
        <v>0.125</v>
      </c>
      <c r="I335" s="227"/>
      <c r="J335" s="223"/>
      <c r="K335" s="223"/>
      <c r="L335" s="228"/>
      <c r="M335" s="229"/>
      <c r="N335" s="230"/>
      <c r="O335" s="230"/>
      <c r="P335" s="230"/>
      <c r="Q335" s="230"/>
      <c r="R335" s="230"/>
      <c r="S335" s="230"/>
      <c r="T335" s="231"/>
      <c r="AT335" s="232" t="s">
        <v>142</v>
      </c>
      <c r="AU335" s="232" t="s">
        <v>83</v>
      </c>
      <c r="AV335" s="13" t="s">
        <v>85</v>
      </c>
      <c r="AW335" s="13" t="s">
        <v>31</v>
      </c>
      <c r="AX335" s="13" t="s">
        <v>75</v>
      </c>
      <c r="AY335" s="232" t="s">
        <v>132</v>
      </c>
    </row>
    <row r="336" spans="1:65" s="14" customFormat="1" ht="11.25">
      <c r="B336" s="233"/>
      <c r="C336" s="234"/>
      <c r="D336" s="208" t="s">
        <v>142</v>
      </c>
      <c r="E336" s="235" t="s">
        <v>1</v>
      </c>
      <c r="F336" s="236" t="s">
        <v>145</v>
      </c>
      <c r="G336" s="234"/>
      <c r="H336" s="237">
        <v>0.125</v>
      </c>
      <c r="I336" s="238"/>
      <c r="J336" s="234"/>
      <c r="K336" s="234"/>
      <c r="L336" s="239"/>
      <c r="M336" s="240"/>
      <c r="N336" s="241"/>
      <c r="O336" s="241"/>
      <c r="P336" s="241"/>
      <c r="Q336" s="241"/>
      <c r="R336" s="241"/>
      <c r="S336" s="241"/>
      <c r="T336" s="242"/>
      <c r="AT336" s="243" t="s">
        <v>142</v>
      </c>
      <c r="AU336" s="243" t="s">
        <v>83</v>
      </c>
      <c r="AV336" s="14" t="s">
        <v>139</v>
      </c>
      <c r="AW336" s="14" t="s">
        <v>31</v>
      </c>
      <c r="AX336" s="14" t="s">
        <v>83</v>
      </c>
      <c r="AY336" s="243" t="s">
        <v>132</v>
      </c>
    </row>
    <row r="337" spans="1:65" s="2" customFormat="1" ht="21.75" customHeight="1">
      <c r="A337" s="34"/>
      <c r="B337" s="35"/>
      <c r="C337" s="244" t="s">
        <v>308</v>
      </c>
      <c r="D337" s="244" t="s">
        <v>441</v>
      </c>
      <c r="E337" s="245" t="s">
        <v>1361</v>
      </c>
      <c r="F337" s="246" t="s">
        <v>1362</v>
      </c>
      <c r="G337" s="247" t="s">
        <v>458</v>
      </c>
      <c r="H337" s="248">
        <v>5.5E-2</v>
      </c>
      <c r="I337" s="249"/>
      <c r="J337" s="250">
        <f>ROUND(I337*H337,2)</f>
        <v>0</v>
      </c>
      <c r="K337" s="246" t="s">
        <v>137</v>
      </c>
      <c r="L337" s="39"/>
      <c r="M337" s="251" t="s">
        <v>1</v>
      </c>
      <c r="N337" s="252" t="s">
        <v>40</v>
      </c>
      <c r="O337" s="71"/>
      <c r="P337" s="204">
        <f>O337*H337</f>
        <v>0</v>
      </c>
      <c r="Q337" s="204">
        <v>0</v>
      </c>
      <c r="R337" s="204">
        <f>Q337*H337</f>
        <v>0</v>
      </c>
      <c r="S337" s="204">
        <v>0</v>
      </c>
      <c r="T337" s="205">
        <f>S337*H337</f>
        <v>0</v>
      </c>
      <c r="U337" s="34"/>
      <c r="V337" s="34"/>
      <c r="W337" s="34"/>
      <c r="X337" s="34"/>
      <c r="Y337" s="34"/>
      <c r="Z337" s="34"/>
      <c r="AA337" s="34"/>
      <c r="AB337" s="34"/>
      <c r="AC337" s="34"/>
      <c r="AD337" s="34"/>
      <c r="AE337" s="34"/>
      <c r="AR337" s="206" t="s">
        <v>139</v>
      </c>
      <c r="AT337" s="206" t="s">
        <v>441</v>
      </c>
      <c r="AU337" s="206" t="s">
        <v>83</v>
      </c>
      <c r="AY337" s="17" t="s">
        <v>132</v>
      </c>
      <c r="BE337" s="207">
        <f>IF(N337="základní",J337,0)</f>
        <v>0</v>
      </c>
      <c r="BF337" s="207">
        <f>IF(N337="snížená",J337,0)</f>
        <v>0</v>
      </c>
      <c r="BG337" s="207">
        <f>IF(N337="zákl. přenesená",J337,0)</f>
        <v>0</v>
      </c>
      <c r="BH337" s="207">
        <f>IF(N337="sníž. přenesená",J337,0)</f>
        <v>0</v>
      </c>
      <c r="BI337" s="207">
        <f>IF(N337="nulová",J337,0)</f>
        <v>0</v>
      </c>
      <c r="BJ337" s="17" t="s">
        <v>83</v>
      </c>
      <c r="BK337" s="207">
        <f>ROUND(I337*H337,2)</f>
        <v>0</v>
      </c>
      <c r="BL337" s="17" t="s">
        <v>139</v>
      </c>
      <c r="BM337" s="206" t="s">
        <v>1363</v>
      </c>
    </row>
    <row r="338" spans="1:65" s="2" customFormat="1" ht="48.75">
      <c r="A338" s="34"/>
      <c r="B338" s="35"/>
      <c r="C338" s="36"/>
      <c r="D338" s="208" t="s">
        <v>141</v>
      </c>
      <c r="E338" s="36"/>
      <c r="F338" s="209" t="s">
        <v>1364</v>
      </c>
      <c r="G338" s="36"/>
      <c r="H338" s="36"/>
      <c r="I338" s="115"/>
      <c r="J338" s="36"/>
      <c r="K338" s="36"/>
      <c r="L338" s="39"/>
      <c r="M338" s="210"/>
      <c r="N338" s="211"/>
      <c r="O338" s="71"/>
      <c r="P338" s="71"/>
      <c r="Q338" s="71"/>
      <c r="R338" s="71"/>
      <c r="S338" s="71"/>
      <c r="T338" s="72"/>
      <c r="U338" s="34"/>
      <c r="V338" s="34"/>
      <c r="W338" s="34"/>
      <c r="X338" s="34"/>
      <c r="Y338" s="34"/>
      <c r="Z338" s="34"/>
      <c r="AA338" s="34"/>
      <c r="AB338" s="34"/>
      <c r="AC338" s="34"/>
      <c r="AD338" s="34"/>
      <c r="AE338" s="34"/>
      <c r="AT338" s="17" t="s">
        <v>141</v>
      </c>
      <c r="AU338" s="17" t="s">
        <v>83</v>
      </c>
    </row>
    <row r="339" spans="1:65" s="12" customFormat="1" ht="11.25">
      <c r="B339" s="212"/>
      <c r="C339" s="213"/>
      <c r="D339" s="208" t="s">
        <v>142</v>
      </c>
      <c r="E339" s="214" t="s">
        <v>1</v>
      </c>
      <c r="F339" s="215" t="s">
        <v>1278</v>
      </c>
      <c r="G339" s="213"/>
      <c r="H339" s="214" t="s">
        <v>1</v>
      </c>
      <c r="I339" s="216"/>
      <c r="J339" s="213"/>
      <c r="K339" s="213"/>
      <c r="L339" s="217"/>
      <c r="M339" s="218"/>
      <c r="N339" s="219"/>
      <c r="O339" s="219"/>
      <c r="P339" s="219"/>
      <c r="Q339" s="219"/>
      <c r="R339" s="219"/>
      <c r="S339" s="219"/>
      <c r="T339" s="220"/>
      <c r="AT339" s="221" t="s">
        <v>142</v>
      </c>
      <c r="AU339" s="221" t="s">
        <v>83</v>
      </c>
      <c r="AV339" s="12" t="s">
        <v>83</v>
      </c>
      <c r="AW339" s="12" t="s">
        <v>31</v>
      </c>
      <c r="AX339" s="12" t="s">
        <v>75</v>
      </c>
      <c r="AY339" s="221" t="s">
        <v>132</v>
      </c>
    </row>
    <row r="340" spans="1:65" s="13" customFormat="1" ht="11.25">
      <c r="B340" s="222"/>
      <c r="C340" s="223"/>
      <c r="D340" s="208" t="s">
        <v>142</v>
      </c>
      <c r="E340" s="224" t="s">
        <v>1</v>
      </c>
      <c r="F340" s="225" t="s">
        <v>1365</v>
      </c>
      <c r="G340" s="223"/>
      <c r="H340" s="226">
        <v>0.03</v>
      </c>
      <c r="I340" s="227"/>
      <c r="J340" s="223"/>
      <c r="K340" s="223"/>
      <c r="L340" s="228"/>
      <c r="M340" s="229"/>
      <c r="N340" s="230"/>
      <c r="O340" s="230"/>
      <c r="P340" s="230"/>
      <c r="Q340" s="230"/>
      <c r="R340" s="230"/>
      <c r="S340" s="230"/>
      <c r="T340" s="231"/>
      <c r="AT340" s="232" t="s">
        <v>142</v>
      </c>
      <c r="AU340" s="232" t="s">
        <v>83</v>
      </c>
      <c r="AV340" s="13" t="s">
        <v>85</v>
      </c>
      <c r="AW340" s="13" t="s">
        <v>31</v>
      </c>
      <c r="AX340" s="13" t="s">
        <v>75</v>
      </c>
      <c r="AY340" s="232" t="s">
        <v>132</v>
      </c>
    </row>
    <row r="341" spans="1:65" s="12" customFormat="1" ht="11.25">
      <c r="B341" s="212"/>
      <c r="C341" s="213"/>
      <c r="D341" s="208" t="s">
        <v>142</v>
      </c>
      <c r="E341" s="214" t="s">
        <v>1</v>
      </c>
      <c r="F341" s="215" t="s">
        <v>1279</v>
      </c>
      <c r="G341" s="213"/>
      <c r="H341" s="214" t="s">
        <v>1</v>
      </c>
      <c r="I341" s="216"/>
      <c r="J341" s="213"/>
      <c r="K341" s="213"/>
      <c r="L341" s="217"/>
      <c r="M341" s="218"/>
      <c r="N341" s="219"/>
      <c r="O341" s="219"/>
      <c r="P341" s="219"/>
      <c r="Q341" s="219"/>
      <c r="R341" s="219"/>
      <c r="S341" s="219"/>
      <c r="T341" s="220"/>
      <c r="AT341" s="221" t="s">
        <v>142</v>
      </c>
      <c r="AU341" s="221" t="s">
        <v>83</v>
      </c>
      <c r="AV341" s="12" t="s">
        <v>83</v>
      </c>
      <c r="AW341" s="12" t="s">
        <v>31</v>
      </c>
      <c r="AX341" s="12" t="s">
        <v>75</v>
      </c>
      <c r="AY341" s="221" t="s">
        <v>132</v>
      </c>
    </row>
    <row r="342" spans="1:65" s="13" customFormat="1" ht="11.25">
      <c r="B342" s="222"/>
      <c r="C342" s="223"/>
      <c r="D342" s="208" t="s">
        <v>142</v>
      </c>
      <c r="E342" s="224" t="s">
        <v>1</v>
      </c>
      <c r="F342" s="225" t="s">
        <v>1366</v>
      </c>
      <c r="G342" s="223"/>
      <c r="H342" s="226">
        <v>2.5000000000000001E-2</v>
      </c>
      <c r="I342" s="227"/>
      <c r="J342" s="223"/>
      <c r="K342" s="223"/>
      <c r="L342" s="228"/>
      <c r="M342" s="229"/>
      <c r="N342" s="230"/>
      <c r="O342" s="230"/>
      <c r="P342" s="230"/>
      <c r="Q342" s="230"/>
      <c r="R342" s="230"/>
      <c r="S342" s="230"/>
      <c r="T342" s="231"/>
      <c r="AT342" s="232" t="s">
        <v>142</v>
      </c>
      <c r="AU342" s="232" t="s">
        <v>83</v>
      </c>
      <c r="AV342" s="13" t="s">
        <v>85</v>
      </c>
      <c r="AW342" s="13" t="s">
        <v>31</v>
      </c>
      <c r="AX342" s="13" t="s">
        <v>75</v>
      </c>
      <c r="AY342" s="232" t="s">
        <v>132</v>
      </c>
    </row>
    <row r="343" spans="1:65" s="14" customFormat="1" ht="11.25">
      <c r="B343" s="233"/>
      <c r="C343" s="234"/>
      <c r="D343" s="208" t="s">
        <v>142</v>
      </c>
      <c r="E343" s="235" t="s">
        <v>1</v>
      </c>
      <c r="F343" s="236" t="s">
        <v>145</v>
      </c>
      <c r="G343" s="234"/>
      <c r="H343" s="237">
        <v>5.5E-2</v>
      </c>
      <c r="I343" s="238"/>
      <c r="J343" s="234"/>
      <c r="K343" s="234"/>
      <c r="L343" s="239"/>
      <c r="M343" s="240"/>
      <c r="N343" s="241"/>
      <c r="O343" s="241"/>
      <c r="P343" s="241"/>
      <c r="Q343" s="241"/>
      <c r="R343" s="241"/>
      <c r="S343" s="241"/>
      <c r="T343" s="242"/>
      <c r="AT343" s="243" t="s">
        <v>142</v>
      </c>
      <c r="AU343" s="243" t="s">
        <v>83</v>
      </c>
      <c r="AV343" s="14" t="s">
        <v>139</v>
      </c>
      <c r="AW343" s="14" t="s">
        <v>31</v>
      </c>
      <c r="AX343" s="14" t="s">
        <v>83</v>
      </c>
      <c r="AY343" s="243" t="s">
        <v>132</v>
      </c>
    </row>
    <row r="344" spans="1:65" s="2" customFormat="1" ht="21.75" customHeight="1">
      <c r="A344" s="34"/>
      <c r="B344" s="35"/>
      <c r="C344" s="244" t="s">
        <v>314</v>
      </c>
      <c r="D344" s="244" t="s">
        <v>441</v>
      </c>
      <c r="E344" s="245" t="s">
        <v>1367</v>
      </c>
      <c r="F344" s="246" t="s">
        <v>1368</v>
      </c>
      <c r="G344" s="247" t="s">
        <v>458</v>
      </c>
      <c r="H344" s="248">
        <v>5.5E-2</v>
      </c>
      <c r="I344" s="249"/>
      <c r="J344" s="250">
        <f>ROUND(I344*H344,2)</f>
        <v>0</v>
      </c>
      <c r="K344" s="246" t="s">
        <v>137</v>
      </c>
      <c r="L344" s="39"/>
      <c r="M344" s="251" t="s">
        <v>1</v>
      </c>
      <c r="N344" s="252" t="s">
        <v>40</v>
      </c>
      <c r="O344" s="71"/>
      <c r="P344" s="204">
        <f>O344*H344</f>
        <v>0</v>
      </c>
      <c r="Q344" s="204">
        <v>0</v>
      </c>
      <c r="R344" s="204">
        <f>Q344*H344</f>
        <v>0</v>
      </c>
      <c r="S344" s="204">
        <v>0</v>
      </c>
      <c r="T344" s="205">
        <f>S344*H344</f>
        <v>0</v>
      </c>
      <c r="U344" s="34"/>
      <c r="V344" s="34"/>
      <c r="W344" s="34"/>
      <c r="X344" s="34"/>
      <c r="Y344" s="34"/>
      <c r="Z344" s="34"/>
      <c r="AA344" s="34"/>
      <c r="AB344" s="34"/>
      <c r="AC344" s="34"/>
      <c r="AD344" s="34"/>
      <c r="AE344" s="34"/>
      <c r="AR344" s="206" t="s">
        <v>139</v>
      </c>
      <c r="AT344" s="206" t="s">
        <v>441</v>
      </c>
      <c r="AU344" s="206" t="s">
        <v>83</v>
      </c>
      <c r="AY344" s="17" t="s">
        <v>132</v>
      </c>
      <c r="BE344" s="207">
        <f>IF(N344="základní",J344,0)</f>
        <v>0</v>
      </c>
      <c r="BF344" s="207">
        <f>IF(N344="snížená",J344,0)</f>
        <v>0</v>
      </c>
      <c r="BG344" s="207">
        <f>IF(N344="zákl. přenesená",J344,0)</f>
        <v>0</v>
      </c>
      <c r="BH344" s="207">
        <f>IF(N344="sníž. přenesená",J344,0)</f>
        <v>0</v>
      </c>
      <c r="BI344" s="207">
        <f>IF(N344="nulová",J344,0)</f>
        <v>0</v>
      </c>
      <c r="BJ344" s="17" t="s">
        <v>83</v>
      </c>
      <c r="BK344" s="207">
        <f>ROUND(I344*H344,2)</f>
        <v>0</v>
      </c>
      <c r="BL344" s="17" t="s">
        <v>139</v>
      </c>
      <c r="BM344" s="206" t="s">
        <v>1369</v>
      </c>
    </row>
    <row r="345" spans="1:65" s="2" customFormat="1" ht="58.5">
      <c r="A345" s="34"/>
      <c r="B345" s="35"/>
      <c r="C345" s="36"/>
      <c r="D345" s="208" t="s">
        <v>141</v>
      </c>
      <c r="E345" s="36"/>
      <c r="F345" s="209" t="s">
        <v>1370</v>
      </c>
      <c r="G345" s="36"/>
      <c r="H345" s="36"/>
      <c r="I345" s="115"/>
      <c r="J345" s="36"/>
      <c r="K345" s="36"/>
      <c r="L345" s="39"/>
      <c r="M345" s="210"/>
      <c r="N345" s="211"/>
      <c r="O345" s="71"/>
      <c r="P345" s="71"/>
      <c r="Q345" s="71"/>
      <c r="R345" s="71"/>
      <c r="S345" s="71"/>
      <c r="T345" s="72"/>
      <c r="U345" s="34"/>
      <c r="V345" s="34"/>
      <c r="W345" s="34"/>
      <c r="X345" s="34"/>
      <c r="Y345" s="34"/>
      <c r="Z345" s="34"/>
      <c r="AA345" s="34"/>
      <c r="AB345" s="34"/>
      <c r="AC345" s="34"/>
      <c r="AD345" s="34"/>
      <c r="AE345" s="34"/>
      <c r="AT345" s="17" t="s">
        <v>141</v>
      </c>
      <c r="AU345" s="17" t="s">
        <v>83</v>
      </c>
    </row>
    <row r="346" spans="1:65" s="12" customFormat="1" ht="11.25">
      <c r="B346" s="212"/>
      <c r="C346" s="213"/>
      <c r="D346" s="208" t="s">
        <v>142</v>
      </c>
      <c r="E346" s="214" t="s">
        <v>1</v>
      </c>
      <c r="F346" s="215" t="s">
        <v>1278</v>
      </c>
      <c r="G346" s="213"/>
      <c r="H346" s="214" t="s">
        <v>1</v>
      </c>
      <c r="I346" s="216"/>
      <c r="J346" s="213"/>
      <c r="K346" s="213"/>
      <c r="L346" s="217"/>
      <c r="M346" s="218"/>
      <c r="N346" s="219"/>
      <c r="O346" s="219"/>
      <c r="P346" s="219"/>
      <c r="Q346" s="219"/>
      <c r="R346" s="219"/>
      <c r="S346" s="219"/>
      <c r="T346" s="220"/>
      <c r="AT346" s="221" t="s">
        <v>142</v>
      </c>
      <c r="AU346" s="221" t="s">
        <v>83</v>
      </c>
      <c r="AV346" s="12" t="s">
        <v>83</v>
      </c>
      <c r="AW346" s="12" t="s">
        <v>31</v>
      </c>
      <c r="AX346" s="12" t="s">
        <v>75</v>
      </c>
      <c r="AY346" s="221" t="s">
        <v>132</v>
      </c>
    </row>
    <row r="347" spans="1:65" s="13" customFormat="1" ht="11.25">
      <c r="B347" s="222"/>
      <c r="C347" s="223"/>
      <c r="D347" s="208" t="s">
        <v>142</v>
      </c>
      <c r="E347" s="224" t="s">
        <v>1</v>
      </c>
      <c r="F347" s="225" t="s">
        <v>1365</v>
      </c>
      <c r="G347" s="223"/>
      <c r="H347" s="226">
        <v>0.03</v>
      </c>
      <c r="I347" s="227"/>
      <c r="J347" s="223"/>
      <c r="K347" s="223"/>
      <c r="L347" s="228"/>
      <c r="M347" s="229"/>
      <c r="N347" s="230"/>
      <c r="O347" s="230"/>
      <c r="P347" s="230"/>
      <c r="Q347" s="230"/>
      <c r="R347" s="230"/>
      <c r="S347" s="230"/>
      <c r="T347" s="231"/>
      <c r="AT347" s="232" t="s">
        <v>142</v>
      </c>
      <c r="AU347" s="232" t="s">
        <v>83</v>
      </c>
      <c r="AV347" s="13" t="s">
        <v>85</v>
      </c>
      <c r="AW347" s="13" t="s">
        <v>31</v>
      </c>
      <c r="AX347" s="13" t="s">
        <v>75</v>
      </c>
      <c r="AY347" s="232" t="s">
        <v>132</v>
      </c>
    </row>
    <row r="348" spans="1:65" s="12" customFormat="1" ht="11.25">
      <c r="B348" s="212"/>
      <c r="C348" s="213"/>
      <c r="D348" s="208" t="s">
        <v>142</v>
      </c>
      <c r="E348" s="214" t="s">
        <v>1</v>
      </c>
      <c r="F348" s="215" t="s">
        <v>1279</v>
      </c>
      <c r="G348" s="213"/>
      <c r="H348" s="214" t="s">
        <v>1</v>
      </c>
      <c r="I348" s="216"/>
      <c r="J348" s="213"/>
      <c r="K348" s="213"/>
      <c r="L348" s="217"/>
      <c r="M348" s="218"/>
      <c r="N348" s="219"/>
      <c r="O348" s="219"/>
      <c r="P348" s="219"/>
      <c r="Q348" s="219"/>
      <c r="R348" s="219"/>
      <c r="S348" s="219"/>
      <c r="T348" s="220"/>
      <c r="AT348" s="221" t="s">
        <v>142</v>
      </c>
      <c r="AU348" s="221" t="s">
        <v>83</v>
      </c>
      <c r="AV348" s="12" t="s">
        <v>83</v>
      </c>
      <c r="AW348" s="12" t="s">
        <v>31</v>
      </c>
      <c r="AX348" s="12" t="s">
        <v>75</v>
      </c>
      <c r="AY348" s="221" t="s">
        <v>132</v>
      </c>
    </row>
    <row r="349" spans="1:65" s="13" customFormat="1" ht="11.25">
      <c r="B349" s="222"/>
      <c r="C349" s="223"/>
      <c r="D349" s="208" t="s">
        <v>142</v>
      </c>
      <c r="E349" s="224" t="s">
        <v>1</v>
      </c>
      <c r="F349" s="225" t="s">
        <v>1366</v>
      </c>
      <c r="G349" s="223"/>
      <c r="H349" s="226">
        <v>2.5000000000000001E-2</v>
      </c>
      <c r="I349" s="227"/>
      <c r="J349" s="223"/>
      <c r="K349" s="223"/>
      <c r="L349" s="228"/>
      <c r="M349" s="229"/>
      <c r="N349" s="230"/>
      <c r="O349" s="230"/>
      <c r="P349" s="230"/>
      <c r="Q349" s="230"/>
      <c r="R349" s="230"/>
      <c r="S349" s="230"/>
      <c r="T349" s="231"/>
      <c r="AT349" s="232" t="s">
        <v>142</v>
      </c>
      <c r="AU349" s="232" t="s">
        <v>83</v>
      </c>
      <c r="AV349" s="13" t="s">
        <v>85</v>
      </c>
      <c r="AW349" s="13" t="s">
        <v>31</v>
      </c>
      <c r="AX349" s="13" t="s">
        <v>75</v>
      </c>
      <c r="AY349" s="232" t="s">
        <v>132</v>
      </c>
    </row>
    <row r="350" spans="1:65" s="14" customFormat="1" ht="11.25">
      <c r="B350" s="233"/>
      <c r="C350" s="234"/>
      <c r="D350" s="208" t="s">
        <v>142</v>
      </c>
      <c r="E350" s="235" t="s">
        <v>1</v>
      </c>
      <c r="F350" s="236" t="s">
        <v>145</v>
      </c>
      <c r="G350" s="234"/>
      <c r="H350" s="237">
        <v>5.5E-2</v>
      </c>
      <c r="I350" s="238"/>
      <c r="J350" s="234"/>
      <c r="K350" s="234"/>
      <c r="L350" s="239"/>
      <c r="M350" s="240"/>
      <c r="N350" s="241"/>
      <c r="O350" s="241"/>
      <c r="P350" s="241"/>
      <c r="Q350" s="241"/>
      <c r="R350" s="241"/>
      <c r="S350" s="241"/>
      <c r="T350" s="242"/>
      <c r="AT350" s="243" t="s">
        <v>142</v>
      </c>
      <c r="AU350" s="243" t="s">
        <v>83</v>
      </c>
      <c r="AV350" s="14" t="s">
        <v>139</v>
      </c>
      <c r="AW350" s="14" t="s">
        <v>31</v>
      </c>
      <c r="AX350" s="14" t="s">
        <v>83</v>
      </c>
      <c r="AY350" s="243" t="s">
        <v>132</v>
      </c>
    </row>
    <row r="351" spans="1:65" s="2" customFormat="1" ht="21.75" customHeight="1">
      <c r="A351" s="34"/>
      <c r="B351" s="35"/>
      <c r="C351" s="244" t="s">
        <v>319</v>
      </c>
      <c r="D351" s="244" t="s">
        <v>441</v>
      </c>
      <c r="E351" s="245" t="s">
        <v>1371</v>
      </c>
      <c r="F351" s="246" t="s">
        <v>1372</v>
      </c>
      <c r="G351" s="247" t="s">
        <v>458</v>
      </c>
      <c r="H351" s="248">
        <v>0.125</v>
      </c>
      <c r="I351" s="249"/>
      <c r="J351" s="250">
        <f>ROUND(I351*H351,2)</f>
        <v>0</v>
      </c>
      <c r="K351" s="246" t="s">
        <v>137</v>
      </c>
      <c r="L351" s="39"/>
      <c r="M351" s="251" t="s">
        <v>1</v>
      </c>
      <c r="N351" s="252" t="s">
        <v>40</v>
      </c>
      <c r="O351" s="71"/>
      <c r="P351" s="204">
        <f>O351*H351</f>
        <v>0</v>
      </c>
      <c r="Q351" s="204">
        <v>0</v>
      </c>
      <c r="R351" s="204">
        <f>Q351*H351</f>
        <v>0</v>
      </c>
      <c r="S351" s="204">
        <v>0</v>
      </c>
      <c r="T351" s="205">
        <f>S351*H351</f>
        <v>0</v>
      </c>
      <c r="U351" s="34"/>
      <c r="V351" s="34"/>
      <c r="W351" s="34"/>
      <c r="X351" s="34"/>
      <c r="Y351" s="34"/>
      <c r="Z351" s="34"/>
      <c r="AA351" s="34"/>
      <c r="AB351" s="34"/>
      <c r="AC351" s="34"/>
      <c r="AD351" s="34"/>
      <c r="AE351" s="34"/>
      <c r="AR351" s="206" t="s">
        <v>139</v>
      </c>
      <c r="AT351" s="206" t="s">
        <v>441</v>
      </c>
      <c r="AU351" s="206" t="s">
        <v>83</v>
      </c>
      <c r="AY351" s="17" t="s">
        <v>132</v>
      </c>
      <c r="BE351" s="207">
        <f>IF(N351="základní",J351,0)</f>
        <v>0</v>
      </c>
      <c r="BF351" s="207">
        <f>IF(N351="snížená",J351,0)</f>
        <v>0</v>
      </c>
      <c r="BG351" s="207">
        <f>IF(N351="zákl. přenesená",J351,0)</f>
        <v>0</v>
      </c>
      <c r="BH351" s="207">
        <f>IF(N351="sníž. přenesená",J351,0)</f>
        <v>0</v>
      </c>
      <c r="BI351" s="207">
        <f>IF(N351="nulová",J351,0)</f>
        <v>0</v>
      </c>
      <c r="BJ351" s="17" t="s">
        <v>83</v>
      </c>
      <c r="BK351" s="207">
        <f>ROUND(I351*H351,2)</f>
        <v>0</v>
      </c>
      <c r="BL351" s="17" t="s">
        <v>139</v>
      </c>
      <c r="BM351" s="206" t="s">
        <v>1373</v>
      </c>
    </row>
    <row r="352" spans="1:65" s="2" customFormat="1" ht="58.5">
      <c r="A352" s="34"/>
      <c r="B352" s="35"/>
      <c r="C352" s="36"/>
      <c r="D352" s="208" t="s">
        <v>141</v>
      </c>
      <c r="E352" s="36"/>
      <c r="F352" s="209" t="s">
        <v>1374</v>
      </c>
      <c r="G352" s="36"/>
      <c r="H352" s="36"/>
      <c r="I352" s="115"/>
      <c r="J352" s="36"/>
      <c r="K352" s="36"/>
      <c r="L352" s="39"/>
      <c r="M352" s="210"/>
      <c r="N352" s="211"/>
      <c r="O352" s="71"/>
      <c r="P352" s="71"/>
      <c r="Q352" s="71"/>
      <c r="R352" s="71"/>
      <c r="S352" s="71"/>
      <c r="T352" s="72"/>
      <c r="U352" s="34"/>
      <c r="V352" s="34"/>
      <c r="W352" s="34"/>
      <c r="X352" s="34"/>
      <c r="Y352" s="34"/>
      <c r="Z352" s="34"/>
      <c r="AA352" s="34"/>
      <c r="AB352" s="34"/>
      <c r="AC352" s="34"/>
      <c r="AD352" s="34"/>
      <c r="AE352" s="34"/>
      <c r="AT352" s="17" t="s">
        <v>141</v>
      </c>
      <c r="AU352" s="17" t="s">
        <v>83</v>
      </c>
    </row>
    <row r="353" spans="1:65" s="12" customFormat="1" ht="11.25">
      <c r="B353" s="212"/>
      <c r="C353" s="213"/>
      <c r="D353" s="208" t="s">
        <v>142</v>
      </c>
      <c r="E353" s="214" t="s">
        <v>1</v>
      </c>
      <c r="F353" s="215" t="s">
        <v>1279</v>
      </c>
      <c r="G353" s="213"/>
      <c r="H353" s="214" t="s">
        <v>1</v>
      </c>
      <c r="I353" s="216"/>
      <c r="J353" s="213"/>
      <c r="K353" s="213"/>
      <c r="L353" s="217"/>
      <c r="M353" s="218"/>
      <c r="N353" s="219"/>
      <c r="O353" s="219"/>
      <c r="P353" s="219"/>
      <c r="Q353" s="219"/>
      <c r="R353" s="219"/>
      <c r="S353" s="219"/>
      <c r="T353" s="220"/>
      <c r="AT353" s="221" t="s">
        <v>142</v>
      </c>
      <c r="AU353" s="221" t="s">
        <v>83</v>
      </c>
      <c r="AV353" s="12" t="s">
        <v>83</v>
      </c>
      <c r="AW353" s="12" t="s">
        <v>31</v>
      </c>
      <c r="AX353" s="12" t="s">
        <v>75</v>
      </c>
      <c r="AY353" s="221" t="s">
        <v>132</v>
      </c>
    </row>
    <row r="354" spans="1:65" s="13" customFormat="1" ht="11.25">
      <c r="B354" s="222"/>
      <c r="C354" s="223"/>
      <c r="D354" s="208" t="s">
        <v>142</v>
      </c>
      <c r="E354" s="224" t="s">
        <v>1</v>
      </c>
      <c r="F354" s="225" t="s">
        <v>1360</v>
      </c>
      <c r="G354" s="223"/>
      <c r="H354" s="226">
        <v>0.125</v>
      </c>
      <c r="I354" s="227"/>
      <c r="J354" s="223"/>
      <c r="K354" s="223"/>
      <c r="L354" s="228"/>
      <c r="M354" s="229"/>
      <c r="N354" s="230"/>
      <c r="O354" s="230"/>
      <c r="P354" s="230"/>
      <c r="Q354" s="230"/>
      <c r="R354" s="230"/>
      <c r="S354" s="230"/>
      <c r="T354" s="231"/>
      <c r="AT354" s="232" t="s">
        <v>142</v>
      </c>
      <c r="AU354" s="232" t="s">
        <v>83</v>
      </c>
      <c r="AV354" s="13" t="s">
        <v>85</v>
      </c>
      <c r="AW354" s="13" t="s">
        <v>31</v>
      </c>
      <c r="AX354" s="13" t="s">
        <v>75</v>
      </c>
      <c r="AY354" s="232" t="s">
        <v>132</v>
      </c>
    </row>
    <row r="355" spans="1:65" s="14" customFormat="1" ht="11.25">
      <c r="B355" s="233"/>
      <c r="C355" s="234"/>
      <c r="D355" s="208" t="s">
        <v>142</v>
      </c>
      <c r="E355" s="235" t="s">
        <v>1</v>
      </c>
      <c r="F355" s="236" t="s">
        <v>145</v>
      </c>
      <c r="G355" s="234"/>
      <c r="H355" s="237">
        <v>0.125</v>
      </c>
      <c r="I355" s="238"/>
      <c r="J355" s="234"/>
      <c r="K355" s="234"/>
      <c r="L355" s="239"/>
      <c r="M355" s="240"/>
      <c r="N355" s="241"/>
      <c r="O355" s="241"/>
      <c r="P355" s="241"/>
      <c r="Q355" s="241"/>
      <c r="R355" s="241"/>
      <c r="S355" s="241"/>
      <c r="T355" s="242"/>
      <c r="AT355" s="243" t="s">
        <v>142</v>
      </c>
      <c r="AU355" s="243" t="s">
        <v>83</v>
      </c>
      <c r="AV355" s="14" t="s">
        <v>139</v>
      </c>
      <c r="AW355" s="14" t="s">
        <v>31</v>
      </c>
      <c r="AX355" s="14" t="s">
        <v>83</v>
      </c>
      <c r="AY355" s="243" t="s">
        <v>132</v>
      </c>
    </row>
    <row r="356" spans="1:65" s="2" customFormat="1" ht="21.75" customHeight="1">
      <c r="A356" s="34"/>
      <c r="B356" s="35"/>
      <c r="C356" s="244" t="s">
        <v>323</v>
      </c>
      <c r="D356" s="244" t="s">
        <v>441</v>
      </c>
      <c r="E356" s="245" t="s">
        <v>1375</v>
      </c>
      <c r="F356" s="246" t="s">
        <v>1376</v>
      </c>
      <c r="G356" s="247" t="s">
        <v>136</v>
      </c>
      <c r="H356" s="248">
        <v>14.4</v>
      </c>
      <c r="I356" s="249"/>
      <c r="J356" s="250">
        <f>ROUND(I356*H356,2)</f>
        <v>0</v>
      </c>
      <c r="K356" s="246" t="s">
        <v>137</v>
      </c>
      <c r="L356" s="39"/>
      <c r="M356" s="251" t="s">
        <v>1</v>
      </c>
      <c r="N356" s="252" t="s">
        <v>40</v>
      </c>
      <c r="O356" s="71"/>
      <c r="P356" s="204">
        <f>O356*H356</f>
        <v>0</v>
      </c>
      <c r="Q356" s="204">
        <v>0</v>
      </c>
      <c r="R356" s="204">
        <f>Q356*H356</f>
        <v>0</v>
      </c>
      <c r="S356" s="204">
        <v>0</v>
      </c>
      <c r="T356" s="205">
        <f>S356*H356</f>
        <v>0</v>
      </c>
      <c r="U356" s="34"/>
      <c r="V356" s="34"/>
      <c r="W356" s="34"/>
      <c r="X356" s="34"/>
      <c r="Y356" s="34"/>
      <c r="Z356" s="34"/>
      <c r="AA356" s="34"/>
      <c r="AB356" s="34"/>
      <c r="AC356" s="34"/>
      <c r="AD356" s="34"/>
      <c r="AE356" s="34"/>
      <c r="AR356" s="206" t="s">
        <v>139</v>
      </c>
      <c r="AT356" s="206" t="s">
        <v>441</v>
      </c>
      <c r="AU356" s="206" t="s">
        <v>83</v>
      </c>
      <c r="AY356" s="17" t="s">
        <v>132</v>
      </c>
      <c r="BE356" s="207">
        <f>IF(N356="základní",J356,0)</f>
        <v>0</v>
      </c>
      <c r="BF356" s="207">
        <f>IF(N356="snížená",J356,0)</f>
        <v>0</v>
      </c>
      <c r="BG356" s="207">
        <f>IF(N356="zákl. přenesená",J356,0)</f>
        <v>0</v>
      </c>
      <c r="BH356" s="207">
        <f>IF(N356="sníž. přenesená",J356,0)</f>
        <v>0</v>
      </c>
      <c r="BI356" s="207">
        <f>IF(N356="nulová",J356,0)</f>
        <v>0</v>
      </c>
      <c r="BJ356" s="17" t="s">
        <v>83</v>
      </c>
      <c r="BK356" s="207">
        <f>ROUND(I356*H356,2)</f>
        <v>0</v>
      </c>
      <c r="BL356" s="17" t="s">
        <v>139</v>
      </c>
      <c r="BM356" s="206" t="s">
        <v>1377</v>
      </c>
    </row>
    <row r="357" spans="1:65" s="2" customFormat="1" ht="58.5">
      <c r="A357" s="34"/>
      <c r="B357" s="35"/>
      <c r="C357" s="36"/>
      <c r="D357" s="208" t="s">
        <v>141</v>
      </c>
      <c r="E357" s="36"/>
      <c r="F357" s="209" t="s">
        <v>1378</v>
      </c>
      <c r="G357" s="36"/>
      <c r="H357" s="36"/>
      <c r="I357" s="115"/>
      <c r="J357" s="36"/>
      <c r="K357" s="36"/>
      <c r="L357" s="39"/>
      <c r="M357" s="210"/>
      <c r="N357" s="211"/>
      <c r="O357" s="71"/>
      <c r="P357" s="71"/>
      <c r="Q357" s="71"/>
      <c r="R357" s="71"/>
      <c r="S357" s="71"/>
      <c r="T357" s="72"/>
      <c r="U357" s="34"/>
      <c r="V357" s="34"/>
      <c r="W357" s="34"/>
      <c r="X357" s="34"/>
      <c r="Y357" s="34"/>
      <c r="Z357" s="34"/>
      <c r="AA357" s="34"/>
      <c r="AB357" s="34"/>
      <c r="AC357" s="34"/>
      <c r="AD357" s="34"/>
      <c r="AE357" s="34"/>
      <c r="AT357" s="17" t="s">
        <v>141</v>
      </c>
      <c r="AU357" s="17" t="s">
        <v>83</v>
      </c>
    </row>
    <row r="358" spans="1:65" s="12" customFormat="1" ht="11.25">
      <c r="B358" s="212"/>
      <c r="C358" s="213"/>
      <c r="D358" s="208" t="s">
        <v>142</v>
      </c>
      <c r="E358" s="214" t="s">
        <v>1</v>
      </c>
      <c r="F358" s="215" t="s">
        <v>1278</v>
      </c>
      <c r="G358" s="213"/>
      <c r="H358" s="214" t="s">
        <v>1</v>
      </c>
      <c r="I358" s="216"/>
      <c r="J358" s="213"/>
      <c r="K358" s="213"/>
      <c r="L358" s="217"/>
      <c r="M358" s="218"/>
      <c r="N358" s="219"/>
      <c r="O358" s="219"/>
      <c r="P358" s="219"/>
      <c r="Q358" s="219"/>
      <c r="R358" s="219"/>
      <c r="S358" s="219"/>
      <c r="T358" s="220"/>
      <c r="AT358" s="221" t="s">
        <v>142</v>
      </c>
      <c r="AU358" s="221" t="s">
        <v>83</v>
      </c>
      <c r="AV358" s="12" t="s">
        <v>83</v>
      </c>
      <c r="AW358" s="12" t="s">
        <v>31</v>
      </c>
      <c r="AX358" s="12" t="s">
        <v>75</v>
      </c>
      <c r="AY358" s="221" t="s">
        <v>132</v>
      </c>
    </row>
    <row r="359" spans="1:65" s="13" customFormat="1" ht="11.25">
      <c r="B359" s="222"/>
      <c r="C359" s="223"/>
      <c r="D359" s="208" t="s">
        <v>142</v>
      </c>
      <c r="E359" s="224" t="s">
        <v>1</v>
      </c>
      <c r="F359" s="225" t="s">
        <v>1379</v>
      </c>
      <c r="G359" s="223"/>
      <c r="H359" s="226">
        <v>14.4</v>
      </c>
      <c r="I359" s="227"/>
      <c r="J359" s="223"/>
      <c r="K359" s="223"/>
      <c r="L359" s="228"/>
      <c r="M359" s="229"/>
      <c r="N359" s="230"/>
      <c r="O359" s="230"/>
      <c r="P359" s="230"/>
      <c r="Q359" s="230"/>
      <c r="R359" s="230"/>
      <c r="S359" s="230"/>
      <c r="T359" s="231"/>
      <c r="AT359" s="232" t="s">
        <v>142</v>
      </c>
      <c r="AU359" s="232" t="s">
        <v>83</v>
      </c>
      <c r="AV359" s="13" t="s">
        <v>85</v>
      </c>
      <c r="AW359" s="13" t="s">
        <v>31</v>
      </c>
      <c r="AX359" s="13" t="s">
        <v>75</v>
      </c>
      <c r="AY359" s="232" t="s">
        <v>132</v>
      </c>
    </row>
    <row r="360" spans="1:65" s="14" customFormat="1" ht="11.25">
      <c r="B360" s="233"/>
      <c r="C360" s="234"/>
      <c r="D360" s="208" t="s">
        <v>142</v>
      </c>
      <c r="E360" s="235" t="s">
        <v>1</v>
      </c>
      <c r="F360" s="236" t="s">
        <v>145</v>
      </c>
      <c r="G360" s="234"/>
      <c r="H360" s="237">
        <v>14.4</v>
      </c>
      <c r="I360" s="238"/>
      <c r="J360" s="234"/>
      <c r="K360" s="234"/>
      <c r="L360" s="239"/>
      <c r="M360" s="240"/>
      <c r="N360" s="241"/>
      <c r="O360" s="241"/>
      <c r="P360" s="241"/>
      <c r="Q360" s="241"/>
      <c r="R360" s="241"/>
      <c r="S360" s="241"/>
      <c r="T360" s="242"/>
      <c r="AT360" s="243" t="s">
        <v>142</v>
      </c>
      <c r="AU360" s="243" t="s">
        <v>83</v>
      </c>
      <c r="AV360" s="14" t="s">
        <v>139</v>
      </c>
      <c r="AW360" s="14" t="s">
        <v>31</v>
      </c>
      <c r="AX360" s="14" t="s">
        <v>83</v>
      </c>
      <c r="AY360" s="243" t="s">
        <v>132</v>
      </c>
    </row>
    <row r="361" spans="1:65" s="12" customFormat="1" ht="11.25">
      <c r="B361" s="212"/>
      <c r="C361" s="213"/>
      <c r="D361" s="208" t="s">
        <v>142</v>
      </c>
      <c r="E361" s="214" t="s">
        <v>1</v>
      </c>
      <c r="F361" s="215" t="s">
        <v>146</v>
      </c>
      <c r="G361" s="213"/>
      <c r="H361" s="214" t="s">
        <v>1</v>
      </c>
      <c r="I361" s="216"/>
      <c r="J361" s="213"/>
      <c r="K361" s="213"/>
      <c r="L361" s="217"/>
      <c r="M361" s="218"/>
      <c r="N361" s="219"/>
      <c r="O361" s="219"/>
      <c r="P361" s="219"/>
      <c r="Q361" s="219"/>
      <c r="R361" s="219"/>
      <c r="S361" s="219"/>
      <c r="T361" s="220"/>
      <c r="AT361" s="221" t="s">
        <v>142</v>
      </c>
      <c r="AU361" s="221" t="s">
        <v>83</v>
      </c>
      <c r="AV361" s="12" t="s">
        <v>83</v>
      </c>
      <c r="AW361" s="12" t="s">
        <v>31</v>
      </c>
      <c r="AX361" s="12" t="s">
        <v>75</v>
      </c>
      <c r="AY361" s="221" t="s">
        <v>132</v>
      </c>
    </row>
    <row r="362" spans="1:65" s="2" customFormat="1" ht="21.75" customHeight="1">
      <c r="A362" s="34"/>
      <c r="B362" s="35"/>
      <c r="C362" s="244" t="s">
        <v>329</v>
      </c>
      <c r="D362" s="244" t="s">
        <v>441</v>
      </c>
      <c r="E362" s="245" t="s">
        <v>1148</v>
      </c>
      <c r="F362" s="246" t="s">
        <v>1149</v>
      </c>
      <c r="G362" s="247" t="s">
        <v>149</v>
      </c>
      <c r="H362" s="248">
        <v>8</v>
      </c>
      <c r="I362" s="249"/>
      <c r="J362" s="250">
        <f>ROUND(I362*H362,2)</f>
        <v>0</v>
      </c>
      <c r="K362" s="246" t="s">
        <v>137</v>
      </c>
      <c r="L362" s="39"/>
      <c r="M362" s="251" t="s">
        <v>1</v>
      </c>
      <c r="N362" s="252" t="s">
        <v>40</v>
      </c>
      <c r="O362" s="71"/>
      <c r="P362" s="204">
        <f>O362*H362</f>
        <v>0</v>
      </c>
      <c r="Q362" s="204">
        <v>0</v>
      </c>
      <c r="R362" s="204">
        <f>Q362*H362</f>
        <v>0</v>
      </c>
      <c r="S362" s="204">
        <v>0</v>
      </c>
      <c r="T362" s="205">
        <f>S362*H362</f>
        <v>0</v>
      </c>
      <c r="U362" s="34"/>
      <c r="V362" s="34"/>
      <c r="W362" s="34"/>
      <c r="X362" s="34"/>
      <c r="Y362" s="34"/>
      <c r="Z362" s="34"/>
      <c r="AA362" s="34"/>
      <c r="AB362" s="34"/>
      <c r="AC362" s="34"/>
      <c r="AD362" s="34"/>
      <c r="AE362" s="34"/>
      <c r="AR362" s="206" t="s">
        <v>139</v>
      </c>
      <c r="AT362" s="206" t="s">
        <v>441</v>
      </c>
      <c r="AU362" s="206" t="s">
        <v>83</v>
      </c>
      <c r="AY362" s="17" t="s">
        <v>132</v>
      </c>
      <c r="BE362" s="207">
        <f>IF(N362="základní",J362,0)</f>
        <v>0</v>
      </c>
      <c r="BF362" s="207">
        <f>IF(N362="snížená",J362,0)</f>
        <v>0</v>
      </c>
      <c r="BG362" s="207">
        <f>IF(N362="zákl. přenesená",J362,0)</f>
        <v>0</v>
      </c>
      <c r="BH362" s="207">
        <f>IF(N362="sníž. přenesená",J362,0)</f>
        <v>0</v>
      </c>
      <c r="BI362" s="207">
        <f>IF(N362="nulová",J362,0)</f>
        <v>0</v>
      </c>
      <c r="BJ362" s="17" t="s">
        <v>83</v>
      </c>
      <c r="BK362" s="207">
        <f>ROUND(I362*H362,2)</f>
        <v>0</v>
      </c>
      <c r="BL362" s="17" t="s">
        <v>139</v>
      </c>
      <c r="BM362" s="206" t="s">
        <v>1380</v>
      </c>
    </row>
    <row r="363" spans="1:65" s="2" customFormat="1" ht="29.25">
      <c r="A363" s="34"/>
      <c r="B363" s="35"/>
      <c r="C363" s="36"/>
      <c r="D363" s="208" t="s">
        <v>141</v>
      </c>
      <c r="E363" s="36"/>
      <c r="F363" s="209" t="s">
        <v>1151</v>
      </c>
      <c r="G363" s="36"/>
      <c r="H363" s="36"/>
      <c r="I363" s="115"/>
      <c r="J363" s="36"/>
      <c r="K363" s="36"/>
      <c r="L363" s="39"/>
      <c r="M363" s="210"/>
      <c r="N363" s="211"/>
      <c r="O363" s="71"/>
      <c r="P363" s="71"/>
      <c r="Q363" s="71"/>
      <c r="R363" s="71"/>
      <c r="S363" s="71"/>
      <c r="T363" s="72"/>
      <c r="U363" s="34"/>
      <c r="V363" s="34"/>
      <c r="W363" s="34"/>
      <c r="X363" s="34"/>
      <c r="Y363" s="34"/>
      <c r="Z363" s="34"/>
      <c r="AA363" s="34"/>
      <c r="AB363" s="34"/>
      <c r="AC363" s="34"/>
      <c r="AD363" s="34"/>
      <c r="AE363" s="34"/>
      <c r="AT363" s="17" t="s">
        <v>141</v>
      </c>
      <c r="AU363" s="17" t="s">
        <v>83</v>
      </c>
    </row>
    <row r="364" spans="1:65" s="12" customFormat="1" ht="11.25">
      <c r="B364" s="212"/>
      <c r="C364" s="213"/>
      <c r="D364" s="208" t="s">
        <v>142</v>
      </c>
      <c r="E364" s="214" t="s">
        <v>1</v>
      </c>
      <c r="F364" s="215" t="s">
        <v>1278</v>
      </c>
      <c r="G364" s="213"/>
      <c r="H364" s="214" t="s">
        <v>1</v>
      </c>
      <c r="I364" s="216"/>
      <c r="J364" s="213"/>
      <c r="K364" s="213"/>
      <c r="L364" s="217"/>
      <c r="M364" s="218"/>
      <c r="N364" s="219"/>
      <c r="O364" s="219"/>
      <c r="P364" s="219"/>
      <c r="Q364" s="219"/>
      <c r="R364" s="219"/>
      <c r="S364" s="219"/>
      <c r="T364" s="220"/>
      <c r="AT364" s="221" t="s">
        <v>142</v>
      </c>
      <c r="AU364" s="221" t="s">
        <v>83</v>
      </c>
      <c r="AV364" s="12" t="s">
        <v>83</v>
      </c>
      <c r="AW364" s="12" t="s">
        <v>31</v>
      </c>
      <c r="AX364" s="12" t="s">
        <v>75</v>
      </c>
      <c r="AY364" s="221" t="s">
        <v>132</v>
      </c>
    </row>
    <row r="365" spans="1:65" s="13" customFormat="1" ht="11.25">
      <c r="B365" s="222"/>
      <c r="C365" s="223"/>
      <c r="D365" s="208" t="s">
        <v>142</v>
      </c>
      <c r="E365" s="224" t="s">
        <v>1</v>
      </c>
      <c r="F365" s="225" t="s">
        <v>1381</v>
      </c>
      <c r="G365" s="223"/>
      <c r="H365" s="226">
        <v>8</v>
      </c>
      <c r="I365" s="227"/>
      <c r="J365" s="223"/>
      <c r="K365" s="223"/>
      <c r="L365" s="228"/>
      <c r="M365" s="229"/>
      <c r="N365" s="230"/>
      <c r="O365" s="230"/>
      <c r="P365" s="230"/>
      <c r="Q365" s="230"/>
      <c r="R365" s="230"/>
      <c r="S365" s="230"/>
      <c r="T365" s="231"/>
      <c r="AT365" s="232" t="s">
        <v>142</v>
      </c>
      <c r="AU365" s="232" t="s">
        <v>83</v>
      </c>
      <c r="AV365" s="13" t="s">
        <v>85</v>
      </c>
      <c r="AW365" s="13" t="s">
        <v>31</v>
      </c>
      <c r="AX365" s="13" t="s">
        <v>75</v>
      </c>
      <c r="AY365" s="232" t="s">
        <v>132</v>
      </c>
    </row>
    <row r="366" spans="1:65" s="14" customFormat="1" ht="11.25">
      <c r="B366" s="233"/>
      <c r="C366" s="234"/>
      <c r="D366" s="208" t="s">
        <v>142</v>
      </c>
      <c r="E366" s="235" t="s">
        <v>1</v>
      </c>
      <c r="F366" s="236" t="s">
        <v>145</v>
      </c>
      <c r="G366" s="234"/>
      <c r="H366" s="237">
        <v>8</v>
      </c>
      <c r="I366" s="238"/>
      <c r="J366" s="234"/>
      <c r="K366" s="234"/>
      <c r="L366" s="239"/>
      <c r="M366" s="240"/>
      <c r="N366" s="241"/>
      <c r="O366" s="241"/>
      <c r="P366" s="241"/>
      <c r="Q366" s="241"/>
      <c r="R366" s="241"/>
      <c r="S366" s="241"/>
      <c r="T366" s="242"/>
      <c r="AT366" s="243" t="s">
        <v>142</v>
      </c>
      <c r="AU366" s="243" t="s">
        <v>83</v>
      </c>
      <c r="AV366" s="14" t="s">
        <v>139</v>
      </c>
      <c r="AW366" s="14" t="s">
        <v>31</v>
      </c>
      <c r="AX366" s="14" t="s">
        <v>83</v>
      </c>
      <c r="AY366" s="243" t="s">
        <v>132</v>
      </c>
    </row>
    <row r="367" spans="1:65" s="2" customFormat="1" ht="21.75" customHeight="1">
      <c r="A367" s="34"/>
      <c r="B367" s="35"/>
      <c r="C367" s="244" t="s">
        <v>335</v>
      </c>
      <c r="D367" s="244" t="s">
        <v>441</v>
      </c>
      <c r="E367" s="245" t="s">
        <v>510</v>
      </c>
      <c r="F367" s="246" t="s">
        <v>511</v>
      </c>
      <c r="G367" s="247" t="s">
        <v>458</v>
      </c>
      <c r="H367" s="248">
        <v>0.45</v>
      </c>
      <c r="I367" s="249"/>
      <c r="J367" s="250">
        <f>ROUND(I367*H367,2)</f>
        <v>0</v>
      </c>
      <c r="K367" s="246" t="s">
        <v>137</v>
      </c>
      <c r="L367" s="39"/>
      <c r="M367" s="251" t="s">
        <v>1</v>
      </c>
      <c r="N367" s="252" t="s">
        <v>40</v>
      </c>
      <c r="O367" s="71"/>
      <c r="P367" s="204">
        <f>O367*H367</f>
        <v>0</v>
      </c>
      <c r="Q367" s="204">
        <v>0</v>
      </c>
      <c r="R367" s="204">
        <f>Q367*H367</f>
        <v>0</v>
      </c>
      <c r="S367" s="204">
        <v>0</v>
      </c>
      <c r="T367" s="205">
        <f>S367*H367</f>
        <v>0</v>
      </c>
      <c r="U367" s="34"/>
      <c r="V367" s="34"/>
      <c r="W367" s="34"/>
      <c r="X367" s="34"/>
      <c r="Y367" s="34"/>
      <c r="Z367" s="34"/>
      <c r="AA367" s="34"/>
      <c r="AB367" s="34"/>
      <c r="AC367" s="34"/>
      <c r="AD367" s="34"/>
      <c r="AE367" s="34"/>
      <c r="AR367" s="206" t="s">
        <v>139</v>
      </c>
      <c r="AT367" s="206" t="s">
        <v>441</v>
      </c>
      <c r="AU367" s="206" t="s">
        <v>83</v>
      </c>
      <c r="AY367" s="17" t="s">
        <v>132</v>
      </c>
      <c r="BE367" s="207">
        <f>IF(N367="základní",J367,0)</f>
        <v>0</v>
      </c>
      <c r="BF367" s="207">
        <f>IF(N367="snížená",J367,0)</f>
        <v>0</v>
      </c>
      <c r="BG367" s="207">
        <f>IF(N367="zákl. přenesená",J367,0)</f>
        <v>0</v>
      </c>
      <c r="BH367" s="207">
        <f>IF(N367="sníž. přenesená",J367,0)</f>
        <v>0</v>
      </c>
      <c r="BI367" s="207">
        <f>IF(N367="nulová",J367,0)</f>
        <v>0</v>
      </c>
      <c r="BJ367" s="17" t="s">
        <v>83</v>
      </c>
      <c r="BK367" s="207">
        <f>ROUND(I367*H367,2)</f>
        <v>0</v>
      </c>
      <c r="BL367" s="17" t="s">
        <v>139</v>
      </c>
      <c r="BM367" s="206" t="s">
        <v>1382</v>
      </c>
    </row>
    <row r="368" spans="1:65" s="2" customFormat="1" ht="78">
      <c r="A368" s="34"/>
      <c r="B368" s="35"/>
      <c r="C368" s="36"/>
      <c r="D368" s="208" t="s">
        <v>141</v>
      </c>
      <c r="E368" s="36"/>
      <c r="F368" s="209" t="s">
        <v>513</v>
      </c>
      <c r="G368" s="36"/>
      <c r="H368" s="36"/>
      <c r="I368" s="115"/>
      <c r="J368" s="36"/>
      <c r="K368" s="36"/>
      <c r="L368" s="39"/>
      <c r="M368" s="210"/>
      <c r="N368" s="211"/>
      <c r="O368" s="71"/>
      <c r="P368" s="71"/>
      <c r="Q368" s="71"/>
      <c r="R368" s="71"/>
      <c r="S368" s="71"/>
      <c r="T368" s="72"/>
      <c r="U368" s="34"/>
      <c r="V368" s="34"/>
      <c r="W368" s="34"/>
      <c r="X368" s="34"/>
      <c r="Y368" s="34"/>
      <c r="Z368" s="34"/>
      <c r="AA368" s="34"/>
      <c r="AB368" s="34"/>
      <c r="AC368" s="34"/>
      <c r="AD368" s="34"/>
      <c r="AE368" s="34"/>
      <c r="AT368" s="17" t="s">
        <v>141</v>
      </c>
      <c r="AU368" s="17" t="s">
        <v>83</v>
      </c>
    </row>
    <row r="369" spans="1:65" s="12" customFormat="1" ht="11.25">
      <c r="B369" s="212"/>
      <c r="C369" s="213"/>
      <c r="D369" s="208" t="s">
        <v>142</v>
      </c>
      <c r="E369" s="214" t="s">
        <v>1</v>
      </c>
      <c r="F369" s="215" t="s">
        <v>1278</v>
      </c>
      <c r="G369" s="213"/>
      <c r="H369" s="214" t="s">
        <v>1</v>
      </c>
      <c r="I369" s="216"/>
      <c r="J369" s="213"/>
      <c r="K369" s="213"/>
      <c r="L369" s="217"/>
      <c r="M369" s="218"/>
      <c r="N369" s="219"/>
      <c r="O369" s="219"/>
      <c r="P369" s="219"/>
      <c r="Q369" s="219"/>
      <c r="R369" s="219"/>
      <c r="S369" s="219"/>
      <c r="T369" s="220"/>
      <c r="AT369" s="221" t="s">
        <v>142</v>
      </c>
      <c r="AU369" s="221" t="s">
        <v>83</v>
      </c>
      <c r="AV369" s="12" t="s">
        <v>83</v>
      </c>
      <c r="AW369" s="12" t="s">
        <v>31</v>
      </c>
      <c r="AX369" s="12" t="s">
        <v>75</v>
      </c>
      <c r="AY369" s="221" t="s">
        <v>132</v>
      </c>
    </row>
    <row r="370" spans="1:65" s="13" customFormat="1" ht="11.25">
      <c r="B370" s="222"/>
      <c r="C370" s="223"/>
      <c r="D370" s="208" t="s">
        <v>142</v>
      </c>
      <c r="E370" s="224" t="s">
        <v>1</v>
      </c>
      <c r="F370" s="225" t="s">
        <v>1383</v>
      </c>
      <c r="G370" s="223"/>
      <c r="H370" s="226">
        <v>0.15</v>
      </c>
      <c r="I370" s="227"/>
      <c r="J370" s="223"/>
      <c r="K370" s="223"/>
      <c r="L370" s="228"/>
      <c r="M370" s="229"/>
      <c r="N370" s="230"/>
      <c r="O370" s="230"/>
      <c r="P370" s="230"/>
      <c r="Q370" s="230"/>
      <c r="R370" s="230"/>
      <c r="S370" s="230"/>
      <c r="T370" s="231"/>
      <c r="AT370" s="232" t="s">
        <v>142</v>
      </c>
      <c r="AU370" s="232" t="s">
        <v>83</v>
      </c>
      <c r="AV370" s="13" t="s">
        <v>85</v>
      </c>
      <c r="AW370" s="13" t="s">
        <v>31</v>
      </c>
      <c r="AX370" s="13" t="s">
        <v>75</v>
      </c>
      <c r="AY370" s="232" t="s">
        <v>132</v>
      </c>
    </row>
    <row r="371" spans="1:65" s="12" customFormat="1" ht="11.25">
      <c r="B371" s="212"/>
      <c r="C371" s="213"/>
      <c r="D371" s="208" t="s">
        <v>142</v>
      </c>
      <c r="E371" s="214" t="s">
        <v>1</v>
      </c>
      <c r="F371" s="215" t="s">
        <v>1279</v>
      </c>
      <c r="G371" s="213"/>
      <c r="H371" s="214" t="s">
        <v>1</v>
      </c>
      <c r="I371" s="216"/>
      <c r="J371" s="213"/>
      <c r="K371" s="213"/>
      <c r="L371" s="217"/>
      <c r="M371" s="218"/>
      <c r="N371" s="219"/>
      <c r="O371" s="219"/>
      <c r="P371" s="219"/>
      <c r="Q371" s="219"/>
      <c r="R371" s="219"/>
      <c r="S371" s="219"/>
      <c r="T371" s="220"/>
      <c r="AT371" s="221" t="s">
        <v>142</v>
      </c>
      <c r="AU371" s="221" t="s">
        <v>83</v>
      </c>
      <c r="AV371" s="12" t="s">
        <v>83</v>
      </c>
      <c r="AW371" s="12" t="s">
        <v>31</v>
      </c>
      <c r="AX371" s="12" t="s">
        <v>75</v>
      </c>
      <c r="AY371" s="221" t="s">
        <v>132</v>
      </c>
    </row>
    <row r="372" spans="1:65" s="13" customFormat="1" ht="11.25">
      <c r="B372" s="222"/>
      <c r="C372" s="223"/>
      <c r="D372" s="208" t="s">
        <v>142</v>
      </c>
      <c r="E372" s="224" t="s">
        <v>1</v>
      </c>
      <c r="F372" s="225" t="s">
        <v>1384</v>
      </c>
      <c r="G372" s="223"/>
      <c r="H372" s="226">
        <v>0.3</v>
      </c>
      <c r="I372" s="227"/>
      <c r="J372" s="223"/>
      <c r="K372" s="223"/>
      <c r="L372" s="228"/>
      <c r="M372" s="229"/>
      <c r="N372" s="230"/>
      <c r="O372" s="230"/>
      <c r="P372" s="230"/>
      <c r="Q372" s="230"/>
      <c r="R372" s="230"/>
      <c r="S372" s="230"/>
      <c r="T372" s="231"/>
      <c r="AT372" s="232" t="s">
        <v>142</v>
      </c>
      <c r="AU372" s="232" t="s">
        <v>83</v>
      </c>
      <c r="AV372" s="13" t="s">
        <v>85</v>
      </c>
      <c r="AW372" s="13" t="s">
        <v>31</v>
      </c>
      <c r="AX372" s="13" t="s">
        <v>75</v>
      </c>
      <c r="AY372" s="232" t="s">
        <v>132</v>
      </c>
    </row>
    <row r="373" spans="1:65" s="14" customFormat="1" ht="11.25">
      <c r="B373" s="233"/>
      <c r="C373" s="234"/>
      <c r="D373" s="208" t="s">
        <v>142</v>
      </c>
      <c r="E373" s="235" t="s">
        <v>1</v>
      </c>
      <c r="F373" s="236" t="s">
        <v>145</v>
      </c>
      <c r="G373" s="234"/>
      <c r="H373" s="237">
        <v>0.44999999999999996</v>
      </c>
      <c r="I373" s="238"/>
      <c r="J373" s="234"/>
      <c r="K373" s="234"/>
      <c r="L373" s="239"/>
      <c r="M373" s="240"/>
      <c r="N373" s="241"/>
      <c r="O373" s="241"/>
      <c r="P373" s="241"/>
      <c r="Q373" s="241"/>
      <c r="R373" s="241"/>
      <c r="S373" s="241"/>
      <c r="T373" s="242"/>
      <c r="AT373" s="243" t="s">
        <v>142</v>
      </c>
      <c r="AU373" s="243" t="s">
        <v>83</v>
      </c>
      <c r="AV373" s="14" t="s">
        <v>139</v>
      </c>
      <c r="AW373" s="14" t="s">
        <v>31</v>
      </c>
      <c r="AX373" s="14" t="s">
        <v>83</v>
      </c>
      <c r="AY373" s="243" t="s">
        <v>132</v>
      </c>
    </row>
    <row r="374" spans="1:65" s="2" customFormat="1" ht="21.75" customHeight="1">
      <c r="A374" s="34"/>
      <c r="B374" s="35"/>
      <c r="C374" s="244" t="s">
        <v>158</v>
      </c>
      <c r="D374" s="244" t="s">
        <v>441</v>
      </c>
      <c r="E374" s="245" t="s">
        <v>521</v>
      </c>
      <c r="F374" s="246" t="s">
        <v>522</v>
      </c>
      <c r="G374" s="247" t="s">
        <v>458</v>
      </c>
      <c r="H374" s="248">
        <v>0.45</v>
      </c>
      <c r="I374" s="249"/>
      <c r="J374" s="250">
        <f>ROUND(I374*H374,2)</f>
        <v>0</v>
      </c>
      <c r="K374" s="246" t="s">
        <v>137</v>
      </c>
      <c r="L374" s="39"/>
      <c r="M374" s="251" t="s">
        <v>1</v>
      </c>
      <c r="N374" s="252" t="s">
        <v>40</v>
      </c>
      <c r="O374" s="71"/>
      <c r="P374" s="204">
        <f>O374*H374</f>
        <v>0</v>
      </c>
      <c r="Q374" s="204">
        <v>0</v>
      </c>
      <c r="R374" s="204">
        <f>Q374*H374</f>
        <v>0</v>
      </c>
      <c r="S374" s="204">
        <v>0</v>
      </c>
      <c r="T374" s="205">
        <f>S374*H374</f>
        <v>0</v>
      </c>
      <c r="U374" s="34"/>
      <c r="V374" s="34"/>
      <c r="W374" s="34"/>
      <c r="X374" s="34"/>
      <c r="Y374" s="34"/>
      <c r="Z374" s="34"/>
      <c r="AA374" s="34"/>
      <c r="AB374" s="34"/>
      <c r="AC374" s="34"/>
      <c r="AD374" s="34"/>
      <c r="AE374" s="34"/>
      <c r="AR374" s="206" t="s">
        <v>139</v>
      </c>
      <c r="AT374" s="206" t="s">
        <v>441</v>
      </c>
      <c r="AU374" s="206" t="s">
        <v>83</v>
      </c>
      <c r="AY374" s="17" t="s">
        <v>132</v>
      </c>
      <c r="BE374" s="207">
        <f>IF(N374="základní",J374,0)</f>
        <v>0</v>
      </c>
      <c r="BF374" s="207">
        <f>IF(N374="snížená",J374,0)</f>
        <v>0</v>
      </c>
      <c r="BG374" s="207">
        <f>IF(N374="zákl. přenesená",J374,0)</f>
        <v>0</v>
      </c>
      <c r="BH374" s="207">
        <f>IF(N374="sníž. přenesená",J374,0)</f>
        <v>0</v>
      </c>
      <c r="BI374" s="207">
        <f>IF(N374="nulová",J374,0)</f>
        <v>0</v>
      </c>
      <c r="BJ374" s="17" t="s">
        <v>83</v>
      </c>
      <c r="BK374" s="207">
        <f>ROUND(I374*H374,2)</f>
        <v>0</v>
      </c>
      <c r="BL374" s="17" t="s">
        <v>139</v>
      </c>
      <c r="BM374" s="206" t="s">
        <v>1385</v>
      </c>
    </row>
    <row r="375" spans="1:65" s="2" customFormat="1" ht="39">
      <c r="A375" s="34"/>
      <c r="B375" s="35"/>
      <c r="C375" s="36"/>
      <c r="D375" s="208" t="s">
        <v>141</v>
      </c>
      <c r="E375" s="36"/>
      <c r="F375" s="209" t="s">
        <v>524</v>
      </c>
      <c r="G375" s="36"/>
      <c r="H375" s="36"/>
      <c r="I375" s="115"/>
      <c r="J375" s="36"/>
      <c r="K375" s="36"/>
      <c r="L375" s="39"/>
      <c r="M375" s="210"/>
      <c r="N375" s="211"/>
      <c r="O375" s="71"/>
      <c r="P375" s="71"/>
      <c r="Q375" s="71"/>
      <c r="R375" s="71"/>
      <c r="S375" s="71"/>
      <c r="T375" s="72"/>
      <c r="U375" s="34"/>
      <c r="V375" s="34"/>
      <c r="W375" s="34"/>
      <c r="X375" s="34"/>
      <c r="Y375" s="34"/>
      <c r="Z375" s="34"/>
      <c r="AA375" s="34"/>
      <c r="AB375" s="34"/>
      <c r="AC375" s="34"/>
      <c r="AD375" s="34"/>
      <c r="AE375" s="34"/>
      <c r="AT375" s="17" t="s">
        <v>141</v>
      </c>
      <c r="AU375" s="17" t="s">
        <v>83</v>
      </c>
    </row>
    <row r="376" spans="1:65" s="12" customFormat="1" ht="11.25">
      <c r="B376" s="212"/>
      <c r="C376" s="213"/>
      <c r="D376" s="208" t="s">
        <v>142</v>
      </c>
      <c r="E376" s="214" t="s">
        <v>1</v>
      </c>
      <c r="F376" s="215" t="s">
        <v>1278</v>
      </c>
      <c r="G376" s="213"/>
      <c r="H376" s="214" t="s">
        <v>1</v>
      </c>
      <c r="I376" s="216"/>
      <c r="J376" s="213"/>
      <c r="K376" s="213"/>
      <c r="L376" s="217"/>
      <c r="M376" s="218"/>
      <c r="N376" s="219"/>
      <c r="O376" s="219"/>
      <c r="P376" s="219"/>
      <c r="Q376" s="219"/>
      <c r="R376" s="219"/>
      <c r="S376" s="219"/>
      <c r="T376" s="220"/>
      <c r="AT376" s="221" t="s">
        <v>142</v>
      </c>
      <c r="AU376" s="221" t="s">
        <v>83</v>
      </c>
      <c r="AV376" s="12" t="s">
        <v>83</v>
      </c>
      <c r="AW376" s="12" t="s">
        <v>31</v>
      </c>
      <c r="AX376" s="12" t="s">
        <v>75</v>
      </c>
      <c r="AY376" s="221" t="s">
        <v>132</v>
      </c>
    </row>
    <row r="377" spans="1:65" s="13" customFormat="1" ht="11.25">
      <c r="B377" s="222"/>
      <c r="C377" s="223"/>
      <c r="D377" s="208" t="s">
        <v>142</v>
      </c>
      <c r="E377" s="224" t="s">
        <v>1</v>
      </c>
      <c r="F377" s="225" t="s">
        <v>1383</v>
      </c>
      <c r="G377" s="223"/>
      <c r="H377" s="226">
        <v>0.15</v>
      </c>
      <c r="I377" s="227"/>
      <c r="J377" s="223"/>
      <c r="K377" s="223"/>
      <c r="L377" s="228"/>
      <c r="M377" s="229"/>
      <c r="N377" s="230"/>
      <c r="O377" s="230"/>
      <c r="P377" s="230"/>
      <c r="Q377" s="230"/>
      <c r="R377" s="230"/>
      <c r="S377" s="230"/>
      <c r="T377" s="231"/>
      <c r="AT377" s="232" t="s">
        <v>142</v>
      </c>
      <c r="AU377" s="232" t="s">
        <v>83</v>
      </c>
      <c r="AV377" s="13" t="s">
        <v>85</v>
      </c>
      <c r="AW377" s="13" t="s">
        <v>31</v>
      </c>
      <c r="AX377" s="13" t="s">
        <v>75</v>
      </c>
      <c r="AY377" s="232" t="s">
        <v>132</v>
      </c>
    </row>
    <row r="378" spans="1:65" s="12" customFormat="1" ht="11.25">
      <c r="B378" s="212"/>
      <c r="C378" s="213"/>
      <c r="D378" s="208" t="s">
        <v>142</v>
      </c>
      <c r="E378" s="214" t="s">
        <v>1</v>
      </c>
      <c r="F378" s="215" t="s">
        <v>1279</v>
      </c>
      <c r="G378" s="213"/>
      <c r="H378" s="214" t="s">
        <v>1</v>
      </c>
      <c r="I378" s="216"/>
      <c r="J378" s="213"/>
      <c r="K378" s="213"/>
      <c r="L378" s="217"/>
      <c r="M378" s="218"/>
      <c r="N378" s="219"/>
      <c r="O378" s="219"/>
      <c r="P378" s="219"/>
      <c r="Q378" s="219"/>
      <c r="R378" s="219"/>
      <c r="S378" s="219"/>
      <c r="T378" s="220"/>
      <c r="AT378" s="221" t="s">
        <v>142</v>
      </c>
      <c r="AU378" s="221" t="s">
        <v>83</v>
      </c>
      <c r="AV378" s="12" t="s">
        <v>83</v>
      </c>
      <c r="AW378" s="12" t="s">
        <v>31</v>
      </c>
      <c r="AX378" s="12" t="s">
        <v>75</v>
      </c>
      <c r="AY378" s="221" t="s">
        <v>132</v>
      </c>
    </row>
    <row r="379" spans="1:65" s="13" customFormat="1" ht="11.25">
      <c r="B379" s="222"/>
      <c r="C379" s="223"/>
      <c r="D379" s="208" t="s">
        <v>142</v>
      </c>
      <c r="E379" s="224" t="s">
        <v>1</v>
      </c>
      <c r="F379" s="225" t="s">
        <v>1384</v>
      </c>
      <c r="G379" s="223"/>
      <c r="H379" s="226">
        <v>0.3</v>
      </c>
      <c r="I379" s="227"/>
      <c r="J379" s="223"/>
      <c r="K379" s="223"/>
      <c r="L379" s="228"/>
      <c r="M379" s="229"/>
      <c r="N379" s="230"/>
      <c r="O379" s="230"/>
      <c r="P379" s="230"/>
      <c r="Q379" s="230"/>
      <c r="R379" s="230"/>
      <c r="S379" s="230"/>
      <c r="T379" s="231"/>
      <c r="AT379" s="232" t="s">
        <v>142</v>
      </c>
      <c r="AU379" s="232" t="s">
        <v>83</v>
      </c>
      <c r="AV379" s="13" t="s">
        <v>85</v>
      </c>
      <c r="AW379" s="13" t="s">
        <v>31</v>
      </c>
      <c r="AX379" s="13" t="s">
        <v>75</v>
      </c>
      <c r="AY379" s="232" t="s">
        <v>132</v>
      </c>
    </row>
    <row r="380" spans="1:65" s="14" customFormat="1" ht="11.25">
      <c r="B380" s="233"/>
      <c r="C380" s="234"/>
      <c r="D380" s="208" t="s">
        <v>142</v>
      </c>
      <c r="E380" s="235" t="s">
        <v>1</v>
      </c>
      <c r="F380" s="236" t="s">
        <v>145</v>
      </c>
      <c r="G380" s="234"/>
      <c r="H380" s="237">
        <v>0.44999999999999996</v>
      </c>
      <c r="I380" s="238"/>
      <c r="J380" s="234"/>
      <c r="K380" s="234"/>
      <c r="L380" s="239"/>
      <c r="M380" s="240"/>
      <c r="N380" s="241"/>
      <c r="O380" s="241"/>
      <c r="P380" s="241"/>
      <c r="Q380" s="241"/>
      <c r="R380" s="241"/>
      <c r="S380" s="241"/>
      <c r="T380" s="242"/>
      <c r="AT380" s="243" t="s">
        <v>142</v>
      </c>
      <c r="AU380" s="243" t="s">
        <v>83</v>
      </c>
      <c r="AV380" s="14" t="s">
        <v>139</v>
      </c>
      <c r="AW380" s="14" t="s">
        <v>31</v>
      </c>
      <c r="AX380" s="14" t="s">
        <v>83</v>
      </c>
      <c r="AY380" s="243" t="s">
        <v>132</v>
      </c>
    </row>
    <row r="381" spans="1:65" s="2" customFormat="1" ht="21.75" customHeight="1">
      <c r="A381" s="34"/>
      <c r="B381" s="35"/>
      <c r="C381" s="244" t="s">
        <v>348</v>
      </c>
      <c r="D381" s="244" t="s">
        <v>441</v>
      </c>
      <c r="E381" s="245" t="s">
        <v>531</v>
      </c>
      <c r="F381" s="246" t="s">
        <v>532</v>
      </c>
      <c r="G381" s="247" t="s">
        <v>458</v>
      </c>
      <c r="H381" s="248">
        <v>0.45</v>
      </c>
      <c r="I381" s="249"/>
      <c r="J381" s="250">
        <f>ROUND(I381*H381,2)</f>
        <v>0</v>
      </c>
      <c r="K381" s="246" t="s">
        <v>137</v>
      </c>
      <c r="L381" s="39"/>
      <c r="M381" s="251" t="s">
        <v>1</v>
      </c>
      <c r="N381" s="252" t="s">
        <v>40</v>
      </c>
      <c r="O381" s="71"/>
      <c r="P381" s="204">
        <f>O381*H381</f>
        <v>0</v>
      </c>
      <c r="Q381" s="204">
        <v>0</v>
      </c>
      <c r="R381" s="204">
        <f>Q381*H381</f>
        <v>0</v>
      </c>
      <c r="S381" s="204">
        <v>0</v>
      </c>
      <c r="T381" s="205">
        <f>S381*H381</f>
        <v>0</v>
      </c>
      <c r="U381" s="34"/>
      <c r="V381" s="34"/>
      <c r="W381" s="34"/>
      <c r="X381" s="34"/>
      <c r="Y381" s="34"/>
      <c r="Z381" s="34"/>
      <c r="AA381" s="34"/>
      <c r="AB381" s="34"/>
      <c r="AC381" s="34"/>
      <c r="AD381" s="34"/>
      <c r="AE381" s="34"/>
      <c r="AR381" s="206" t="s">
        <v>139</v>
      </c>
      <c r="AT381" s="206" t="s">
        <v>441</v>
      </c>
      <c r="AU381" s="206" t="s">
        <v>83</v>
      </c>
      <c r="AY381" s="17" t="s">
        <v>132</v>
      </c>
      <c r="BE381" s="207">
        <f>IF(N381="základní",J381,0)</f>
        <v>0</v>
      </c>
      <c r="BF381" s="207">
        <f>IF(N381="snížená",J381,0)</f>
        <v>0</v>
      </c>
      <c r="BG381" s="207">
        <f>IF(N381="zákl. přenesená",J381,0)</f>
        <v>0</v>
      </c>
      <c r="BH381" s="207">
        <f>IF(N381="sníž. přenesená",J381,0)</f>
        <v>0</v>
      </c>
      <c r="BI381" s="207">
        <f>IF(N381="nulová",J381,0)</f>
        <v>0</v>
      </c>
      <c r="BJ381" s="17" t="s">
        <v>83</v>
      </c>
      <c r="BK381" s="207">
        <f>ROUND(I381*H381,2)</f>
        <v>0</v>
      </c>
      <c r="BL381" s="17" t="s">
        <v>139</v>
      </c>
      <c r="BM381" s="206" t="s">
        <v>1386</v>
      </c>
    </row>
    <row r="382" spans="1:65" s="2" customFormat="1" ht="39">
      <c r="A382" s="34"/>
      <c r="B382" s="35"/>
      <c r="C382" s="36"/>
      <c r="D382" s="208" t="s">
        <v>141</v>
      </c>
      <c r="E382" s="36"/>
      <c r="F382" s="209" t="s">
        <v>534</v>
      </c>
      <c r="G382" s="36"/>
      <c r="H382" s="36"/>
      <c r="I382" s="115"/>
      <c r="J382" s="36"/>
      <c r="K382" s="36"/>
      <c r="L382" s="39"/>
      <c r="M382" s="210"/>
      <c r="N382" s="211"/>
      <c r="O382" s="71"/>
      <c r="P382" s="71"/>
      <c r="Q382" s="71"/>
      <c r="R382" s="71"/>
      <c r="S382" s="71"/>
      <c r="T382" s="72"/>
      <c r="U382" s="34"/>
      <c r="V382" s="34"/>
      <c r="W382" s="34"/>
      <c r="X382" s="34"/>
      <c r="Y382" s="34"/>
      <c r="Z382" s="34"/>
      <c r="AA382" s="34"/>
      <c r="AB382" s="34"/>
      <c r="AC382" s="34"/>
      <c r="AD382" s="34"/>
      <c r="AE382" s="34"/>
      <c r="AT382" s="17" t="s">
        <v>141</v>
      </c>
      <c r="AU382" s="17" t="s">
        <v>83</v>
      </c>
    </row>
    <row r="383" spans="1:65" s="12" customFormat="1" ht="11.25">
      <c r="B383" s="212"/>
      <c r="C383" s="213"/>
      <c r="D383" s="208" t="s">
        <v>142</v>
      </c>
      <c r="E383" s="214" t="s">
        <v>1</v>
      </c>
      <c r="F383" s="215" t="s">
        <v>1278</v>
      </c>
      <c r="G383" s="213"/>
      <c r="H383" s="214" t="s">
        <v>1</v>
      </c>
      <c r="I383" s="216"/>
      <c r="J383" s="213"/>
      <c r="K383" s="213"/>
      <c r="L383" s="217"/>
      <c r="M383" s="218"/>
      <c r="N383" s="219"/>
      <c r="O383" s="219"/>
      <c r="P383" s="219"/>
      <c r="Q383" s="219"/>
      <c r="R383" s="219"/>
      <c r="S383" s="219"/>
      <c r="T383" s="220"/>
      <c r="AT383" s="221" t="s">
        <v>142</v>
      </c>
      <c r="AU383" s="221" t="s">
        <v>83</v>
      </c>
      <c r="AV383" s="12" t="s">
        <v>83</v>
      </c>
      <c r="AW383" s="12" t="s">
        <v>31</v>
      </c>
      <c r="AX383" s="12" t="s">
        <v>75</v>
      </c>
      <c r="AY383" s="221" t="s">
        <v>132</v>
      </c>
    </row>
    <row r="384" spans="1:65" s="13" customFormat="1" ht="11.25">
      <c r="B384" s="222"/>
      <c r="C384" s="223"/>
      <c r="D384" s="208" t="s">
        <v>142</v>
      </c>
      <c r="E384" s="224" t="s">
        <v>1</v>
      </c>
      <c r="F384" s="225" t="s">
        <v>1383</v>
      </c>
      <c r="G384" s="223"/>
      <c r="H384" s="226">
        <v>0.15</v>
      </c>
      <c r="I384" s="227"/>
      <c r="J384" s="223"/>
      <c r="K384" s="223"/>
      <c r="L384" s="228"/>
      <c r="M384" s="229"/>
      <c r="N384" s="230"/>
      <c r="O384" s="230"/>
      <c r="P384" s="230"/>
      <c r="Q384" s="230"/>
      <c r="R384" s="230"/>
      <c r="S384" s="230"/>
      <c r="T384" s="231"/>
      <c r="AT384" s="232" t="s">
        <v>142</v>
      </c>
      <c r="AU384" s="232" t="s">
        <v>83</v>
      </c>
      <c r="AV384" s="13" t="s">
        <v>85</v>
      </c>
      <c r="AW384" s="13" t="s">
        <v>31</v>
      </c>
      <c r="AX384" s="13" t="s">
        <v>75</v>
      </c>
      <c r="AY384" s="232" t="s">
        <v>132</v>
      </c>
    </row>
    <row r="385" spans="1:65" s="12" customFormat="1" ht="11.25">
      <c r="B385" s="212"/>
      <c r="C385" s="213"/>
      <c r="D385" s="208" t="s">
        <v>142</v>
      </c>
      <c r="E385" s="214" t="s">
        <v>1</v>
      </c>
      <c r="F385" s="215" t="s">
        <v>1279</v>
      </c>
      <c r="G385" s="213"/>
      <c r="H385" s="214" t="s">
        <v>1</v>
      </c>
      <c r="I385" s="216"/>
      <c r="J385" s="213"/>
      <c r="K385" s="213"/>
      <c r="L385" s="217"/>
      <c r="M385" s="218"/>
      <c r="N385" s="219"/>
      <c r="O385" s="219"/>
      <c r="P385" s="219"/>
      <c r="Q385" s="219"/>
      <c r="R385" s="219"/>
      <c r="S385" s="219"/>
      <c r="T385" s="220"/>
      <c r="AT385" s="221" t="s">
        <v>142</v>
      </c>
      <c r="AU385" s="221" t="s">
        <v>83</v>
      </c>
      <c r="AV385" s="12" t="s">
        <v>83</v>
      </c>
      <c r="AW385" s="12" t="s">
        <v>31</v>
      </c>
      <c r="AX385" s="12" t="s">
        <v>75</v>
      </c>
      <c r="AY385" s="221" t="s">
        <v>132</v>
      </c>
    </row>
    <row r="386" spans="1:65" s="13" customFormat="1" ht="11.25">
      <c r="B386" s="222"/>
      <c r="C386" s="223"/>
      <c r="D386" s="208" t="s">
        <v>142</v>
      </c>
      <c r="E386" s="224" t="s">
        <v>1</v>
      </c>
      <c r="F386" s="225" t="s">
        <v>1384</v>
      </c>
      <c r="G386" s="223"/>
      <c r="H386" s="226">
        <v>0.3</v>
      </c>
      <c r="I386" s="227"/>
      <c r="J386" s="223"/>
      <c r="K386" s="223"/>
      <c r="L386" s="228"/>
      <c r="M386" s="229"/>
      <c r="N386" s="230"/>
      <c r="O386" s="230"/>
      <c r="P386" s="230"/>
      <c r="Q386" s="230"/>
      <c r="R386" s="230"/>
      <c r="S386" s="230"/>
      <c r="T386" s="231"/>
      <c r="AT386" s="232" t="s">
        <v>142</v>
      </c>
      <c r="AU386" s="232" t="s">
        <v>83</v>
      </c>
      <c r="AV386" s="13" t="s">
        <v>85</v>
      </c>
      <c r="AW386" s="13" t="s">
        <v>31</v>
      </c>
      <c r="AX386" s="13" t="s">
        <v>75</v>
      </c>
      <c r="AY386" s="232" t="s">
        <v>132</v>
      </c>
    </row>
    <row r="387" spans="1:65" s="14" customFormat="1" ht="11.25">
      <c r="B387" s="233"/>
      <c r="C387" s="234"/>
      <c r="D387" s="208" t="s">
        <v>142</v>
      </c>
      <c r="E387" s="235" t="s">
        <v>1</v>
      </c>
      <c r="F387" s="236" t="s">
        <v>145</v>
      </c>
      <c r="G387" s="234"/>
      <c r="H387" s="237">
        <v>0.44999999999999996</v>
      </c>
      <c r="I387" s="238"/>
      <c r="J387" s="234"/>
      <c r="K387" s="234"/>
      <c r="L387" s="239"/>
      <c r="M387" s="240"/>
      <c r="N387" s="241"/>
      <c r="O387" s="241"/>
      <c r="P387" s="241"/>
      <c r="Q387" s="241"/>
      <c r="R387" s="241"/>
      <c r="S387" s="241"/>
      <c r="T387" s="242"/>
      <c r="AT387" s="243" t="s">
        <v>142</v>
      </c>
      <c r="AU387" s="243" t="s">
        <v>83</v>
      </c>
      <c r="AV387" s="14" t="s">
        <v>139</v>
      </c>
      <c r="AW387" s="14" t="s">
        <v>31</v>
      </c>
      <c r="AX387" s="14" t="s">
        <v>83</v>
      </c>
      <c r="AY387" s="243" t="s">
        <v>132</v>
      </c>
    </row>
    <row r="388" spans="1:65" s="2" customFormat="1" ht="21.75" customHeight="1">
      <c r="A388" s="34"/>
      <c r="B388" s="35"/>
      <c r="C388" s="244" t="s">
        <v>353</v>
      </c>
      <c r="D388" s="244" t="s">
        <v>441</v>
      </c>
      <c r="E388" s="245" t="s">
        <v>541</v>
      </c>
      <c r="F388" s="246" t="s">
        <v>542</v>
      </c>
      <c r="G388" s="247" t="s">
        <v>149</v>
      </c>
      <c r="H388" s="248">
        <v>16</v>
      </c>
      <c r="I388" s="249"/>
      <c r="J388" s="250">
        <f>ROUND(I388*H388,2)</f>
        <v>0</v>
      </c>
      <c r="K388" s="246" t="s">
        <v>137</v>
      </c>
      <c r="L388" s="39"/>
      <c r="M388" s="251" t="s">
        <v>1</v>
      </c>
      <c r="N388" s="252" t="s">
        <v>40</v>
      </c>
      <c r="O388" s="71"/>
      <c r="P388" s="204">
        <f>O388*H388</f>
        <v>0</v>
      </c>
      <c r="Q388" s="204">
        <v>0</v>
      </c>
      <c r="R388" s="204">
        <f>Q388*H388</f>
        <v>0</v>
      </c>
      <c r="S388" s="204">
        <v>0</v>
      </c>
      <c r="T388" s="205">
        <f>S388*H388</f>
        <v>0</v>
      </c>
      <c r="U388" s="34"/>
      <c r="V388" s="34"/>
      <c r="W388" s="34"/>
      <c r="X388" s="34"/>
      <c r="Y388" s="34"/>
      <c r="Z388" s="34"/>
      <c r="AA388" s="34"/>
      <c r="AB388" s="34"/>
      <c r="AC388" s="34"/>
      <c r="AD388" s="34"/>
      <c r="AE388" s="34"/>
      <c r="AR388" s="206" t="s">
        <v>139</v>
      </c>
      <c r="AT388" s="206" t="s">
        <v>441</v>
      </c>
      <c r="AU388" s="206" t="s">
        <v>83</v>
      </c>
      <c r="AY388" s="17" t="s">
        <v>132</v>
      </c>
      <c r="BE388" s="207">
        <f>IF(N388="základní",J388,0)</f>
        <v>0</v>
      </c>
      <c r="BF388" s="207">
        <f>IF(N388="snížená",J388,0)</f>
        <v>0</v>
      </c>
      <c r="BG388" s="207">
        <f>IF(N388="zákl. přenesená",J388,0)</f>
        <v>0</v>
      </c>
      <c r="BH388" s="207">
        <f>IF(N388="sníž. přenesená",J388,0)</f>
        <v>0</v>
      </c>
      <c r="BI388" s="207">
        <f>IF(N388="nulová",J388,0)</f>
        <v>0</v>
      </c>
      <c r="BJ388" s="17" t="s">
        <v>83</v>
      </c>
      <c r="BK388" s="207">
        <f>ROUND(I388*H388,2)</f>
        <v>0</v>
      </c>
      <c r="BL388" s="17" t="s">
        <v>139</v>
      </c>
      <c r="BM388" s="206" t="s">
        <v>1387</v>
      </c>
    </row>
    <row r="389" spans="1:65" s="2" customFormat="1" ht="29.25">
      <c r="A389" s="34"/>
      <c r="B389" s="35"/>
      <c r="C389" s="36"/>
      <c r="D389" s="208" t="s">
        <v>141</v>
      </c>
      <c r="E389" s="36"/>
      <c r="F389" s="209" t="s">
        <v>544</v>
      </c>
      <c r="G389" s="36"/>
      <c r="H389" s="36"/>
      <c r="I389" s="115"/>
      <c r="J389" s="36"/>
      <c r="K389" s="36"/>
      <c r="L389" s="39"/>
      <c r="M389" s="210"/>
      <c r="N389" s="211"/>
      <c r="O389" s="71"/>
      <c r="P389" s="71"/>
      <c r="Q389" s="71"/>
      <c r="R389" s="71"/>
      <c r="S389" s="71"/>
      <c r="T389" s="72"/>
      <c r="U389" s="34"/>
      <c r="V389" s="34"/>
      <c r="W389" s="34"/>
      <c r="X389" s="34"/>
      <c r="Y389" s="34"/>
      <c r="Z389" s="34"/>
      <c r="AA389" s="34"/>
      <c r="AB389" s="34"/>
      <c r="AC389" s="34"/>
      <c r="AD389" s="34"/>
      <c r="AE389" s="34"/>
      <c r="AT389" s="17" t="s">
        <v>141</v>
      </c>
      <c r="AU389" s="17" t="s">
        <v>83</v>
      </c>
    </row>
    <row r="390" spans="1:65" s="13" customFormat="1" ht="11.25">
      <c r="B390" s="222"/>
      <c r="C390" s="223"/>
      <c r="D390" s="208" t="s">
        <v>142</v>
      </c>
      <c r="E390" s="224" t="s">
        <v>1</v>
      </c>
      <c r="F390" s="225" t="s">
        <v>224</v>
      </c>
      <c r="G390" s="223"/>
      <c r="H390" s="226">
        <v>16</v>
      </c>
      <c r="I390" s="227"/>
      <c r="J390" s="223"/>
      <c r="K390" s="223"/>
      <c r="L390" s="228"/>
      <c r="M390" s="229"/>
      <c r="N390" s="230"/>
      <c r="O390" s="230"/>
      <c r="P390" s="230"/>
      <c r="Q390" s="230"/>
      <c r="R390" s="230"/>
      <c r="S390" s="230"/>
      <c r="T390" s="231"/>
      <c r="AT390" s="232" t="s">
        <v>142</v>
      </c>
      <c r="AU390" s="232" t="s">
        <v>83</v>
      </c>
      <c r="AV390" s="13" t="s">
        <v>85</v>
      </c>
      <c r="AW390" s="13" t="s">
        <v>31</v>
      </c>
      <c r="AX390" s="13" t="s">
        <v>75</v>
      </c>
      <c r="AY390" s="232" t="s">
        <v>132</v>
      </c>
    </row>
    <row r="391" spans="1:65" s="14" customFormat="1" ht="11.25">
      <c r="B391" s="233"/>
      <c r="C391" s="234"/>
      <c r="D391" s="208" t="s">
        <v>142</v>
      </c>
      <c r="E391" s="235" t="s">
        <v>1</v>
      </c>
      <c r="F391" s="236" t="s">
        <v>145</v>
      </c>
      <c r="G391" s="234"/>
      <c r="H391" s="237">
        <v>16</v>
      </c>
      <c r="I391" s="238"/>
      <c r="J391" s="234"/>
      <c r="K391" s="234"/>
      <c r="L391" s="239"/>
      <c r="M391" s="240"/>
      <c r="N391" s="241"/>
      <c r="O391" s="241"/>
      <c r="P391" s="241"/>
      <c r="Q391" s="241"/>
      <c r="R391" s="241"/>
      <c r="S391" s="241"/>
      <c r="T391" s="242"/>
      <c r="AT391" s="243" t="s">
        <v>142</v>
      </c>
      <c r="AU391" s="243" t="s">
        <v>83</v>
      </c>
      <c r="AV391" s="14" t="s">
        <v>139</v>
      </c>
      <c r="AW391" s="14" t="s">
        <v>31</v>
      </c>
      <c r="AX391" s="14" t="s">
        <v>83</v>
      </c>
      <c r="AY391" s="243" t="s">
        <v>132</v>
      </c>
    </row>
    <row r="392" spans="1:65" s="2" customFormat="1" ht="21.75" customHeight="1">
      <c r="A392" s="34"/>
      <c r="B392" s="35"/>
      <c r="C392" s="244" t="s">
        <v>357</v>
      </c>
      <c r="D392" s="244" t="s">
        <v>441</v>
      </c>
      <c r="E392" s="245" t="s">
        <v>546</v>
      </c>
      <c r="F392" s="246" t="s">
        <v>547</v>
      </c>
      <c r="G392" s="247" t="s">
        <v>149</v>
      </c>
      <c r="H392" s="248">
        <v>20</v>
      </c>
      <c r="I392" s="249"/>
      <c r="J392" s="250">
        <f>ROUND(I392*H392,2)</f>
        <v>0</v>
      </c>
      <c r="K392" s="246" t="s">
        <v>137</v>
      </c>
      <c r="L392" s="39"/>
      <c r="M392" s="251" t="s">
        <v>1</v>
      </c>
      <c r="N392" s="252" t="s">
        <v>40</v>
      </c>
      <c r="O392" s="71"/>
      <c r="P392" s="204">
        <f>O392*H392</f>
        <v>0</v>
      </c>
      <c r="Q392" s="204">
        <v>0</v>
      </c>
      <c r="R392" s="204">
        <f>Q392*H392</f>
        <v>0</v>
      </c>
      <c r="S392" s="204">
        <v>0</v>
      </c>
      <c r="T392" s="205">
        <f>S392*H392</f>
        <v>0</v>
      </c>
      <c r="U392" s="34"/>
      <c r="V392" s="34"/>
      <c r="W392" s="34"/>
      <c r="X392" s="34"/>
      <c r="Y392" s="34"/>
      <c r="Z392" s="34"/>
      <c r="AA392" s="34"/>
      <c r="AB392" s="34"/>
      <c r="AC392" s="34"/>
      <c r="AD392" s="34"/>
      <c r="AE392" s="34"/>
      <c r="AR392" s="206" t="s">
        <v>139</v>
      </c>
      <c r="AT392" s="206" t="s">
        <v>441</v>
      </c>
      <c r="AU392" s="206" t="s">
        <v>83</v>
      </c>
      <c r="AY392" s="17" t="s">
        <v>132</v>
      </c>
      <c r="BE392" s="207">
        <f>IF(N392="základní",J392,0)</f>
        <v>0</v>
      </c>
      <c r="BF392" s="207">
        <f>IF(N392="snížená",J392,0)</f>
        <v>0</v>
      </c>
      <c r="BG392" s="207">
        <f>IF(N392="zákl. přenesená",J392,0)</f>
        <v>0</v>
      </c>
      <c r="BH392" s="207">
        <f>IF(N392="sníž. přenesená",J392,0)</f>
        <v>0</v>
      </c>
      <c r="BI392" s="207">
        <f>IF(N392="nulová",J392,0)</f>
        <v>0</v>
      </c>
      <c r="BJ392" s="17" t="s">
        <v>83</v>
      </c>
      <c r="BK392" s="207">
        <f>ROUND(I392*H392,2)</f>
        <v>0</v>
      </c>
      <c r="BL392" s="17" t="s">
        <v>139</v>
      </c>
      <c r="BM392" s="206" t="s">
        <v>1388</v>
      </c>
    </row>
    <row r="393" spans="1:65" s="2" customFormat="1" ht="29.25">
      <c r="A393" s="34"/>
      <c r="B393" s="35"/>
      <c r="C393" s="36"/>
      <c r="D393" s="208" t="s">
        <v>141</v>
      </c>
      <c r="E393" s="36"/>
      <c r="F393" s="209" t="s">
        <v>549</v>
      </c>
      <c r="G393" s="36"/>
      <c r="H393" s="36"/>
      <c r="I393" s="115"/>
      <c r="J393" s="36"/>
      <c r="K393" s="36"/>
      <c r="L393" s="39"/>
      <c r="M393" s="210"/>
      <c r="N393" s="211"/>
      <c r="O393" s="71"/>
      <c r="P393" s="71"/>
      <c r="Q393" s="71"/>
      <c r="R393" s="71"/>
      <c r="S393" s="71"/>
      <c r="T393" s="72"/>
      <c r="U393" s="34"/>
      <c r="V393" s="34"/>
      <c r="W393" s="34"/>
      <c r="X393" s="34"/>
      <c r="Y393" s="34"/>
      <c r="Z393" s="34"/>
      <c r="AA393" s="34"/>
      <c r="AB393" s="34"/>
      <c r="AC393" s="34"/>
      <c r="AD393" s="34"/>
      <c r="AE393" s="34"/>
      <c r="AT393" s="17" t="s">
        <v>141</v>
      </c>
      <c r="AU393" s="17" t="s">
        <v>83</v>
      </c>
    </row>
    <row r="394" spans="1:65" s="13" customFormat="1" ht="11.25">
      <c r="B394" s="222"/>
      <c r="C394" s="223"/>
      <c r="D394" s="208" t="s">
        <v>142</v>
      </c>
      <c r="E394" s="224" t="s">
        <v>1</v>
      </c>
      <c r="F394" s="225" t="s">
        <v>240</v>
      </c>
      <c r="G394" s="223"/>
      <c r="H394" s="226">
        <v>20</v>
      </c>
      <c r="I394" s="227"/>
      <c r="J394" s="223"/>
      <c r="K394" s="223"/>
      <c r="L394" s="228"/>
      <c r="M394" s="229"/>
      <c r="N394" s="230"/>
      <c r="O394" s="230"/>
      <c r="P394" s="230"/>
      <c r="Q394" s="230"/>
      <c r="R394" s="230"/>
      <c r="S394" s="230"/>
      <c r="T394" s="231"/>
      <c r="AT394" s="232" t="s">
        <v>142</v>
      </c>
      <c r="AU394" s="232" t="s">
        <v>83</v>
      </c>
      <c r="AV394" s="13" t="s">
        <v>85</v>
      </c>
      <c r="AW394" s="13" t="s">
        <v>31</v>
      </c>
      <c r="AX394" s="13" t="s">
        <v>75</v>
      </c>
      <c r="AY394" s="232" t="s">
        <v>132</v>
      </c>
    </row>
    <row r="395" spans="1:65" s="14" customFormat="1" ht="11.25">
      <c r="B395" s="233"/>
      <c r="C395" s="234"/>
      <c r="D395" s="208" t="s">
        <v>142</v>
      </c>
      <c r="E395" s="235" t="s">
        <v>1</v>
      </c>
      <c r="F395" s="236" t="s">
        <v>145</v>
      </c>
      <c r="G395" s="234"/>
      <c r="H395" s="237">
        <v>20</v>
      </c>
      <c r="I395" s="238"/>
      <c r="J395" s="234"/>
      <c r="K395" s="234"/>
      <c r="L395" s="239"/>
      <c r="M395" s="240"/>
      <c r="N395" s="241"/>
      <c r="O395" s="241"/>
      <c r="P395" s="241"/>
      <c r="Q395" s="241"/>
      <c r="R395" s="241"/>
      <c r="S395" s="241"/>
      <c r="T395" s="242"/>
      <c r="AT395" s="243" t="s">
        <v>142</v>
      </c>
      <c r="AU395" s="243" t="s">
        <v>83</v>
      </c>
      <c r="AV395" s="14" t="s">
        <v>139</v>
      </c>
      <c r="AW395" s="14" t="s">
        <v>31</v>
      </c>
      <c r="AX395" s="14" t="s">
        <v>83</v>
      </c>
      <c r="AY395" s="243" t="s">
        <v>132</v>
      </c>
    </row>
    <row r="396" spans="1:65" s="2" customFormat="1" ht="21.75" customHeight="1">
      <c r="A396" s="34"/>
      <c r="B396" s="35"/>
      <c r="C396" s="244" t="s">
        <v>14</v>
      </c>
      <c r="D396" s="244" t="s">
        <v>441</v>
      </c>
      <c r="E396" s="245" t="s">
        <v>1389</v>
      </c>
      <c r="F396" s="246" t="s">
        <v>1390</v>
      </c>
      <c r="G396" s="247" t="s">
        <v>553</v>
      </c>
      <c r="H396" s="248">
        <v>18</v>
      </c>
      <c r="I396" s="249"/>
      <c r="J396" s="250">
        <f>ROUND(I396*H396,2)</f>
        <v>0</v>
      </c>
      <c r="K396" s="246" t="s">
        <v>137</v>
      </c>
      <c r="L396" s="39"/>
      <c r="M396" s="251" t="s">
        <v>1</v>
      </c>
      <c r="N396" s="252" t="s">
        <v>40</v>
      </c>
      <c r="O396" s="71"/>
      <c r="P396" s="204">
        <f>O396*H396</f>
        <v>0</v>
      </c>
      <c r="Q396" s="204">
        <v>0</v>
      </c>
      <c r="R396" s="204">
        <f>Q396*H396</f>
        <v>0</v>
      </c>
      <c r="S396" s="204">
        <v>0</v>
      </c>
      <c r="T396" s="205">
        <f>S396*H396</f>
        <v>0</v>
      </c>
      <c r="U396" s="34"/>
      <c r="V396" s="34"/>
      <c r="W396" s="34"/>
      <c r="X396" s="34"/>
      <c r="Y396" s="34"/>
      <c r="Z396" s="34"/>
      <c r="AA396" s="34"/>
      <c r="AB396" s="34"/>
      <c r="AC396" s="34"/>
      <c r="AD396" s="34"/>
      <c r="AE396" s="34"/>
      <c r="AR396" s="206" t="s">
        <v>139</v>
      </c>
      <c r="AT396" s="206" t="s">
        <v>441</v>
      </c>
      <c r="AU396" s="206" t="s">
        <v>83</v>
      </c>
      <c r="AY396" s="17" t="s">
        <v>132</v>
      </c>
      <c r="BE396" s="207">
        <f>IF(N396="základní",J396,0)</f>
        <v>0</v>
      </c>
      <c r="BF396" s="207">
        <f>IF(N396="snížená",J396,0)</f>
        <v>0</v>
      </c>
      <c r="BG396" s="207">
        <f>IF(N396="zákl. přenesená",J396,0)</f>
        <v>0</v>
      </c>
      <c r="BH396" s="207">
        <f>IF(N396="sníž. přenesená",J396,0)</f>
        <v>0</v>
      </c>
      <c r="BI396" s="207">
        <f>IF(N396="nulová",J396,0)</f>
        <v>0</v>
      </c>
      <c r="BJ396" s="17" t="s">
        <v>83</v>
      </c>
      <c r="BK396" s="207">
        <f>ROUND(I396*H396,2)</f>
        <v>0</v>
      </c>
      <c r="BL396" s="17" t="s">
        <v>139</v>
      </c>
      <c r="BM396" s="206" t="s">
        <v>1391</v>
      </c>
    </row>
    <row r="397" spans="1:65" s="2" customFormat="1" ht="68.25">
      <c r="A397" s="34"/>
      <c r="B397" s="35"/>
      <c r="C397" s="36"/>
      <c r="D397" s="208" t="s">
        <v>141</v>
      </c>
      <c r="E397" s="36"/>
      <c r="F397" s="209" t="s">
        <v>1392</v>
      </c>
      <c r="G397" s="36"/>
      <c r="H397" s="36"/>
      <c r="I397" s="115"/>
      <c r="J397" s="36"/>
      <c r="K397" s="36"/>
      <c r="L397" s="39"/>
      <c r="M397" s="210"/>
      <c r="N397" s="211"/>
      <c r="O397" s="71"/>
      <c r="P397" s="71"/>
      <c r="Q397" s="71"/>
      <c r="R397" s="71"/>
      <c r="S397" s="71"/>
      <c r="T397" s="72"/>
      <c r="U397" s="34"/>
      <c r="V397" s="34"/>
      <c r="W397" s="34"/>
      <c r="X397" s="34"/>
      <c r="Y397" s="34"/>
      <c r="Z397" s="34"/>
      <c r="AA397" s="34"/>
      <c r="AB397" s="34"/>
      <c r="AC397" s="34"/>
      <c r="AD397" s="34"/>
      <c r="AE397" s="34"/>
      <c r="AT397" s="17" t="s">
        <v>141</v>
      </c>
      <c r="AU397" s="17" t="s">
        <v>83</v>
      </c>
    </row>
    <row r="398" spans="1:65" s="12" customFormat="1" ht="11.25">
      <c r="B398" s="212"/>
      <c r="C398" s="213"/>
      <c r="D398" s="208" t="s">
        <v>142</v>
      </c>
      <c r="E398" s="214" t="s">
        <v>1</v>
      </c>
      <c r="F398" s="215" t="s">
        <v>1278</v>
      </c>
      <c r="G398" s="213"/>
      <c r="H398" s="214" t="s">
        <v>1</v>
      </c>
      <c r="I398" s="216"/>
      <c r="J398" s="213"/>
      <c r="K398" s="213"/>
      <c r="L398" s="217"/>
      <c r="M398" s="218"/>
      <c r="N398" s="219"/>
      <c r="O398" s="219"/>
      <c r="P398" s="219"/>
      <c r="Q398" s="219"/>
      <c r="R398" s="219"/>
      <c r="S398" s="219"/>
      <c r="T398" s="220"/>
      <c r="AT398" s="221" t="s">
        <v>142</v>
      </c>
      <c r="AU398" s="221" t="s">
        <v>83</v>
      </c>
      <c r="AV398" s="12" t="s">
        <v>83</v>
      </c>
      <c r="AW398" s="12" t="s">
        <v>31</v>
      </c>
      <c r="AX398" s="12" t="s">
        <v>75</v>
      </c>
      <c r="AY398" s="221" t="s">
        <v>132</v>
      </c>
    </row>
    <row r="399" spans="1:65" s="13" customFormat="1" ht="11.25">
      <c r="B399" s="222"/>
      <c r="C399" s="223"/>
      <c r="D399" s="208" t="s">
        <v>142</v>
      </c>
      <c r="E399" s="224" t="s">
        <v>1</v>
      </c>
      <c r="F399" s="225" t="s">
        <v>139</v>
      </c>
      <c r="G399" s="223"/>
      <c r="H399" s="226">
        <v>4</v>
      </c>
      <c r="I399" s="227"/>
      <c r="J399" s="223"/>
      <c r="K399" s="223"/>
      <c r="L399" s="228"/>
      <c r="M399" s="229"/>
      <c r="N399" s="230"/>
      <c r="O399" s="230"/>
      <c r="P399" s="230"/>
      <c r="Q399" s="230"/>
      <c r="R399" s="230"/>
      <c r="S399" s="230"/>
      <c r="T399" s="231"/>
      <c r="AT399" s="232" t="s">
        <v>142</v>
      </c>
      <c r="AU399" s="232" t="s">
        <v>83</v>
      </c>
      <c r="AV399" s="13" t="s">
        <v>85</v>
      </c>
      <c r="AW399" s="13" t="s">
        <v>31</v>
      </c>
      <c r="AX399" s="13" t="s">
        <v>75</v>
      </c>
      <c r="AY399" s="232" t="s">
        <v>132</v>
      </c>
    </row>
    <row r="400" spans="1:65" s="12" customFormat="1" ht="11.25">
      <c r="B400" s="212"/>
      <c r="C400" s="213"/>
      <c r="D400" s="208" t="s">
        <v>142</v>
      </c>
      <c r="E400" s="214" t="s">
        <v>1</v>
      </c>
      <c r="F400" s="215" t="s">
        <v>1127</v>
      </c>
      <c r="G400" s="213"/>
      <c r="H400" s="214" t="s">
        <v>1</v>
      </c>
      <c r="I400" s="216"/>
      <c r="J400" s="213"/>
      <c r="K400" s="213"/>
      <c r="L400" s="217"/>
      <c r="M400" s="218"/>
      <c r="N400" s="219"/>
      <c r="O400" s="219"/>
      <c r="P400" s="219"/>
      <c r="Q400" s="219"/>
      <c r="R400" s="219"/>
      <c r="S400" s="219"/>
      <c r="T400" s="220"/>
      <c r="AT400" s="221" t="s">
        <v>142</v>
      </c>
      <c r="AU400" s="221" t="s">
        <v>83</v>
      </c>
      <c r="AV400" s="12" t="s">
        <v>83</v>
      </c>
      <c r="AW400" s="12" t="s">
        <v>31</v>
      </c>
      <c r="AX400" s="12" t="s">
        <v>75</v>
      </c>
      <c r="AY400" s="221" t="s">
        <v>132</v>
      </c>
    </row>
    <row r="401" spans="1:65" s="13" customFormat="1" ht="11.25">
      <c r="B401" s="222"/>
      <c r="C401" s="223"/>
      <c r="D401" s="208" t="s">
        <v>142</v>
      </c>
      <c r="E401" s="224" t="s">
        <v>1</v>
      </c>
      <c r="F401" s="225" t="s">
        <v>138</v>
      </c>
      <c r="G401" s="223"/>
      <c r="H401" s="226">
        <v>8</v>
      </c>
      <c r="I401" s="227"/>
      <c r="J401" s="223"/>
      <c r="K401" s="223"/>
      <c r="L401" s="228"/>
      <c r="M401" s="229"/>
      <c r="N401" s="230"/>
      <c r="O401" s="230"/>
      <c r="P401" s="230"/>
      <c r="Q401" s="230"/>
      <c r="R401" s="230"/>
      <c r="S401" s="230"/>
      <c r="T401" s="231"/>
      <c r="AT401" s="232" t="s">
        <v>142</v>
      </c>
      <c r="AU401" s="232" t="s">
        <v>83</v>
      </c>
      <c r="AV401" s="13" t="s">
        <v>85</v>
      </c>
      <c r="AW401" s="13" t="s">
        <v>31</v>
      </c>
      <c r="AX401" s="13" t="s">
        <v>75</v>
      </c>
      <c r="AY401" s="232" t="s">
        <v>132</v>
      </c>
    </row>
    <row r="402" spans="1:65" s="12" customFormat="1" ht="11.25">
      <c r="B402" s="212"/>
      <c r="C402" s="213"/>
      <c r="D402" s="208" t="s">
        <v>142</v>
      </c>
      <c r="E402" s="214" t="s">
        <v>1</v>
      </c>
      <c r="F402" s="215" t="s">
        <v>1279</v>
      </c>
      <c r="G402" s="213"/>
      <c r="H402" s="214" t="s">
        <v>1</v>
      </c>
      <c r="I402" s="216"/>
      <c r="J402" s="213"/>
      <c r="K402" s="213"/>
      <c r="L402" s="217"/>
      <c r="M402" s="218"/>
      <c r="N402" s="219"/>
      <c r="O402" s="219"/>
      <c r="P402" s="219"/>
      <c r="Q402" s="219"/>
      <c r="R402" s="219"/>
      <c r="S402" s="219"/>
      <c r="T402" s="220"/>
      <c r="AT402" s="221" t="s">
        <v>142</v>
      </c>
      <c r="AU402" s="221" t="s">
        <v>83</v>
      </c>
      <c r="AV402" s="12" t="s">
        <v>83</v>
      </c>
      <c r="AW402" s="12" t="s">
        <v>31</v>
      </c>
      <c r="AX402" s="12" t="s">
        <v>75</v>
      </c>
      <c r="AY402" s="221" t="s">
        <v>132</v>
      </c>
    </row>
    <row r="403" spans="1:65" s="13" customFormat="1" ht="11.25">
      <c r="B403" s="222"/>
      <c r="C403" s="223"/>
      <c r="D403" s="208" t="s">
        <v>142</v>
      </c>
      <c r="E403" s="224" t="s">
        <v>1</v>
      </c>
      <c r="F403" s="225" t="s">
        <v>176</v>
      </c>
      <c r="G403" s="223"/>
      <c r="H403" s="226">
        <v>6</v>
      </c>
      <c r="I403" s="227"/>
      <c r="J403" s="223"/>
      <c r="K403" s="223"/>
      <c r="L403" s="228"/>
      <c r="M403" s="229"/>
      <c r="N403" s="230"/>
      <c r="O403" s="230"/>
      <c r="P403" s="230"/>
      <c r="Q403" s="230"/>
      <c r="R403" s="230"/>
      <c r="S403" s="230"/>
      <c r="T403" s="231"/>
      <c r="AT403" s="232" t="s">
        <v>142</v>
      </c>
      <c r="AU403" s="232" t="s">
        <v>83</v>
      </c>
      <c r="AV403" s="13" t="s">
        <v>85</v>
      </c>
      <c r="AW403" s="13" t="s">
        <v>31</v>
      </c>
      <c r="AX403" s="13" t="s">
        <v>75</v>
      </c>
      <c r="AY403" s="232" t="s">
        <v>132</v>
      </c>
    </row>
    <row r="404" spans="1:65" s="14" customFormat="1" ht="11.25">
      <c r="B404" s="233"/>
      <c r="C404" s="234"/>
      <c r="D404" s="208" t="s">
        <v>142</v>
      </c>
      <c r="E404" s="235" t="s">
        <v>1</v>
      </c>
      <c r="F404" s="236" t="s">
        <v>145</v>
      </c>
      <c r="G404" s="234"/>
      <c r="H404" s="237">
        <v>18</v>
      </c>
      <c r="I404" s="238"/>
      <c r="J404" s="234"/>
      <c r="K404" s="234"/>
      <c r="L404" s="239"/>
      <c r="M404" s="240"/>
      <c r="N404" s="241"/>
      <c r="O404" s="241"/>
      <c r="P404" s="241"/>
      <c r="Q404" s="241"/>
      <c r="R404" s="241"/>
      <c r="S404" s="241"/>
      <c r="T404" s="242"/>
      <c r="AT404" s="243" t="s">
        <v>142</v>
      </c>
      <c r="AU404" s="243" t="s">
        <v>83</v>
      </c>
      <c r="AV404" s="14" t="s">
        <v>139</v>
      </c>
      <c r="AW404" s="14" t="s">
        <v>31</v>
      </c>
      <c r="AX404" s="14" t="s">
        <v>83</v>
      </c>
      <c r="AY404" s="243" t="s">
        <v>132</v>
      </c>
    </row>
    <row r="405" spans="1:65" s="2" customFormat="1" ht="21.75" customHeight="1">
      <c r="A405" s="34"/>
      <c r="B405" s="35"/>
      <c r="C405" s="244" t="s">
        <v>364</v>
      </c>
      <c r="D405" s="244" t="s">
        <v>441</v>
      </c>
      <c r="E405" s="245" t="s">
        <v>562</v>
      </c>
      <c r="F405" s="246" t="s">
        <v>563</v>
      </c>
      <c r="G405" s="247" t="s">
        <v>553</v>
      </c>
      <c r="H405" s="248">
        <v>4</v>
      </c>
      <c r="I405" s="249"/>
      <c r="J405" s="250">
        <f>ROUND(I405*H405,2)</f>
        <v>0</v>
      </c>
      <c r="K405" s="246" t="s">
        <v>137</v>
      </c>
      <c r="L405" s="39"/>
      <c r="M405" s="251" t="s">
        <v>1</v>
      </c>
      <c r="N405" s="252" t="s">
        <v>40</v>
      </c>
      <c r="O405" s="71"/>
      <c r="P405" s="204">
        <f>O405*H405</f>
        <v>0</v>
      </c>
      <c r="Q405" s="204">
        <v>0</v>
      </c>
      <c r="R405" s="204">
        <f>Q405*H405</f>
        <v>0</v>
      </c>
      <c r="S405" s="204">
        <v>0</v>
      </c>
      <c r="T405" s="205">
        <f>S405*H405</f>
        <v>0</v>
      </c>
      <c r="U405" s="34"/>
      <c r="V405" s="34"/>
      <c r="W405" s="34"/>
      <c r="X405" s="34"/>
      <c r="Y405" s="34"/>
      <c r="Z405" s="34"/>
      <c r="AA405" s="34"/>
      <c r="AB405" s="34"/>
      <c r="AC405" s="34"/>
      <c r="AD405" s="34"/>
      <c r="AE405" s="34"/>
      <c r="AR405" s="206" t="s">
        <v>139</v>
      </c>
      <c r="AT405" s="206" t="s">
        <v>441</v>
      </c>
      <c r="AU405" s="206" t="s">
        <v>83</v>
      </c>
      <c r="AY405" s="17" t="s">
        <v>132</v>
      </c>
      <c r="BE405" s="207">
        <f>IF(N405="základní",J405,0)</f>
        <v>0</v>
      </c>
      <c r="BF405" s="207">
        <f>IF(N405="snížená",J405,0)</f>
        <v>0</v>
      </c>
      <c r="BG405" s="207">
        <f>IF(N405="zákl. přenesená",J405,0)</f>
        <v>0</v>
      </c>
      <c r="BH405" s="207">
        <f>IF(N405="sníž. přenesená",J405,0)</f>
        <v>0</v>
      </c>
      <c r="BI405" s="207">
        <f>IF(N405="nulová",J405,0)</f>
        <v>0</v>
      </c>
      <c r="BJ405" s="17" t="s">
        <v>83</v>
      </c>
      <c r="BK405" s="207">
        <f>ROUND(I405*H405,2)</f>
        <v>0</v>
      </c>
      <c r="BL405" s="17" t="s">
        <v>139</v>
      </c>
      <c r="BM405" s="206" t="s">
        <v>1393</v>
      </c>
    </row>
    <row r="406" spans="1:65" s="2" customFormat="1" ht="58.5">
      <c r="A406" s="34"/>
      <c r="B406" s="35"/>
      <c r="C406" s="36"/>
      <c r="D406" s="208" t="s">
        <v>141</v>
      </c>
      <c r="E406" s="36"/>
      <c r="F406" s="209" t="s">
        <v>565</v>
      </c>
      <c r="G406" s="36"/>
      <c r="H406" s="36"/>
      <c r="I406" s="115"/>
      <c r="J406" s="36"/>
      <c r="K406" s="36"/>
      <c r="L406" s="39"/>
      <c r="M406" s="210"/>
      <c r="N406" s="211"/>
      <c r="O406" s="71"/>
      <c r="P406" s="71"/>
      <c r="Q406" s="71"/>
      <c r="R406" s="71"/>
      <c r="S406" s="71"/>
      <c r="T406" s="72"/>
      <c r="U406" s="34"/>
      <c r="V406" s="34"/>
      <c r="W406" s="34"/>
      <c r="X406" s="34"/>
      <c r="Y406" s="34"/>
      <c r="Z406" s="34"/>
      <c r="AA406" s="34"/>
      <c r="AB406" s="34"/>
      <c r="AC406" s="34"/>
      <c r="AD406" s="34"/>
      <c r="AE406" s="34"/>
      <c r="AT406" s="17" t="s">
        <v>141</v>
      </c>
      <c r="AU406" s="17" t="s">
        <v>83</v>
      </c>
    </row>
    <row r="407" spans="1:65" s="12" customFormat="1" ht="11.25">
      <c r="B407" s="212"/>
      <c r="C407" s="213"/>
      <c r="D407" s="208" t="s">
        <v>142</v>
      </c>
      <c r="E407" s="214" t="s">
        <v>1</v>
      </c>
      <c r="F407" s="215" t="s">
        <v>1278</v>
      </c>
      <c r="G407" s="213"/>
      <c r="H407" s="214" t="s">
        <v>1</v>
      </c>
      <c r="I407" s="216"/>
      <c r="J407" s="213"/>
      <c r="K407" s="213"/>
      <c r="L407" s="217"/>
      <c r="M407" s="218"/>
      <c r="N407" s="219"/>
      <c r="O407" s="219"/>
      <c r="P407" s="219"/>
      <c r="Q407" s="219"/>
      <c r="R407" s="219"/>
      <c r="S407" s="219"/>
      <c r="T407" s="220"/>
      <c r="AT407" s="221" t="s">
        <v>142</v>
      </c>
      <c r="AU407" s="221" t="s">
        <v>83</v>
      </c>
      <c r="AV407" s="12" t="s">
        <v>83</v>
      </c>
      <c r="AW407" s="12" t="s">
        <v>31</v>
      </c>
      <c r="AX407" s="12" t="s">
        <v>75</v>
      </c>
      <c r="AY407" s="221" t="s">
        <v>132</v>
      </c>
    </row>
    <row r="408" spans="1:65" s="13" customFormat="1" ht="11.25">
      <c r="B408" s="222"/>
      <c r="C408" s="223"/>
      <c r="D408" s="208" t="s">
        <v>142</v>
      </c>
      <c r="E408" s="224" t="s">
        <v>1</v>
      </c>
      <c r="F408" s="225" t="s">
        <v>85</v>
      </c>
      <c r="G408" s="223"/>
      <c r="H408" s="226">
        <v>2</v>
      </c>
      <c r="I408" s="227"/>
      <c r="J408" s="223"/>
      <c r="K408" s="223"/>
      <c r="L408" s="228"/>
      <c r="M408" s="229"/>
      <c r="N408" s="230"/>
      <c r="O408" s="230"/>
      <c r="P408" s="230"/>
      <c r="Q408" s="230"/>
      <c r="R408" s="230"/>
      <c r="S408" s="230"/>
      <c r="T408" s="231"/>
      <c r="AT408" s="232" t="s">
        <v>142</v>
      </c>
      <c r="AU408" s="232" t="s">
        <v>83</v>
      </c>
      <c r="AV408" s="13" t="s">
        <v>85</v>
      </c>
      <c r="AW408" s="13" t="s">
        <v>31</v>
      </c>
      <c r="AX408" s="13" t="s">
        <v>75</v>
      </c>
      <c r="AY408" s="232" t="s">
        <v>132</v>
      </c>
    </row>
    <row r="409" spans="1:65" s="12" customFormat="1" ht="11.25">
      <c r="B409" s="212"/>
      <c r="C409" s="213"/>
      <c r="D409" s="208" t="s">
        <v>142</v>
      </c>
      <c r="E409" s="214" t="s">
        <v>1</v>
      </c>
      <c r="F409" s="215" t="s">
        <v>1279</v>
      </c>
      <c r="G409" s="213"/>
      <c r="H409" s="214" t="s">
        <v>1</v>
      </c>
      <c r="I409" s="216"/>
      <c r="J409" s="213"/>
      <c r="K409" s="213"/>
      <c r="L409" s="217"/>
      <c r="M409" s="218"/>
      <c r="N409" s="219"/>
      <c r="O409" s="219"/>
      <c r="P409" s="219"/>
      <c r="Q409" s="219"/>
      <c r="R409" s="219"/>
      <c r="S409" s="219"/>
      <c r="T409" s="220"/>
      <c r="AT409" s="221" t="s">
        <v>142</v>
      </c>
      <c r="AU409" s="221" t="s">
        <v>83</v>
      </c>
      <c r="AV409" s="12" t="s">
        <v>83</v>
      </c>
      <c r="AW409" s="12" t="s">
        <v>31</v>
      </c>
      <c r="AX409" s="12" t="s">
        <v>75</v>
      </c>
      <c r="AY409" s="221" t="s">
        <v>132</v>
      </c>
    </row>
    <row r="410" spans="1:65" s="13" customFormat="1" ht="11.25">
      <c r="B410" s="222"/>
      <c r="C410" s="223"/>
      <c r="D410" s="208" t="s">
        <v>142</v>
      </c>
      <c r="E410" s="224" t="s">
        <v>1</v>
      </c>
      <c r="F410" s="225" t="s">
        <v>85</v>
      </c>
      <c r="G410" s="223"/>
      <c r="H410" s="226">
        <v>2</v>
      </c>
      <c r="I410" s="227"/>
      <c r="J410" s="223"/>
      <c r="K410" s="223"/>
      <c r="L410" s="228"/>
      <c r="M410" s="229"/>
      <c r="N410" s="230"/>
      <c r="O410" s="230"/>
      <c r="P410" s="230"/>
      <c r="Q410" s="230"/>
      <c r="R410" s="230"/>
      <c r="S410" s="230"/>
      <c r="T410" s="231"/>
      <c r="AT410" s="232" t="s">
        <v>142</v>
      </c>
      <c r="AU410" s="232" t="s">
        <v>83</v>
      </c>
      <c r="AV410" s="13" t="s">
        <v>85</v>
      </c>
      <c r="AW410" s="13" t="s">
        <v>31</v>
      </c>
      <c r="AX410" s="13" t="s">
        <v>75</v>
      </c>
      <c r="AY410" s="232" t="s">
        <v>132</v>
      </c>
    </row>
    <row r="411" spans="1:65" s="14" customFormat="1" ht="11.25">
      <c r="B411" s="233"/>
      <c r="C411" s="234"/>
      <c r="D411" s="208" t="s">
        <v>142</v>
      </c>
      <c r="E411" s="235" t="s">
        <v>1</v>
      </c>
      <c r="F411" s="236" t="s">
        <v>145</v>
      </c>
      <c r="G411" s="234"/>
      <c r="H411" s="237">
        <v>4</v>
      </c>
      <c r="I411" s="238"/>
      <c r="J411" s="234"/>
      <c r="K411" s="234"/>
      <c r="L411" s="239"/>
      <c r="M411" s="240"/>
      <c r="N411" s="241"/>
      <c r="O411" s="241"/>
      <c r="P411" s="241"/>
      <c r="Q411" s="241"/>
      <c r="R411" s="241"/>
      <c r="S411" s="241"/>
      <c r="T411" s="242"/>
      <c r="AT411" s="243" t="s">
        <v>142</v>
      </c>
      <c r="AU411" s="243" t="s">
        <v>83</v>
      </c>
      <c r="AV411" s="14" t="s">
        <v>139</v>
      </c>
      <c r="AW411" s="14" t="s">
        <v>31</v>
      </c>
      <c r="AX411" s="14" t="s">
        <v>83</v>
      </c>
      <c r="AY411" s="243" t="s">
        <v>132</v>
      </c>
    </row>
    <row r="412" spans="1:65" s="2" customFormat="1" ht="33" customHeight="1">
      <c r="A412" s="34"/>
      <c r="B412" s="35"/>
      <c r="C412" s="244" t="s">
        <v>368</v>
      </c>
      <c r="D412" s="244" t="s">
        <v>441</v>
      </c>
      <c r="E412" s="245" t="s">
        <v>567</v>
      </c>
      <c r="F412" s="246" t="s">
        <v>568</v>
      </c>
      <c r="G412" s="247" t="s">
        <v>136</v>
      </c>
      <c r="H412" s="248">
        <v>250</v>
      </c>
      <c r="I412" s="249"/>
      <c r="J412" s="250">
        <f>ROUND(I412*H412,2)</f>
        <v>0</v>
      </c>
      <c r="K412" s="246" t="s">
        <v>137</v>
      </c>
      <c r="L412" s="39"/>
      <c r="M412" s="251" t="s">
        <v>1</v>
      </c>
      <c r="N412" s="252" t="s">
        <v>40</v>
      </c>
      <c r="O412" s="71"/>
      <c r="P412" s="204">
        <f>O412*H412</f>
        <v>0</v>
      </c>
      <c r="Q412" s="204">
        <v>0</v>
      </c>
      <c r="R412" s="204">
        <f>Q412*H412</f>
        <v>0</v>
      </c>
      <c r="S412" s="204">
        <v>0</v>
      </c>
      <c r="T412" s="205">
        <f>S412*H412</f>
        <v>0</v>
      </c>
      <c r="U412" s="34"/>
      <c r="V412" s="34"/>
      <c r="W412" s="34"/>
      <c r="X412" s="34"/>
      <c r="Y412" s="34"/>
      <c r="Z412" s="34"/>
      <c r="AA412" s="34"/>
      <c r="AB412" s="34"/>
      <c r="AC412" s="34"/>
      <c r="AD412" s="34"/>
      <c r="AE412" s="34"/>
      <c r="AR412" s="206" t="s">
        <v>139</v>
      </c>
      <c r="AT412" s="206" t="s">
        <v>441</v>
      </c>
      <c r="AU412" s="206" t="s">
        <v>83</v>
      </c>
      <c r="AY412" s="17" t="s">
        <v>132</v>
      </c>
      <c r="BE412" s="207">
        <f>IF(N412="základní",J412,0)</f>
        <v>0</v>
      </c>
      <c r="BF412" s="207">
        <f>IF(N412="snížená",J412,0)</f>
        <v>0</v>
      </c>
      <c r="BG412" s="207">
        <f>IF(N412="zákl. přenesená",J412,0)</f>
        <v>0</v>
      </c>
      <c r="BH412" s="207">
        <f>IF(N412="sníž. přenesená",J412,0)</f>
        <v>0</v>
      </c>
      <c r="BI412" s="207">
        <f>IF(N412="nulová",J412,0)</f>
        <v>0</v>
      </c>
      <c r="BJ412" s="17" t="s">
        <v>83</v>
      </c>
      <c r="BK412" s="207">
        <f>ROUND(I412*H412,2)</f>
        <v>0</v>
      </c>
      <c r="BL412" s="17" t="s">
        <v>139</v>
      </c>
      <c r="BM412" s="206" t="s">
        <v>1394</v>
      </c>
    </row>
    <row r="413" spans="1:65" s="2" customFormat="1" ht="58.5">
      <c r="A413" s="34"/>
      <c r="B413" s="35"/>
      <c r="C413" s="36"/>
      <c r="D413" s="208" t="s">
        <v>141</v>
      </c>
      <c r="E413" s="36"/>
      <c r="F413" s="209" t="s">
        <v>570</v>
      </c>
      <c r="G413" s="36"/>
      <c r="H413" s="36"/>
      <c r="I413" s="115"/>
      <c r="J413" s="36"/>
      <c r="K413" s="36"/>
      <c r="L413" s="39"/>
      <c r="M413" s="210"/>
      <c r="N413" s="211"/>
      <c r="O413" s="71"/>
      <c r="P413" s="71"/>
      <c r="Q413" s="71"/>
      <c r="R413" s="71"/>
      <c r="S413" s="71"/>
      <c r="T413" s="72"/>
      <c r="U413" s="34"/>
      <c r="V413" s="34"/>
      <c r="W413" s="34"/>
      <c r="X413" s="34"/>
      <c r="Y413" s="34"/>
      <c r="Z413" s="34"/>
      <c r="AA413" s="34"/>
      <c r="AB413" s="34"/>
      <c r="AC413" s="34"/>
      <c r="AD413" s="34"/>
      <c r="AE413" s="34"/>
      <c r="AT413" s="17" t="s">
        <v>141</v>
      </c>
      <c r="AU413" s="17" t="s">
        <v>83</v>
      </c>
    </row>
    <row r="414" spans="1:65" s="12" customFormat="1" ht="11.25">
      <c r="B414" s="212"/>
      <c r="C414" s="213"/>
      <c r="D414" s="208" t="s">
        <v>142</v>
      </c>
      <c r="E414" s="214" t="s">
        <v>1</v>
      </c>
      <c r="F414" s="215" t="s">
        <v>1279</v>
      </c>
      <c r="G414" s="213"/>
      <c r="H414" s="214" t="s">
        <v>1</v>
      </c>
      <c r="I414" s="216"/>
      <c r="J414" s="213"/>
      <c r="K414" s="213"/>
      <c r="L414" s="217"/>
      <c r="M414" s="218"/>
      <c r="N414" s="219"/>
      <c r="O414" s="219"/>
      <c r="P414" s="219"/>
      <c r="Q414" s="219"/>
      <c r="R414" s="219"/>
      <c r="S414" s="219"/>
      <c r="T414" s="220"/>
      <c r="AT414" s="221" t="s">
        <v>142</v>
      </c>
      <c r="AU414" s="221" t="s">
        <v>83</v>
      </c>
      <c r="AV414" s="12" t="s">
        <v>83</v>
      </c>
      <c r="AW414" s="12" t="s">
        <v>31</v>
      </c>
      <c r="AX414" s="12" t="s">
        <v>75</v>
      </c>
      <c r="AY414" s="221" t="s">
        <v>132</v>
      </c>
    </row>
    <row r="415" spans="1:65" s="13" customFormat="1" ht="11.25">
      <c r="B415" s="222"/>
      <c r="C415" s="223"/>
      <c r="D415" s="208" t="s">
        <v>142</v>
      </c>
      <c r="E415" s="224" t="s">
        <v>1</v>
      </c>
      <c r="F415" s="225" t="s">
        <v>1395</v>
      </c>
      <c r="G415" s="223"/>
      <c r="H415" s="226">
        <v>250</v>
      </c>
      <c r="I415" s="227"/>
      <c r="J415" s="223"/>
      <c r="K415" s="223"/>
      <c r="L415" s="228"/>
      <c r="M415" s="229"/>
      <c r="N415" s="230"/>
      <c r="O415" s="230"/>
      <c r="P415" s="230"/>
      <c r="Q415" s="230"/>
      <c r="R415" s="230"/>
      <c r="S415" s="230"/>
      <c r="T415" s="231"/>
      <c r="AT415" s="232" t="s">
        <v>142</v>
      </c>
      <c r="AU415" s="232" t="s">
        <v>83</v>
      </c>
      <c r="AV415" s="13" t="s">
        <v>85</v>
      </c>
      <c r="AW415" s="13" t="s">
        <v>31</v>
      </c>
      <c r="AX415" s="13" t="s">
        <v>75</v>
      </c>
      <c r="AY415" s="232" t="s">
        <v>132</v>
      </c>
    </row>
    <row r="416" spans="1:65" s="14" customFormat="1" ht="11.25">
      <c r="B416" s="233"/>
      <c r="C416" s="234"/>
      <c r="D416" s="208" t="s">
        <v>142</v>
      </c>
      <c r="E416" s="235" t="s">
        <v>1</v>
      </c>
      <c r="F416" s="236" t="s">
        <v>145</v>
      </c>
      <c r="G416" s="234"/>
      <c r="H416" s="237">
        <v>250</v>
      </c>
      <c r="I416" s="238"/>
      <c r="J416" s="234"/>
      <c r="K416" s="234"/>
      <c r="L416" s="239"/>
      <c r="M416" s="240"/>
      <c r="N416" s="241"/>
      <c r="O416" s="241"/>
      <c r="P416" s="241"/>
      <c r="Q416" s="241"/>
      <c r="R416" s="241"/>
      <c r="S416" s="241"/>
      <c r="T416" s="242"/>
      <c r="AT416" s="243" t="s">
        <v>142</v>
      </c>
      <c r="AU416" s="243" t="s">
        <v>83</v>
      </c>
      <c r="AV416" s="14" t="s">
        <v>139</v>
      </c>
      <c r="AW416" s="14" t="s">
        <v>31</v>
      </c>
      <c r="AX416" s="14" t="s">
        <v>83</v>
      </c>
      <c r="AY416" s="243" t="s">
        <v>132</v>
      </c>
    </row>
    <row r="417" spans="1:65" s="2" customFormat="1" ht="33" customHeight="1">
      <c r="A417" s="34"/>
      <c r="B417" s="35"/>
      <c r="C417" s="244" t="s">
        <v>375</v>
      </c>
      <c r="D417" s="244" t="s">
        <v>441</v>
      </c>
      <c r="E417" s="245" t="s">
        <v>571</v>
      </c>
      <c r="F417" s="246" t="s">
        <v>572</v>
      </c>
      <c r="G417" s="247" t="s">
        <v>136</v>
      </c>
      <c r="H417" s="248">
        <v>250</v>
      </c>
      <c r="I417" s="249"/>
      <c r="J417" s="250">
        <f>ROUND(I417*H417,2)</f>
        <v>0</v>
      </c>
      <c r="K417" s="246" t="s">
        <v>137</v>
      </c>
      <c r="L417" s="39"/>
      <c r="M417" s="251" t="s">
        <v>1</v>
      </c>
      <c r="N417" s="252" t="s">
        <v>40</v>
      </c>
      <c r="O417" s="71"/>
      <c r="P417" s="204">
        <f>O417*H417</f>
        <v>0</v>
      </c>
      <c r="Q417" s="204">
        <v>0</v>
      </c>
      <c r="R417" s="204">
        <f>Q417*H417</f>
        <v>0</v>
      </c>
      <c r="S417" s="204">
        <v>0</v>
      </c>
      <c r="T417" s="205">
        <f>S417*H417</f>
        <v>0</v>
      </c>
      <c r="U417" s="34"/>
      <c r="V417" s="34"/>
      <c r="W417" s="34"/>
      <c r="X417" s="34"/>
      <c r="Y417" s="34"/>
      <c r="Z417" s="34"/>
      <c r="AA417" s="34"/>
      <c r="AB417" s="34"/>
      <c r="AC417" s="34"/>
      <c r="AD417" s="34"/>
      <c r="AE417" s="34"/>
      <c r="AR417" s="206" t="s">
        <v>139</v>
      </c>
      <c r="AT417" s="206" t="s">
        <v>441</v>
      </c>
      <c r="AU417" s="206" t="s">
        <v>83</v>
      </c>
      <c r="AY417" s="17" t="s">
        <v>132</v>
      </c>
      <c r="BE417" s="207">
        <f>IF(N417="základní",J417,0)</f>
        <v>0</v>
      </c>
      <c r="BF417" s="207">
        <f>IF(N417="snížená",J417,0)</f>
        <v>0</v>
      </c>
      <c r="BG417" s="207">
        <f>IF(N417="zákl. přenesená",J417,0)</f>
        <v>0</v>
      </c>
      <c r="BH417" s="207">
        <f>IF(N417="sníž. přenesená",J417,0)</f>
        <v>0</v>
      </c>
      <c r="BI417" s="207">
        <f>IF(N417="nulová",J417,0)</f>
        <v>0</v>
      </c>
      <c r="BJ417" s="17" t="s">
        <v>83</v>
      </c>
      <c r="BK417" s="207">
        <f>ROUND(I417*H417,2)</f>
        <v>0</v>
      </c>
      <c r="BL417" s="17" t="s">
        <v>139</v>
      </c>
      <c r="BM417" s="206" t="s">
        <v>1396</v>
      </c>
    </row>
    <row r="418" spans="1:65" s="2" customFormat="1" ht="58.5">
      <c r="A418" s="34"/>
      <c r="B418" s="35"/>
      <c r="C418" s="36"/>
      <c r="D418" s="208" t="s">
        <v>141</v>
      </c>
      <c r="E418" s="36"/>
      <c r="F418" s="209" t="s">
        <v>574</v>
      </c>
      <c r="G418" s="36"/>
      <c r="H418" s="36"/>
      <c r="I418" s="115"/>
      <c r="J418" s="36"/>
      <c r="K418" s="36"/>
      <c r="L418" s="39"/>
      <c r="M418" s="210"/>
      <c r="N418" s="211"/>
      <c r="O418" s="71"/>
      <c r="P418" s="71"/>
      <c r="Q418" s="71"/>
      <c r="R418" s="71"/>
      <c r="S418" s="71"/>
      <c r="T418" s="72"/>
      <c r="U418" s="34"/>
      <c r="V418" s="34"/>
      <c r="W418" s="34"/>
      <c r="X418" s="34"/>
      <c r="Y418" s="34"/>
      <c r="Z418" s="34"/>
      <c r="AA418" s="34"/>
      <c r="AB418" s="34"/>
      <c r="AC418" s="34"/>
      <c r="AD418" s="34"/>
      <c r="AE418" s="34"/>
      <c r="AT418" s="17" t="s">
        <v>141</v>
      </c>
      <c r="AU418" s="17" t="s">
        <v>83</v>
      </c>
    </row>
    <row r="419" spans="1:65" s="12" customFormat="1" ht="11.25">
      <c r="B419" s="212"/>
      <c r="C419" s="213"/>
      <c r="D419" s="208" t="s">
        <v>142</v>
      </c>
      <c r="E419" s="214" t="s">
        <v>1</v>
      </c>
      <c r="F419" s="215" t="s">
        <v>1279</v>
      </c>
      <c r="G419" s="213"/>
      <c r="H419" s="214" t="s">
        <v>1</v>
      </c>
      <c r="I419" s="216"/>
      <c r="J419" s="213"/>
      <c r="K419" s="213"/>
      <c r="L419" s="217"/>
      <c r="M419" s="218"/>
      <c r="N419" s="219"/>
      <c r="O419" s="219"/>
      <c r="P419" s="219"/>
      <c r="Q419" s="219"/>
      <c r="R419" s="219"/>
      <c r="S419" s="219"/>
      <c r="T419" s="220"/>
      <c r="AT419" s="221" t="s">
        <v>142</v>
      </c>
      <c r="AU419" s="221" t="s">
        <v>83</v>
      </c>
      <c r="AV419" s="12" t="s">
        <v>83</v>
      </c>
      <c r="AW419" s="12" t="s">
        <v>31</v>
      </c>
      <c r="AX419" s="12" t="s">
        <v>75</v>
      </c>
      <c r="AY419" s="221" t="s">
        <v>132</v>
      </c>
    </row>
    <row r="420" spans="1:65" s="13" customFormat="1" ht="11.25">
      <c r="B420" s="222"/>
      <c r="C420" s="223"/>
      <c r="D420" s="208" t="s">
        <v>142</v>
      </c>
      <c r="E420" s="224" t="s">
        <v>1</v>
      </c>
      <c r="F420" s="225" t="s">
        <v>1395</v>
      </c>
      <c r="G420" s="223"/>
      <c r="H420" s="226">
        <v>250</v>
      </c>
      <c r="I420" s="227"/>
      <c r="J420" s="223"/>
      <c r="K420" s="223"/>
      <c r="L420" s="228"/>
      <c r="M420" s="229"/>
      <c r="N420" s="230"/>
      <c r="O420" s="230"/>
      <c r="P420" s="230"/>
      <c r="Q420" s="230"/>
      <c r="R420" s="230"/>
      <c r="S420" s="230"/>
      <c r="T420" s="231"/>
      <c r="AT420" s="232" t="s">
        <v>142</v>
      </c>
      <c r="AU420" s="232" t="s">
        <v>83</v>
      </c>
      <c r="AV420" s="13" t="s">
        <v>85</v>
      </c>
      <c r="AW420" s="13" t="s">
        <v>31</v>
      </c>
      <c r="AX420" s="13" t="s">
        <v>75</v>
      </c>
      <c r="AY420" s="232" t="s">
        <v>132</v>
      </c>
    </row>
    <row r="421" spans="1:65" s="14" customFormat="1" ht="11.25">
      <c r="B421" s="233"/>
      <c r="C421" s="234"/>
      <c r="D421" s="208" t="s">
        <v>142</v>
      </c>
      <c r="E421" s="235" t="s">
        <v>1</v>
      </c>
      <c r="F421" s="236" t="s">
        <v>145</v>
      </c>
      <c r="G421" s="234"/>
      <c r="H421" s="237">
        <v>250</v>
      </c>
      <c r="I421" s="238"/>
      <c r="J421" s="234"/>
      <c r="K421" s="234"/>
      <c r="L421" s="239"/>
      <c r="M421" s="240"/>
      <c r="N421" s="241"/>
      <c r="O421" s="241"/>
      <c r="P421" s="241"/>
      <c r="Q421" s="241"/>
      <c r="R421" s="241"/>
      <c r="S421" s="241"/>
      <c r="T421" s="242"/>
      <c r="AT421" s="243" t="s">
        <v>142</v>
      </c>
      <c r="AU421" s="243" t="s">
        <v>83</v>
      </c>
      <c r="AV421" s="14" t="s">
        <v>139</v>
      </c>
      <c r="AW421" s="14" t="s">
        <v>31</v>
      </c>
      <c r="AX421" s="14" t="s">
        <v>83</v>
      </c>
      <c r="AY421" s="243" t="s">
        <v>132</v>
      </c>
    </row>
    <row r="422" spans="1:65" s="2" customFormat="1" ht="33" customHeight="1">
      <c r="A422" s="34"/>
      <c r="B422" s="35"/>
      <c r="C422" s="244" t="s">
        <v>380</v>
      </c>
      <c r="D422" s="244" t="s">
        <v>441</v>
      </c>
      <c r="E422" s="245" t="s">
        <v>1397</v>
      </c>
      <c r="F422" s="246" t="s">
        <v>1398</v>
      </c>
      <c r="G422" s="247" t="s">
        <v>136</v>
      </c>
      <c r="H422" s="248">
        <v>50</v>
      </c>
      <c r="I422" s="249"/>
      <c r="J422" s="250">
        <f>ROUND(I422*H422,2)</f>
        <v>0</v>
      </c>
      <c r="K422" s="246" t="s">
        <v>137</v>
      </c>
      <c r="L422" s="39"/>
      <c r="M422" s="251" t="s">
        <v>1</v>
      </c>
      <c r="N422" s="252" t="s">
        <v>40</v>
      </c>
      <c r="O422" s="71"/>
      <c r="P422" s="204">
        <f>O422*H422</f>
        <v>0</v>
      </c>
      <c r="Q422" s="204">
        <v>0</v>
      </c>
      <c r="R422" s="204">
        <f>Q422*H422</f>
        <v>0</v>
      </c>
      <c r="S422" s="204">
        <v>0</v>
      </c>
      <c r="T422" s="205">
        <f>S422*H422</f>
        <v>0</v>
      </c>
      <c r="U422" s="34"/>
      <c r="V422" s="34"/>
      <c r="W422" s="34"/>
      <c r="X422" s="34"/>
      <c r="Y422" s="34"/>
      <c r="Z422" s="34"/>
      <c r="AA422" s="34"/>
      <c r="AB422" s="34"/>
      <c r="AC422" s="34"/>
      <c r="AD422" s="34"/>
      <c r="AE422" s="34"/>
      <c r="AR422" s="206" t="s">
        <v>139</v>
      </c>
      <c r="AT422" s="206" t="s">
        <v>441</v>
      </c>
      <c r="AU422" s="206" t="s">
        <v>83</v>
      </c>
      <c r="AY422" s="17" t="s">
        <v>132</v>
      </c>
      <c r="BE422" s="207">
        <f>IF(N422="základní",J422,0)</f>
        <v>0</v>
      </c>
      <c r="BF422" s="207">
        <f>IF(N422="snížená",J422,0)</f>
        <v>0</v>
      </c>
      <c r="BG422" s="207">
        <f>IF(N422="zákl. přenesená",J422,0)</f>
        <v>0</v>
      </c>
      <c r="BH422" s="207">
        <f>IF(N422="sníž. přenesená",J422,0)</f>
        <v>0</v>
      </c>
      <c r="BI422" s="207">
        <f>IF(N422="nulová",J422,0)</f>
        <v>0</v>
      </c>
      <c r="BJ422" s="17" t="s">
        <v>83</v>
      </c>
      <c r="BK422" s="207">
        <f>ROUND(I422*H422,2)</f>
        <v>0</v>
      </c>
      <c r="BL422" s="17" t="s">
        <v>139</v>
      </c>
      <c r="BM422" s="206" t="s">
        <v>1399</v>
      </c>
    </row>
    <row r="423" spans="1:65" s="2" customFormat="1" ht="58.5">
      <c r="A423" s="34"/>
      <c r="B423" s="35"/>
      <c r="C423" s="36"/>
      <c r="D423" s="208" t="s">
        <v>141</v>
      </c>
      <c r="E423" s="36"/>
      <c r="F423" s="209" t="s">
        <v>1400</v>
      </c>
      <c r="G423" s="36"/>
      <c r="H423" s="36"/>
      <c r="I423" s="115"/>
      <c r="J423" s="36"/>
      <c r="K423" s="36"/>
      <c r="L423" s="39"/>
      <c r="M423" s="210"/>
      <c r="N423" s="211"/>
      <c r="O423" s="71"/>
      <c r="P423" s="71"/>
      <c r="Q423" s="71"/>
      <c r="R423" s="71"/>
      <c r="S423" s="71"/>
      <c r="T423" s="72"/>
      <c r="U423" s="34"/>
      <c r="V423" s="34"/>
      <c r="W423" s="34"/>
      <c r="X423" s="34"/>
      <c r="Y423" s="34"/>
      <c r="Z423" s="34"/>
      <c r="AA423" s="34"/>
      <c r="AB423" s="34"/>
      <c r="AC423" s="34"/>
      <c r="AD423" s="34"/>
      <c r="AE423" s="34"/>
      <c r="AT423" s="17" t="s">
        <v>141</v>
      </c>
      <c r="AU423" s="17" t="s">
        <v>83</v>
      </c>
    </row>
    <row r="424" spans="1:65" s="12" customFormat="1" ht="11.25">
      <c r="B424" s="212"/>
      <c r="C424" s="213"/>
      <c r="D424" s="208" t="s">
        <v>142</v>
      </c>
      <c r="E424" s="214" t="s">
        <v>1</v>
      </c>
      <c r="F424" s="215" t="s">
        <v>1279</v>
      </c>
      <c r="G424" s="213"/>
      <c r="H424" s="214" t="s">
        <v>1</v>
      </c>
      <c r="I424" s="216"/>
      <c r="J424" s="213"/>
      <c r="K424" s="213"/>
      <c r="L424" s="217"/>
      <c r="M424" s="218"/>
      <c r="N424" s="219"/>
      <c r="O424" s="219"/>
      <c r="P424" s="219"/>
      <c r="Q424" s="219"/>
      <c r="R424" s="219"/>
      <c r="S424" s="219"/>
      <c r="T424" s="220"/>
      <c r="AT424" s="221" t="s">
        <v>142</v>
      </c>
      <c r="AU424" s="221" t="s">
        <v>83</v>
      </c>
      <c r="AV424" s="12" t="s">
        <v>83</v>
      </c>
      <c r="AW424" s="12" t="s">
        <v>31</v>
      </c>
      <c r="AX424" s="12" t="s">
        <v>75</v>
      </c>
      <c r="AY424" s="221" t="s">
        <v>132</v>
      </c>
    </row>
    <row r="425" spans="1:65" s="13" customFormat="1" ht="11.25">
      <c r="B425" s="222"/>
      <c r="C425" s="223"/>
      <c r="D425" s="208" t="s">
        <v>142</v>
      </c>
      <c r="E425" s="224" t="s">
        <v>1</v>
      </c>
      <c r="F425" s="225" t="s">
        <v>1401</v>
      </c>
      <c r="G425" s="223"/>
      <c r="H425" s="226">
        <v>50</v>
      </c>
      <c r="I425" s="227"/>
      <c r="J425" s="223"/>
      <c r="K425" s="223"/>
      <c r="L425" s="228"/>
      <c r="M425" s="229"/>
      <c r="N425" s="230"/>
      <c r="O425" s="230"/>
      <c r="P425" s="230"/>
      <c r="Q425" s="230"/>
      <c r="R425" s="230"/>
      <c r="S425" s="230"/>
      <c r="T425" s="231"/>
      <c r="AT425" s="232" t="s">
        <v>142</v>
      </c>
      <c r="AU425" s="232" t="s">
        <v>83</v>
      </c>
      <c r="AV425" s="13" t="s">
        <v>85</v>
      </c>
      <c r="AW425" s="13" t="s">
        <v>31</v>
      </c>
      <c r="AX425" s="13" t="s">
        <v>75</v>
      </c>
      <c r="AY425" s="232" t="s">
        <v>132</v>
      </c>
    </row>
    <row r="426" spans="1:65" s="14" customFormat="1" ht="11.25">
      <c r="B426" s="233"/>
      <c r="C426" s="234"/>
      <c r="D426" s="208" t="s">
        <v>142</v>
      </c>
      <c r="E426" s="235" t="s">
        <v>1</v>
      </c>
      <c r="F426" s="236" t="s">
        <v>145</v>
      </c>
      <c r="G426" s="234"/>
      <c r="H426" s="237">
        <v>50</v>
      </c>
      <c r="I426" s="238"/>
      <c r="J426" s="234"/>
      <c r="K426" s="234"/>
      <c r="L426" s="239"/>
      <c r="M426" s="240"/>
      <c r="N426" s="241"/>
      <c r="O426" s="241"/>
      <c r="P426" s="241"/>
      <c r="Q426" s="241"/>
      <c r="R426" s="241"/>
      <c r="S426" s="241"/>
      <c r="T426" s="242"/>
      <c r="AT426" s="243" t="s">
        <v>142</v>
      </c>
      <c r="AU426" s="243" t="s">
        <v>83</v>
      </c>
      <c r="AV426" s="14" t="s">
        <v>139</v>
      </c>
      <c r="AW426" s="14" t="s">
        <v>31</v>
      </c>
      <c r="AX426" s="14" t="s">
        <v>83</v>
      </c>
      <c r="AY426" s="243" t="s">
        <v>132</v>
      </c>
    </row>
    <row r="427" spans="1:65" s="2" customFormat="1" ht="33" customHeight="1">
      <c r="A427" s="34"/>
      <c r="B427" s="35"/>
      <c r="C427" s="244" t="s">
        <v>384</v>
      </c>
      <c r="D427" s="244" t="s">
        <v>441</v>
      </c>
      <c r="E427" s="245" t="s">
        <v>1402</v>
      </c>
      <c r="F427" s="246" t="s">
        <v>1403</v>
      </c>
      <c r="G427" s="247" t="s">
        <v>136</v>
      </c>
      <c r="H427" s="248">
        <v>50</v>
      </c>
      <c r="I427" s="249"/>
      <c r="J427" s="250">
        <f>ROUND(I427*H427,2)</f>
        <v>0</v>
      </c>
      <c r="K427" s="246" t="s">
        <v>137</v>
      </c>
      <c r="L427" s="39"/>
      <c r="M427" s="251" t="s">
        <v>1</v>
      </c>
      <c r="N427" s="252" t="s">
        <v>40</v>
      </c>
      <c r="O427" s="71"/>
      <c r="P427" s="204">
        <f>O427*H427</f>
        <v>0</v>
      </c>
      <c r="Q427" s="204">
        <v>0</v>
      </c>
      <c r="R427" s="204">
        <f>Q427*H427</f>
        <v>0</v>
      </c>
      <c r="S427" s="204">
        <v>0</v>
      </c>
      <c r="T427" s="205">
        <f>S427*H427</f>
        <v>0</v>
      </c>
      <c r="U427" s="34"/>
      <c r="V427" s="34"/>
      <c r="W427" s="34"/>
      <c r="X427" s="34"/>
      <c r="Y427" s="34"/>
      <c r="Z427" s="34"/>
      <c r="AA427" s="34"/>
      <c r="AB427" s="34"/>
      <c r="AC427" s="34"/>
      <c r="AD427" s="34"/>
      <c r="AE427" s="34"/>
      <c r="AR427" s="206" t="s">
        <v>139</v>
      </c>
      <c r="AT427" s="206" t="s">
        <v>441</v>
      </c>
      <c r="AU427" s="206" t="s">
        <v>83</v>
      </c>
      <c r="AY427" s="17" t="s">
        <v>132</v>
      </c>
      <c r="BE427" s="207">
        <f>IF(N427="základní",J427,0)</f>
        <v>0</v>
      </c>
      <c r="BF427" s="207">
        <f>IF(N427="snížená",J427,0)</f>
        <v>0</v>
      </c>
      <c r="BG427" s="207">
        <f>IF(N427="zákl. přenesená",J427,0)</f>
        <v>0</v>
      </c>
      <c r="BH427" s="207">
        <f>IF(N427="sníž. přenesená",J427,0)</f>
        <v>0</v>
      </c>
      <c r="BI427" s="207">
        <f>IF(N427="nulová",J427,0)</f>
        <v>0</v>
      </c>
      <c r="BJ427" s="17" t="s">
        <v>83</v>
      </c>
      <c r="BK427" s="207">
        <f>ROUND(I427*H427,2)</f>
        <v>0</v>
      </c>
      <c r="BL427" s="17" t="s">
        <v>139</v>
      </c>
      <c r="BM427" s="206" t="s">
        <v>1404</v>
      </c>
    </row>
    <row r="428" spans="1:65" s="2" customFormat="1" ht="58.5">
      <c r="A428" s="34"/>
      <c r="B428" s="35"/>
      <c r="C428" s="36"/>
      <c r="D428" s="208" t="s">
        <v>141</v>
      </c>
      <c r="E428" s="36"/>
      <c r="F428" s="209" t="s">
        <v>1405</v>
      </c>
      <c r="G428" s="36"/>
      <c r="H428" s="36"/>
      <c r="I428" s="115"/>
      <c r="J428" s="36"/>
      <c r="K428" s="36"/>
      <c r="L428" s="39"/>
      <c r="M428" s="210"/>
      <c r="N428" s="211"/>
      <c r="O428" s="71"/>
      <c r="P428" s="71"/>
      <c r="Q428" s="71"/>
      <c r="R428" s="71"/>
      <c r="S428" s="71"/>
      <c r="T428" s="72"/>
      <c r="U428" s="34"/>
      <c r="V428" s="34"/>
      <c r="W428" s="34"/>
      <c r="X428" s="34"/>
      <c r="Y428" s="34"/>
      <c r="Z428" s="34"/>
      <c r="AA428" s="34"/>
      <c r="AB428" s="34"/>
      <c r="AC428" s="34"/>
      <c r="AD428" s="34"/>
      <c r="AE428" s="34"/>
      <c r="AT428" s="17" t="s">
        <v>141</v>
      </c>
      <c r="AU428" s="17" t="s">
        <v>83</v>
      </c>
    </row>
    <row r="429" spans="1:65" s="12" customFormat="1" ht="11.25">
      <c r="B429" s="212"/>
      <c r="C429" s="213"/>
      <c r="D429" s="208" t="s">
        <v>142</v>
      </c>
      <c r="E429" s="214" t="s">
        <v>1</v>
      </c>
      <c r="F429" s="215" t="s">
        <v>1279</v>
      </c>
      <c r="G429" s="213"/>
      <c r="H429" s="214" t="s">
        <v>1</v>
      </c>
      <c r="I429" s="216"/>
      <c r="J429" s="213"/>
      <c r="K429" s="213"/>
      <c r="L429" s="217"/>
      <c r="M429" s="218"/>
      <c r="N429" s="219"/>
      <c r="O429" s="219"/>
      <c r="P429" s="219"/>
      <c r="Q429" s="219"/>
      <c r="R429" s="219"/>
      <c r="S429" s="219"/>
      <c r="T429" s="220"/>
      <c r="AT429" s="221" t="s">
        <v>142</v>
      </c>
      <c r="AU429" s="221" t="s">
        <v>83</v>
      </c>
      <c r="AV429" s="12" t="s">
        <v>83</v>
      </c>
      <c r="AW429" s="12" t="s">
        <v>31</v>
      </c>
      <c r="AX429" s="12" t="s">
        <v>75</v>
      </c>
      <c r="AY429" s="221" t="s">
        <v>132</v>
      </c>
    </row>
    <row r="430" spans="1:65" s="13" customFormat="1" ht="11.25">
      <c r="B430" s="222"/>
      <c r="C430" s="223"/>
      <c r="D430" s="208" t="s">
        <v>142</v>
      </c>
      <c r="E430" s="224" t="s">
        <v>1</v>
      </c>
      <c r="F430" s="225" t="s">
        <v>1401</v>
      </c>
      <c r="G430" s="223"/>
      <c r="H430" s="226">
        <v>50</v>
      </c>
      <c r="I430" s="227"/>
      <c r="J430" s="223"/>
      <c r="K430" s="223"/>
      <c r="L430" s="228"/>
      <c r="M430" s="229"/>
      <c r="N430" s="230"/>
      <c r="O430" s="230"/>
      <c r="P430" s="230"/>
      <c r="Q430" s="230"/>
      <c r="R430" s="230"/>
      <c r="S430" s="230"/>
      <c r="T430" s="231"/>
      <c r="AT430" s="232" t="s">
        <v>142</v>
      </c>
      <c r="AU430" s="232" t="s">
        <v>83</v>
      </c>
      <c r="AV430" s="13" t="s">
        <v>85</v>
      </c>
      <c r="AW430" s="13" t="s">
        <v>31</v>
      </c>
      <c r="AX430" s="13" t="s">
        <v>75</v>
      </c>
      <c r="AY430" s="232" t="s">
        <v>132</v>
      </c>
    </row>
    <row r="431" spans="1:65" s="14" customFormat="1" ht="11.25">
      <c r="B431" s="233"/>
      <c r="C431" s="234"/>
      <c r="D431" s="208" t="s">
        <v>142</v>
      </c>
      <c r="E431" s="235" t="s">
        <v>1</v>
      </c>
      <c r="F431" s="236" t="s">
        <v>145</v>
      </c>
      <c r="G431" s="234"/>
      <c r="H431" s="237">
        <v>50</v>
      </c>
      <c r="I431" s="238"/>
      <c r="J431" s="234"/>
      <c r="K431" s="234"/>
      <c r="L431" s="239"/>
      <c r="M431" s="240"/>
      <c r="N431" s="241"/>
      <c r="O431" s="241"/>
      <c r="P431" s="241"/>
      <c r="Q431" s="241"/>
      <c r="R431" s="241"/>
      <c r="S431" s="241"/>
      <c r="T431" s="242"/>
      <c r="AT431" s="243" t="s">
        <v>142</v>
      </c>
      <c r="AU431" s="243" t="s">
        <v>83</v>
      </c>
      <c r="AV431" s="14" t="s">
        <v>139</v>
      </c>
      <c r="AW431" s="14" t="s">
        <v>31</v>
      </c>
      <c r="AX431" s="14" t="s">
        <v>83</v>
      </c>
      <c r="AY431" s="243" t="s">
        <v>132</v>
      </c>
    </row>
    <row r="432" spans="1:65" s="2" customFormat="1" ht="21.75" customHeight="1">
      <c r="A432" s="34"/>
      <c r="B432" s="35"/>
      <c r="C432" s="244" t="s">
        <v>388</v>
      </c>
      <c r="D432" s="244" t="s">
        <v>441</v>
      </c>
      <c r="E432" s="245" t="s">
        <v>791</v>
      </c>
      <c r="F432" s="246" t="s">
        <v>792</v>
      </c>
      <c r="G432" s="247" t="s">
        <v>149</v>
      </c>
      <c r="H432" s="248">
        <v>55</v>
      </c>
      <c r="I432" s="249"/>
      <c r="J432" s="250">
        <f>ROUND(I432*H432,2)</f>
        <v>0</v>
      </c>
      <c r="K432" s="246" t="s">
        <v>137</v>
      </c>
      <c r="L432" s="39"/>
      <c r="M432" s="251" t="s">
        <v>1</v>
      </c>
      <c r="N432" s="252" t="s">
        <v>40</v>
      </c>
      <c r="O432" s="71"/>
      <c r="P432" s="204">
        <f>O432*H432</f>
        <v>0</v>
      </c>
      <c r="Q432" s="204">
        <v>0</v>
      </c>
      <c r="R432" s="204">
        <f>Q432*H432</f>
        <v>0</v>
      </c>
      <c r="S432" s="204">
        <v>0</v>
      </c>
      <c r="T432" s="205">
        <f>S432*H432</f>
        <v>0</v>
      </c>
      <c r="U432" s="34"/>
      <c r="V432" s="34"/>
      <c r="W432" s="34"/>
      <c r="X432" s="34"/>
      <c r="Y432" s="34"/>
      <c r="Z432" s="34"/>
      <c r="AA432" s="34"/>
      <c r="AB432" s="34"/>
      <c r="AC432" s="34"/>
      <c r="AD432" s="34"/>
      <c r="AE432" s="34"/>
      <c r="AR432" s="206" t="s">
        <v>139</v>
      </c>
      <c r="AT432" s="206" t="s">
        <v>441</v>
      </c>
      <c r="AU432" s="206" t="s">
        <v>83</v>
      </c>
      <c r="AY432" s="17" t="s">
        <v>132</v>
      </c>
      <c r="BE432" s="207">
        <f>IF(N432="základní",J432,0)</f>
        <v>0</v>
      </c>
      <c r="BF432" s="207">
        <f>IF(N432="snížená",J432,0)</f>
        <v>0</v>
      </c>
      <c r="BG432" s="207">
        <f>IF(N432="zákl. přenesená",J432,0)</f>
        <v>0</v>
      </c>
      <c r="BH432" s="207">
        <f>IF(N432="sníž. přenesená",J432,0)</f>
        <v>0</v>
      </c>
      <c r="BI432" s="207">
        <f>IF(N432="nulová",J432,0)</f>
        <v>0</v>
      </c>
      <c r="BJ432" s="17" t="s">
        <v>83</v>
      </c>
      <c r="BK432" s="207">
        <f>ROUND(I432*H432,2)</f>
        <v>0</v>
      </c>
      <c r="BL432" s="17" t="s">
        <v>139</v>
      </c>
      <c r="BM432" s="206" t="s">
        <v>1406</v>
      </c>
    </row>
    <row r="433" spans="1:65" s="2" customFormat="1" ht="39">
      <c r="A433" s="34"/>
      <c r="B433" s="35"/>
      <c r="C433" s="36"/>
      <c r="D433" s="208" t="s">
        <v>141</v>
      </c>
      <c r="E433" s="36"/>
      <c r="F433" s="209" t="s">
        <v>794</v>
      </c>
      <c r="G433" s="36"/>
      <c r="H433" s="36"/>
      <c r="I433" s="115"/>
      <c r="J433" s="36"/>
      <c r="K433" s="36"/>
      <c r="L433" s="39"/>
      <c r="M433" s="210"/>
      <c r="N433" s="211"/>
      <c r="O433" s="71"/>
      <c r="P433" s="71"/>
      <c r="Q433" s="71"/>
      <c r="R433" s="71"/>
      <c r="S433" s="71"/>
      <c r="T433" s="72"/>
      <c r="U433" s="34"/>
      <c r="V433" s="34"/>
      <c r="W433" s="34"/>
      <c r="X433" s="34"/>
      <c r="Y433" s="34"/>
      <c r="Z433" s="34"/>
      <c r="AA433" s="34"/>
      <c r="AB433" s="34"/>
      <c r="AC433" s="34"/>
      <c r="AD433" s="34"/>
      <c r="AE433" s="34"/>
      <c r="AT433" s="17" t="s">
        <v>141</v>
      </c>
      <c r="AU433" s="17" t="s">
        <v>83</v>
      </c>
    </row>
    <row r="434" spans="1:65" s="12" customFormat="1" ht="11.25">
      <c r="B434" s="212"/>
      <c r="C434" s="213"/>
      <c r="D434" s="208" t="s">
        <v>142</v>
      </c>
      <c r="E434" s="214" t="s">
        <v>1</v>
      </c>
      <c r="F434" s="215" t="s">
        <v>1285</v>
      </c>
      <c r="G434" s="213"/>
      <c r="H434" s="214" t="s">
        <v>1</v>
      </c>
      <c r="I434" s="216"/>
      <c r="J434" s="213"/>
      <c r="K434" s="213"/>
      <c r="L434" s="217"/>
      <c r="M434" s="218"/>
      <c r="N434" s="219"/>
      <c r="O434" s="219"/>
      <c r="P434" s="219"/>
      <c r="Q434" s="219"/>
      <c r="R434" s="219"/>
      <c r="S434" s="219"/>
      <c r="T434" s="220"/>
      <c r="AT434" s="221" t="s">
        <v>142</v>
      </c>
      <c r="AU434" s="221" t="s">
        <v>83</v>
      </c>
      <c r="AV434" s="12" t="s">
        <v>83</v>
      </c>
      <c r="AW434" s="12" t="s">
        <v>31</v>
      </c>
      <c r="AX434" s="12" t="s">
        <v>75</v>
      </c>
      <c r="AY434" s="221" t="s">
        <v>132</v>
      </c>
    </row>
    <row r="435" spans="1:65" s="13" customFormat="1" ht="11.25">
      <c r="B435" s="222"/>
      <c r="C435" s="223"/>
      <c r="D435" s="208" t="s">
        <v>142</v>
      </c>
      <c r="E435" s="224" t="s">
        <v>1</v>
      </c>
      <c r="F435" s="225" t="s">
        <v>412</v>
      </c>
      <c r="G435" s="223"/>
      <c r="H435" s="226">
        <v>55</v>
      </c>
      <c r="I435" s="227"/>
      <c r="J435" s="223"/>
      <c r="K435" s="223"/>
      <c r="L435" s="228"/>
      <c r="M435" s="229"/>
      <c r="N435" s="230"/>
      <c r="O435" s="230"/>
      <c r="P435" s="230"/>
      <c r="Q435" s="230"/>
      <c r="R435" s="230"/>
      <c r="S435" s="230"/>
      <c r="T435" s="231"/>
      <c r="AT435" s="232" t="s">
        <v>142</v>
      </c>
      <c r="AU435" s="232" t="s">
        <v>83</v>
      </c>
      <c r="AV435" s="13" t="s">
        <v>85</v>
      </c>
      <c r="AW435" s="13" t="s">
        <v>31</v>
      </c>
      <c r="AX435" s="13" t="s">
        <v>75</v>
      </c>
      <c r="AY435" s="232" t="s">
        <v>132</v>
      </c>
    </row>
    <row r="436" spans="1:65" s="14" customFormat="1" ht="11.25">
      <c r="B436" s="233"/>
      <c r="C436" s="234"/>
      <c r="D436" s="208" t="s">
        <v>142</v>
      </c>
      <c r="E436" s="235" t="s">
        <v>1</v>
      </c>
      <c r="F436" s="236" t="s">
        <v>145</v>
      </c>
      <c r="G436" s="234"/>
      <c r="H436" s="237">
        <v>55</v>
      </c>
      <c r="I436" s="238"/>
      <c r="J436" s="234"/>
      <c r="K436" s="234"/>
      <c r="L436" s="239"/>
      <c r="M436" s="240"/>
      <c r="N436" s="241"/>
      <c r="O436" s="241"/>
      <c r="P436" s="241"/>
      <c r="Q436" s="241"/>
      <c r="R436" s="241"/>
      <c r="S436" s="241"/>
      <c r="T436" s="242"/>
      <c r="AT436" s="243" t="s">
        <v>142</v>
      </c>
      <c r="AU436" s="243" t="s">
        <v>83</v>
      </c>
      <c r="AV436" s="14" t="s">
        <v>139</v>
      </c>
      <c r="AW436" s="14" t="s">
        <v>31</v>
      </c>
      <c r="AX436" s="14" t="s">
        <v>83</v>
      </c>
      <c r="AY436" s="243" t="s">
        <v>132</v>
      </c>
    </row>
    <row r="437" spans="1:65" s="12" customFormat="1" ht="11.25">
      <c r="B437" s="212"/>
      <c r="C437" s="213"/>
      <c r="D437" s="208" t="s">
        <v>142</v>
      </c>
      <c r="E437" s="214" t="s">
        <v>1</v>
      </c>
      <c r="F437" s="215" t="s">
        <v>146</v>
      </c>
      <c r="G437" s="213"/>
      <c r="H437" s="214" t="s">
        <v>1</v>
      </c>
      <c r="I437" s="216"/>
      <c r="J437" s="213"/>
      <c r="K437" s="213"/>
      <c r="L437" s="217"/>
      <c r="M437" s="218"/>
      <c r="N437" s="219"/>
      <c r="O437" s="219"/>
      <c r="P437" s="219"/>
      <c r="Q437" s="219"/>
      <c r="R437" s="219"/>
      <c r="S437" s="219"/>
      <c r="T437" s="220"/>
      <c r="AT437" s="221" t="s">
        <v>142</v>
      </c>
      <c r="AU437" s="221" t="s">
        <v>83</v>
      </c>
      <c r="AV437" s="12" t="s">
        <v>83</v>
      </c>
      <c r="AW437" s="12" t="s">
        <v>31</v>
      </c>
      <c r="AX437" s="12" t="s">
        <v>75</v>
      </c>
      <c r="AY437" s="221" t="s">
        <v>132</v>
      </c>
    </row>
    <row r="438" spans="1:65" s="2" customFormat="1" ht="21.75" customHeight="1">
      <c r="A438" s="34"/>
      <c r="B438" s="35"/>
      <c r="C438" s="244" t="s">
        <v>392</v>
      </c>
      <c r="D438" s="244" t="s">
        <v>441</v>
      </c>
      <c r="E438" s="245" t="s">
        <v>1407</v>
      </c>
      <c r="F438" s="246" t="s">
        <v>1408</v>
      </c>
      <c r="G438" s="247" t="s">
        <v>136</v>
      </c>
      <c r="H438" s="248">
        <v>19.2</v>
      </c>
      <c r="I438" s="249"/>
      <c r="J438" s="250">
        <f>ROUND(I438*H438,2)</f>
        <v>0</v>
      </c>
      <c r="K438" s="246" t="s">
        <v>137</v>
      </c>
      <c r="L438" s="39"/>
      <c r="M438" s="251" t="s">
        <v>1</v>
      </c>
      <c r="N438" s="252" t="s">
        <v>40</v>
      </c>
      <c r="O438" s="71"/>
      <c r="P438" s="204">
        <f>O438*H438</f>
        <v>0</v>
      </c>
      <c r="Q438" s="204">
        <v>0</v>
      </c>
      <c r="R438" s="204">
        <f>Q438*H438</f>
        <v>0</v>
      </c>
      <c r="S438" s="204">
        <v>0</v>
      </c>
      <c r="T438" s="205">
        <f>S438*H438</f>
        <v>0</v>
      </c>
      <c r="U438" s="34"/>
      <c r="V438" s="34"/>
      <c r="W438" s="34"/>
      <c r="X438" s="34"/>
      <c r="Y438" s="34"/>
      <c r="Z438" s="34"/>
      <c r="AA438" s="34"/>
      <c r="AB438" s="34"/>
      <c r="AC438" s="34"/>
      <c r="AD438" s="34"/>
      <c r="AE438" s="34"/>
      <c r="AR438" s="206" t="s">
        <v>139</v>
      </c>
      <c r="AT438" s="206" t="s">
        <v>441</v>
      </c>
      <c r="AU438" s="206" t="s">
        <v>83</v>
      </c>
      <c r="AY438" s="17" t="s">
        <v>132</v>
      </c>
      <c r="BE438" s="207">
        <f>IF(N438="základní",J438,0)</f>
        <v>0</v>
      </c>
      <c r="BF438" s="207">
        <f>IF(N438="snížená",J438,0)</f>
        <v>0</v>
      </c>
      <c r="BG438" s="207">
        <f>IF(N438="zákl. přenesená",J438,0)</f>
        <v>0</v>
      </c>
      <c r="BH438" s="207">
        <f>IF(N438="sníž. přenesená",J438,0)</f>
        <v>0</v>
      </c>
      <c r="BI438" s="207">
        <f>IF(N438="nulová",J438,0)</f>
        <v>0</v>
      </c>
      <c r="BJ438" s="17" t="s">
        <v>83</v>
      </c>
      <c r="BK438" s="207">
        <f>ROUND(I438*H438,2)</f>
        <v>0</v>
      </c>
      <c r="BL438" s="17" t="s">
        <v>139</v>
      </c>
      <c r="BM438" s="206" t="s">
        <v>1409</v>
      </c>
    </row>
    <row r="439" spans="1:65" s="2" customFormat="1" ht="39">
      <c r="A439" s="34"/>
      <c r="B439" s="35"/>
      <c r="C439" s="36"/>
      <c r="D439" s="208" t="s">
        <v>141</v>
      </c>
      <c r="E439" s="36"/>
      <c r="F439" s="209" t="s">
        <v>1410</v>
      </c>
      <c r="G439" s="36"/>
      <c r="H439" s="36"/>
      <c r="I439" s="115"/>
      <c r="J439" s="36"/>
      <c r="K439" s="36"/>
      <c r="L439" s="39"/>
      <c r="M439" s="210"/>
      <c r="N439" s="211"/>
      <c r="O439" s="71"/>
      <c r="P439" s="71"/>
      <c r="Q439" s="71"/>
      <c r="R439" s="71"/>
      <c r="S439" s="71"/>
      <c r="T439" s="72"/>
      <c r="U439" s="34"/>
      <c r="V439" s="34"/>
      <c r="W439" s="34"/>
      <c r="X439" s="34"/>
      <c r="Y439" s="34"/>
      <c r="Z439" s="34"/>
      <c r="AA439" s="34"/>
      <c r="AB439" s="34"/>
      <c r="AC439" s="34"/>
      <c r="AD439" s="34"/>
      <c r="AE439" s="34"/>
      <c r="AT439" s="17" t="s">
        <v>141</v>
      </c>
      <c r="AU439" s="17" t="s">
        <v>83</v>
      </c>
    </row>
    <row r="440" spans="1:65" s="12" customFormat="1" ht="11.25">
      <c r="B440" s="212"/>
      <c r="C440" s="213"/>
      <c r="D440" s="208" t="s">
        <v>142</v>
      </c>
      <c r="E440" s="214" t="s">
        <v>1</v>
      </c>
      <c r="F440" s="215" t="s">
        <v>1278</v>
      </c>
      <c r="G440" s="213"/>
      <c r="H440" s="214" t="s">
        <v>1</v>
      </c>
      <c r="I440" s="216"/>
      <c r="J440" s="213"/>
      <c r="K440" s="213"/>
      <c r="L440" s="217"/>
      <c r="M440" s="218"/>
      <c r="N440" s="219"/>
      <c r="O440" s="219"/>
      <c r="P440" s="219"/>
      <c r="Q440" s="219"/>
      <c r="R440" s="219"/>
      <c r="S440" s="219"/>
      <c r="T440" s="220"/>
      <c r="AT440" s="221" t="s">
        <v>142</v>
      </c>
      <c r="AU440" s="221" t="s">
        <v>83</v>
      </c>
      <c r="AV440" s="12" t="s">
        <v>83</v>
      </c>
      <c r="AW440" s="12" t="s">
        <v>31</v>
      </c>
      <c r="AX440" s="12" t="s">
        <v>75</v>
      </c>
      <c r="AY440" s="221" t="s">
        <v>132</v>
      </c>
    </row>
    <row r="441" spans="1:65" s="13" customFormat="1" ht="11.25">
      <c r="B441" s="222"/>
      <c r="C441" s="223"/>
      <c r="D441" s="208" t="s">
        <v>142</v>
      </c>
      <c r="E441" s="224" t="s">
        <v>1</v>
      </c>
      <c r="F441" s="225" t="s">
        <v>1316</v>
      </c>
      <c r="G441" s="223"/>
      <c r="H441" s="226">
        <v>8.4</v>
      </c>
      <c r="I441" s="227"/>
      <c r="J441" s="223"/>
      <c r="K441" s="223"/>
      <c r="L441" s="228"/>
      <c r="M441" s="229"/>
      <c r="N441" s="230"/>
      <c r="O441" s="230"/>
      <c r="P441" s="230"/>
      <c r="Q441" s="230"/>
      <c r="R441" s="230"/>
      <c r="S441" s="230"/>
      <c r="T441" s="231"/>
      <c r="AT441" s="232" t="s">
        <v>142</v>
      </c>
      <c r="AU441" s="232" t="s">
        <v>83</v>
      </c>
      <c r="AV441" s="13" t="s">
        <v>85</v>
      </c>
      <c r="AW441" s="13" t="s">
        <v>31</v>
      </c>
      <c r="AX441" s="13" t="s">
        <v>75</v>
      </c>
      <c r="AY441" s="232" t="s">
        <v>132</v>
      </c>
    </row>
    <row r="442" spans="1:65" s="12" customFormat="1" ht="11.25">
      <c r="B442" s="212"/>
      <c r="C442" s="213"/>
      <c r="D442" s="208" t="s">
        <v>142</v>
      </c>
      <c r="E442" s="214" t="s">
        <v>1</v>
      </c>
      <c r="F442" s="215" t="s">
        <v>1279</v>
      </c>
      <c r="G442" s="213"/>
      <c r="H442" s="214" t="s">
        <v>1</v>
      </c>
      <c r="I442" s="216"/>
      <c r="J442" s="213"/>
      <c r="K442" s="213"/>
      <c r="L442" s="217"/>
      <c r="M442" s="218"/>
      <c r="N442" s="219"/>
      <c r="O442" s="219"/>
      <c r="P442" s="219"/>
      <c r="Q442" s="219"/>
      <c r="R442" s="219"/>
      <c r="S442" s="219"/>
      <c r="T442" s="220"/>
      <c r="AT442" s="221" t="s">
        <v>142</v>
      </c>
      <c r="AU442" s="221" t="s">
        <v>83</v>
      </c>
      <c r="AV442" s="12" t="s">
        <v>83</v>
      </c>
      <c r="AW442" s="12" t="s">
        <v>31</v>
      </c>
      <c r="AX442" s="12" t="s">
        <v>75</v>
      </c>
      <c r="AY442" s="221" t="s">
        <v>132</v>
      </c>
    </row>
    <row r="443" spans="1:65" s="13" customFormat="1" ht="11.25">
      <c r="B443" s="222"/>
      <c r="C443" s="223"/>
      <c r="D443" s="208" t="s">
        <v>142</v>
      </c>
      <c r="E443" s="224" t="s">
        <v>1</v>
      </c>
      <c r="F443" s="225" t="s">
        <v>1317</v>
      </c>
      <c r="G443" s="223"/>
      <c r="H443" s="226">
        <v>10.8</v>
      </c>
      <c r="I443" s="227"/>
      <c r="J443" s="223"/>
      <c r="K443" s="223"/>
      <c r="L443" s="228"/>
      <c r="M443" s="229"/>
      <c r="N443" s="230"/>
      <c r="O443" s="230"/>
      <c r="P443" s="230"/>
      <c r="Q443" s="230"/>
      <c r="R443" s="230"/>
      <c r="S443" s="230"/>
      <c r="T443" s="231"/>
      <c r="AT443" s="232" t="s">
        <v>142</v>
      </c>
      <c r="AU443" s="232" t="s">
        <v>83</v>
      </c>
      <c r="AV443" s="13" t="s">
        <v>85</v>
      </c>
      <c r="AW443" s="13" t="s">
        <v>31</v>
      </c>
      <c r="AX443" s="13" t="s">
        <v>75</v>
      </c>
      <c r="AY443" s="232" t="s">
        <v>132</v>
      </c>
    </row>
    <row r="444" spans="1:65" s="14" customFormat="1" ht="11.25">
      <c r="B444" s="233"/>
      <c r="C444" s="234"/>
      <c r="D444" s="208" t="s">
        <v>142</v>
      </c>
      <c r="E444" s="235" t="s">
        <v>1</v>
      </c>
      <c r="F444" s="236" t="s">
        <v>145</v>
      </c>
      <c r="G444" s="234"/>
      <c r="H444" s="237">
        <v>19.200000000000003</v>
      </c>
      <c r="I444" s="238"/>
      <c r="J444" s="234"/>
      <c r="K444" s="234"/>
      <c r="L444" s="239"/>
      <c r="M444" s="240"/>
      <c r="N444" s="241"/>
      <c r="O444" s="241"/>
      <c r="P444" s="241"/>
      <c r="Q444" s="241"/>
      <c r="R444" s="241"/>
      <c r="S444" s="241"/>
      <c r="T444" s="242"/>
      <c r="AT444" s="243" t="s">
        <v>142</v>
      </c>
      <c r="AU444" s="243" t="s">
        <v>83</v>
      </c>
      <c r="AV444" s="14" t="s">
        <v>139</v>
      </c>
      <c r="AW444" s="14" t="s">
        <v>31</v>
      </c>
      <c r="AX444" s="14" t="s">
        <v>83</v>
      </c>
      <c r="AY444" s="243" t="s">
        <v>132</v>
      </c>
    </row>
    <row r="445" spans="1:65" s="2" customFormat="1" ht="21.75" customHeight="1">
      <c r="A445" s="34"/>
      <c r="B445" s="35"/>
      <c r="C445" s="244" t="s">
        <v>396</v>
      </c>
      <c r="D445" s="244" t="s">
        <v>441</v>
      </c>
      <c r="E445" s="245" t="s">
        <v>1172</v>
      </c>
      <c r="F445" s="246" t="s">
        <v>1173</v>
      </c>
      <c r="G445" s="247" t="s">
        <v>136</v>
      </c>
      <c r="H445" s="248">
        <v>37</v>
      </c>
      <c r="I445" s="249"/>
      <c r="J445" s="250">
        <f>ROUND(I445*H445,2)</f>
        <v>0</v>
      </c>
      <c r="K445" s="246" t="s">
        <v>137</v>
      </c>
      <c r="L445" s="39"/>
      <c r="M445" s="251" t="s">
        <v>1</v>
      </c>
      <c r="N445" s="252" t="s">
        <v>40</v>
      </c>
      <c r="O445" s="71"/>
      <c r="P445" s="204">
        <f>O445*H445</f>
        <v>0</v>
      </c>
      <c r="Q445" s="204">
        <v>0</v>
      </c>
      <c r="R445" s="204">
        <f>Q445*H445</f>
        <v>0</v>
      </c>
      <c r="S445" s="204">
        <v>0</v>
      </c>
      <c r="T445" s="205">
        <f>S445*H445</f>
        <v>0</v>
      </c>
      <c r="U445" s="34"/>
      <c r="V445" s="34"/>
      <c r="W445" s="34"/>
      <c r="X445" s="34"/>
      <c r="Y445" s="34"/>
      <c r="Z445" s="34"/>
      <c r="AA445" s="34"/>
      <c r="AB445" s="34"/>
      <c r="AC445" s="34"/>
      <c r="AD445" s="34"/>
      <c r="AE445" s="34"/>
      <c r="AR445" s="206" t="s">
        <v>139</v>
      </c>
      <c r="AT445" s="206" t="s">
        <v>441</v>
      </c>
      <c r="AU445" s="206" t="s">
        <v>83</v>
      </c>
      <c r="AY445" s="17" t="s">
        <v>132</v>
      </c>
      <c r="BE445" s="207">
        <f>IF(N445="základní",J445,0)</f>
        <v>0</v>
      </c>
      <c r="BF445" s="207">
        <f>IF(N445="snížená",J445,0)</f>
        <v>0</v>
      </c>
      <c r="BG445" s="207">
        <f>IF(N445="zákl. přenesená",J445,0)</f>
        <v>0</v>
      </c>
      <c r="BH445" s="207">
        <f>IF(N445="sníž. přenesená",J445,0)</f>
        <v>0</v>
      </c>
      <c r="BI445" s="207">
        <f>IF(N445="nulová",J445,0)</f>
        <v>0</v>
      </c>
      <c r="BJ445" s="17" t="s">
        <v>83</v>
      </c>
      <c r="BK445" s="207">
        <f>ROUND(I445*H445,2)</f>
        <v>0</v>
      </c>
      <c r="BL445" s="17" t="s">
        <v>139</v>
      </c>
      <c r="BM445" s="206" t="s">
        <v>1411</v>
      </c>
    </row>
    <row r="446" spans="1:65" s="2" customFormat="1" ht="29.25">
      <c r="A446" s="34"/>
      <c r="B446" s="35"/>
      <c r="C446" s="36"/>
      <c r="D446" s="208" t="s">
        <v>141</v>
      </c>
      <c r="E446" s="36"/>
      <c r="F446" s="209" t="s">
        <v>1175</v>
      </c>
      <c r="G446" s="36"/>
      <c r="H446" s="36"/>
      <c r="I446" s="115"/>
      <c r="J446" s="36"/>
      <c r="K446" s="36"/>
      <c r="L446" s="39"/>
      <c r="M446" s="210"/>
      <c r="N446" s="211"/>
      <c r="O446" s="71"/>
      <c r="P446" s="71"/>
      <c r="Q446" s="71"/>
      <c r="R446" s="71"/>
      <c r="S446" s="71"/>
      <c r="T446" s="72"/>
      <c r="U446" s="34"/>
      <c r="V446" s="34"/>
      <c r="W446" s="34"/>
      <c r="X446" s="34"/>
      <c r="Y446" s="34"/>
      <c r="Z446" s="34"/>
      <c r="AA446" s="34"/>
      <c r="AB446" s="34"/>
      <c r="AC446" s="34"/>
      <c r="AD446" s="34"/>
      <c r="AE446" s="34"/>
      <c r="AT446" s="17" t="s">
        <v>141</v>
      </c>
      <c r="AU446" s="17" t="s">
        <v>83</v>
      </c>
    </row>
    <row r="447" spans="1:65" s="12" customFormat="1" ht="11.25">
      <c r="B447" s="212"/>
      <c r="C447" s="213"/>
      <c r="D447" s="208" t="s">
        <v>142</v>
      </c>
      <c r="E447" s="214" t="s">
        <v>1</v>
      </c>
      <c r="F447" s="215" t="s">
        <v>1278</v>
      </c>
      <c r="G447" s="213"/>
      <c r="H447" s="214" t="s">
        <v>1</v>
      </c>
      <c r="I447" s="216"/>
      <c r="J447" s="213"/>
      <c r="K447" s="213"/>
      <c r="L447" s="217"/>
      <c r="M447" s="218"/>
      <c r="N447" s="219"/>
      <c r="O447" s="219"/>
      <c r="P447" s="219"/>
      <c r="Q447" s="219"/>
      <c r="R447" s="219"/>
      <c r="S447" s="219"/>
      <c r="T447" s="220"/>
      <c r="AT447" s="221" t="s">
        <v>142</v>
      </c>
      <c r="AU447" s="221" t="s">
        <v>83</v>
      </c>
      <c r="AV447" s="12" t="s">
        <v>83</v>
      </c>
      <c r="AW447" s="12" t="s">
        <v>31</v>
      </c>
      <c r="AX447" s="12" t="s">
        <v>75</v>
      </c>
      <c r="AY447" s="221" t="s">
        <v>132</v>
      </c>
    </row>
    <row r="448" spans="1:65" s="13" customFormat="1" ht="11.25">
      <c r="B448" s="222"/>
      <c r="C448" s="223"/>
      <c r="D448" s="208" t="s">
        <v>142</v>
      </c>
      <c r="E448" s="224" t="s">
        <v>1</v>
      </c>
      <c r="F448" s="225" t="s">
        <v>1412</v>
      </c>
      <c r="G448" s="223"/>
      <c r="H448" s="226">
        <v>16</v>
      </c>
      <c r="I448" s="227"/>
      <c r="J448" s="223"/>
      <c r="K448" s="223"/>
      <c r="L448" s="228"/>
      <c r="M448" s="229"/>
      <c r="N448" s="230"/>
      <c r="O448" s="230"/>
      <c r="P448" s="230"/>
      <c r="Q448" s="230"/>
      <c r="R448" s="230"/>
      <c r="S448" s="230"/>
      <c r="T448" s="231"/>
      <c r="AT448" s="232" t="s">
        <v>142</v>
      </c>
      <c r="AU448" s="232" t="s">
        <v>83</v>
      </c>
      <c r="AV448" s="13" t="s">
        <v>85</v>
      </c>
      <c r="AW448" s="13" t="s">
        <v>31</v>
      </c>
      <c r="AX448" s="13" t="s">
        <v>75</v>
      </c>
      <c r="AY448" s="232" t="s">
        <v>132</v>
      </c>
    </row>
    <row r="449" spans="1:65" s="12" customFormat="1" ht="11.25">
      <c r="B449" s="212"/>
      <c r="C449" s="213"/>
      <c r="D449" s="208" t="s">
        <v>142</v>
      </c>
      <c r="E449" s="214" t="s">
        <v>1</v>
      </c>
      <c r="F449" s="215" t="s">
        <v>1279</v>
      </c>
      <c r="G449" s="213"/>
      <c r="H449" s="214" t="s">
        <v>1</v>
      </c>
      <c r="I449" s="216"/>
      <c r="J449" s="213"/>
      <c r="K449" s="213"/>
      <c r="L449" s="217"/>
      <c r="M449" s="218"/>
      <c r="N449" s="219"/>
      <c r="O449" s="219"/>
      <c r="P449" s="219"/>
      <c r="Q449" s="219"/>
      <c r="R449" s="219"/>
      <c r="S449" s="219"/>
      <c r="T449" s="220"/>
      <c r="AT449" s="221" t="s">
        <v>142</v>
      </c>
      <c r="AU449" s="221" t="s">
        <v>83</v>
      </c>
      <c r="AV449" s="12" t="s">
        <v>83</v>
      </c>
      <c r="AW449" s="12" t="s">
        <v>31</v>
      </c>
      <c r="AX449" s="12" t="s">
        <v>75</v>
      </c>
      <c r="AY449" s="221" t="s">
        <v>132</v>
      </c>
    </row>
    <row r="450" spans="1:65" s="13" customFormat="1" ht="11.25">
      <c r="B450" s="222"/>
      <c r="C450" s="223"/>
      <c r="D450" s="208" t="s">
        <v>142</v>
      </c>
      <c r="E450" s="224" t="s">
        <v>1</v>
      </c>
      <c r="F450" s="225" t="s">
        <v>1413</v>
      </c>
      <c r="G450" s="223"/>
      <c r="H450" s="226">
        <v>21</v>
      </c>
      <c r="I450" s="227"/>
      <c r="J450" s="223"/>
      <c r="K450" s="223"/>
      <c r="L450" s="228"/>
      <c r="M450" s="229"/>
      <c r="N450" s="230"/>
      <c r="O450" s="230"/>
      <c r="P450" s="230"/>
      <c r="Q450" s="230"/>
      <c r="R450" s="230"/>
      <c r="S450" s="230"/>
      <c r="T450" s="231"/>
      <c r="AT450" s="232" t="s">
        <v>142</v>
      </c>
      <c r="AU450" s="232" t="s">
        <v>83</v>
      </c>
      <c r="AV450" s="13" t="s">
        <v>85</v>
      </c>
      <c r="AW450" s="13" t="s">
        <v>31</v>
      </c>
      <c r="AX450" s="13" t="s">
        <v>75</v>
      </c>
      <c r="AY450" s="232" t="s">
        <v>132</v>
      </c>
    </row>
    <row r="451" spans="1:65" s="14" customFormat="1" ht="11.25">
      <c r="B451" s="233"/>
      <c r="C451" s="234"/>
      <c r="D451" s="208" t="s">
        <v>142</v>
      </c>
      <c r="E451" s="235" t="s">
        <v>1</v>
      </c>
      <c r="F451" s="236" t="s">
        <v>145</v>
      </c>
      <c r="G451" s="234"/>
      <c r="H451" s="237">
        <v>37</v>
      </c>
      <c r="I451" s="238"/>
      <c r="J451" s="234"/>
      <c r="K451" s="234"/>
      <c r="L451" s="239"/>
      <c r="M451" s="240"/>
      <c r="N451" s="241"/>
      <c r="O451" s="241"/>
      <c r="P451" s="241"/>
      <c r="Q451" s="241"/>
      <c r="R451" s="241"/>
      <c r="S451" s="241"/>
      <c r="T451" s="242"/>
      <c r="AT451" s="243" t="s">
        <v>142</v>
      </c>
      <c r="AU451" s="243" t="s">
        <v>83</v>
      </c>
      <c r="AV451" s="14" t="s">
        <v>139</v>
      </c>
      <c r="AW451" s="14" t="s">
        <v>31</v>
      </c>
      <c r="AX451" s="14" t="s">
        <v>83</v>
      </c>
      <c r="AY451" s="243" t="s">
        <v>132</v>
      </c>
    </row>
    <row r="452" spans="1:65" s="2" customFormat="1" ht="21.75" customHeight="1">
      <c r="A452" s="34"/>
      <c r="B452" s="35"/>
      <c r="C452" s="244" t="s">
        <v>400</v>
      </c>
      <c r="D452" s="244" t="s">
        <v>441</v>
      </c>
      <c r="E452" s="245" t="s">
        <v>1414</v>
      </c>
      <c r="F452" s="246" t="s">
        <v>1415</v>
      </c>
      <c r="G452" s="247" t="s">
        <v>136</v>
      </c>
      <c r="H452" s="248">
        <v>37</v>
      </c>
      <c r="I452" s="249"/>
      <c r="J452" s="250">
        <f>ROUND(I452*H452,2)</f>
        <v>0</v>
      </c>
      <c r="K452" s="246" t="s">
        <v>137</v>
      </c>
      <c r="L452" s="39"/>
      <c r="M452" s="251" t="s">
        <v>1</v>
      </c>
      <c r="N452" s="252" t="s">
        <v>40</v>
      </c>
      <c r="O452" s="71"/>
      <c r="P452" s="204">
        <f>O452*H452</f>
        <v>0</v>
      </c>
      <c r="Q452" s="204">
        <v>0</v>
      </c>
      <c r="R452" s="204">
        <f>Q452*H452</f>
        <v>0</v>
      </c>
      <c r="S452" s="204">
        <v>0</v>
      </c>
      <c r="T452" s="205">
        <f>S452*H452</f>
        <v>0</v>
      </c>
      <c r="U452" s="34"/>
      <c r="V452" s="34"/>
      <c r="W452" s="34"/>
      <c r="X452" s="34"/>
      <c r="Y452" s="34"/>
      <c r="Z452" s="34"/>
      <c r="AA452" s="34"/>
      <c r="AB452" s="34"/>
      <c r="AC452" s="34"/>
      <c r="AD452" s="34"/>
      <c r="AE452" s="34"/>
      <c r="AR452" s="206" t="s">
        <v>139</v>
      </c>
      <c r="AT452" s="206" t="s">
        <v>441</v>
      </c>
      <c r="AU452" s="206" t="s">
        <v>83</v>
      </c>
      <c r="AY452" s="17" t="s">
        <v>132</v>
      </c>
      <c r="BE452" s="207">
        <f>IF(N452="základní",J452,0)</f>
        <v>0</v>
      </c>
      <c r="BF452" s="207">
        <f>IF(N452="snížená",J452,0)</f>
        <v>0</v>
      </c>
      <c r="BG452" s="207">
        <f>IF(N452="zákl. přenesená",J452,0)</f>
        <v>0</v>
      </c>
      <c r="BH452" s="207">
        <f>IF(N452="sníž. přenesená",J452,0)</f>
        <v>0</v>
      </c>
      <c r="BI452" s="207">
        <f>IF(N452="nulová",J452,0)</f>
        <v>0</v>
      </c>
      <c r="BJ452" s="17" t="s">
        <v>83</v>
      </c>
      <c r="BK452" s="207">
        <f>ROUND(I452*H452,2)</f>
        <v>0</v>
      </c>
      <c r="BL452" s="17" t="s">
        <v>139</v>
      </c>
      <c r="BM452" s="206" t="s">
        <v>1416</v>
      </c>
    </row>
    <row r="453" spans="1:65" s="2" customFormat="1" ht="19.5">
      <c r="A453" s="34"/>
      <c r="B453" s="35"/>
      <c r="C453" s="36"/>
      <c r="D453" s="208" t="s">
        <v>141</v>
      </c>
      <c r="E453" s="36"/>
      <c r="F453" s="209" t="s">
        <v>1417</v>
      </c>
      <c r="G453" s="36"/>
      <c r="H453" s="36"/>
      <c r="I453" s="115"/>
      <c r="J453" s="36"/>
      <c r="K453" s="36"/>
      <c r="L453" s="39"/>
      <c r="M453" s="210"/>
      <c r="N453" s="211"/>
      <c r="O453" s="71"/>
      <c r="P453" s="71"/>
      <c r="Q453" s="71"/>
      <c r="R453" s="71"/>
      <c r="S453" s="71"/>
      <c r="T453" s="72"/>
      <c r="U453" s="34"/>
      <c r="V453" s="34"/>
      <c r="W453" s="34"/>
      <c r="X453" s="34"/>
      <c r="Y453" s="34"/>
      <c r="Z453" s="34"/>
      <c r="AA453" s="34"/>
      <c r="AB453" s="34"/>
      <c r="AC453" s="34"/>
      <c r="AD453" s="34"/>
      <c r="AE453" s="34"/>
      <c r="AT453" s="17" t="s">
        <v>141</v>
      </c>
      <c r="AU453" s="17" t="s">
        <v>83</v>
      </c>
    </row>
    <row r="454" spans="1:65" s="12" customFormat="1" ht="11.25">
      <c r="B454" s="212"/>
      <c r="C454" s="213"/>
      <c r="D454" s="208" t="s">
        <v>142</v>
      </c>
      <c r="E454" s="214" t="s">
        <v>1</v>
      </c>
      <c r="F454" s="215" t="s">
        <v>1322</v>
      </c>
      <c r="G454" s="213"/>
      <c r="H454" s="214" t="s">
        <v>1</v>
      </c>
      <c r="I454" s="216"/>
      <c r="J454" s="213"/>
      <c r="K454" s="213"/>
      <c r="L454" s="217"/>
      <c r="M454" s="218"/>
      <c r="N454" s="219"/>
      <c r="O454" s="219"/>
      <c r="P454" s="219"/>
      <c r="Q454" s="219"/>
      <c r="R454" s="219"/>
      <c r="S454" s="219"/>
      <c r="T454" s="220"/>
      <c r="AT454" s="221" t="s">
        <v>142</v>
      </c>
      <c r="AU454" s="221" t="s">
        <v>83</v>
      </c>
      <c r="AV454" s="12" t="s">
        <v>83</v>
      </c>
      <c r="AW454" s="12" t="s">
        <v>31</v>
      </c>
      <c r="AX454" s="12" t="s">
        <v>75</v>
      </c>
      <c r="AY454" s="221" t="s">
        <v>132</v>
      </c>
    </row>
    <row r="455" spans="1:65" s="13" customFormat="1" ht="11.25">
      <c r="B455" s="222"/>
      <c r="C455" s="223"/>
      <c r="D455" s="208" t="s">
        <v>142</v>
      </c>
      <c r="E455" s="224" t="s">
        <v>1</v>
      </c>
      <c r="F455" s="225" t="s">
        <v>1412</v>
      </c>
      <c r="G455" s="223"/>
      <c r="H455" s="226">
        <v>16</v>
      </c>
      <c r="I455" s="227"/>
      <c r="J455" s="223"/>
      <c r="K455" s="223"/>
      <c r="L455" s="228"/>
      <c r="M455" s="229"/>
      <c r="N455" s="230"/>
      <c r="O455" s="230"/>
      <c r="P455" s="230"/>
      <c r="Q455" s="230"/>
      <c r="R455" s="230"/>
      <c r="S455" s="230"/>
      <c r="T455" s="231"/>
      <c r="AT455" s="232" t="s">
        <v>142</v>
      </c>
      <c r="AU455" s="232" t="s">
        <v>83</v>
      </c>
      <c r="AV455" s="13" t="s">
        <v>85</v>
      </c>
      <c r="AW455" s="13" t="s">
        <v>31</v>
      </c>
      <c r="AX455" s="13" t="s">
        <v>75</v>
      </c>
      <c r="AY455" s="232" t="s">
        <v>132</v>
      </c>
    </row>
    <row r="456" spans="1:65" s="12" customFormat="1" ht="11.25">
      <c r="B456" s="212"/>
      <c r="C456" s="213"/>
      <c r="D456" s="208" t="s">
        <v>142</v>
      </c>
      <c r="E456" s="214" t="s">
        <v>1</v>
      </c>
      <c r="F456" s="215" t="s">
        <v>1324</v>
      </c>
      <c r="G456" s="213"/>
      <c r="H456" s="214" t="s">
        <v>1</v>
      </c>
      <c r="I456" s="216"/>
      <c r="J456" s="213"/>
      <c r="K456" s="213"/>
      <c r="L456" s="217"/>
      <c r="M456" s="218"/>
      <c r="N456" s="219"/>
      <c r="O456" s="219"/>
      <c r="P456" s="219"/>
      <c r="Q456" s="219"/>
      <c r="R456" s="219"/>
      <c r="S456" s="219"/>
      <c r="T456" s="220"/>
      <c r="AT456" s="221" t="s">
        <v>142</v>
      </c>
      <c r="AU456" s="221" t="s">
        <v>83</v>
      </c>
      <c r="AV456" s="12" t="s">
        <v>83</v>
      </c>
      <c r="AW456" s="12" t="s">
        <v>31</v>
      </c>
      <c r="AX456" s="12" t="s">
        <v>75</v>
      </c>
      <c r="AY456" s="221" t="s">
        <v>132</v>
      </c>
    </row>
    <row r="457" spans="1:65" s="13" customFormat="1" ht="11.25">
      <c r="B457" s="222"/>
      <c r="C457" s="223"/>
      <c r="D457" s="208" t="s">
        <v>142</v>
      </c>
      <c r="E457" s="224" t="s">
        <v>1</v>
      </c>
      <c r="F457" s="225" t="s">
        <v>1413</v>
      </c>
      <c r="G457" s="223"/>
      <c r="H457" s="226">
        <v>21</v>
      </c>
      <c r="I457" s="227"/>
      <c r="J457" s="223"/>
      <c r="K457" s="223"/>
      <c r="L457" s="228"/>
      <c r="M457" s="229"/>
      <c r="N457" s="230"/>
      <c r="O457" s="230"/>
      <c r="P457" s="230"/>
      <c r="Q457" s="230"/>
      <c r="R457" s="230"/>
      <c r="S457" s="230"/>
      <c r="T457" s="231"/>
      <c r="AT457" s="232" t="s">
        <v>142</v>
      </c>
      <c r="AU457" s="232" t="s">
        <v>83</v>
      </c>
      <c r="AV457" s="13" t="s">
        <v>85</v>
      </c>
      <c r="AW457" s="13" t="s">
        <v>31</v>
      </c>
      <c r="AX457" s="13" t="s">
        <v>75</v>
      </c>
      <c r="AY457" s="232" t="s">
        <v>132</v>
      </c>
    </row>
    <row r="458" spans="1:65" s="14" customFormat="1" ht="11.25">
      <c r="B458" s="233"/>
      <c r="C458" s="234"/>
      <c r="D458" s="208" t="s">
        <v>142</v>
      </c>
      <c r="E458" s="235" t="s">
        <v>1</v>
      </c>
      <c r="F458" s="236" t="s">
        <v>145</v>
      </c>
      <c r="G458" s="234"/>
      <c r="H458" s="237">
        <v>37</v>
      </c>
      <c r="I458" s="238"/>
      <c r="J458" s="234"/>
      <c r="K458" s="234"/>
      <c r="L458" s="239"/>
      <c r="M458" s="240"/>
      <c r="N458" s="241"/>
      <c r="O458" s="241"/>
      <c r="P458" s="241"/>
      <c r="Q458" s="241"/>
      <c r="R458" s="241"/>
      <c r="S458" s="241"/>
      <c r="T458" s="242"/>
      <c r="AT458" s="243" t="s">
        <v>142</v>
      </c>
      <c r="AU458" s="243" t="s">
        <v>83</v>
      </c>
      <c r="AV458" s="14" t="s">
        <v>139</v>
      </c>
      <c r="AW458" s="14" t="s">
        <v>31</v>
      </c>
      <c r="AX458" s="14" t="s">
        <v>83</v>
      </c>
      <c r="AY458" s="243" t="s">
        <v>132</v>
      </c>
    </row>
    <row r="459" spans="1:65" s="2" customFormat="1" ht="21.75" customHeight="1">
      <c r="A459" s="34"/>
      <c r="B459" s="35"/>
      <c r="C459" s="244" t="s">
        <v>404</v>
      </c>
      <c r="D459" s="244" t="s">
        <v>441</v>
      </c>
      <c r="E459" s="245" t="s">
        <v>1176</v>
      </c>
      <c r="F459" s="246" t="s">
        <v>1177</v>
      </c>
      <c r="G459" s="247" t="s">
        <v>371</v>
      </c>
      <c r="H459" s="248">
        <v>139.35</v>
      </c>
      <c r="I459" s="249"/>
      <c r="J459" s="250">
        <f>ROUND(I459*H459,2)</f>
        <v>0</v>
      </c>
      <c r="K459" s="246" t="s">
        <v>137</v>
      </c>
      <c r="L459" s="39"/>
      <c r="M459" s="251" t="s">
        <v>1</v>
      </c>
      <c r="N459" s="252" t="s">
        <v>40</v>
      </c>
      <c r="O459" s="71"/>
      <c r="P459" s="204">
        <f>O459*H459</f>
        <v>0</v>
      </c>
      <c r="Q459" s="204">
        <v>0</v>
      </c>
      <c r="R459" s="204">
        <f>Q459*H459</f>
        <v>0</v>
      </c>
      <c r="S459" s="204">
        <v>0</v>
      </c>
      <c r="T459" s="205">
        <f>S459*H459</f>
        <v>0</v>
      </c>
      <c r="U459" s="34"/>
      <c r="V459" s="34"/>
      <c r="W459" s="34"/>
      <c r="X459" s="34"/>
      <c r="Y459" s="34"/>
      <c r="Z459" s="34"/>
      <c r="AA459" s="34"/>
      <c r="AB459" s="34"/>
      <c r="AC459" s="34"/>
      <c r="AD459" s="34"/>
      <c r="AE459" s="34"/>
      <c r="AR459" s="206" t="s">
        <v>139</v>
      </c>
      <c r="AT459" s="206" t="s">
        <v>441</v>
      </c>
      <c r="AU459" s="206" t="s">
        <v>83</v>
      </c>
      <c r="AY459" s="17" t="s">
        <v>132</v>
      </c>
      <c r="BE459" s="207">
        <f>IF(N459="základní",J459,0)</f>
        <v>0</v>
      </c>
      <c r="BF459" s="207">
        <f>IF(N459="snížená",J459,0)</f>
        <v>0</v>
      </c>
      <c r="BG459" s="207">
        <f>IF(N459="zákl. přenesená",J459,0)</f>
        <v>0</v>
      </c>
      <c r="BH459" s="207">
        <f>IF(N459="sníž. přenesená",J459,0)</f>
        <v>0</v>
      </c>
      <c r="BI459" s="207">
        <f>IF(N459="nulová",J459,0)</f>
        <v>0</v>
      </c>
      <c r="BJ459" s="17" t="s">
        <v>83</v>
      </c>
      <c r="BK459" s="207">
        <f>ROUND(I459*H459,2)</f>
        <v>0</v>
      </c>
      <c r="BL459" s="17" t="s">
        <v>139</v>
      </c>
      <c r="BM459" s="206" t="s">
        <v>1418</v>
      </c>
    </row>
    <row r="460" spans="1:65" s="2" customFormat="1" ht="29.25">
      <c r="A460" s="34"/>
      <c r="B460" s="35"/>
      <c r="C460" s="36"/>
      <c r="D460" s="208" t="s">
        <v>141</v>
      </c>
      <c r="E460" s="36"/>
      <c r="F460" s="209" t="s">
        <v>1179</v>
      </c>
      <c r="G460" s="36"/>
      <c r="H460" s="36"/>
      <c r="I460" s="115"/>
      <c r="J460" s="36"/>
      <c r="K460" s="36"/>
      <c r="L460" s="39"/>
      <c r="M460" s="210"/>
      <c r="N460" s="211"/>
      <c r="O460" s="71"/>
      <c r="P460" s="71"/>
      <c r="Q460" s="71"/>
      <c r="R460" s="71"/>
      <c r="S460" s="71"/>
      <c r="T460" s="72"/>
      <c r="U460" s="34"/>
      <c r="V460" s="34"/>
      <c r="W460" s="34"/>
      <c r="X460" s="34"/>
      <c r="Y460" s="34"/>
      <c r="Z460" s="34"/>
      <c r="AA460" s="34"/>
      <c r="AB460" s="34"/>
      <c r="AC460" s="34"/>
      <c r="AD460" s="34"/>
      <c r="AE460" s="34"/>
      <c r="AT460" s="17" t="s">
        <v>141</v>
      </c>
      <c r="AU460" s="17" t="s">
        <v>83</v>
      </c>
    </row>
    <row r="461" spans="1:65" s="12" customFormat="1" ht="11.25">
      <c r="B461" s="212"/>
      <c r="C461" s="213"/>
      <c r="D461" s="208" t="s">
        <v>142</v>
      </c>
      <c r="E461" s="214" t="s">
        <v>1</v>
      </c>
      <c r="F461" s="215" t="s">
        <v>1419</v>
      </c>
      <c r="G461" s="213"/>
      <c r="H461" s="214" t="s">
        <v>1</v>
      </c>
      <c r="I461" s="216"/>
      <c r="J461" s="213"/>
      <c r="K461" s="213"/>
      <c r="L461" s="217"/>
      <c r="M461" s="218"/>
      <c r="N461" s="219"/>
      <c r="O461" s="219"/>
      <c r="P461" s="219"/>
      <c r="Q461" s="219"/>
      <c r="R461" s="219"/>
      <c r="S461" s="219"/>
      <c r="T461" s="220"/>
      <c r="AT461" s="221" t="s">
        <v>142</v>
      </c>
      <c r="AU461" s="221" t="s">
        <v>83</v>
      </c>
      <c r="AV461" s="12" t="s">
        <v>83</v>
      </c>
      <c r="AW461" s="12" t="s">
        <v>31</v>
      </c>
      <c r="AX461" s="12" t="s">
        <v>75</v>
      </c>
      <c r="AY461" s="221" t="s">
        <v>132</v>
      </c>
    </row>
    <row r="462" spans="1:65" s="13" customFormat="1" ht="11.25">
      <c r="B462" s="222"/>
      <c r="C462" s="223"/>
      <c r="D462" s="208" t="s">
        <v>142</v>
      </c>
      <c r="E462" s="224" t="s">
        <v>1</v>
      </c>
      <c r="F462" s="225" t="s">
        <v>1420</v>
      </c>
      <c r="G462" s="223"/>
      <c r="H462" s="226">
        <v>64.8</v>
      </c>
      <c r="I462" s="227"/>
      <c r="J462" s="223"/>
      <c r="K462" s="223"/>
      <c r="L462" s="228"/>
      <c r="M462" s="229"/>
      <c r="N462" s="230"/>
      <c r="O462" s="230"/>
      <c r="P462" s="230"/>
      <c r="Q462" s="230"/>
      <c r="R462" s="230"/>
      <c r="S462" s="230"/>
      <c r="T462" s="231"/>
      <c r="AT462" s="232" t="s">
        <v>142</v>
      </c>
      <c r="AU462" s="232" t="s">
        <v>83</v>
      </c>
      <c r="AV462" s="13" t="s">
        <v>85</v>
      </c>
      <c r="AW462" s="13" t="s">
        <v>31</v>
      </c>
      <c r="AX462" s="13" t="s">
        <v>75</v>
      </c>
      <c r="AY462" s="232" t="s">
        <v>132</v>
      </c>
    </row>
    <row r="463" spans="1:65" s="12" customFormat="1" ht="11.25">
      <c r="B463" s="212"/>
      <c r="C463" s="213"/>
      <c r="D463" s="208" t="s">
        <v>142</v>
      </c>
      <c r="E463" s="214" t="s">
        <v>1</v>
      </c>
      <c r="F463" s="215" t="s">
        <v>1421</v>
      </c>
      <c r="G463" s="213"/>
      <c r="H463" s="214" t="s">
        <v>1</v>
      </c>
      <c r="I463" s="216"/>
      <c r="J463" s="213"/>
      <c r="K463" s="213"/>
      <c r="L463" s="217"/>
      <c r="M463" s="218"/>
      <c r="N463" s="219"/>
      <c r="O463" s="219"/>
      <c r="P463" s="219"/>
      <c r="Q463" s="219"/>
      <c r="R463" s="219"/>
      <c r="S463" s="219"/>
      <c r="T463" s="220"/>
      <c r="AT463" s="221" t="s">
        <v>142</v>
      </c>
      <c r="AU463" s="221" t="s">
        <v>83</v>
      </c>
      <c r="AV463" s="12" t="s">
        <v>83</v>
      </c>
      <c r="AW463" s="12" t="s">
        <v>31</v>
      </c>
      <c r="AX463" s="12" t="s">
        <v>75</v>
      </c>
      <c r="AY463" s="221" t="s">
        <v>132</v>
      </c>
    </row>
    <row r="464" spans="1:65" s="13" customFormat="1" ht="11.25">
      <c r="B464" s="222"/>
      <c r="C464" s="223"/>
      <c r="D464" s="208" t="s">
        <v>142</v>
      </c>
      <c r="E464" s="224" t="s">
        <v>1</v>
      </c>
      <c r="F464" s="225" t="s">
        <v>1422</v>
      </c>
      <c r="G464" s="223"/>
      <c r="H464" s="226">
        <v>74.55</v>
      </c>
      <c r="I464" s="227"/>
      <c r="J464" s="223"/>
      <c r="K464" s="223"/>
      <c r="L464" s="228"/>
      <c r="M464" s="229"/>
      <c r="N464" s="230"/>
      <c r="O464" s="230"/>
      <c r="P464" s="230"/>
      <c r="Q464" s="230"/>
      <c r="R464" s="230"/>
      <c r="S464" s="230"/>
      <c r="T464" s="231"/>
      <c r="AT464" s="232" t="s">
        <v>142</v>
      </c>
      <c r="AU464" s="232" t="s">
        <v>83</v>
      </c>
      <c r="AV464" s="13" t="s">
        <v>85</v>
      </c>
      <c r="AW464" s="13" t="s">
        <v>31</v>
      </c>
      <c r="AX464" s="13" t="s">
        <v>75</v>
      </c>
      <c r="AY464" s="232" t="s">
        <v>132</v>
      </c>
    </row>
    <row r="465" spans="1:65" s="14" customFormat="1" ht="11.25">
      <c r="B465" s="233"/>
      <c r="C465" s="234"/>
      <c r="D465" s="208" t="s">
        <v>142</v>
      </c>
      <c r="E465" s="235" t="s">
        <v>1</v>
      </c>
      <c r="F465" s="236" t="s">
        <v>145</v>
      </c>
      <c r="G465" s="234"/>
      <c r="H465" s="237">
        <v>139.35</v>
      </c>
      <c r="I465" s="238"/>
      <c r="J465" s="234"/>
      <c r="K465" s="234"/>
      <c r="L465" s="239"/>
      <c r="M465" s="240"/>
      <c r="N465" s="241"/>
      <c r="O465" s="241"/>
      <c r="P465" s="241"/>
      <c r="Q465" s="241"/>
      <c r="R465" s="241"/>
      <c r="S465" s="241"/>
      <c r="T465" s="242"/>
      <c r="AT465" s="243" t="s">
        <v>142</v>
      </c>
      <c r="AU465" s="243" t="s">
        <v>83</v>
      </c>
      <c r="AV465" s="14" t="s">
        <v>139</v>
      </c>
      <c r="AW465" s="14" t="s">
        <v>31</v>
      </c>
      <c r="AX465" s="14" t="s">
        <v>83</v>
      </c>
      <c r="AY465" s="243" t="s">
        <v>132</v>
      </c>
    </row>
    <row r="466" spans="1:65" s="2" customFormat="1" ht="33" customHeight="1">
      <c r="A466" s="34"/>
      <c r="B466" s="35"/>
      <c r="C466" s="244" t="s">
        <v>408</v>
      </c>
      <c r="D466" s="244" t="s">
        <v>441</v>
      </c>
      <c r="E466" s="245" t="s">
        <v>1182</v>
      </c>
      <c r="F466" s="246" t="s">
        <v>1183</v>
      </c>
      <c r="G466" s="247" t="s">
        <v>371</v>
      </c>
      <c r="H466" s="248">
        <v>121.92</v>
      </c>
      <c r="I466" s="249"/>
      <c r="J466" s="250">
        <f>ROUND(I466*H466,2)</f>
        <v>0</v>
      </c>
      <c r="K466" s="246" t="s">
        <v>137</v>
      </c>
      <c r="L466" s="39"/>
      <c r="M466" s="251" t="s">
        <v>1</v>
      </c>
      <c r="N466" s="252" t="s">
        <v>40</v>
      </c>
      <c r="O466" s="71"/>
      <c r="P466" s="204">
        <f>O466*H466</f>
        <v>0</v>
      </c>
      <c r="Q466" s="204">
        <v>0</v>
      </c>
      <c r="R466" s="204">
        <f>Q466*H466</f>
        <v>0</v>
      </c>
      <c r="S466" s="204">
        <v>0</v>
      </c>
      <c r="T466" s="205">
        <f>S466*H466</f>
        <v>0</v>
      </c>
      <c r="U466" s="34"/>
      <c r="V466" s="34"/>
      <c r="W466" s="34"/>
      <c r="X466" s="34"/>
      <c r="Y466" s="34"/>
      <c r="Z466" s="34"/>
      <c r="AA466" s="34"/>
      <c r="AB466" s="34"/>
      <c r="AC466" s="34"/>
      <c r="AD466" s="34"/>
      <c r="AE466" s="34"/>
      <c r="AR466" s="206" t="s">
        <v>139</v>
      </c>
      <c r="AT466" s="206" t="s">
        <v>441</v>
      </c>
      <c r="AU466" s="206" t="s">
        <v>83</v>
      </c>
      <c r="AY466" s="17" t="s">
        <v>132</v>
      </c>
      <c r="BE466" s="207">
        <f>IF(N466="základní",J466,0)</f>
        <v>0</v>
      </c>
      <c r="BF466" s="207">
        <f>IF(N466="snížená",J466,0)</f>
        <v>0</v>
      </c>
      <c r="BG466" s="207">
        <f>IF(N466="zákl. přenesená",J466,0)</f>
        <v>0</v>
      </c>
      <c r="BH466" s="207">
        <f>IF(N466="sníž. přenesená",J466,0)</f>
        <v>0</v>
      </c>
      <c r="BI466" s="207">
        <f>IF(N466="nulová",J466,0)</f>
        <v>0</v>
      </c>
      <c r="BJ466" s="17" t="s">
        <v>83</v>
      </c>
      <c r="BK466" s="207">
        <f>ROUND(I466*H466,2)</f>
        <v>0</v>
      </c>
      <c r="BL466" s="17" t="s">
        <v>139</v>
      </c>
      <c r="BM466" s="206" t="s">
        <v>1423</v>
      </c>
    </row>
    <row r="467" spans="1:65" s="2" customFormat="1" ht="58.5">
      <c r="A467" s="34"/>
      <c r="B467" s="35"/>
      <c r="C467" s="36"/>
      <c r="D467" s="208" t="s">
        <v>141</v>
      </c>
      <c r="E467" s="36"/>
      <c r="F467" s="209" t="s">
        <v>1185</v>
      </c>
      <c r="G467" s="36"/>
      <c r="H467" s="36"/>
      <c r="I467" s="115"/>
      <c r="J467" s="36"/>
      <c r="K467" s="36"/>
      <c r="L467" s="39"/>
      <c r="M467" s="210"/>
      <c r="N467" s="211"/>
      <c r="O467" s="71"/>
      <c r="P467" s="71"/>
      <c r="Q467" s="71"/>
      <c r="R467" s="71"/>
      <c r="S467" s="71"/>
      <c r="T467" s="72"/>
      <c r="U467" s="34"/>
      <c r="V467" s="34"/>
      <c r="W467" s="34"/>
      <c r="X467" s="34"/>
      <c r="Y467" s="34"/>
      <c r="Z467" s="34"/>
      <c r="AA467" s="34"/>
      <c r="AB467" s="34"/>
      <c r="AC467" s="34"/>
      <c r="AD467" s="34"/>
      <c r="AE467" s="34"/>
      <c r="AT467" s="17" t="s">
        <v>141</v>
      </c>
      <c r="AU467" s="17" t="s">
        <v>83</v>
      </c>
    </row>
    <row r="468" spans="1:65" s="12" customFormat="1" ht="11.25">
      <c r="B468" s="212"/>
      <c r="C468" s="213"/>
      <c r="D468" s="208" t="s">
        <v>142</v>
      </c>
      <c r="E468" s="214" t="s">
        <v>1</v>
      </c>
      <c r="F468" s="215" t="s">
        <v>1322</v>
      </c>
      <c r="G468" s="213"/>
      <c r="H468" s="214" t="s">
        <v>1</v>
      </c>
      <c r="I468" s="216"/>
      <c r="J468" s="213"/>
      <c r="K468" s="213"/>
      <c r="L468" s="217"/>
      <c r="M468" s="218"/>
      <c r="N468" s="219"/>
      <c r="O468" s="219"/>
      <c r="P468" s="219"/>
      <c r="Q468" s="219"/>
      <c r="R468" s="219"/>
      <c r="S468" s="219"/>
      <c r="T468" s="220"/>
      <c r="AT468" s="221" t="s">
        <v>142</v>
      </c>
      <c r="AU468" s="221" t="s">
        <v>83</v>
      </c>
      <c r="AV468" s="12" t="s">
        <v>83</v>
      </c>
      <c r="AW468" s="12" t="s">
        <v>31</v>
      </c>
      <c r="AX468" s="12" t="s">
        <v>75</v>
      </c>
      <c r="AY468" s="221" t="s">
        <v>132</v>
      </c>
    </row>
    <row r="469" spans="1:65" s="13" customFormat="1" ht="11.25">
      <c r="B469" s="222"/>
      <c r="C469" s="223"/>
      <c r="D469" s="208" t="s">
        <v>142</v>
      </c>
      <c r="E469" s="224" t="s">
        <v>1</v>
      </c>
      <c r="F469" s="225" t="s">
        <v>1424</v>
      </c>
      <c r="G469" s="223"/>
      <c r="H469" s="226">
        <v>57.12</v>
      </c>
      <c r="I469" s="227"/>
      <c r="J469" s="223"/>
      <c r="K469" s="223"/>
      <c r="L469" s="228"/>
      <c r="M469" s="229"/>
      <c r="N469" s="230"/>
      <c r="O469" s="230"/>
      <c r="P469" s="230"/>
      <c r="Q469" s="230"/>
      <c r="R469" s="230"/>
      <c r="S469" s="230"/>
      <c r="T469" s="231"/>
      <c r="AT469" s="232" t="s">
        <v>142</v>
      </c>
      <c r="AU469" s="232" t="s">
        <v>83</v>
      </c>
      <c r="AV469" s="13" t="s">
        <v>85</v>
      </c>
      <c r="AW469" s="13" t="s">
        <v>31</v>
      </c>
      <c r="AX469" s="13" t="s">
        <v>75</v>
      </c>
      <c r="AY469" s="232" t="s">
        <v>132</v>
      </c>
    </row>
    <row r="470" spans="1:65" s="12" customFormat="1" ht="11.25">
      <c r="B470" s="212"/>
      <c r="C470" s="213"/>
      <c r="D470" s="208" t="s">
        <v>142</v>
      </c>
      <c r="E470" s="214" t="s">
        <v>1</v>
      </c>
      <c r="F470" s="215" t="s">
        <v>1324</v>
      </c>
      <c r="G470" s="213"/>
      <c r="H470" s="214" t="s">
        <v>1</v>
      </c>
      <c r="I470" s="216"/>
      <c r="J470" s="213"/>
      <c r="K470" s="213"/>
      <c r="L470" s="217"/>
      <c r="M470" s="218"/>
      <c r="N470" s="219"/>
      <c r="O470" s="219"/>
      <c r="P470" s="219"/>
      <c r="Q470" s="219"/>
      <c r="R470" s="219"/>
      <c r="S470" s="219"/>
      <c r="T470" s="220"/>
      <c r="AT470" s="221" t="s">
        <v>142</v>
      </c>
      <c r="AU470" s="221" t="s">
        <v>83</v>
      </c>
      <c r="AV470" s="12" t="s">
        <v>83</v>
      </c>
      <c r="AW470" s="12" t="s">
        <v>31</v>
      </c>
      <c r="AX470" s="12" t="s">
        <v>75</v>
      </c>
      <c r="AY470" s="221" t="s">
        <v>132</v>
      </c>
    </row>
    <row r="471" spans="1:65" s="13" customFormat="1" ht="11.25">
      <c r="B471" s="222"/>
      <c r="C471" s="223"/>
      <c r="D471" s="208" t="s">
        <v>142</v>
      </c>
      <c r="E471" s="224" t="s">
        <v>1</v>
      </c>
      <c r="F471" s="225" t="s">
        <v>1425</v>
      </c>
      <c r="G471" s="223"/>
      <c r="H471" s="226">
        <v>64.8</v>
      </c>
      <c r="I471" s="227"/>
      <c r="J471" s="223"/>
      <c r="K471" s="223"/>
      <c r="L471" s="228"/>
      <c r="M471" s="229"/>
      <c r="N471" s="230"/>
      <c r="O471" s="230"/>
      <c r="P471" s="230"/>
      <c r="Q471" s="230"/>
      <c r="R471" s="230"/>
      <c r="S471" s="230"/>
      <c r="T471" s="231"/>
      <c r="AT471" s="232" t="s">
        <v>142</v>
      </c>
      <c r="AU471" s="232" t="s">
        <v>83</v>
      </c>
      <c r="AV471" s="13" t="s">
        <v>85</v>
      </c>
      <c r="AW471" s="13" t="s">
        <v>31</v>
      </c>
      <c r="AX471" s="13" t="s">
        <v>75</v>
      </c>
      <c r="AY471" s="232" t="s">
        <v>132</v>
      </c>
    </row>
    <row r="472" spans="1:65" s="14" customFormat="1" ht="11.25">
      <c r="B472" s="233"/>
      <c r="C472" s="234"/>
      <c r="D472" s="208" t="s">
        <v>142</v>
      </c>
      <c r="E472" s="235" t="s">
        <v>1</v>
      </c>
      <c r="F472" s="236" t="s">
        <v>145</v>
      </c>
      <c r="G472" s="234"/>
      <c r="H472" s="237">
        <v>121.91999999999999</v>
      </c>
      <c r="I472" s="238"/>
      <c r="J472" s="234"/>
      <c r="K472" s="234"/>
      <c r="L472" s="239"/>
      <c r="M472" s="240"/>
      <c r="N472" s="241"/>
      <c r="O472" s="241"/>
      <c r="P472" s="241"/>
      <c r="Q472" s="241"/>
      <c r="R472" s="241"/>
      <c r="S472" s="241"/>
      <c r="T472" s="242"/>
      <c r="AT472" s="243" t="s">
        <v>142</v>
      </c>
      <c r="AU472" s="243" t="s">
        <v>83</v>
      </c>
      <c r="AV472" s="14" t="s">
        <v>139</v>
      </c>
      <c r="AW472" s="14" t="s">
        <v>31</v>
      </c>
      <c r="AX472" s="14" t="s">
        <v>83</v>
      </c>
      <c r="AY472" s="243" t="s">
        <v>132</v>
      </c>
    </row>
    <row r="473" spans="1:65" s="2" customFormat="1" ht="21.75" customHeight="1">
      <c r="A473" s="34"/>
      <c r="B473" s="35"/>
      <c r="C473" s="244" t="s">
        <v>412</v>
      </c>
      <c r="D473" s="244" t="s">
        <v>441</v>
      </c>
      <c r="E473" s="245" t="s">
        <v>1426</v>
      </c>
      <c r="F473" s="246" t="s">
        <v>1427</v>
      </c>
      <c r="G473" s="247" t="s">
        <v>136</v>
      </c>
      <c r="H473" s="248">
        <v>9</v>
      </c>
      <c r="I473" s="249"/>
      <c r="J473" s="250">
        <f>ROUND(I473*H473,2)</f>
        <v>0</v>
      </c>
      <c r="K473" s="246" t="s">
        <v>137</v>
      </c>
      <c r="L473" s="39"/>
      <c r="M473" s="251" t="s">
        <v>1</v>
      </c>
      <c r="N473" s="252" t="s">
        <v>40</v>
      </c>
      <c r="O473" s="71"/>
      <c r="P473" s="204">
        <f>O473*H473</f>
        <v>0</v>
      </c>
      <c r="Q473" s="204">
        <v>0</v>
      </c>
      <c r="R473" s="204">
        <f>Q473*H473</f>
        <v>0</v>
      </c>
      <c r="S473" s="204">
        <v>0</v>
      </c>
      <c r="T473" s="205">
        <f>S473*H473</f>
        <v>0</v>
      </c>
      <c r="U473" s="34"/>
      <c r="V473" s="34"/>
      <c r="W473" s="34"/>
      <c r="X473" s="34"/>
      <c r="Y473" s="34"/>
      <c r="Z473" s="34"/>
      <c r="AA473" s="34"/>
      <c r="AB473" s="34"/>
      <c r="AC473" s="34"/>
      <c r="AD473" s="34"/>
      <c r="AE473" s="34"/>
      <c r="AR473" s="206" t="s">
        <v>139</v>
      </c>
      <c r="AT473" s="206" t="s">
        <v>441</v>
      </c>
      <c r="AU473" s="206" t="s">
        <v>83</v>
      </c>
      <c r="AY473" s="17" t="s">
        <v>132</v>
      </c>
      <c r="BE473" s="207">
        <f>IF(N473="základní",J473,0)</f>
        <v>0</v>
      </c>
      <c r="BF473" s="207">
        <f>IF(N473="snížená",J473,0)</f>
        <v>0</v>
      </c>
      <c r="BG473" s="207">
        <f>IF(N473="zákl. přenesená",J473,0)</f>
        <v>0</v>
      </c>
      <c r="BH473" s="207">
        <f>IF(N473="sníž. přenesená",J473,0)</f>
        <v>0</v>
      </c>
      <c r="BI473" s="207">
        <f>IF(N473="nulová",J473,0)</f>
        <v>0</v>
      </c>
      <c r="BJ473" s="17" t="s">
        <v>83</v>
      </c>
      <c r="BK473" s="207">
        <f>ROUND(I473*H473,2)</f>
        <v>0</v>
      </c>
      <c r="BL473" s="17" t="s">
        <v>139</v>
      </c>
      <c r="BM473" s="206" t="s">
        <v>1428</v>
      </c>
    </row>
    <row r="474" spans="1:65" s="2" customFormat="1" ht="68.25">
      <c r="A474" s="34"/>
      <c r="B474" s="35"/>
      <c r="C474" s="36"/>
      <c r="D474" s="208" t="s">
        <v>141</v>
      </c>
      <c r="E474" s="36"/>
      <c r="F474" s="209" t="s">
        <v>1429</v>
      </c>
      <c r="G474" s="36"/>
      <c r="H474" s="36"/>
      <c r="I474" s="115"/>
      <c r="J474" s="36"/>
      <c r="K474" s="36"/>
      <c r="L474" s="39"/>
      <c r="M474" s="210"/>
      <c r="N474" s="211"/>
      <c r="O474" s="71"/>
      <c r="P474" s="71"/>
      <c r="Q474" s="71"/>
      <c r="R474" s="71"/>
      <c r="S474" s="71"/>
      <c r="T474" s="72"/>
      <c r="U474" s="34"/>
      <c r="V474" s="34"/>
      <c r="W474" s="34"/>
      <c r="X474" s="34"/>
      <c r="Y474" s="34"/>
      <c r="Z474" s="34"/>
      <c r="AA474" s="34"/>
      <c r="AB474" s="34"/>
      <c r="AC474" s="34"/>
      <c r="AD474" s="34"/>
      <c r="AE474" s="34"/>
      <c r="AT474" s="17" t="s">
        <v>141</v>
      </c>
      <c r="AU474" s="17" t="s">
        <v>83</v>
      </c>
    </row>
    <row r="475" spans="1:65" s="12" customFormat="1" ht="11.25">
      <c r="B475" s="212"/>
      <c r="C475" s="213"/>
      <c r="D475" s="208" t="s">
        <v>142</v>
      </c>
      <c r="E475" s="214" t="s">
        <v>1</v>
      </c>
      <c r="F475" s="215" t="s">
        <v>1329</v>
      </c>
      <c r="G475" s="213"/>
      <c r="H475" s="214" t="s">
        <v>1</v>
      </c>
      <c r="I475" s="216"/>
      <c r="J475" s="213"/>
      <c r="K475" s="213"/>
      <c r="L475" s="217"/>
      <c r="M475" s="218"/>
      <c r="N475" s="219"/>
      <c r="O475" s="219"/>
      <c r="P475" s="219"/>
      <c r="Q475" s="219"/>
      <c r="R475" s="219"/>
      <c r="S475" s="219"/>
      <c r="T475" s="220"/>
      <c r="AT475" s="221" t="s">
        <v>142</v>
      </c>
      <c r="AU475" s="221" t="s">
        <v>83</v>
      </c>
      <c r="AV475" s="12" t="s">
        <v>83</v>
      </c>
      <c r="AW475" s="12" t="s">
        <v>31</v>
      </c>
      <c r="AX475" s="12" t="s">
        <v>75</v>
      </c>
      <c r="AY475" s="221" t="s">
        <v>132</v>
      </c>
    </row>
    <row r="476" spans="1:65" s="13" customFormat="1" ht="11.25">
      <c r="B476" s="222"/>
      <c r="C476" s="223"/>
      <c r="D476" s="208" t="s">
        <v>142</v>
      </c>
      <c r="E476" s="224" t="s">
        <v>1</v>
      </c>
      <c r="F476" s="225" t="s">
        <v>197</v>
      </c>
      <c r="G476" s="223"/>
      <c r="H476" s="226">
        <v>9</v>
      </c>
      <c r="I476" s="227"/>
      <c r="J476" s="223"/>
      <c r="K476" s="223"/>
      <c r="L476" s="228"/>
      <c r="M476" s="229"/>
      <c r="N476" s="230"/>
      <c r="O476" s="230"/>
      <c r="P476" s="230"/>
      <c r="Q476" s="230"/>
      <c r="R476" s="230"/>
      <c r="S476" s="230"/>
      <c r="T476" s="231"/>
      <c r="AT476" s="232" t="s">
        <v>142</v>
      </c>
      <c r="AU476" s="232" t="s">
        <v>83</v>
      </c>
      <c r="AV476" s="13" t="s">
        <v>85</v>
      </c>
      <c r="AW476" s="13" t="s">
        <v>31</v>
      </c>
      <c r="AX476" s="13" t="s">
        <v>75</v>
      </c>
      <c r="AY476" s="232" t="s">
        <v>132</v>
      </c>
    </row>
    <row r="477" spans="1:65" s="14" customFormat="1" ht="11.25">
      <c r="B477" s="233"/>
      <c r="C477" s="234"/>
      <c r="D477" s="208" t="s">
        <v>142</v>
      </c>
      <c r="E477" s="235" t="s">
        <v>1</v>
      </c>
      <c r="F477" s="236" t="s">
        <v>145</v>
      </c>
      <c r="G477" s="234"/>
      <c r="H477" s="237">
        <v>9</v>
      </c>
      <c r="I477" s="238"/>
      <c r="J477" s="234"/>
      <c r="K477" s="234"/>
      <c r="L477" s="239"/>
      <c r="M477" s="240"/>
      <c r="N477" s="241"/>
      <c r="O477" s="241"/>
      <c r="P477" s="241"/>
      <c r="Q477" s="241"/>
      <c r="R477" s="241"/>
      <c r="S477" s="241"/>
      <c r="T477" s="242"/>
      <c r="AT477" s="243" t="s">
        <v>142</v>
      </c>
      <c r="AU477" s="243" t="s">
        <v>83</v>
      </c>
      <c r="AV477" s="14" t="s">
        <v>139</v>
      </c>
      <c r="AW477" s="14" t="s">
        <v>31</v>
      </c>
      <c r="AX477" s="14" t="s">
        <v>83</v>
      </c>
      <c r="AY477" s="243" t="s">
        <v>132</v>
      </c>
    </row>
    <row r="478" spans="1:65" s="2" customFormat="1" ht="21.75" customHeight="1">
      <c r="A478" s="34"/>
      <c r="B478" s="35"/>
      <c r="C478" s="244" t="s">
        <v>416</v>
      </c>
      <c r="D478" s="244" t="s">
        <v>441</v>
      </c>
      <c r="E478" s="245" t="s">
        <v>1430</v>
      </c>
      <c r="F478" s="246" t="s">
        <v>1431</v>
      </c>
      <c r="G478" s="247" t="s">
        <v>136</v>
      </c>
      <c r="H478" s="248">
        <v>10</v>
      </c>
      <c r="I478" s="249"/>
      <c r="J478" s="250">
        <f>ROUND(I478*H478,2)</f>
        <v>0</v>
      </c>
      <c r="K478" s="246" t="s">
        <v>137</v>
      </c>
      <c r="L478" s="39"/>
      <c r="M478" s="251" t="s">
        <v>1</v>
      </c>
      <c r="N478" s="252" t="s">
        <v>40</v>
      </c>
      <c r="O478" s="71"/>
      <c r="P478" s="204">
        <f>O478*H478</f>
        <v>0</v>
      </c>
      <c r="Q478" s="204">
        <v>0</v>
      </c>
      <c r="R478" s="204">
        <f>Q478*H478</f>
        <v>0</v>
      </c>
      <c r="S478" s="204">
        <v>0</v>
      </c>
      <c r="T478" s="205">
        <f>S478*H478</f>
        <v>0</v>
      </c>
      <c r="U478" s="34"/>
      <c r="V478" s="34"/>
      <c r="W478" s="34"/>
      <c r="X478" s="34"/>
      <c r="Y478" s="34"/>
      <c r="Z478" s="34"/>
      <c r="AA478" s="34"/>
      <c r="AB478" s="34"/>
      <c r="AC478" s="34"/>
      <c r="AD478" s="34"/>
      <c r="AE478" s="34"/>
      <c r="AR478" s="206" t="s">
        <v>139</v>
      </c>
      <c r="AT478" s="206" t="s">
        <v>441</v>
      </c>
      <c r="AU478" s="206" t="s">
        <v>83</v>
      </c>
      <c r="AY478" s="17" t="s">
        <v>132</v>
      </c>
      <c r="BE478" s="207">
        <f>IF(N478="základní",J478,0)</f>
        <v>0</v>
      </c>
      <c r="BF478" s="207">
        <f>IF(N478="snížená",J478,0)</f>
        <v>0</v>
      </c>
      <c r="BG478" s="207">
        <f>IF(N478="zákl. přenesená",J478,0)</f>
        <v>0</v>
      </c>
      <c r="BH478" s="207">
        <f>IF(N478="sníž. přenesená",J478,0)</f>
        <v>0</v>
      </c>
      <c r="BI478" s="207">
        <f>IF(N478="nulová",J478,0)</f>
        <v>0</v>
      </c>
      <c r="BJ478" s="17" t="s">
        <v>83</v>
      </c>
      <c r="BK478" s="207">
        <f>ROUND(I478*H478,2)</f>
        <v>0</v>
      </c>
      <c r="BL478" s="17" t="s">
        <v>139</v>
      </c>
      <c r="BM478" s="206" t="s">
        <v>1432</v>
      </c>
    </row>
    <row r="479" spans="1:65" s="2" customFormat="1" ht="68.25">
      <c r="A479" s="34"/>
      <c r="B479" s="35"/>
      <c r="C479" s="36"/>
      <c r="D479" s="208" t="s">
        <v>141</v>
      </c>
      <c r="E479" s="36"/>
      <c r="F479" s="209" t="s">
        <v>1433</v>
      </c>
      <c r="G479" s="36"/>
      <c r="H479" s="36"/>
      <c r="I479" s="115"/>
      <c r="J479" s="36"/>
      <c r="K479" s="36"/>
      <c r="L479" s="39"/>
      <c r="M479" s="210"/>
      <c r="N479" s="211"/>
      <c r="O479" s="71"/>
      <c r="P479" s="71"/>
      <c r="Q479" s="71"/>
      <c r="R479" s="71"/>
      <c r="S479" s="71"/>
      <c r="T479" s="72"/>
      <c r="U479" s="34"/>
      <c r="V479" s="34"/>
      <c r="W479" s="34"/>
      <c r="X479" s="34"/>
      <c r="Y479" s="34"/>
      <c r="Z479" s="34"/>
      <c r="AA479" s="34"/>
      <c r="AB479" s="34"/>
      <c r="AC479" s="34"/>
      <c r="AD479" s="34"/>
      <c r="AE479" s="34"/>
      <c r="AT479" s="17" t="s">
        <v>141</v>
      </c>
      <c r="AU479" s="17" t="s">
        <v>83</v>
      </c>
    </row>
    <row r="480" spans="1:65" s="12" customFormat="1" ht="11.25">
      <c r="B480" s="212"/>
      <c r="C480" s="213"/>
      <c r="D480" s="208" t="s">
        <v>142</v>
      </c>
      <c r="E480" s="214" t="s">
        <v>1</v>
      </c>
      <c r="F480" s="215" t="s">
        <v>1434</v>
      </c>
      <c r="G480" s="213"/>
      <c r="H480" s="214" t="s">
        <v>1</v>
      </c>
      <c r="I480" s="216"/>
      <c r="J480" s="213"/>
      <c r="K480" s="213"/>
      <c r="L480" s="217"/>
      <c r="M480" s="218"/>
      <c r="N480" s="219"/>
      <c r="O480" s="219"/>
      <c r="P480" s="219"/>
      <c r="Q480" s="219"/>
      <c r="R480" s="219"/>
      <c r="S480" s="219"/>
      <c r="T480" s="220"/>
      <c r="AT480" s="221" t="s">
        <v>142</v>
      </c>
      <c r="AU480" s="221" t="s">
        <v>83</v>
      </c>
      <c r="AV480" s="12" t="s">
        <v>83</v>
      </c>
      <c r="AW480" s="12" t="s">
        <v>31</v>
      </c>
      <c r="AX480" s="12" t="s">
        <v>75</v>
      </c>
      <c r="AY480" s="221" t="s">
        <v>132</v>
      </c>
    </row>
    <row r="481" spans="1:65" s="13" customFormat="1" ht="11.25">
      <c r="B481" s="222"/>
      <c r="C481" s="223"/>
      <c r="D481" s="208" t="s">
        <v>142</v>
      </c>
      <c r="E481" s="224" t="s">
        <v>1</v>
      </c>
      <c r="F481" s="225" t="s">
        <v>201</v>
      </c>
      <c r="G481" s="223"/>
      <c r="H481" s="226">
        <v>10</v>
      </c>
      <c r="I481" s="227"/>
      <c r="J481" s="223"/>
      <c r="K481" s="223"/>
      <c r="L481" s="228"/>
      <c r="M481" s="229"/>
      <c r="N481" s="230"/>
      <c r="O481" s="230"/>
      <c r="P481" s="230"/>
      <c r="Q481" s="230"/>
      <c r="R481" s="230"/>
      <c r="S481" s="230"/>
      <c r="T481" s="231"/>
      <c r="AT481" s="232" t="s">
        <v>142</v>
      </c>
      <c r="AU481" s="232" t="s">
        <v>83</v>
      </c>
      <c r="AV481" s="13" t="s">
        <v>85</v>
      </c>
      <c r="AW481" s="13" t="s">
        <v>31</v>
      </c>
      <c r="AX481" s="13" t="s">
        <v>75</v>
      </c>
      <c r="AY481" s="232" t="s">
        <v>132</v>
      </c>
    </row>
    <row r="482" spans="1:65" s="14" customFormat="1" ht="11.25">
      <c r="B482" s="233"/>
      <c r="C482" s="234"/>
      <c r="D482" s="208" t="s">
        <v>142</v>
      </c>
      <c r="E482" s="235" t="s">
        <v>1</v>
      </c>
      <c r="F482" s="236" t="s">
        <v>145</v>
      </c>
      <c r="G482" s="234"/>
      <c r="H482" s="237">
        <v>10</v>
      </c>
      <c r="I482" s="238"/>
      <c r="J482" s="234"/>
      <c r="K482" s="234"/>
      <c r="L482" s="239"/>
      <c r="M482" s="240"/>
      <c r="N482" s="241"/>
      <c r="O482" s="241"/>
      <c r="P482" s="241"/>
      <c r="Q482" s="241"/>
      <c r="R482" s="241"/>
      <c r="S482" s="241"/>
      <c r="T482" s="242"/>
      <c r="AT482" s="243" t="s">
        <v>142</v>
      </c>
      <c r="AU482" s="243" t="s">
        <v>83</v>
      </c>
      <c r="AV482" s="14" t="s">
        <v>139</v>
      </c>
      <c r="AW482" s="14" t="s">
        <v>31</v>
      </c>
      <c r="AX482" s="14" t="s">
        <v>83</v>
      </c>
      <c r="AY482" s="243" t="s">
        <v>132</v>
      </c>
    </row>
    <row r="483" spans="1:65" s="2" customFormat="1" ht="21.75" customHeight="1">
      <c r="A483" s="34"/>
      <c r="B483" s="35"/>
      <c r="C483" s="244" t="s">
        <v>420</v>
      </c>
      <c r="D483" s="244" t="s">
        <v>441</v>
      </c>
      <c r="E483" s="245" t="s">
        <v>637</v>
      </c>
      <c r="F483" s="246" t="s">
        <v>638</v>
      </c>
      <c r="G483" s="247" t="s">
        <v>492</v>
      </c>
      <c r="H483" s="248">
        <v>8.0399999999999991</v>
      </c>
      <c r="I483" s="249"/>
      <c r="J483" s="250">
        <f>ROUND(I483*H483,2)</f>
        <v>0</v>
      </c>
      <c r="K483" s="246" t="s">
        <v>137</v>
      </c>
      <c r="L483" s="39"/>
      <c r="M483" s="251" t="s">
        <v>1</v>
      </c>
      <c r="N483" s="252" t="s">
        <v>40</v>
      </c>
      <c r="O483" s="71"/>
      <c r="P483" s="204">
        <f>O483*H483</f>
        <v>0</v>
      </c>
      <c r="Q483" s="204">
        <v>0</v>
      </c>
      <c r="R483" s="204">
        <f>Q483*H483</f>
        <v>0</v>
      </c>
      <c r="S483" s="204">
        <v>0</v>
      </c>
      <c r="T483" s="205">
        <f>S483*H483</f>
        <v>0</v>
      </c>
      <c r="U483" s="34"/>
      <c r="V483" s="34"/>
      <c r="W483" s="34"/>
      <c r="X483" s="34"/>
      <c r="Y483" s="34"/>
      <c r="Z483" s="34"/>
      <c r="AA483" s="34"/>
      <c r="AB483" s="34"/>
      <c r="AC483" s="34"/>
      <c r="AD483" s="34"/>
      <c r="AE483" s="34"/>
      <c r="AR483" s="206" t="s">
        <v>139</v>
      </c>
      <c r="AT483" s="206" t="s">
        <v>441</v>
      </c>
      <c r="AU483" s="206" t="s">
        <v>83</v>
      </c>
      <c r="AY483" s="17" t="s">
        <v>132</v>
      </c>
      <c r="BE483" s="207">
        <f>IF(N483="základní",J483,0)</f>
        <v>0</v>
      </c>
      <c r="BF483" s="207">
        <f>IF(N483="snížená",J483,0)</f>
        <v>0</v>
      </c>
      <c r="BG483" s="207">
        <f>IF(N483="zákl. přenesená",J483,0)</f>
        <v>0</v>
      </c>
      <c r="BH483" s="207">
        <f>IF(N483="sníž. přenesená",J483,0)</f>
        <v>0</v>
      </c>
      <c r="BI483" s="207">
        <f>IF(N483="nulová",J483,0)</f>
        <v>0</v>
      </c>
      <c r="BJ483" s="17" t="s">
        <v>83</v>
      </c>
      <c r="BK483" s="207">
        <f>ROUND(I483*H483,2)</f>
        <v>0</v>
      </c>
      <c r="BL483" s="17" t="s">
        <v>139</v>
      </c>
      <c r="BM483" s="206" t="s">
        <v>1435</v>
      </c>
    </row>
    <row r="484" spans="1:65" s="2" customFormat="1" ht="39">
      <c r="A484" s="34"/>
      <c r="B484" s="35"/>
      <c r="C484" s="36"/>
      <c r="D484" s="208" t="s">
        <v>141</v>
      </c>
      <c r="E484" s="36"/>
      <c r="F484" s="209" t="s">
        <v>640</v>
      </c>
      <c r="G484" s="36"/>
      <c r="H484" s="36"/>
      <c r="I484" s="115"/>
      <c r="J484" s="36"/>
      <c r="K484" s="36"/>
      <c r="L484" s="39"/>
      <c r="M484" s="210"/>
      <c r="N484" s="211"/>
      <c r="O484" s="71"/>
      <c r="P484" s="71"/>
      <c r="Q484" s="71"/>
      <c r="R484" s="71"/>
      <c r="S484" s="71"/>
      <c r="T484" s="72"/>
      <c r="U484" s="34"/>
      <c r="V484" s="34"/>
      <c r="W484" s="34"/>
      <c r="X484" s="34"/>
      <c r="Y484" s="34"/>
      <c r="Z484" s="34"/>
      <c r="AA484" s="34"/>
      <c r="AB484" s="34"/>
      <c r="AC484" s="34"/>
      <c r="AD484" s="34"/>
      <c r="AE484" s="34"/>
      <c r="AT484" s="17" t="s">
        <v>141</v>
      </c>
      <c r="AU484" s="17" t="s">
        <v>83</v>
      </c>
    </row>
    <row r="485" spans="1:65" s="12" customFormat="1" ht="11.25">
      <c r="B485" s="212"/>
      <c r="C485" s="213"/>
      <c r="D485" s="208" t="s">
        <v>142</v>
      </c>
      <c r="E485" s="214" t="s">
        <v>1</v>
      </c>
      <c r="F485" s="215" t="s">
        <v>1336</v>
      </c>
      <c r="G485" s="213"/>
      <c r="H485" s="214" t="s">
        <v>1</v>
      </c>
      <c r="I485" s="216"/>
      <c r="J485" s="213"/>
      <c r="K485" s="213"/>
      <c r="L485" s="217"/>
      <c r="M485" s="218"/>
      <c r="N485" s="219"/>
      <c r="O485" s="219"/>
      <c r="P485" s="219"/>
      <c r="Q485" s="219"/>
      <c r="R485" s="219"/>
      <c r="S485" s="219"/>
      <c r="T485" s="220"/>
      <c r="AT485" s="221" t="s">
        <v>142</v>
      </c>
      <c r="AU485" s="221" t="s">
        <v>83</v>
      </c>
      <c r="AV485" s="12" t="s">
        <v>83</v>
      </c>
      <c r="AW485" s="12" t="s">
        <v>31</v>
      </c>
      <c r="AX485" s="12" t="s">
        <v>75</v>
      </c>
      <c r="AY485" s="221" t="s">
        <v>132</v>
      </c>
    </row>
    <row r="486" spans="1:65" s="13" customFormat="1" ht="11.25">
      <c r="B486" s="222"/>
      <c r="C486" s="223"/>
      <c r="D486" s="208" t="s">
        <v>142</v>
      </c>
      <c r="E486" s="224" t="s">
        <v>1</v>
      </c>
      <c r="F486" s="225" t="s">
        <v>1436</v>
      </c>
      <c r="G486" s="223"/>
      <c r="H486" s="226">
        <v>5.04</v>
      </c>
      <c r="I486" s="227"/>
      <c r="J486" s="223"/>
      <c r="K486" s="223"/>
      <c r="L486" s="228"/>
      <c r="M486" s="229"/>
      <c r="N486" s="230"/>
      <c r="O486" s="230"/>
      <c r="P486" s="230"/>
      <c r="Q486" s="230"/>
      <c r="R486" s="230"/>
      <c r="S486" s="230"/>
      <c r="T486" s="231"/>
      <c r="AT486" s="232" t="s">
        <v>142</v>
      </c>
      <c r="AU486" s="232" t="s">
        <v>83</v>
      </c>
      <c r="AV486" s="13" t="s">
        <v>85</v>
      </c>
      <c r="AW486" s="13" t="s">
        <v>31</v>
      </c>
      <c r="AX486" s="13" t="s">
        <v>75</v>
      </c>
      <c r="AY486" s="232" t="s">
        <v>132</v>
      </c>
    </row>
    <row r="487" spans="1:65" s="12" customFormat="1" ht="11.25">
      <c r="B487" s="212"/>
      <c r="C487" s="213"/>
      <c r="D487" s="208" t="s">
        <v>142</v>
      </c>
      <c r="E487" s="214" t="s">
        <v>1</v>
      </c>
      <c r="F487" s="215" t="s">
        <v>1338</v>
      </c>
      <c r="G487" s="213"/>
      <c r="H487" s="214" t="s">
        <v>1</v>
      </c>
      <c r="I487" s="216"/>
      <c r="J487" s="213"/>
      <c r="K487" s="213"/>
      <c r="L487" s="217"/>
      <c r="M487" s="218"/>
      <c r="N487" s="219"/>
      <c r="O487" s="219"/>
      <c r="P487" s="219"/>
      <c r="Q487" s="219"/>
      <c r="R487" s="219"/>
      <c r="S487" s="219"/>
      <c r="T487" s="220"/>
      <c r="AT487" s="221" t="s">
        <v>142</v>
      </c>
      <c r="AU487" s="221" t="s">
        <v>83</v>
      </c>
      <c r="AV487" s="12" t="s">
        <v>83</v>
      </c>
      <c r="AW487" s="12" t="s">
        <v>31</v>
      </c>
      <c r="AX487" s="12" t="s">
        <v>75</v>
      </c>
      <c r="AY487" s="221" t="s">
        <v>132</v>
      </c>
    </row>
    <row r="488" spans="1:65" s="13" customFormat="1" ht="11.25">
      <c r="B488" s="222"/>
      <c r="C488" s="223"/>
      <c r="D488" s="208" t="s">
        <v>142</v>
      </c>
      <c r="E488" s="224" t="s">
        <v>1</v>
      </c>
      <c r="F488" s="225" t="s">
        <v>1437</v>
      </c>
      <c r="G488" s="223"/>
      <c r="H488" s="226">
        <v>3</v>
      </c>
      <c r="I488" s="227"/>
      <c r="J488" s="223"/>
      <c r="K488" s="223"/>
      <c r="L488" s="228"/>
      <c r="M488" s="229"/>
      <c r="N488" s="230"/>
      <c r="O488" s="230"/>
      <c r="P488" s="230"/>
      <c r="Q488" s="230"/>
      <c r="R488" s="230"/>
      <c r="S488" s="230"/>
      <c r="T488" s="231"/>
      <c r="AT488" s="232" t="s">
        <v>142</v>
      </c>
      <c r="AU488" s="232" t="s">
        <v>83</v>
      </c>
      <c r="AV488" s="13" t="s">
        <v>85</v>
      </c>
      <c r="AW488" s="13" t="s">
        <v>31</v>
      </c>
      <c r="AX488" s="13" t="s">
        <v>75</v>
      </c>
      <c r="AY488" s="232" t="s">
        <v>132</v>
      </c>
    </row>
    <row r="489" spans="1:65" s="14" customFormat="1" ht="11.25">
      <c r="B489" s="233"/>
      <c r="C489" s="234"/>
      <c r="D489" s="208" t="s">
        <v>142</v>
      </c>
      <c r="E489" s="235" t="s">
        <v>1</v>
      </c>
      <c r="F489" s="236" t="s">
        <v>145</v>
      </c>
      <c r="G489" s="234"/>
      <c r="H489" s="237">
        <v>8.0399999999999991</v>
      </c>
      <c r="I489" s="238"/>
      <c r="J489" s="234"/>
      <c r="K489" s="234"/>
      <c r="L489" s="239"/>
      <c r="M489" s="240"/>
      <c r="N489" s="241"/>
      <c r="O489" s="241"/>
      <c r="P489" s="241"/>
      <c r="Q489" s="241"/>
      <c r="R489" s="241"/>
      <c r="S489" s="241"/>
      <c r="T489" s="242"/>
      <c r="AT489" s="243" t="s">
        <v>142</v>
      </c>
      <c r="AU489" s="243" t="s">
        <v>83</v>
      </c>
      <c r="AV489" s="14" t="s">
        <v>139</v>
      </c>
      <c r="AW489" s="14" t="s">
        <v>31</v>
      </c>
      <c r="AX489" s="14" t="s">
        <v>83</v>
      </c>
      <c r="AY489" s="243" t="s">
        <v>132</v>
      </c>
    </row>
    <row r="490" spans="1:65" s="2" customFormat="1" ht="16.5" customHeight="1">
      <c r="A490" s="34"/>
      <c r="B490" s="35"/>
      <c r="C490" s="244" t="s">
        <v>424</v>
      </c>
      <c r="D490" s="244" t="s">
        <v>441</v>
      </c>
      <c r="E490" s="245" t="s">
        <v>656</v>
      </c>
      <c r="F490" s="246" t="s">
        <v>657</v>
      </c>
      <c r="G490" s="247" t="s">
        <v>149</v>
      </c>
      <c r="H490" s="248">
        <v>208</v>
      </c>
      <c r="I490" s="249"/>
      <c r="J490" s="250">
        <f>ROUND(I490*H490,2)</f>
        <v>0</v>
      </c>
      <c r="K490" s="246" t="s">
        <v>1</v>
      </c>
      <c r="L490" s="39"/>
      <c r="M490" s="251" t="s">
        <v>1</v>
      </c>
      <c r="N490" s="252" t="s">
        <v>40</v>
      </c>
      <c r="O490" s="71"/>
      <c r="P490" s="204">
        <f>O490*H490</f>
        <v>0</v>
      </c>
      <c r="Q490" s="204">
        <v>0</v>
      </c>
      <c r="R490" s="204">
        <f>Q490*H490</f>
        <v>0</v>
      </c>
      <c r="S490" s="204">
        <v>0</v>
      </c>
      <c r="T490" s="205">
        <f>S490*H490</f>
        <v>0</v>
      </c>
      <c r="U490" s="34"/>
      <c r="V490" s="34"/>
      <c r="W490" s="34"/>
      <c r="X490" s="34"/>
      <c r="Y490" s="34"/>
      <c r="Z490" s="34"/>
      <c r="AA490" s="34"/>
      <c r="AB490" s="34"/>
      <c r="AC490" s="34"/>
      <c r="AD490" s="34"/>
      <c r="AE490" s="34"/>
      <c r="AR490" s="206" t="s">
        <v>139</v>
      </c>
      <c r="AT490" s="206" t="s">
        <v>441</v>
      </c>
      <c r="AU490" s="206" t="s">
        <v>83</v>
      </c>
      <c r="AY490" s="17" t="s">
        <v>132</v>
      </c>
      <c r="BE490" s="207">
        <f>IF(N490="základní",J490,0)</f>
        <v>0</v>
      </c>
      <c r="BF490" s="207">
        <f>IF(N490="snížená",J490,0)</f>
        <v>0</v>
      </c>
      <c r="BG490" s="207">
        <f>IF(N490="zákl. přenesená",J490,0)</f>
        <v>0</v>
      </c>
      <c r="BH490" s="207">
        <f>IF(N490="sníž. přenesená",J490,0)</f>
        <v>0</v>
      </c>
      <c r="BI490" s="207">
        <f>IF(N490="nulová",J490,0)</f>
        <v>0</v>
      </c>
      <c r="BJ490" s="17" t="s">
        <v>83</v>
      </c>
      <c r="BK490" s="207">
        <f>ROUND(I490*H490,2)</f>
        <v>0</v>
      </c>
      <c r="BL490" s="17" t="s">
        <v>139</v>
      </c>
      <c r="BM490" s="206" t="s">
        <v>1438</v>
      </c>
    </row>
    <row r="491" spans="1:65" s="2" customFormat="1" ht="39">
      <c r="A491" s="34"/>
      <c r="B491" s="35"/>
      <c r="C491" s="36"/>
      <c r="D491" s="208" t="s">
        <v>141</v>
      </c>
      <c r="E491" s="36"/>
      <c r="F491" s="209" t="s">
        <v>659</v>
      </c>
      <c r="G491" s="36"/>
      <c r="H491" s="36"/>
      <c r="I491" s="115"/>
      <c r="J491" s="36"/>
      <c r="K491" s="36"/>
      <c r="L491" s="39"/>
      <c r="M491" s="210"/>
      <c r="N491" s="211"/>
      <c r="O491" s="71"/>
      <c r="P491" s="71"/>
      <c r="Q491" s="71"/>
      <c r="R491" s="71"/>
      <c r="S491" s="71"/>
      <c r="T491" s="72"/>
      <c r="U491" s="34"/>
      <c r="V491" s="34"/>
      <c r="W491" s="34"/>
      <c r="X491" s="34"/>
      <c r="Y491" s="34"/>
      <c r="Z491" s="34"/>
      <c r="AA491" s="34"/>
      <c r="AB491" s="34"/>
      <c r="AC491" s="34"/>
      <c r="AD491" s="34"/>
      <c r="AE491" s="34"/>
      <c r="AT491" s="17" t="s">
        <v>141</v>
      </c>
      <c r="AU491" s="17" t="s">
        <v>83</v>
      </c>
    </row>
    <row r="492" spans="1:65" s="13" customFormat="1" ht="11.25">
      <c r="B492" s="222"/>
      <c r="C492" s="223"/>
      <c r="D492" s="208" t="s">
        <v>142</v>
      </c>
      <c r="E492" s="224" t="s">
        <v>1</v>
      </c>
      <c r="F492" s="225" t="s">
        <v>1439</v>
      </c>
      <c r="G492" s="223"/>
      <c r="H492" s="226">
        <v>208</v>
      </c>
      <c r="I492" s="227"/>
      <c r="J492" s="223"/>
      <c r="K492" s="223"/>
      <c r="L492" s="228"/>
      <c r="M492" s="229"/>
      <c r="N492" s="230"/>
      <c r="O492" s="230"/>
      <c r="P492" s="230"/>
      <c r="Q492" s="230"/>
      <c r="R492" s="230"/>
      <c r="S492" s="230"/>
      <c r="T492" s="231"/>
      <c r="AT492" s="232" t="s">
        <v>142</v>
      </c>
      <c r="AU492" s="232" t="s">
        <v>83</v>
      </c>
      <c r="AV492" s="13" t="s">
        <v>85</v>
      </c>
      <c r="AW492" s="13" t="s">
        <v>31</v>
      </c>
      <c r="AX492" s="13" t="s">
        <v>75</v>
      </c>
      <c r="AY492" s="232" t="s">
        <v>132</v>
      </c>
    </row>
    <row r="493" spans="1:65" s="14" customFormat="1" ht="11.25">
      <c r="B493" s="233"/>
      <c r="C493" s="234"/>
      <c r="D493" s="208" t="s">
        <v>142</v>
      </c>
      <c r="E493" s="235" t="s">
        <v>1</v>
      </c>
      <c r="F493" s="236" t="s">
        <v>145</v>
      </c>
      <c r="G493" s="234"/>
      <c r="H493" s="237">
        <v>208</v>
      </c>
      <c r="I493" s="238"/>
      <c r="J493" s="234"/>
      <c r="K493" s="234"/>
      <c r="L493" s="239"/>
      <c r="M493" s="240"/>
      <c r="N493" s="241"/>
      <c r="O493" s="241"/>
      <c r="P493" s="241"/>
      <c r="Q493" s="241"/>
      <c r="R493" s="241"/>
      <c r="S493" s="241"/>
      <c r="T493" s="242"/>
      <c r="AT493" s="243" t="s">
        <v>142</v>
      </c>
      <c r="AU493" s="243" t="s">
        <v>83</v>
      </c>
      <c r="AV493" s="14" t="s">
        <v>139</v>
      </c>
      <c r="AW493" s="14" t="s">
        <v>31</v>
      </c>
      <c r="AX493" s="14" t="s">
        <v>83</v>
      </c>
      <c r="AY493" s="243" t="s">
        <v>132</v>
      </c>
    </row>
    <row r="494" spans="1:65" s="11" customFormat="1" ht="25.9" customHeight="1">
      <c r="B494" s="180"/>
      <c r="C494" s="181"/>
      <c r="D494" s="182" t="s">
        <v>74</v>
      </c>
      <c r="E494" s="183" t="s">
        <v>102</v>
      </c>
      <c r="F494" s="183" t="s">
        <v>673</v>
      </c>
      <c r="G494" s="181"/>
      <c r="H494" s="181"/>
      <c r="I494" s="184"/>
      <c r="J494" s="185">
        <f>BK494</f>
        <v>0</v>
      </c>
      <c r="K494" s="181"/>
      <c r="L494" s="186"/>
      <c r="M494" s="187"/>
      <c r="N494" s="188"/>
      <c r="O494" s="188"/>
      <c r="P494" s="189">
        <f>SUM(P495:P551)</f>
        <v>0</v>
      </c>
      <c r="Q494" s="188"/>
      <c r="R494" s="189">
        <f>SUM(R495:R551)</f>
        <v>0</v>
      </c>
      <c r="S494" s="188"/>
      <c r="T494" s="190">
        <f>SUM(T495:T551)</f>
        <v>0</v>
      </c>
      <c r="AR494" s="191" t="s">
        <v>171</v>
      </c>
      <c r="AT494" s="192" t="s">
        <v>74</v>
      </c>
      <c r="AU494" s="192" t="s">
        <v>75</v>
      </c>
      <c r="AY494" s="191" t="s">
        <v>132</v>
      </c>
      <c r="BK494" s="193">
        <f>SUM(BK495:BK551)</f>
        <v>0</v>
      </c>
    </row>
    <row r="495" spans="1:65" s="2" customFormat="1" ht="44.25" customHeight="1">
      <c r="A495" s="34"/>
      <c r="B495" s="35"/>
      <c r="C495" s="244" t="s">
        <v>433</v>
      </c>
      <c r="D495" s="244" t="s">
        <v>441</v>
      </c>
      <c r="E495" s="245" t="s">
        <v>675</v>
      </c>
      <c r="F495" s="246" t="s">
        <v>676</v>
      </c>
      <c r="G495" s="247" t="s">
        <v>427</v>
      </c>
      <c r="H495" s="248">
        <v>63.921999999999997</v>
      </c>
      <c r="I495" s="249"/>
      <c r="J495" s="250">
        <f>ROUND(I495*H495,2)</f>
        <v>0</v>
      </c>
      <c r="K495" s="246" t="s">
        <v>137</v>
      </c>
      <c r="L495" s="39"/>
      <c r="M495" s="251" t="s">
        <v>1</v>
      </c>
      <c r="N495" s="252" t="s">
        <v>40</v>
      </c>
      <c r="O495" s="71"/>
      <c r="P495" s="204">
        <f>O495*H495</f>
        <v>0</v>
      </c>
      <c r="Q495" s="204">
        <v>0</v>
      </c>
      <c r="R495" s="204">
        <f>Q495*H495</f>
        <v>0</v>
      </c>
      <c r="S495" s="204">
        <v>0</v>
      </c>
      <c r="T495" s="205">
        <f>S495*H495</f>
        <v>0</v>
      </c>
      <c r="U495" s="34"/>
      <c r="V495" s="34"/>
      <c r="W495" s="34"/>
      <c r="X495" s="34"/>
      <c r="Y495" s="34"/>
      <c r="Z495" s="34"/>
      <c r="AA495" s="34"/>
      <c r="AB495" s="34"/>
      <c r="AC495" s="34"/>
      <c r="AD495" s="34"/>
      <c r="AE495" s="34"/>
      <c r="AR495" s="206" t="s">
        <v>666</v>
      </c>
      <c r="AT495" s="206" t="s">
        <v>441</v>
      </c>
      <c r="AU495" s="206" t="s">
        <v>83</v>
      </c>
      <c r="AY495" s="17" t="s">
        <v>132</v>
      </c>
      <c r="BE495" s="207">
        <f>IF(N495="základní",J495,0)</f>
        <v>0</v>
      </c>
      <c r="BF495" s="207">
        <f>IF(N495="snížená",J495,0)</f>
        <v>0</v>
      </c>
      <c r="BG495" s="207">
        <f>IF(N495="zákl. přenesená",J495,0)</f>
        <v>0</v>
      </c>
      <c r="BH495" s="207">
        <f>IF(N495="sníž. přenesená",J495,0)</f>
        <v>0</v>
      </c>
      <c r="BI495" s="207">
        <f>IF(N495="nulová",J495,0)</f>
        <v>0</v>
      </c>
      <c r="BJ495" s="17" t="s">
        <v>83</v>
      </c>
      <c r="BK495" s="207">
        <f>ROUND(I495*H495,2)</f>
        <v>0</v>
      </c>
      <c r="BL495" s="17" t="s">
        <v>666</v>
      </c>
      <c r="BM495" s="206" t="s">
        <v>1440</v>
      </c>
    </row>
    <row r="496" spans="1:65" s="2" customFormat="1" ht="136.5">
      <c r="A496" s="34"/>
      <c r="B496" s="35"/>
      <c r="C496" s="36"/>
      <c r="D496" s="208" t="s">
        <v>141</v>
      </c>
      <c r="E496" s="36"/>
      <c r="F496" s="209" t="s">
        <v>678</v>
      </c>
      <c r="G496" s="36"/>
      <c r="H496" s="36"/>
      <c r="I496" s="115"/>
      <c r="J496" s="36"/>
      <c r="K496" s="36"/>
      <c r="L496" s="39"/>
      <c r="M496" s="210"/>
      <c r="N496" s="211"/>
      <c r="O496" s="71"/>
      <c r="P496" s="71"/>
      <c r="Q496" s="71"/>
      <c r="R496" s="71"/>
      <c r="S496" s="71"/>
      <c r="T496" s="72"/>
      <c r="U496" s="34"/>
      <c r="V496" s="34"/>
      <c r="W496" s="34"/>
      <c r="X496" s="34"/>
      <c r="Y496" s="34"/>
      <c r="Z496" s="34"/>
      <c r="AA496" s="34"/>
      <c r="AB496" s="34"/>
      <c r="AC496" s="34"/>
      <c r="AD496" s="34"/>
      <c r="AE496" s="34"/>
      <c r="AT496" s="17" t="s">
        <v>141</v>
      </c>
      <c r="AU496" s="17" t="s">
        <v>83</v>
      </c>
    </row>
    <row r="497" spans="1:65" s="12" customFormat="1" ht="11.25">
      <c r="B497" s="212"/>
      <c r="C497" s="213"/>
      <c r="D497" s="208" t="s">
        <v>142</v>
      </c>
      <c r="E497" s="214" t="s">
        <v>1</v>
      </c>
      <c r="F497" s="215" t="s">
        <v>679</v>
      </c>
      <c r="G497" s="213"/>
      <c r="H497" s="214" t="s">
        <v>1</v>
      </c>
      <c r="I497" s="216"/>
      <c r="J497" s="213"/>
      <c r="K497" s="213"/>
      <c r="L497" s="217"/>
      <c r="M497" s="218"/>
      <c r="N497" s="219"/>
      <c r="O497" s="219"/>
      <c r="P497" s="219"/>
      <c r="Q497" s="219"/>
      <c r="R497" s="219"/>
      <c r="S497" s="219"/>
      <c r="T497" s="220"/>
      <c r="AT497" s="221" t="s">
        <v>142</v>
      </c>
      <c r="AU497" s="221" t="s">
        <v>83</v>
      </c>
      <c r="AV497" s="12" t="s">
        <v>83</v>
      </c>
      <c r="AW497" s="12" t="s">
        <v>31</v>
      </c>
      <c r="AX497" s="12" t="s">
        <v>75</v>
      </c>
      <c r="AY497" s="221" t="s">
        <v>132</v>
      </c>
    </row>
    <row r="498" spans="1:65" s="13" customFormat="1" ht="11.25">
      <c r="B498" s="222"/>
      <c r="C498" s="223"/>
      <c r="D498" s="208" t="s">
        <v>142</v>
      </c>
      <c r="E498" s="224" t="s">
        <v>1</v>
      </c>
      <c r="F498" s="225" t="s">
        <v>1441</v>
      </c>
      <c r="G498" s="223"/>
      <c r="H498" s="226">
        <v>0.17699999999999999</v>
      </c>
      <c r="I498" s="227"/>
      <c r="J498" s="223"/>
      <c r="K498" s="223"/>
      <c r="L498" s="228"/>
      <c r="M498" s="229"/>
      <c r="N498" s="230"/>
      <c r="O498" s="230"/>
      <c r="P498" s="230"/>
      <c r="Q498" s="230"/>
      <c r="R498" s="230"/>
      <c r="S498" s="230"/>
      <c r="T498" s="231"/>
      <c r="AT498" s="232" t="s">
        <v>142</v>
      </c>
      <c r="AU498" s="232" t="s">
        <v>83</v>
      </c>
      <c r="AV498" s="13" t="s">
        <v>85</v>
      </c>
      <c r="AW498" s="13" t="s">
        <v>31</v>
      </c>
      <c r="AX498" s="13" t="s">
        <v>75</v>
      </c>
      <c r="AY498" s="232" t="s">
        <v>132</v>
      </c>
    </row>
    <row r="499" spans="1:65" s="12" customFormat="1" ht="11.25">
      <c r="B499" s="212"/>
      <c r="C499" s="213"/>
      <c r="D499" s="208" t="s">
        <v>142</v>
      </c>
      <c r="E499" s="214" t="s">
        <v>1</v>
      </c>
      <c r="F499" s="215" t="s">
        <v>1238</v>
      </c>
      <c r="G499" s="213"/>
      <c r="H499" s="214" t="s">
        <v>1</v>
      </c>
      <c r="I499" s="216"/>
      <c r="J499" s="213"/>
      <c r="K499" s="213"/>
      <c r="L499" s="217"/>
      <c r="M499" s="218"/>
      <c r="N499" s="219"/>
      <c r="O499" s="219"/>
      <c r="P499" s="219"/>
      <c r="Q499" s="219"/>
      <c r="R499" s="219"/>
      <c r="S499" s="219"/>
      <c r="T499" s="220"/>
      <c r="AT499" s="221" t="s">
        <v>142</v>
      </c>
      <c r="AU499" s="221" t="s">
        <v>83</v>
      </c>
      <c r="AV499" s="12" t="s">
        <v>83</v>
      </c>
      <c r="AW499" s="12" t="s">
        <v>31</v>
      </c>
      <c r="AX499" s="12" t="s">
        <v>75</v>
      </c>
      <c r="AY499" s="221" t="s">
        <v>132</v>
      </c>
    </row>
    <row r="500" spans="1:65" s="13" customFormat="1" ht="11.25">
      <c r="B500" s="222"/>
      <c r="C500" s="223"/>
      <c r="D500" s="208" t="s">
        <v>142</v>
      </c>
      <c r="E500" s="224" t="s">
        <v>1</v>
      </c>
      <c r="F500" s="225" t="s">
        <v>1442</v>
      </c>
      <c r="G500" s="223"/>
      <c r="H500" s="226">
        <v>61.02</v>
      </c>
      <c r="I500" s="227"/>
      <c r="J500" s="223"/>
      <c r="K500" s="223"/>
      <c r="L500" s="228"/>
      <c r="M500" s="229"/>
      <c r="N500" s="230"/>
      <c r="O500" s="230"/>
      <c r="P500" s="230"/>
      <c r="Q500" s="230"/>
      <c r="R500" s="230"/>
      <c r="S500" s="230"/>
      <c r="T500" s="231"/>
      <c r="AT500" s="232" t="s">
        <v>142</v>
      </c>
      <c r="AU500" s="232" t="s">
        <v>83</v>
      </c>
      <c r="AV500" s="13" t="s">
        <v>85</v>
      </c>
      <c r="AW500" s="13" t="s">
        <v>31</v>
      </c>
      <c r="AX500" s="13" t="s">
        <v>75</v>
      </c>
      <c r="AY500" s="232" t="s">
        <v>132</v>
      </c>
    </row>
    <row r="501" spans="1:65" s="12" customFormat="1" ht="11.25">
      <c r="B501" s="212"/>
      <c r="C501" s="213"/>
      <c r="D501" s="208" t="s">
        <v>142</v>
      </c>
      <c r="E501" s="214" t="s">
        <v>1</v>
      </c>
      <c r="F501" s="215" t="s">
        <v>1236</v>
      </c>
      <c r="G501" s="213"/>
      <c r="H501" s="214" t="s">
        <v>1</v>
      </c>
      <c r="I501" s="216"/>
      <c r="J501" s="213"/>
      <c r="K501" s="213"/>
      <c r="L501" s="217"/>
      <c r="M501" s="218"/>
      <c r="N501" s="219"/>
      <c r="O501" s="219"/>
      <c r="P501" s="219"/>
      <c r="Q501" s="219"/>
      <c r="R501" s="219"/>
      <c r="S501" s="219"/>
      <c r="T501" s="220"/>
      <c r="AT501" s="221" t="s">
        <v>142</v>
      </c>
      <c r="AU501" s="221" t="s">
        <v>83</v>
      </c>
      <c r="AV501" s="12" t="s">
        <v>83</v>
      </c>
      <c r="AW501" s="12" t="s">
        <v>31</v>
      </c>
      <c r="AX501" s="12" t="s">
        <v>75</v>
      </c>
      <c r="AY501" s="221" t="s">
        <v>132</v>
      </c>
    </row>
    <row r="502" spans="1:65" s="13" customFormat="1" ht="11.25">
      <c r="B502" s="222"/>
      <c r="C502" s="223"/>
      <c r="D502" s="208" t="s">
        <v>142</v>
      </c>
      <c r="E502" s="224" t="s">
        <v>1</v>
      </c>
      <c r="F502" s="225" t="s">
        <v>1443</v>
      </c>
      <c r="G502" s="223"/>
      <c r="H502" s="226">
        <v>2.7250000000000001</v>
      </c>
      <c r="I502" s="227"/>
      <c r="J502" s="223"/>
      <c r="K502" s="223"/>
      <c r="L502" s="228"/>
      <c r="M502" s="229"/>
      <c r="N502" s="230"/>
      <c r="O502" s="230"/>
      <c r="P502" s="230"/>
      <c r="Q502" s="230"/>
      <c r="R502" s="230"/>
      <c r="S502" s="230"/>
      <c r="T502" s="231"/>
      <c r="AT502" s="232" t="s">
        <v>142</v>
      </c>
      <c r="AU502" s="232" t="s">
        <v>83</v>
      </c>
      <c r="AV502" s="13" t="s">
        <v>85</v>
      </c>
      <c r="AW502" s="13" t="s">
        <v>31</v>
      </c>
      <c r="AX502" s="13" t="s">
        <v>75</v>
      </c>
      <c r="AY502" s="232" t="s">
        <v>132</v>
      </c>
    </row>
    <row r="503" spans="1:65" s="14" customFormat="1" ht="11.25">
      <c r="B503" s="233"/>
      <c r="C503" s="234"/>
      <c r="D503" s="208" t="s">
        <v>142</v>
      </c>
      <c r="E503" s="235" t="s">
        <v>1</v>
      </c>
      <c r="F503" s="236" t="s">
        <v>145</v>
      </c>
      <c r="G503" s="234"/>
      <c r="H503" s="237">
        <v>63.922000000000004</v>
      </c>
      <c r="I503" s="238"/>
      <c r="J503" s="234"/>
      <c r="K503" s="234"/>
      <c r="L503" s="239"/>
      <c r="M503" s="240"/>
      <c r="N503" s="241"/>
      <c r="O503" s="241"/>
      <c r="P503" s="241"/>
      <c r="Q503" s="241"/>
      <c r="R503" s="241"/>
      <c r="S503" s="241"/>
      <c r="T503" s="242"/>
      <c r="AT503" s="243" t="s">
        <v>142</v>
      </c>
      <c r="AU503" s="243" t="s">
        <v>83</v>
      </c>
      <c r="AV503" s="14" t="s">
        <v>139</v>
      </c>
      <c r="AW503" s="14" t="s">
        <v>31</v>
      </c>
      <c r="AX503" s="14" t="s">
        <v>83</v>
      </c>
      <c r="AY503" s="243" t="s">
        <v>132</v>
      </c>
    </row>
    <row r="504" spans="1:65" s="2" customFormat="1" ht="44.25" customHeight="1">
      <c r="A504" s="34"/>
      <c r="B504" s="35"/>
      <c r="C504" s="244" t="s">
        <v>440</v>
      </c>
      <c r="D504" s="244" t="s">
        <v>441</v>
      </c>
      <c r="E504" s="245" t="s">
        <v>682</v>
      </c>
      <c r="F504" s="246" t="s">
        <v>683</v>
      </c>
      <c r="G504" s="247" t="s">
        <v>427</v>
      </c>
      <c r="H504" s="248">
        <v>302.89100000000002</v>
      </c>
      <c r="I504" s="249"/>
      <c r="J504" s="250">
        <f>ROUND(I504*H504,2)</f>
        <v>0</v>
      </c>
      <c r="K504" s="246" t="s">
        <v>137</v>
      </c>
      <c r="L504" s="39"/>
      <c r="M504" s="251" t="s">
        <v>1</v>
      </c>
      <c r="N504" s="252" t="s">
        <v>40</v>
      </c>
      <c r="O504" s="71"/>
      <c r="P504" s="204">
        <f>O504*H504</f>
        <v>0</v>
      </c>
      <c r="Q504" s="204">
        <v>0</v>
      </c>
      <c r="R504" s="204">
        <f>Q504*H504</f>
        <v>0</v>
      </c>
      <c r="S504" s="204">
        <v>0</v>
      </c>
      <c r="T504" s="205">
        <f>S504*H504</f>
        <v>0</v>
      </c>
      <c r="U504" s="34"/>
      <c r="V504" s="34"/>
      <c r="W504" s="34"/>
      <c r="X504" s="34"/>
      <c r="Y504" s="34"/>
      <c r="Z504" s="34"/>
      <c r="AA504" s="34"/>
      <c r="AB504" s="34"/>
      <c r="AC504" s="34"/>
      <c r="AD504" s="34"/>
      <c r="AE504" s="34"/>
      <c r="AR504" s="206" t="s">
        <v>666</v>
      </c>
      <c r="AT504" s="206" t="s">
        <v>441</v>
      </c>
      <c r="AU504" s="206" t="s">
        <v>83</v>
      </c>
      <c r="AY504" s="17" t="s">
        <v>132</v>
      </c>
      <c r="BE504" s="207">
        <f>IF(N504="základní",J504,0)</f>
        <v>0</v>
      </c>
      <c r="BF504" s="207">
        <f>IF(N504="snížená",J504,0)</f>
        <v>0</v>
      </c>
      <c r="BG504" s="207">
        <f>IF(N504="zákl. přenesená",J504,0)</f>
        <v>0</v>
      </c>
      <c r="BH504" s="207">
        <f>IF(N504="sníž. přenesená",J504,0)</f>
        <v>0</v>
      </c>
      <c r="BI504" s="207">
        <f>IF(N504="nulová",J504,0)</f>
        <v>0</v>
      </c>
      <c r="BJ504" s="17" t="s">
        <v>83</v>
      </c>
      <c r="BK504" s="207">
        <f>ROUND(I504*H504,2)</f>
        <v>0</v>
      </c>
      <c r="BL504" s="17" t="s">
        <v>666</v>
      </c>
      <c r="BM504" s="206" t="s">
        <v>1444</v>
      </c>
    </row>
    <row r="505" spans="1:65" s="2" customFormat="1" ht="136.5">
      <c r="A505" s="34"/>
      <c r="B505" s="35"/>
      <c r="C505" s="36"/>
      <c r="D505" s="208" t="s">
        <v>141</v>
      </c>
      <c r="E505" s="36"/>
      <c r="F505" s="209" t="s">
        <v>685</v>
      </c>
      <c r="G505" s="36"/>
      <c r="H505" s="36"/>
      <c r="I505" s="115"/>
      <c r="J505" s="36"/>
      <c r="K505" s="36"/>
      <c r="L505" s="39"/>
      <c r="M505" s="210"/>
      <c r="N505" s="211"/>
      <c r="O505" s="71"/>
      <c r="P505" s="71"/>
      <c r="Q505" s="71"/>
      <c r="R505" s="71"/>
      <c r="S505" s="71"/>
      <c r="T505" s="72"/>
      <c r="U505" s="34"/>
      <c r="V505" s="34"/>
      <c r="W505" s="34"/>
      <c r="X505" s="34"/>
      <c r="Y505" s="34"/>
      <c r="Z505" s="34"/>
      <c r="AA505" s="34"/>
      <c r="AB505" s="34"/>
      <c r="AC505" s="34"/>
      <c r="AD505" s="34"/>
      <c r="AE505" s="34"/>
      <c r="AT505" s="17" t="s">
        <v>141</v>
      </c>
      <c r="AU505" s="17" t="s">
        <v>83</v>
      </c>
    </row>
    <row r="506" spans="1:65" s="12" customFormat="1" ht="11.25">
      <c r="B506" s="212"/>
      <c r="C506" s="213"/>
      <c r="D506" s="208" t="s">
        <v>142</v>
      </c>
      <c r="E506" s="214" t="s">
        <v>1</v>
      </c>
      <c r="F506" s="215" t="s">
        <v>686</v>
      </c>
      <c r="G506" s="213"/>
      <c r="H506" s="214" t="s">
        <v>1</v>
      </c>
      <c r="I506" s="216"/>
      <c r="J506" s="213"/>
      <c r="K506" s="213"/>
      <c r="L506" s="217"/>
      <c r="M506" s="218"/>
      <c r="N506" s="219"/>
      <c r="O506" s="219"/>
      <c r="P506" s="219"/>
      <c r="Q506" s="219"/>
      <c r="R506" s="219"/>
      <c r="S506" s="219"/>
      <c r="T506" s="220"/>
      <c r="AT506" s="221" t="s">
        <v>142</v>
      </c>
      <c r="AU506" s="221" t="s">
        <v>83</v>
      </c>
      <c r="AV506" s="12" t="s">
        <v>83</v>
      </c>
      <c r="AW506" s="12" t="s">
        <v>31</v>
      </c>
      <c r="AX506" s="12" t="s">
        <v>75</v>
      </c>
      <c r="AY506" s="221" t="s">
        <v>132</v>
      </c>
    </row>
    <row r="507" spans="1:65" s="13" customFormat="1" ht="11.25">
      <c r="B507" s="222"/>
      <c r="C507" s="223"/>
      <c r="D507" s="208" t="s">
        <v>142</v>
      </c>
      <c r="E507" s="224" t="s">
        <v>1</v>
      </c>
      <c r="F507" s="225" t="s">
        <v>1445</v>
      </c>
      <c r="G507" s="223"/>
      <c r="H507" s="226">
        <v>233.1</v>
      </c>
      <c r="I507" s="227"/>
      <c r="J507" s="223"/>
      <c r="K507" s="223"/>
      <c r="L507" s="228"/>
      <c r="M507" s="229"/>
      <c r="N507" s="230"/>
      <c r="O507" s="230"/>
      <c r="P507" s="230"/>
      <c r="Q507" s="230"/>
      <c r="R507" s="230"/>
      <c r="S507" s="230"/>
      <c r="T507" s="231"/>
      <c r="AT507" s="232" t="s">
        <v>142</v>
      </c>
      <c r="AU507" s="232" t="s">
        <v>83</v>
      </c>
      <c r="AV507" s="13" t="s">
        <v>85</v>
      </c>
      <c r="AW507" s="13" t="s">
        <v>31</v>
      </c>
      <c r="AX507" s="13" t="s">
        <v>75</v>
      </c>
      <c r="AY507" s="232" t="s">
        <v>132</v>
      </c>
    </row>
    <row r="508" spans="1:65" s="12" customFormat="1" ht="11.25">
      <c r="B508" s="212"/>
      <c r="C508" s="213"/>
      <c r="D508" s="208" t="s">
        <v>142</v>
      </c>
      <c r="E508" s="214" t="s">
        <v>1</v>
      </c>
      <c r="F508" s="215" t="s">
        <v>688</v>
      </c>
      <c r="G508" s="213"/>
      <c r="H508" s="214" t="s">
        <v>1</v>
      </c>
      <c r="I508" s="216"/>
      <c r="J508" s="213"/>
      <c r="K508" s="213"/>
      <c r="L508" s="217"/>
      <c r="M508" s="218"/>
      <c r="N508" s="219"/>
      <c r="O508" s="219"/>
      <c r="P508" s="219"/>
      <c r="Q508" s="219"/>
      <c r="R508" s="219"/>
      <c r="S508" s="219"/>
      <c r="T508" s="220"/>
      <c r="AT508" s="221" t="s">
        <v>142</v>
      </c>
      <c r="AU508" s="221" t="s">
        <v>83</v>
      </c>
      <c r="AV508" s="12" t="s">
        <v>83</v>
      </c>
      <c r="AW508" s="12" t="s">
        <v>31</v>
      </c>
      <c r="AX508" s="12" t="s">
        <v>75</v>
      </c>
      <c r="AY508" s="221" t="s">
        <v>132</v>
      </c>
    </row>
    <row r="509" spans="1:65" s="13" customFormat="1" ht="11.25">
      <c r="B509" s="222"/>
      <c r="C509" s="223"/>
      <c r="D509" s="208" t="s">
        <v>142</v>
      </c>
      <c r="E509" s="224" t="s">
        <v>1</v>
      </c>
      <c r="F509" s="225" t="s">
        <v>1446</v>
      </c>
      <c r="G509" s="223"/>
      <c r="H509" s="226">
        <v>0.11600000000000001</v>
      </c>
      <c r="I509" s="227"/>
      <c r="J509" s="223"/>
      <c r="K509" s="223"/>
      <c r="L509" s="228"/>
      <c r="M509" s="229"/>
      <c r="N509" s="230"/>
      <c r="O509" s="230"/>
      <c r="P509" s="230"/>
      <c r="Q509" s="230"/>
      <c r="R509" s="230"/>
      <c r="S509" s="230"/>
      <c r="T509" s="231"/>
      <c r="AT509" s="232" t="s">
        <v>142</v>
      </c>
      <c r="AU509" s="232" t="s">
        <v>83</v>
      </c>
      <c r="AV509" s="13" t="s">
        <v>85</v>
      </c>
      <c r="AW509" s="13" t="s">
        <v>31</v>
      </c>
      <c r="AX509" s="13" t="s">
        <v>75</v>
      </c>
      <c r="AY509" s="232" t="s">
        <v>132</v>
      </c>
    </row>
    <row r="510" spans="1:65" s="12" customFormat="1" ht="11.25">
      <c r="B510" s="212"/>
      <c r="C510" s="213"/>
      <c r="D510" s="208" t="s">
        <v>142</v>
      </c>
      <c r="E510" s="214" t="s">
        <v>1</v>
      </c>
      <c r="F510" s="215" t="s">
        <v>1244</v>
      </c>
      <c r="G510" s="213"/>
      <c r="H510" s="214" t="s">
        <v>1</v>
      </c>
      <c r="I510" s="216"/>
      <c r="J510" s="213"/>
      <c r="K510" s="213"/>
      <c r="L510" s="217"/>
      <c r="M510" s="218"/>
      <c r="N510" s="219"/>
      <c r="O510" s="219"/>
      <c r="P510" s="219"/>
      <c r="Q510" s="219"/>
      <c r="R510" s="219"/>
      <c r="S510" s="219"/>
      <c r="T510" s="220"/>
      <c r="AT510" s="221" t="s">
        <v>142</v>
      </c>
      <c r="AU510" s="221" t="s">
        <v>83</v>
      </c>
      <c r="AV510" s="12" t="s">
        <v>83</v>
      </c>
      <c r="AW510" s="12" t="s">
        <v>31</v>
      </c>
      <c r="AX510" s="12" t="s">
        <v>75</v>
      </c>
      <c r="AY510" s="221" t="s">
        <v>132</v>
      </c>
    </row>
    <row r="511" spans="1:65" s="13" customFormat="1" ht="11.25">
      <c r="B511" s="222"/>
      <c r="C511" s="223"/>
      <c r="D511" s="208" t="s">
        <v>142</v>
      </c>
      <c r="E511" s="224" t="s">
        <v>1</v>
      </c>
      <c r="F511" s="225" t="s">
        <v>1447</v>
      </c>
      <c r="G511" s="223"/>
      <c r="H511" s="226">
        <v>69.674999999999997</v>
      </c>
      <c r="I511" s="227"/>
      <c r="J511" s="223"/>
      <c r="K511" s="223"/>
      <c r="L511" s="228"/>
      <c r="M511" s="229"/>
      <c r="N511" s="230"/>
      <c r="O511" s="230"/>
      <c r="P511" s="230"/>
      <c r="Q511" s="230"/>
      <c r="R511" s="230"/>
      <c r="S511" s="230"/>
      <c r="T511" s="231"/>
      <c r="AT511" s="232" t="s">
        <v>142</v>
      </c>
      <c r="AU511" s="232" t="s">
        <v>83</v>
      </c>
      <c r="AV511" s="13" t="s">
        <v>85</v>
      </c>
      <c r="AW511" s="13" t="s">
        <v>31</v>
      </c>
      <c r="AX511" s="13" t="s">
        <v>75</v>
      </c>
      <c r="AY511" s="232" t="s">
        <v>132</v>
      </c>
    </row>
    <row r="512" spans="1:65" s="14" customFormat="1" ht="11.25">
      <c r="B512" s="233"/>
      <c r="C512" s="234"/>
      <c r="D512" s="208" t="s">
        <v>142</v>
      </c>
      <c r="E512" s="235" t="s">
        <v>1</v>
      </c>
      <c r="F512" s="236" t="s">
        <v>145</v>
      </c>
      <c r="G512" s="234"/>
      <c r="H512" s="237">
        <v>302.89100000000002</v>
      </c>
      <c r="I512" s="238"/>
      <c r="J512" s="234"/>
      <c r="K512" s="234"/>
      <c r="L512" s="239"/>
      <c r="M512" s="240"/>
      <c r="N512" s="241"/>
      <c r="O512" s="241"/>
      <c r="P512" s="241"/>
      <c r="Q512" s="241"/>
      <c r="R512" s="241"/>
      <c r="S512" s="241"/>
      <c r="T512" s="242"/>
      <c r="AT512" s="243" t="s">
        <v>142</v>
      </c>
      <c r="AU512" s="243" t="s">
        <v>83</v>
      </c>
      <c r="AV512" s="14" t="s">
        <v>139</v>
      </c>
      <c r="AW512" s="14" t="s">
        <v>31</v>
      </c>
      <c r="AX512" s="14" t="s">
        <v>83</v>
      </c>
      <c r="AY512" s="243" t="s">
        <v>132</v>
      </c>
    </row>
    <row r="513" spans="1:65" s="2" customFormat="1" ht="55.5" customHeight="1">
      <c r="A513" s="34"/>
      <c r="B513" s="35"/>
      <c r="C513" s="244" t="s">
        <v>448</v>
      </c>
      <c r="D513" s="244" t="s">
        <v>441</v>
      </c>
      <c r="E513" s="245" t="s">
        <v>691</v>
      </c>
      <c r="F513" s="246" t="s">
        <v>692</v>
      </c>
      <c r="G513" s="247" t="s">
        <v>427</v>
      </c>
      <c r="H513" s="248">
        <v>23.76</v>
      </c>
      <c r="I513" s="249"/>
      <c r="J513" s="250">
        <f>ROUND(I513*H513,2)</f>
        <v>0</v>
      </c>
      <c r="K513" s="246" t="s">
        <v>137</v>
      </c>
      <c r="L513" s="39"/>
      <c r="M513" s="251" t="s">
        <v>1</v>
      </c>
      <c r="N513" s="252" t="s">
        <v>40</v>
      </c>
      <c r="O513" s="71"/>
      <c r="P513" s="204">
        <f>O513*H513</f>
        <v>0</v>
      </c>
      <c r="Q513" s="204">
        <v>0</v>
      </c>
      <c r="R513" s="204">
        <f>Q513*H513</f>
        <v>0</v>
      </c>
      <c r="S513" s="204">
        <v>0</v>
      </c>
      <c r="T513" s="205">
        <f>S513*H513</f>
        <v>0</v>
      </c>
      <c r="U513" s="34"/>
      <c r="V513" s="34"/>
      <c r="W513" s="34"/>
      <c r="X513" s="34"/>
      <c r="Y513" s="34"/>
      <c r="Z513" s="34"/>
      <c r="AA513" s="34"/>
      <c r="AB513" s="34"/>
      <c r="AC513" s="34"/>
      <c r="AD513" s="34"/>
      <c r="AE513" s="34"/>
      <c r="AR513" s="206" t="s">
        <v>666</v>
      </c>
      <c r="AT513" s="206" t="s">
        <v>441</v>
      </c>
      <c r="AU513" s="206" t="s">
        <v>83</v>
      </c>
      <c r="AY513" s="17" t="s">
        <v>132</v>
      </c>
      <c r="BE513" s="207">
        <f>IF(N513="základní",J513,0)</f>
        <v>0</v>
      </c>
      <c r="BF513" s="207">
        <f>IF(N513="snížená",J513,0)</f>
        <v>0</v>
      </c>
      <c r="BG513" s="207">
        <f>IF(N513="zákl. přenesená",J513,0)</f>
        <v>0</v>
      </c>
      <c r="BH513" s="207">
        <f>IF(N513="sníž. přenesená",J513,0)</f>
        <v>0</v>
      </c>
      <c r="BI513" s="207">
        <f>IF(N513="nulová",J513,0)</f>
        <v>0</v>
      </c>
      <c r="BJ513" s="17" t="s">
        <v>83</v>
      </c>
      <c r="BK513" s="207">
        <f>ROUND(I513*H513,2)</f>
        <v>0</v>
      </c>
      <c r="BL513" s="17" t="s">
        <v>666</v>
      </c>
      <c r="BM513" s="206" t="s">
        <v>1448</v>
      </c>
    </row>
    <row r="514" spans="1:65" s="2" customFormat="1" ht="136.5">
      <c r="A514" s="34"/>
      <c r="B514" s="35"/>
      <c r="C514" s="36"/>
      <c r="D514" s="208" t="s">
        <v>141</v>
      </c>
      <c r="E514" s="36"/>
      <c r="F514" s="209" t="s">
        <v>694</v>
      </c>
      <c r="G514" s="36"/>
      <c r="H514" s="36"/>
      <c r="I514" s="115"/>
      <c r="J514" s="36"/>
      <c r="K514" s="36"/>
      <c r="L514" s="39"/>
      <c r="M514" s="210"/>
      <c r="N514" s="211"/>
      <c r="O514" s="71"/>
      <c r="P514" s="71"/>
      <c r="Q514" s="71"/>
      <c r="R514" s="71"/>
      <c r="S514" s="71"/>
      <c r="T514" s="72"/>
      <c r="U514" s="34"/>
      <c r="V514" s="34"/>
      <c r="W514" s="34"/>
      <c r="X514" s="34"/>
      <c r="Y514" s="34"/>
      <c r="Z514" s="34"/>
      <c r="AA514" s="34"/>
      <c r="AB514" s="34"/>
      <c r="AC514" s="34"/>
      <c r="AD514" s="34"/>
      <c r="AE514" s="34"/>
      <c r="AT514" s="17" t="s">
        <v>141</v>
      </c>
      <c r="AU514" s="17" t="s">
        <v>83</v>
      </c>
    </row>
    <row r="515" spans="1:65" s="12" customFormat="1" ht="11.25">
      <c r="B515" s="212"/>
      <c r="C515" s="213"/>
      <c r="D515" s="208" t="s">
        <v>142</v>
      </c>
      <c r="E515" s="214" t="s">
        <v>1</v>
      </c>
      <c r="F515" s="215" t="s">
        <v>1449</v>
      </c>
      <c r="G515" s="213"/>
      <c r="H515" s="214" t="s">
        <v>1</v>
      </c>
      <c r="I515" s="216"/>
      <c r="J515" s="213"/>
      <c r="K515" s="213"/>
      <c r="L515" s="217"/>
      <c r="M515" s="218"/>
      <c r="N515" s="219"/>
      <c r="O515" s="219"/>
      <c r="P515" s="219"/>
      <c r="Q515" s="219"/>
      <c r="R515" s="219"/>
      <c r="S515" s="219"/>
      <c r="T515" s="220"/>
      <c r="AT515" s="221" t="s">
        <v>142</v>
      </c>
      <c r="AU515" s="221" t="s">
        <v>83</v>
      </c>
      <c r="AV515" s="12" t="s">
        <v>83</v>
      </c>
      <c r="AW515" s="12" t="s">
        <v>31</v>
      </c>
      <c r="AX515" s="12" t="s">
        <v>75</v>
      </c>
      <c r="AY515" s="221" t="s">
        <v>132</v>
      </c>
    </row>
    <row r="516" spans="1:65" s="13" customFormat="1" ht="11.25">
      <c r="B516" s="222"/>
      <c r="C516" s="223"/>
      <c r="D516" s="208" t="s">
        <v>142</v>
      </c>
      <c r="E516" s="224" t="s">
        <v>1</v>
      </c>
      <c r="F516" s="225" t="s">
        <v>1450</v>
      </c>
      <c r="G516" s="223"/>
      <c r="H516" s="226">
        <v>23.76</v>
      </c>
      <c r="I516" s="227"/>
      <c r="J516" s="223"/>
      <c r="K516" s="223"/>
      <c r="L516" s="228"/>
      <c r="M516" s="229"/>
      <c r="N516" s="230"/>
      <c r="O516" s="230"/>
      <c r="P516" s="230"/>
      <c r="Q516" s="230"/>
      <c r="R516" s="230"/>
      <c r="S516" s="230"/>
      <c r="T516" s="231"/>
      <c r="AT516" s="232" t="s">
        <v>142</v>
      </c>
      <c r="AU516" s="232" t="s">
        <v>83</v>
      </c>
      <c r="AV516" s="13" t="s">
        <v>85</v>
      </c>
      <c r="AW516" s="13" t="s">
        <v>31</v>
      </c>
      <c r="AX516" s="13" t="s">
        <v>75</v>
      </c>
      <c r="AY516" s="232" t="s">
        <v>132</v>
      </c>
    </row>
    <row r="517" spans="1:65" s="14" customFormat="1" ht="11.25">
      <c r="B517" s="233"/>
      <c r="C517" s="234"/>
      <c r="D517" s="208" t="s">
        <v>142</v>
      </c>
      <c r="E517" s="235" t="s">
        <v>1</v>
      </c>
      <c r="F517" s="236" t="s">
        <v>145</v>
      </c>
      <c r="G517" s="234"/>
      <c r="H517" s="237">
        <v>23.76</v>
      </c>
      <c r="I517" s="238"/>
      <c r="J517" s="234"/>
      <c r="K517" s="234"/>
      <c r="L517" s="239"/>
      <c r="M517" s="240"/>
      <c r="N517" s="241"/>
      <c r="O517" s="241"/>
      <c r="P517" s="241"/>
      <c r="Q517" s="241"/>
      <c r="R517" s="241"/>
      <c r="S517" s="241"/>
      <c r="T517" s="242"/>
      <c r="AT517" s="243" t="s">
        <v>142</v>
      </c>
      <c r="AU517" s="243" t="s">
        <v>83</v>
      </c>
      <c r="AV517" s="14" t="s">
        <v>139</v>
      </c>
      <c r="AW517" s="14" t="s">
        <v>31</v>
      </c>
      <c r="AX517" s="14" t="s">
        <v>83</v>
      </c>
      <c r="AY517" s="243" t="s">
        <v>132</v>
      </c>
    </row>
    <row r="518" spans="1:65" s="2" customFormat="1" ht="55.5" customHeight="1">
      <c r="A518" s="34"/>
      <c r="B518" s="35"/>
      <c r="C518" s="244" t="s">
        <v>455</v>
      </c>
      <c r="D518" s="244" t="s">
        <v>441</v>
      </c>
      <c r="E518" s="245" t="s">
        <v>698</v>
      </c>
      <c r="F518" s="246" t="s">
        <v>699</v>
      </c>
      <c r="G518" s="247" t="s">
        <v>427</v>
      </c>
      <c r="H518" s="248">
        <v>17.338000000000001</v>
      </c>
      <c r="I518" s="249"/>
      <c r="J518" s="250">
        <f>ROUND(I518*H518,2)</f>
        <v>0</v>
      </c>
      <c r="K518" s="246" t="s">
        <v>137</v>
      </c>
      <c r="L518" s="39"/>
      <c r="M518" s="251" t="s">
        <v>1</v>
      </c>
      <c r="N518" s="252" t="s">
        <v>40</v>
      </c>
      <c r="O518" s="71"/>
      <c r="P518" s="204">
        <f>O518*H518</f>
        <v>0</v>
      </c>
      <c r="Q518" s="204">
        <v>0</v>
      </c>
      <c r="R518" s="204">
        <f>Q518*H518</f>
        <v>0</v>
      </c>
      <c r="S518" s="204">
        <v>0</v>
      </c>
      <c r="T518" s="205">
        <f>S518*H518</f>
        <v>0</v>
      </c>
      <c r="U518" s="34"/>
      <c r="V518" s="34"/>
      <c r="W518" s="34"/>
      <c r="X518" s="34"/>
      <c r="Y518" s="34"/>
      <c r="Z518" s="34"/>
      <c r="AA518" s="34"/>
      <c r="AB518" s="34"/>
      <c r="AC518" s="34"/>
      <c r="AD518" s="34"/>
      <c r="AE518" s="34"/>
      <c r="AR518" s="206" t="s">
        <v>666</v>
      </c>
      <c r="AT518" s="206" t="s">
        <v>441</v>
      </c>
      <c r="AU518" s="206" t="s">
        <v>83</v>
      </c>
      <c r="AY518" s="17" t="s">
        <v>132</v>
      </c>
      <c r="BE518" s="207">
        <f>IF(N518="základní",J518,0)</f>
        <v>0</v>
      </c>
      <c r="BF518" s="207">
        <f>IF(N518="snížená",J518,0)</f>
        <v>0</v>
      </c>
      <c r="BG518" s="207">
        <f>IF(N518="zákl. přenesená",J518,0)</f>
        <v>0</v>
      </c>
      <c r="BH518" s="207">
        <f>IF(N518="sníž. přenesená",J518,0)</f>
        <v>0</v>
      </c>
      <c r="BI518" s="207">
        <f>IF(N518="nulová",J518,0)</f>
        <v>0</v>
      </c>
      <c r="BJ518" s="17" t="s">
        <v>83</v>
      </c>
      <c r="BK518" s="207">
        <f>ROUND(I518*H518,2)</f>
        <v>0</v>
      </c>
      <c r="BL518" s="17" t="s">
        <v>666</v>
      </c>
      <c r="BM518" s="206" t="s">
        <v>1451</v>
      </c>
    </row>
    <row r="519" spans="1:65" s="2" customFormat="1" ht="136.5">
      <c r="A519" s="34"/>
      <c r="B519" s="35"/>
      <c r="C519" s="36"/>
      <c r="D519" s="208" t="s">
        <v>141</v>
      </c>
      <c r="E519" s="36"/>
      <c r="F519" s="209" t="s">
        <v>701</v>
      </c>
      <c r="G519" s="36"/>
      <c r="H519" s="36"/>
      <c r="I519" s="115"/>
      <c r="J519" s="36"/>
      <c r="K519" s="36"/>
      <c r="L519" s="39"/>
      <c r="M519" s="210"/>
      <c r="N519" s="211"/>
      <c r="O519" s="71"/>
      <c r="P519" s="71"/>
      <c r="Q519" s="71"/>
      <c r="R519" s="71"/>
      <c r="S519" s="71"/>
      <c r="T519" s="72"/>
      <c r="U519" s="34"/>
      <c r="V519" s="34"/>
      <c r="W519" s="34"/>
      <c r="X519" s="34"/>
      <c r="Y519" s="34"/>
      <c r="Z519" s="34"/>
      <c r="AA519" s="34"/>
      <c r="AB519" s="34"/>
      <c r="AC519" s="34"/>
      <c r="AD519" s="34"/>
      <c r="AE519" s="34"/>
      <c r="AT519" s="17" t="s">
        <v>141</v>
      </c>
      <c r="AU519" s="17" t="s">
        <v>83</v>
      </c>
    </row>
    <row r="520" spans="1:65" s="12" customFormat="1" ht="11.25">
      <c r="B520" s="212"/>
      <c r="C520" s="213"/>
      <c r="D520" s="208" t="s">
        <v>142</v>
      </c>
      <c r="E520" s="214" t="s">
        <v>1</v>
      </c>
      <c r="F520" s="215" t="s">
        <v>702</v>
      </c>
      <c r="G520" s="213"/>
      <c r="H520" s="214" t="s">
        <v>1</v>
      </c>
      <c r="I520" s="216"/>
      <c r="J520" s="213"/>
      <c r="K520" s="213"/>
      <c r="L520" s="217"/>
      <c r="M520" s="218"/>
      <c r="N520" s="219"/>
      <c r="O520" s="219"/>
      <c r="P520" s="219"/>
      <c r="Q520" s="219"/>
      <c r="R520" s="219"/>
      <c r="S520" s="219"/>
      <c r="T520" s="220"/>
      <c r="AT520" s="221" t="s">
        <v>142</v>
      </c>
      <c r="AU520" s="221" t="s">
        <v>83</v>
      </c>
      <c r="AV520" s="12" t="s">
        <v>83</v>
      </c>
      <c r="AW520" s="12" t="s">
        <v>31</v>
      </c>
      <c r="AX520" s="12" t="s">
        <v>75</v>
      </c>
      <c r="AY520" s="221" t="s">
        <v>132</v>
      </c>
    </row>
    <row r="521" spans="1:65" s="13" customFormat="1" ht="11.25">
      <c r="B521" s="222"/>
      <c r="C521" s="223"/>
      <c r="D521" s="208" t="s">
        <v>142</v>
      </c>
      <c r="E521" s="224" t="s">
        <v>1</v>
      </c>
      <c r="F521" s="225" t="s">
        <v>1452</v>
      </c>
      <c r="G521" s="223"/>
      <c r="H521" s="226">
        <v>8.5359999999999996</v>
      </c>
      <c r="I521" s="227"/>
      <c r="J521" s="223"/>
      <c r="K521" s="223"/>
      <c r="L521" s="228"/>
      <c r="M521" s="229"/>
      <c r="N521" s="230"/>
      <c r="O521" s="230"/>
      <c r="P521" s="230"/>
      <c r="Q521" s="230"/>
      <c r="R521" s="230"/>
      <c r="S521" s="230"/>
      <c r="T521" s="231"/>
      <c r="AT521" s="232" t="s">
        <v>142</v>
      </c>
      <c r="AU521" s="232" t="s">
        <v>83</v>
      </c>
      <c r="AV521" s="13" t="s">
        <v>85</v>
      </c>
      <c r="AW521" s="13" t="s">
        <v>31</v>
      </c>
      <c r="AX521" s="13" t="s">
        <v>75</v>
      </c>
      <c r="AY521" s="232" t="s">
        <v>132</v>
      </c>
    </row>
    <row r="522" spans="1:65" s="12" customFormat="1" ht="11.25">
      <c r="B522" s="212"/>
      <c r="C522" s="213"/>
      <c r="D522" s="208" t="s">
        <v>142</v>
      </c>
      <c r="E522" s="214" t="s">
        <v>1</v>
      </c>
      <c r="F522" s="215" t="s">
        <v>1453</v>
      </c>
      <c r="G522" s="213"/>
      <c r="H522" s="214" t="s">
        <v>1</v>
      </c>
      <c r="I522" s="216"/>
      <c r="J522" s="213"/>
      <c r="K522" s="213"/>
      <c r="L522" s="217"/>
      <c r="M522" s="218"/>
      <c r="N522" s="219"/>
      <c r="O522" s="219"/>
      <c r="P522" s="219"/>
      <c r="Q522" s="219"/>
      <c r="R522" s="219"/>
      <c r="S522" s="219"/>
      <c r="T522" s="220"/>
      <c r="AT522" s="221" t="s">
        <v>142</v>
      </c>
      <c r="AU522" s="221" t="s">
        <v>83</v>
      </c>
      <c r="AV522" s="12" t="s">
        <v>83</v>
      </c>
      <c r="AW522" s="12" t="s">
        <v>31</v>
      </c>
      <c r="AX522" s="12" t="s">
        <v>75</v>
      </c>
      <c r="AY522" s="221" t="s">
        <v>132</v>
      </c>
    </row>
    <row r="523" spans="1:65" s="13" customFormat="1" ht="11.25">
      <c r="B523" s="222"/>
      <c r="C523" s="223"/>
      <c r="D523" s="208" t="s">
        <v>142</v>
      </c>
      <c r="E523" s="224" t="s">
        <v>1</v>
      </c>
      <c r="F523" s="225" t="s">
        <v>1454</v>
      </c>
      <c r="G523" s="223"/>
      <c r="H523" s="226">
        <v>8.8019999999999996</v>
      </c>
      <c r="I523" s="227"/>
      <c r="J523" s="223"/>
      <c r="K523" s="223"/>
      <c r="L523" s="228"/>
      <c r="M523" s="229"/>
      <c r="N523" s="230"/>
      <c r="O523" s="230"/>
      <c r="P523" s="230"/>
      <c r="Q523" s="230"/>
      <c r="R523" s="230"/>
      <c r="S523" s="230"/>
      <c r="T523" s="231"/>
      <c r="AT523" s="232" t="s">
        <v>142</v>
      </c>
      <c r="AU523" s="232" t="s">
        <v>83</v>
      </c>
      <c r="AV523" s="13" t="s">
        <v>85</v>
      </c>
      <c r="AW523" s="13" t="s">
        <v>31</v>
      </c>
      <c r="AX523" s="13" t="s">
        <v>75</v>
      </c>
      <c r="AY523" s="232" t="s">
        <v>132</v>
      </c>
    </row>
    <row r="524" spans="1:65" s="14" customFormat="1" ht="11.25">
      <c r="B524" s="233"/>
      <c r="C524" s="234"/>
      <c r="D524" s="208" t="s">
        <v>142</v>
      </c>
      <c r="E524" s="235" t="s">
        <v>1</v>
      </c>
      <c r="F524" s="236" t="s">
        <v>145</v>
      </c>
      <c r="G524" s="234"/>
      <c r="H524" s="237">
        <v>17.338000000000001</v>
      </c>
      <c r="I524" s="238"/>
      <c r="J524" s="234"/>
      <c r="K524" s="234"/>
      <c r="L524" s="239"/>
      <c r="M524" s="240"/>
      <c r="N524" s="241"/>
      <c r="O524" s="241"/>
      <c r="P524" s="241"/>
      <c r="Q524" s="241"/>
      <c r="R524" s="241"/>
      <c r="S524" s="241"/>
      <c r="T524" s="242"/>
      <c r="AT524" s="243" t="s">
        <v>142</v>
      </c>
      <c r="AU524" s="243" t="s">
        <v>83</v>
      </c>
      <c r="AV524" s="14" t="s">
        <v>139</v>
      </c>
      <c r="AW524" s="14" t="s">
        <v>31</v>
      </c>
      <c r="AX524" s="14" t="s">
        <v>83</v>
      </c>
      <c r="AY524" s="243" t="s">
        <v>132</v>
      </c>
    </row>
    <row r="525" spans="1:65" s="2" customFormat="1" ht="55.5" customHeight="1">
      <c r="A525" s="34"/>
      <c r="B525" s="35"/>
      <c r="C525" s="244" t="s">
        <v>463</v>
      </c>
      <c r="D525" s="244" t="s">
        <v>441</v>
      </c>
      <c r="E525" s="245" t="s">
        <v>1256</v>
      </c>
      <c r="F525" s="246" t="s">
        <v>1257</v>
      </c>
      <c r="G525" s="247" t="s">
        <v>427</v>
      </c>
      <c r="H525" s="248">
        <v>14.298</v>
      </c>
      <c r="I525" s="249"/>
      <c r="J525" s="250">
        <f>ROUND(I525*H525,2)</f>
        <v>0</v>
      </c>
      <c r="K525" s="246" t="s">
        <v>137</v>
      </c>
      <c r="L525" s="39"/>
      <c r="M525" s="251" t="s">
        <v>1</v>
      </c>
      <c r="N525" s="252" t="s">
        <v>40</v>
      </c>
      <c r="O525" s="71"/>
      <c r="P525" s="204">
        <f>O525*H525</f>
        <v>0</v>
      </c>
      <c r="Q525" s="204">
        <v>0</v>
      </c>
      <c r="R525" s="204">
        <f>Q525*H525</f>
        <v>0</v>
      </c>
      <c r="S525" s="204">
        <v>0</v>
      </c>
      <c r="T525" s="205">
        <f>S525*H525</f>
        <v>0</v>
      </c>
      <c r="U525" s="34"/>
      <c r="V525" s="34"/>
      <c r="W525" s="34"/>
      <c r="X525" s="34"/>
      <c r="Y525" s="34"/>
      <c r="Z525" s="34"/>
      <c r="AA525" s="34"/>
      <c r="AB525" s="34"/>
      <c r="AC525" s="34"/>
      <c r="AD525" s="34"/>
      <c r="AE525" s="34"/>
      <c r="AR525" s="206" t="s">
        <v>666</v>
      </c>
      <c r="AT525" s="206" t="s">
        <v>441</v>
      </c>
      <c r="AU525" s="206" t="s">
        <v>83</v>
      </c>
      <c r="AY525" s="17" t="s">
        <v>132</v>
      </c>
      <c r="BE525" s="207">
        <f>IF(N525="základní",J525,0)</f>
        <v>0</v>
      </c>
      <c r="BF525" s="207">
        <f>IF(N525="snížená",J525,0)</f>
        <v>0</v>
      </c>
      <c r="BG525" s="207">
        <f>IF(N525="zákl. přenesená",J525,0)</f>
        <v>0</v>
      </c>
      <c r="BH525" s="207">
        <f>IF(N525="sníž. přenesená",J525,0)</f>
        <v>0</v>
      </c>
      <c r="BI525" s="207">
        <f>IF(N525="nulová",J525,0)</f>
        <v>0</v>
      </c>
      <c r="BJ525" s="17" t="s">
        <v>83</v>
      </c>
      <c r="BK525" s="207">
        <f>ROUND(I525*H525,2)</f>
        <v>0</v>
      </c>
      <c r="BL525" s="17" t="s">
        <v>666</v>
      </c>
      <c r="BM525" s="206" t="s">
        <v>1455</v>
      </c>
    </row>
    <row r="526" spans="1:65" s="2" customFormat="1" ht="136.5">
      <c r="A526" s="34"/>
      <c r="B526" s="35"/>
      <c r="C526" s="36"/>
      <c r="D526" s="208" t="s">
        <v>141</v>
      </c>
      <c r="E526" s="36"/>
      <c r="F526" s="209" t="s">
        <v>1259</v>
      </c>
      <c r="G526" s="36"/>
      <c r="H526" s="36"/>
      <c r="I526" s="115"/>
      <c r="J526" s="36"/>
      <c r="K526" s="36"/>
      <c r="L526" s="39"/>
      <c r="M526" s="210"/>
      <c r="N526" s="211"/>
      <c r="O526" s="71"/>
      <c r="P526" s="71"/>
      <c r="Q526" s="71"/>
      <c r="R526" s="71"/>
      <c r="S526" s="71"/>
      <c r="T526" s="72"/>
      <c r="U526" s="34"/>
      <c r="V526" s="34"/>
      <c r="W526" s="34"/>
      <c r="X526" s="34"/>
      <c r="Y526" s="34"/>
      <c r="Z526" s="34"/>
      <c r="AA526" s="34"/>
      <c r="AB526" s="34"/>
      <c r="AC526" s="34"/>
      <c r="AD526" s="34"/>
      <c r="AE526" s="34"/>
      <c r="AT526" s="17" t="s">
        <v>141</v>
      </c>
      <c r="AU526" s="17" t="s">
        <v>83</v>
      </c>
    </row>
    <row r="527" spans="1:65" s="12" customFormat="1" ht="11.25">
      <c r="B527" s="212"/>
      <c r="C527" s="213"/>
      <c r="D527" s="208" t="s">
        <v>142</v>
      </c>
      <c r="E527" s="214" t="s">
        <v>1</v>
      </c>
      <c r="F527" s="215" t="s">
        <v>1254</v>
      </c>
      <c r="G527" s="213"/>
      <c r="H527" s="214" t="s">
        <v>1</v>
      </c>
      <c r="I527" s="216"/>
      <c r="J527" s="213"/>
      <c r="K527" s="213"/>
      <c r="L527" s="217"/>
      <c r="M527" s="218"/>
      <c r="N527" s="219"/>
      <c r="O527" s="219"/>
      <c r="P527" s="219"/>
      <c r="Q527" s="219"/>
      <c r="R527" s="219"/>
      <c r="S527" s="219"/>
      <c r="T527" s="220"/>
      <c r="AT527" s="221" t="s">
        <v>142</v>
      </c>
      <c r="AU527" s="221" t="s">
        <v>83</v>
      </c>
      <c r="AV527" s="12" t="s">
        <v>83</v>
      </c>
      <c r="AW527" s="12" t="s">
        <v>31</v>
      </c>
      <c r="AX527" s="12" t="s">
        <v>75</v>
      </c>
      <c r="AY527" s="221" t="s">
        <v>132</v>
      </c>
    </row>
    <row r="528" spans="1:65" s="13" customFormat="1" ht="11.25">
      <c r="B528" s="222"/>
      <c r="C528" s="223"/>
      <c r="D528" s="208" t="s">
        <v>142</v>
      </c>
      <c r="E528" s="224" t="s">
        <v>1</v>
      </c>
      <c r="F528" s="225" t="s">
        <v>1456</v>
      </c>
      <c r="G528" s="223"/>
      <c r="H528" s="226">
        <v>5.4960000000000004</v>
      </c>
      <c r="I528" s="227"/>
      <c r="J528" s="223"/>
      <c r="K528" s="223"/>
      <c r="L528" s="228"/>
      <c r="M528" s="229"/>
      <c r="N528" s="230"/>
      <c r="O528" s="230"/>
      <c r="P528" s="230"/>
      <c r="Q528" s="230"/>
      <c r="R528" s="230"/>
      <c r="S528" s="230"/>
      <c r="T528" s="231"/>
      <c r="AT528" s="232" t="s">
        <v>142</v>
      </c>
      <c r="AU528" s="232" t="s">
        <v>83</v>
      </c>
      <c r="AV528" s="13" t="s">
        <v>85</v>
      </c>
      <c r="AW528" s="13" t="s">
        <v>31</v>
      </c>
      <c r="AX528" s="13" t="s">
        <v>75</v>
      </c>
      <c r="AY528" s="232" t="s">
        <v>132</v>
      </c>
    </row>
    <row r="529" spans="1:65" s="12" customFormat="1" ht="11.25">
      <c r="B529" s="212"/>
      <c r="C529" s="213"/>
      <c r="D529" s="208" t="s">
        <v>142</v>
      </c>
      <c r="E529" s="214" t="s">
        <v>1</v>
      </c>
      <c r="F529" s="215" t="s">
        <v>1260</v>
      </c>
      <c r="G529" s="213"/>
      <c r="H529" s="214" t="s">
        <v>1</v>
      </c>
      <c r="I529" s="216"/>
      <c r="J529" s="213"/>
      <c r="K529" s="213"/>
      <c r="L529" s="217"/>
      <c r="M529" s="218"/>
      <c r="N529" s="219"/>
      <c r="O529" s="219"/>
      <c r="P529" s="219"/>
      <c r="Q529" s="219"/>
      <c r="R529" s="219"/>
      <c r="S529" s="219"/>
      <c r="T529" s="220"/>
      <c r="AT529" s="221" t="s">
        <v>142</v>
      </c>
      <c r="AU529" s="221" t="s">
        <v>83</v>
      </c>
      <c r="AV529" s="12" t="s">
        <v>83</v>
      </c>
      <c r="AW529" s="12" t="s">
        <v>31</v>
      </c>
      <c r="AX529" s="12" t="s">
        <v>75</v>
      </c>
      <c r="AY529" s="221" t="s">
        <v>132</v>
      </c>
    </row>
    <row r="530" spans="1:65" s="13" customFormat="1" ht="11.25">
      <c r="B530" s="222"/>
      <c r="C530" s="223"/>
      <c r="D530" s="208" t="s">
        <v>142</v>
      </c>
      <c r="E530" s="224" t="s">
        <v>1</v>
      </c>
      <c r="F530" s="225" t="s">
        <v>1454</v>
      </c>
      <c r="G530" s="223"/>
      <c r="H530" s="226">
        <v>8.8019999999999996</v>
      </c>
      <c r="I530" s="227"/>
      <c r="J530" s="223"/>
      <c r="K530" s="223"/>
      <c r="L530" s="228"/>
      <c r="M530" s="229"/>
      <c r="N530" s="230"/>
      <c r="O530" s="230"/>
      <c r="P530" s="230"/>
      <c r="Q530" s="230"/>
      <c r="R530" s="230"/>
      <c r="S530" s="230"/>
      <c r="T530" s="231"/>
      <c r="AT530" s="232" t="s">
        <v>142</v>
      </c>
      <c r="AU530" s="232" t="s">
        <v>83</v>
      </c>
      <c r="AV530" s="13" t="s">
        <v>85</v>
      </c>
      <c r="AW530" s="13" t="s">
        <v>31</v>
      </c>
      <c r="AX530" s="13" t="s">
        <v>75</v>
      </c>
      <c r="AY530" s="232" t="s">
        <v>132</v>
      </c>
    </row>
    <row r="531" spans="1:65" s="14" customFormat="1" ht="11.25">
      <c r="B531" s="233"/>
      <c r="C531" s="234"/>
      <c r="D531" s="208" t="s">
        <v>142</v>
      </c>
      <c r="E531" s="235" t="s">
        <v>1</v>
      </c>
      <c r="F531" s="236" t="s">
        <v>145</v>
      </c>
      <c r="G531" s="234"/>
      <c r="H531" s="237">
        <v>14.298</v>
      </c>
      <c r="I531" s="238"/>
      <c r="J531" s="234"/>
      <c r="K531" s="234"/>
      <c r="L531" s="239"/>
      <c r="M531" s="240"/>
      <c r="N531" s="241"/>
      <c r="O531" s="241"/>
      <c r="P531" s="241"/>
      <c r="Q531" s="241"/>
      <c r="R531" s="241"/>
      <c r="S531" s="241"/>
      <c r="T531" s="242"/>
      <c r="AT531" s="243" t="s">
        <v>142</v>
      </c>
      <c r="AU531" s="243" t="s">
        <v>83</v>
      </c>
      <c r="AV531" s="14" t="s">
        <v>139</v>
      </c>
      <c r="AW531" s="14" t="s">
        <v>31</v>
      </c>
      <c r="AX531" s="14" t="s">
        <v>83</v>
      </c>
      <c r="AY531" s="243" t="s">
        <v>132</v>
      </c>
    </row>
    <row r="532" spans="1:65" s="2" customFormat="1" ht="21.75" customHeight="1">
      <c r="A532" s="34"/>
      <c r="B532" s="35"/>
      <c r="C532" s="244" t="s">
        <v>470</v>
      </c>
      <c r="D532" s="244" t="s">
        <v>441</v>
      </c>
      <c r="E532" s="245" t="s">
        <v>719</v>
      </c>
      <c r="F532" s="246" t="s">
        <v>720</v>
      </c>
      <c r="G532" s="247" t="s">
        <v>427</v>
      </c>
      <c r="H532" s="248">
        <v>23.76</v>
      </c>
      <c r="I532" s="249"/>
      <c r="J532" s="250">
        <f>ROUND(I532*H532,2)</f>
        <v>0</v>
      </c>
      <c r="K532" s="246" t="s">
        <v>137</v>
      </c>
      <c r="L532" s="39"/>
      <c r="M532" s="251" t="s">
        <v>1</v>
      </c>
      <c r="N532" s="252" t="s">
        <v>40</v>
      </c>
      <c r="O532" s="71"/>
      <c r="P532" s="204">
        <f>O532*H532</f>
        <v>0</v>
      </c>
      <c r="Q532" s="204">
        <v>0</v>
      </c>
      <c r="R532" s="204">
        <f>Q532*H532</f>
        <v>0</v>
      </c>
      <c r="S532" s="204">
        <v>0</v>
      </c>
      <c r="T532" s="205">
        <f>S532*H532</f>
        <v>0</v>
      </c>
      <c r="U532" s="34"/>
      <c r="V532" s="34"/>
      <c r="W532" s="34"/>
      <c r="X532" s="34"/>
      <c r="Y532" s="34"/>
      <c r="Z532" s="34"/>
      <c r="AA532" s="34"/>
      <c r="AB532" s="34"/>
      <c r="AC532" s="34"/>
      <c r="AD532" s="34"/>
      <c r="AE532" s="34"/>
      <c r="AR532" s="206" t="s">
        <v>666</v>
      </c>
      <c r="AT532" s="206" t="s">
        <v>441</v>
      </c>
      <c r="AU532" s="206" t="s">
        <v>83</v>
      </c>
      <c r="AY532" s="17" t="s">
        <v>132</v>
      </c>
      <c r="BE532" s="207">
        <f>IF(N532="základní",J532,0)</f>
        <v>0</v>
      </c>
      <c r="BF532" s="207">
        <f>IF(N532="snížená",J532,0)</f>
        <v>0</v>
      </c>
      <c r="BG532" s="207">
        <f>IF(N532="zákl. přenesená",J532,0)</f>
        <v>0</v>
      </c>
      <c r="BH532" s="207">
        <f>IF(N532="sníž. přenesená",J532,0)</f>
        <v>0</v>
      </c>
      <c r="BI532" s="207">
        <f>IF(N532="nulová",J532,0)</f>
        <v>0</v>
      </c>
      <c r="BJ532" s="17" t="s">
        <v>83</v>
      </c>
      <c r="BK532" s="207">
        <f>ROUND(I532*H532,2)</f>
        <v>0</v>
      </c>
      <c r="BL532" s="17" t="s">
        <v>666</v>
      </c>
      <c r="BM532" s="206" t="s">
        <v>1457</v>
      </c>
    </row>
    <row r="533" spans="1:65" s="2" customFormat="1" ht="48.75">
      <c r="A533" s="34"/>
      <c r="B533" s="35"/>
      <c r="C533" s="36"/>
      <c r="D533" s="208" t="s">
        <v>141</v>
      </c>
      <c r="E533" s="36"/>
      <c r="F533" s="209" t="s">
        <v>722</v>
      </c>
      <c r="G533" s="36"/>
      <c r="H533" s="36"/>
      <c r="I533" s="115"/>
      <c r="J533" s="36"/>
      <c r="K533" s="36"/>
      <c r="L533" s="39"/>
      <c r="M533" s="210"/>
      <c r="N533" s="211"/>
      <c r="O533" s="71"/>
      <c r="P533" s="71"/>
      <c r="Q533" s="71"/>
      <c r="R533" s="71"/>
      <c r="S533" s="71"/>
      <c r="T533" s="72"/>
      <c r="U533" s="34"/>
      <c r="V533" s="34"/>
      <c r="W533" s="34"/>
      <c r="X533" s="34"/>
      <c r="Y533" s="34"/>
      <c r="Z533" s="34"/>
      <c r="AA533" s="34"/>
      <c r="AB533" s="34"/>
      <c r="AC533" s="34"/>
      <c r="AD533" s="34"/>
      <c r="AE533" s="34"/>
      <c r="AT533" s="17" t="s">
        <v>141</v>
      </c>
      <c r="AU533" s="17" t="s">
        <v>83</v>
      </c>
    </row>
    <row r="534" spans="1:65" s="12" customFormat="1" ht="11.25">
      <c r="B534" s="212"/>
      <c r="C534" s="213"/>
      <c r="D534" s="208" t="s">
        <v>142</v>
      </c>
      <c r="E534" s="214" t="s">
        <v>1</v>
      </c>
      <c r="F534" s="215" t="s">
        <v>1449</v>
      </c>
      <c r="G534" s="213"/>
      <c r="H534" s="214" t="s">
        <v>1</v>
      </c>
      <c r="I534" s="216"/>
      <c r="J534" s="213"/>
      <c r="K534" s="213"/>
      <c r="L534" s="217"/>
      <c r="M534" s="218"/>
      <c r="N534" s="219"/>
      <c r="O534" s="219"/>
      <c r="P534" s="219"/>
      <c r="Q534" s="219"/>
      <c r="R534" s="219"/>
      <c r="S534" s="219"/>
      <c r="T534" s="220"/>
      <c r="AT534" s="221" t="s">
        <v>142</v>
      </c>
      <c r="AU534" s="221" t="s">
        <v>83</v>
      </c>
      <c r="AV534" s="12" t="s">
        <v>83</v>
      </c>
      <c r="AW534" s="12" t="s">
        <v>31</v>
      </c>
      <c r="AX534" s="12" t="s">
        <v>75</v>
      </c>
      <c r="AY534" s="221" t="s">
        <v>132</v>
      </c>
    </row>
    <row r="535" spans="1:65" s="13" customFormat="1" ht="11.25">
      <c r="B535" s="222"/>
      <c r="C535" s="223"/>
      <c r="D535" s="208" t="s">
        <v>142</v>
      </c>
      <c r="E535" s="224" t="s">
        <v>1</v>
      </c>
      <c r="F535" s="225" t="s">
        <v>1450</v>
      </c>
      <c r="G535" s="223"/>
      <c r="H535" s="226">
        <v>23.76</v>
      </c>
      <c r="I535" s="227"/>
      <c r="J535" s="223"/>
      <c r="K535" s="223"/>
      <c r="L535" s="228"/>
      <c r="M535" s="229"/>
      <c r="N535" s="230"/>
      <c r="O535" s="230"/>
      <c r="P535" s="230"/>
      <c r="Q535" s="230"/>
      <c r="R535" s="230"/>
      <c r="S535" s="230"/>
      <c r="T535" s="231"/>
      <c r="AT535" s="232" t="s">
        <v>142</v>
      </c>
      <c r="AU535" s="232" t="s">
        <v>83</v>
      </c>
      <c r="AV535" s="13" t="s">
        <v>85</v>
      </c>
      <c r="AW535" s="13" t="s">
        <v>31</v>
      </c>
      <c r="AX535" s="13" t="s">
        <v>75</v>
      </c>
      <c r="AY535" s="232" t="s">
        <v>132</v>
      </c>
    </row>
    <row r="536" spans="1:65" s="14" customFormat="1" ht="11.25">
      <c r="B536" s="233"/>
      <c r="C536" s="234"/>
      <c r="D536" s="208" t="s">
        <v>142</v>
      </c>
      <c r="E536" s="235" t="s">
        <v>1</v>
      </c>
      <c r="F536" s="236" t="s">
        <v>145</v>
      </c>
      <c r="G536" s="234"/>
      <c r="H536" s="237">
        <v>23.76</v>
      </c>
      <c r="I536" s="238"/>
      <c r="J536" s="234"/>
      <c r="K536" s="234"/>
      <c r="L536" s="239"/>
      <c r="M536" s="240"/>
      <c r="N536" s="241"/>
      <c r="O536" s="241"/>
      <c r="P536" s="241"/>
      <c r="Q536" s="241"/>
      <c r="R536" s="241"/>
      <c r="S536" s="241"/>
      <c r="T536" s="242"/>
      <c r="AT536" s="243" t="s">
        <v>142</v>
      </c>
      <c r="AU536" s="243" t="s">
        <v>83</v>
      </c>
      <c r="AV536" s="14" t="s">
        <v>139</v>
      </c>
      <c r="AW536" s="14" t="s">
        <v>31</v>
      </c>
      <c r="AX536" s="14" t="s">
        <v>83</v>
      </c>
      <c r="AY536" s="243" t="s">
        <v>132</v>
      </c>
    </row>
    <row r="537" spans="1:65" s="2" customFormat="1" ht="21.75" customHeight="1">
      <c r="A537" s="34"/>
      <c r="B537" s="35"/>
      <c r="C537" s="244" t="s">
        <v>477</v>
      </c>
      <c r="D537" s="244" t="s">
        <v>441</v>
      </c>
      <c r="E537" s="245" t="s">
        <v>724</v>
      </c>
      <c r="F537" s="246" t="s">
        <v>725</v>
      </c>
      <c r="G537" s="247" t="s">
        <v>427</v>
      </c>
      <c r="H537" s="248">
        <v>8.5359999999999996</v>
      </c>
      <c r="I537" s="249"/>
      <c r="J537" s="250">
        <f>ROUND(I537*H537,2)</f>
        <v>0</v>
      </c>
      <c r="K537" s="246" t="s">
        <v>137</v>
      </c>
      <c r="L537" s="39"/>
      <c r="M537" s="251" t="s">
        <v>1</v>
      </c>
      <c r="N537" s="252" t="s">
        <v>40</v>
      </c>
      <c r="O537" s="71"/>
      <c r="P537" s="204">
        <f>O537*H537</f>
        <v>0</v>
      </c>
      <c r="Q537" s="204">
        <v>0</v>
      </c>
      <c r="R537" s="204">
        <f>Q537*H537</f>
        <v>0</v>
      </c>
      <c r="S537" s="204">
        <v>0</v>
      </c>
      <c r="T537" s="205">
        <f>S537*H537</f>
        <v>0</v>
      </c>
      <c r="U537" s="34"/>
      <c r="V537" s="34"/>
      <c r="W537" s="34"/>
      <c r="X537" s="34"/>
      <c r="Y537" s="34"/>
      <c r="Z537" s="34"/>
      <c r="AA537" s="34"/>
      <c r="AB537" s="34"/>
      <c r="AC537" s="34"/>
      <c r="AD537" s="34"/>
      <c r="AE537" s="34"/>
      <c r="AR537" s="206" t="s">
        <v>666</v>
      </c>
      <c r="AT537" s="206" t="s">
        <v>441</v>
      </c>
      <c r="AU537" s="206" t="s">
        <v>83</v>
      </c>
      <c r="AY537" s="17" t="s">
        <v>132</v>
      </c>
      <c r="BE537" s="207">
        <f>IF(N537="základní",J537,0)</f>
        <v>0</v>
      </c>
      <c r="BF537" s="207">
        <f>IF(N537="snížená",J537,0)</f>
        <v>0</v>
      </c>
      <c r="BG537" s="207">
        <f>IF(N537="zákl. přenesená",J537,0)</f>
        <v>0</v>
      </c>
      <c r="BH537" s="207">
        <f>IF(N537="sníž. přenesená",J537,0)</f>
        <v>0</v>
      </c>
      <c r="BI537" s="207">
        <f>IF(N537="nulová",J537,0)</f>
        <v>0</v>
      </c>
      <c r="BJ537" s="17" t="s">
        <v>83</v>
      </c>
      <c r="BK537" s="207">
        <f>ROUND(I537*H537,2)</f>
        <v>0</v>
      </c>
      <c r="BL537" s="17" t="s">
        <v>666</v>
      </c>
      <c r="BM537" s="206" t="s">
        <v>1458</v>
      </c>
    </row>
    <row r="538" spans="1:65" s="2" customFormat="1" ht="58.5">
      <c r="A538" s="34"/>
      <c r="B538" s="35"/>
      <c r="C538" s="36"/>
      <c r="D538" s="208" t="s">
        <v>141</v>
      </c>
      <c r="E538" s="36"/>
      <c r="F538" s="209" t="s">
        <v>727</v>
      </c>
      <c r="G538" s="36"/>
      <c r="H538" s="36"/>
      <c r="I538" s="115"/>
      <c r="J538" s="36"/>
      <c r="K538" s="36"/>
      <c r="L538" s="39"/>
      <c r="M538" s="210"/>
      <c r="N538" s="211"/>
      <c r="O538" s="71"/>
      <c r="P538" s="71"/>
      <c r="Q538" s="71"/>
      <c r="R538" s="71"/>
      <c r="S538" s="71"/>
      <c r="T538" s="72"/>
      <c r="U538" s="34"/>
      <c r="V538" s="34"/>
      <c r="W538" s="34"/>
      <c r="X538" s="34"/>
      <c r="Y538" s="34"/>
      <c r="Z538" s="34"/>
      <c r="AA538" s="34"/>
      <c r="AB538" s="34"/>
      <c r="AC538" s="34"/>
      <c r="AD538" s="34"/>
      <c r="AE538" s="34"/>
      <c r="AT538" s="17" t="s">
        <v>141</v>
      </c>
      <c r="AU538" s="17" t="s">
        <v>83</v>
      </c>
    </row>
    <row r="539" spans="1:65" s="13" customFormat="1" ht="11.25">
      <c r="B539" s="222"/>
      <c r="C539" s="223"/>
      <c r="D539" s="208" t="s">
        <v>142</v>
      </c>
      <c r="E539" s="224" t="s">
        <v>1</v>
      </c>
      <c r="F539" s="225" t="s">
        <v>1459</v>
      </c>
      <c r="G539" s="223"/>
      <c r="H539" s="226">
        <v>8.5359999999999996</v>
      </c>
      <c r="I539" s="227"/>
      <c r="J539" s="223"/>
      <c r="K539" s="223"/>
      <c r="L539" s="228"/>
      <c r="M539" s="229"/>
      <c r="N539" s="230"/>
      <c r="O539" s="230"/>
      <c r="P539" s="230"/>
      <c r="Q539" s="230"/>
      <c r="R539" s="230"/>
      <c r="S539" s="230"/>
      <c r="T539" s="231"/>
      <c r="AT539" s="232" t="s">
        <v>142</v>
      </c>
      <c r="AU539" s="232" t="s">
        <v>83</v>
      </c>
      <c r="AV539" s="13" t="s">
        <v>85</v>
      </c>
      <c r="AW539" s="13" t="s">
        <v>31</v>
      </c>
      <c r="AX539" s="13" t="s">
        <v>75</v>
      </c>
      <c r="AY539" s="232" t="s">
        <v>132</v>
      </c>
    </row>
    <row r="540" spans="1:65" s="14" customFormat="1" ht="11.25">
      <c r="B540" s="233"/>
      <c r="C540" s="234"/>
      <c r="D540" s="208" t="s">
        <v>142</v>
      </c>
      <c r="E540" s="235" t="s">
        <v>1</v>
      </c>
      <c r="F540" s="236" t="s">
        <v>145</v>
      </c>
      <c r="G540" s="234"/>
      <c r="H540" s="237">
        <v>8.5359999999999996</v>
      </c>
      <c r="I540" s="238"/>
      <c r="J540" s="234"/>
      <c r="K540" s="234"/>
      <c r="L540" s="239"/>
      <c r="M540" s="240"/>
      <c r="N540" s="241"/>
      <c r="O540" s="241"/>
      <c r="P540" s="241"/>
      <c r="Q540" s="241"/>
      <c r="R540" s="241"/>
      <c r="S540" s="241"/>
      <c r="T540" s="242"/>
      <c r="AT540" s="243" t="s">
        <v>142</v>
      </c>
      <c r="AU540" s="243" t="s">
        <v>83</v>
      </c>
      <c r="AV540" s="14" t="s">
        <v>139</v>
      </c>
      <c r="AW540" s="14" t="s">
        <v>31</v>
      </c>
      <c r="AX540" s="14" t="s">
        <v>83</v>
      </c>
      <c r="AY540" s="243" t="s">
        <v>132</v>
      </c>
    </row>
    <row r="541" spans="1:65" s="2" customFormat="1" ht="21.75" customHeight="1">
      <c r="A541" s="34"/>
      <c r="B541" s="35"/>
      <c r="C541" s="244" t="s">
        <v>484</v>
      </c>
      <c r="D541" s="244" t="s">
        <v>441</v>
      </c>
      <c r="E541" s="245" t="s">
        <v>731</v>
      </c>
      <c r="F541" s="246" t="s">
        <v>732</v>
      </c>
      <c r="G541" s="247" t="s">
        <v>427</v>
      </c>
      <c r="H541" s="248">
        <v>0.11600000000000001</v>
      </c>
      <c r="I541" s="249"/>
      <c r="J541" s="250">
        <f>ROUND(I541*H541,2)</f>
        <v>0</v>
      </c>
      <c r="K541" s="246" t="s">
        <v>137</v>
      </c>
      <c r="L541" s="39"/>
      <c r="M541" s="251" t="s">
        <v>1</v>
      </c>
      <c r="N541" s="252" t="s">
        <v>40</v>
      </c>
      <c r="O541" s="71"/>
      <c r="P541" s="204">
        <f>O541*H541</f>
        <v>0</v>
      </c>
      <c r="Q541" s="204">
        <v>0</v>
      </c>
      <c r="R541" s="204">
        <f>Q541*H541</f>
        <v>0</v>
      </c>
      <c r="S541" s="204">
        <v>0</v>
      </c>
      <c r="T541" s="205">
        <f>S541*H541</f>
        <v>0</v>
      </c>
      <c r="U541" s="34"/>
      <c r="V541" s="34"/>
      <c r="W541" s="34"/>
      <c r="X541" s="34"/>
      <c r="Y541" s="34"/>
      <c r="Z541" s="34"/>
      <c r="AA541" s="34"/>
      <c r="AB541" s="34"/>
      <c r="AC541" s="34"/>
      <c r="AD541" s="34"/>
      <c r="AE541" s="34"/>
      <c r="AR541" s="206" t="s">
        <v>139</v>
      </c>
      <c r="AT541" s="206" t="s">
        <v>441</v>
      </c>
      <c r="AU541" s="206" t="s">
        <v>83</v>
      </c>
      <c r="AY541" s="17" t="s">
        <v>132</v>
      </c>
      <c r="BE541" s="207">
        <f>IF(N541="základní",J541,0)</f>
        <v>0</v>
      </c>
      <c r="BF541" s="207">
        <f>IF(N541="snížená",J541,0)</f>
        <v>0</v>
      </c>
      <c r="BG541" s="207">
        <f>IF(N541="zákl. přenesená",J541,0)</f>
        <v>0</v>
      </c>
      <c r="BH541" s="207">
        <f>IF(N541="sníž. přenesená",J541,0)</f>
        <v>0</v>
      </c>
      <c r="BI541" s="207">
        <f>IF(N541="nulová",J541,0)</f>
        <v>0</v>
      </c>
      <c r="BJ541" s="17" t="s">
        <v>83</v>
      </c>
      <c r="BK541" s="207">
        <f>ROUND(I541*H541,2)</f>
        <v>0</v>
      </c>
      <c r="BL541" s="17" t="s">
        <v>139</v>
      </c>
      <c r="BM541" s="206" t="s">
        <v>1460</v>
      </c>
    </row>
    <row r="542" spans="1:65" s="2" customFormat="1" ht="48.75">
      <c r="A542" s="34"/>
      <c r="B542" s="35"/>
      <c r="C542" s="36"/>
      <c r="D542" s="208" t="s">
        <v>141</v>
      </c>
      <c r="E542" s="36"/>
      <c r="F542" s="209" t="s">
        <v>734</v>
      </c>
      <c r="G542" s="36"/>
      <c r="H542" s="36"/>
      <c r="I542" s="115"/>
      <c r="J542" s="36"/>
      <c r="K542" s="36"/>
      <c r="L542" s="39"/>
      <c r="M542" s="210"/>
      <c r="N542" s="211"/>
      <c r="O542" s="71"/>
      <c r="P542" s="71"/>
      <c r="Q542" s="71"/>
      <c r="R542" s="71"/>
      <c r="S542" s="71"/>
      <c r="T542" s="72"/>
      <c r="U542" s="34"/>
      <c r="V542" s="34"/>
      <c r="W542" s="34"/>
      <c r="X542" s="34"/>
      <c r="Y542" s="34"/>
      <c r="Z542" s="34"/>
      <c r="AA542" s="34"/>
      <c r="AB542" s="34"/>
      <c r="AC542" s="34"/>
      <c r="AD542" s="34"/>
      <c r="AE542" s="34"/>
      <c r="AT542" s="17" t="s">
        <v>141</v>
      </c>
      <c r="AU542" s="17" t="s">
        <v>83</v>
      </c>
    </row>
    <row r="543" spans="1:65" s="13" customFormat="1" ht="11.25">
      <c r="B543" s="222"/>
      <c r="C543" s="223"/>
      <c r="D543" s="208" t="s">
        <v>142</v>
      </c>
      <c r="E543" s="224" t="s">
        <v>1</v>
      </c>
      <c r="F543" s="225" t="s">
        <v>1446</v>
      </c>
      <c r="G543" s="223"/>
      <c r="H543" s="226">
        <v>0.11600000000000001</v>
      </c>
      <c r="I543" s="227"/>
      <c r="J543" s="223"/>
      <c r="K543" s="223"/>
      <c r="L543" s="228"/>
      <c r="M543" s="229"/>
      <c r="N543" s="230"/>
      <c r="O543" s="230"/>
      <c r="P543" s="230"/>
      <c r="Q543" s="230"/>
      <c r="R543" s="230"/>
      <c r="S543" s="230"/>
      <c r="T543" s="231"/>
      <c r="AT543" s="232" t="s">
        <v>142</v>
      </c>
      <c r="AU543" s="232" t="s">
        <v>83</v>
      </c>
      <c r="AV543" s="13" t="s">
        <v>85</v>
      </c>
      <c r="AW543" s="13" t="s">
        <v>31</v>
      </c>
      <c r="AX543" s="13" t="s">
        <v>75</v>
      </c>
      <c r="AY543" s="232" t="s">
        <v>132</v>
      </c>
    </row>
    <row r="544" spans="1:65" s="14" customFormat="1" ht="11.25">
      <c r="B544" s="233"/>
      <c r="C544" s="234"/>
      <c r="D544" s="208" t="s">
        <v>142</v>
      </c>
      <c r="E544" s="235" t="s">
        <v>1</v>
      </c>
      <c r="F544" s="236" t="s">
        <v>145</v>
      </c>
      <c r="G544" s="234"/>
      <c r="H544" s="237">
        <v>0.11600000000000001</v>
      </c>
      <c r="I544" s="238"/>
      <c r="J544" s="234"/>
      <c r="K544" s="234"/>
      <c r="L544" s="239"/>
      <c r="M544" s="240"/>
      <c r="N544" s="241"/>
      <c r="O544" s="241"/>
      <c r="P544" s="241"/>
      <c r="Q544" s="241"/>
      <c r="R544" s="241"/>
      <c r="S544" s="241"/>
      <c r="T544" s="242"/>
      <c r="AT544" s="243" t="s">
        <v>142</v>
      </c>
      <c r="AU544" s="243" t="s">
        <v>83</v>
      </c>
      <c r="AV544" s="14" t="s">
        <v>139</v>
      </c>
      <c r="AW544" s="14" t="s">
        <v>31</v>
      </c>
      <c r="AX544" s="14" t="s">
        <v>83</v>
      </c>
      <c r="AY544" s="243" t="s">
        <v>132</v>
      </c>
    </row>
    <row r="545" spans="1:65" s="2" customFormat="1" ht="21.75" customHeight="1">
      <c r="A545" s="34"/>
      <c r="B545" s="35"/>
      <c r="C545" s="244" t="s">
        <v>489</v>
      </c>
      <c r="D545" s="244" t="s">
        <v>441</v>
      </c>
      <c r="E545" s="245" t="s">
        <v>1265</v>
      </c>
      <c r="F545" s="246" t="s">
        <v>1266</v>
      </c>
      <c r="G545" s="247" t="s">
        <v>427</v>
      </c>
      <c r="H545" s="248">
        <v>78.477000000000004</v>
      </c>
      <c r="I545" s="249"/>
      <c r="J545" s="250">
        <f>ROUND(I545*H545,2)</f>
        <v>0</v>
      </c>
      <c r="K545" s="246" t="s">
        <v>137</v>
      </c>
      <c r="L545" s="39"/>
      <c r="M545" s="251" t="s">
        <v>1</v>
      </c>
      <c r="N545" s="252" t="s">
        <v>40</v>
      </c>
      <c r="O545" s="71"/>
      <c r="P545" s="204">
        <f>O545*H545</f>
        <v>0</v>
      </c>
      <c r="Q545" s="204">
        <v>0</v>
      </c>
      <c r="R545" s="204">
        <f>Q545*H545</f>
        <v>0</v>
      </c>
      <c r="S545" s="204">
        <v>0</v>
      </c>
      <c r="T545" s="205">
        <f>S545*H545</f>
        <v>0</v>
      </c>
      <c r="U545" s="34"/>
      <c r="V545" s="34"/>
      <c r="W545" s="34"/>
      <c r="X545" s="34"/>
      <c r="Y545" s="34"/>
      <c r="Z545" s="34"/>
      <c r="AA545" s="34"/>
      <c r="AB545" s="34"/>
      <c r="AC545" s="34"/>
      <c r="AD545" s="34"/>
      <c r="AE545" s="34"/>
      <c r="AR545" s="206" t="s">
        <v>666</v>
      </c>
      <c r="AT545" s="206" t="s">
        <v>441</v>
      </c>
      <c r="AU545" s="206" t="s">
        <v>83</v>
      </c>
      <c r="AY545" s="17" t="s">
        <v>132</v>
      </c>
      <c r="BE545" s="207">
        <f>IF(N545="základní",J545,0)</f>
        <v>0</v>
      </c>
      <c r="BF545" s="207">
        <f>IF(N545="snížená",J545,0)</f>
        <v>0</v>
      </c>
      <c r="BG545" s="207">
        <f>IF(N545="zákl. přenesená",J545,0)</f>
        <v>0</v>
      </c>
      <c r="BH545" s="207">
        <f>IF(N545="sníž. přenesená",J545,0)</f>
        <v>0</v>
      </c>
      <c r="BI545" s="207">
        <f>IF(N545="nulová",J545,0)</f>
        <v>0</v>
      </c>
      <c r="BJ545" s="17" t="s">
        <v>83</v>
      </c>
      <c r="BK545" s="207">
        <f>ROUND(I545*H545,2)</f>
        <v>0</v>
      </c>
      <c r="BL545" s="17" t="s">
        <v>666</v>
      </c>
      <c r="BM545" s="206" t="s">
        <v>1461</v>
      </c>
    </row>
    <row r="546" spans="1:65" s="2" customFormat="1" ht="58.5">
      <c r="A546" s="34"/>
      <c r="B546" s="35"/>
      <c r="C546" s="36"/>
      <c r="D546" s="208" t="s">
        <v>141</v>
      </c>
      <c r="E546" s="36"/>
      <c r="F546" s="209" t="s">
        <v>1268</v>
      </c>
      <c r="G546" s="36"/>
      <c r="H546" s="36"/>
      <c r="I546" s="115"/>
      <c r="J546" s="36"/>
      <c r="K546" s="36"/>
      <c r="L546" s="39"/>
      <c r="M546" s="210"/>
      <c r="N546" s="211"/>
      <c r="O546" s="71"/>
      <c r="P546" s="71"/>
      <c r="Q546" s="71"/>
      <c r="R546" s="71"/>
      <c r="S546" s="71"/>
      <c r="T546" s="72"/>
      <c r="U546" s="34"/>
      <c r="V546" s="34"/>
      <c r="W546" s="34"/>
      <c r="X546" s="34"/>
      <c r="Y546" s="34"/>
      <c r="Z546" s="34"/>
      <c r="AA546" s="34"/>
      <c r="AB546" s="34"/>
      <c r="AC546" s="34"/>
      <c r="AD546" s="34"/>
      <c r="AE546" s="34"/>
      <c r="AT546" s="17" t="s">
        <v>141</v>
      </c>
      <c r="AU546" s="17" t="s">
        <v>83</v>
      </c>
    </row>
    <row r="547" spans="1:65" s="12" customFormat="1" ht="11.25">
      <c r="B547" s="212"/>
      <c r="C547" s="213"/>
      <c r="D547" s="208" t="s">
        <v>142</v>
      </c>
      <c r="E547" s="214" t="s">
        <v>1</v>
      </c>
      <c r="F547" s="215" t="s">
        <v>1462</v>
      </c>
      <c r="G547" s="213"/>
      <c r="H547" s="214" t="s">
        <v>1</v>
      </c>
      <c r="I547" s="216"/>
      <c r="J547" s="213"/>
      <c r="K547" s="213"/>
      <c r="L547" s="217"/>
      <c r="M547" s="218"/>
      <c r="N547" s="219"/>
      <c r="O547" s="219"/>
      <c r="P547" s="219"/>
      <c r="Q547" s="219"/>
      <c r="R547" s="219"/>
      <c r="S547" s="219"/>
      <c r="T547" s="220"/>
      <c r="AT547" s="221" t="s">
        <v>142</v>
      </c>
      <c r="AU547" s="221" t="s">
        <v>83</v>
      </c>
      <c r="AV547" s="12" t="s">
        <v>83</v>
      </c>
      <c r="AW547" s="12" t="s">
        <v>31</v>
      </c>
      <c r="AX547" s="12" t="s">
        <v>75</v>
      </c>
      <c r="AY547" s="221" t="s">
        <v>132</v>
      </c>
    </row>
    <row r="548" spans="1:65" s="13" customFormat="1" ht="11.25">
      <c r="B548" s="222"/>
      <c r="C548" s="223"/>
      <c r="D548" s="208" t="s">
        <v>142</v>
      </c>
      <c r="E548" s="224" t="s">
        <v>1</v>
      </c>
      <c r="F548" s="225" t="s">
        <v>1463</v>
      </c>
      <c r="G548" s="223"/>
      <c r="H548" s="226">
        <v>69.674999999999997</v>
      </c>
      <c r="I548" s="227"/>
      <c r="J548" s="223"/>
      <c r="K548" s="223"/>
      <c r="L548" s="228"/>
      <c r="M548" s="229"/>
      <c r="N548" s="230"/>
      <c r="O548" s="230"/>
      <c r="P548" s="230"/>
      <c r="Q548" s="230"/>
      <c r="R548" s="230"/>
      <c r="S548" s="230"/>
      <c r="T548" s="231"/>
      <c r="AT548" s="232" t="s">
        <v>142</v>
      </c>
      <c r="AU548" s="232" t="s">
        <v>83</v>
      </c>
      <c r="AV548" s="13" t="s">
        <v>85</v>
      </c>
      <c r="AW548" s="13" t="s">
        <v>31</v>
      </c>
      <c r="AX548" s="13" t="s">
        <v>75</v>
      </c>
      <c r="AY548" s="232" t="s">
        <v>132</v>
      </c>
    </row>
    <row r="549" spans="1:65" s="12" customFormat="1" ht="11.25">
      <c r="B549" s="212"/>
      <c r="C549" s="213"/>
      <c r="D549" s="208" t="s">
        <v>142</v>
      </c>
      <c r="E549" s="214" t="s">
        <v>1</v>
      </c>
      <c r="F549" s="215" t="s">
        <v>1464</v>
      </c>
      <c r="G549" s="213"/>
      <c r="H549" s="214" t="s">
        <v>1</v>
      </c>
      <c r="I549" s="216"/>
      <c r="J549" s="213"/>
      <c r="K549" s="213"/>
      <c r="L549" s="217"/>
      <c r="M549" s="218"/>
      <c r="N549" s="219"/>
      <c r="O549" s="219"/>
      <c r="P549" s="219"/>
      <c r="Q549" s="219"/>
      <c r="R549" s="219"/>
      <c r="S549" s="219"/>
      <c r="T549" s="220"/>
      <c r="AT549" s="221" t="s">
        <v>142</v>
      </c>
      <c r="AU549" s="221" t="s">
        <v>83</v>
      </c>
      <c r="AV549" s="12" t="s">
        <v>83</v>
      </c>
      <c r="AW549" s="12" t="s">
        <v>31</v>
      </c>
      <c r="AX549" s="12" t="s">
        <v>75</v>
      </c>
      <c r="AY549" s="221" t="s">
        <v>132</v>
      </c>
    </row>
    <row r="550" spans="1:65" s="13" customFormat="1" ht="11.25">
      <c r="B550" s="222"/>
      <c r="C550" s="223"/>
      <c r="D550" s="208" t="s">
        <v>142</v>
      </c>
      <c r="E550" s="224" t="s">
        <v>1</v>
      </c>
      <c r="F550" s="225" t="s">
        <v>1454</v>
      </c>
      <c r="G550" s="223"/>
      <c r="H550" s="226">
        <v>8.8019999999999996</v>
      </c>
      <c r="I550" s="227"/>
      <c r="J550" s="223"/>
      <c r="K550" s="223"/>
      <c r="L550" s="228"/>
      <c r="M550" s="229"/>
      <c r="N550" s="230"/>
      <c r="O550" s="230"/>
      <c r="P550" s="230"/>
      <c r="Q550" s="230"/>
      <c r="R550" s="230"/>
      <c r="S550" s="230"/>
      <c r="T550" s="231"/>
      <c r="AT550" s="232" t="s">
        <v>142</v>
      </c>
      <c r="AU550" s="232" t="s">
        <v>83</v>
      </c>
      <c r="AV550" s="13" t="s">
        <v>85</v>
      </c>
      <c r="AW550" s="13" t="s">
        <v>31</v>
      </c>
      <c r="AX550" s="13" t="s">
        <v>75</v>
      </c>
      <c r="AY550" s="232" t="s">
        <v>132</v>
      </c>
    </row>
    <row r="551" spans="1:65" s="14" customFormat="1" ht="11.25">
      <c r="B551" s="233"/>
      <c r="C551" s="234"/>
      <c r="D551" s="208" t="s">
        <v>142</v>
      </c>
      <c r="E551" s="235" t="s">
        <v>1</v>
      </c>
      <c r="F551" s="236" t="s">
        <v>145</v>
      </c>
      <c r="G551" s="234"/>
      <c r="H551" s="237">
        <v>78.477000000000004</v>
      </c>
      <c r="I551" s="238"/>
      <c r="J551" s="234"/>
      <c r="K551" s="234"/>
      <c r="L551" s="239"/>
      <c r="M551" s="253"/>
      <c r="N551" s="254"/>
      <c r="O551" s="254"/>
      <c r="P551" s="254"/>
      <c r="Q551" s="254"/>
      <c r="R551" s="254"/>
      <c r="S551" s="254"/>
      <c r="T551" s="255"/>
      <c r="AT551" s="243" t="s">
        <v>142</v>
      </c>
      <c r="AU551" s="243" t="s">
        <v>83</v>
      </c>
      <c r="AV551" s="14" t="s">
        <v>139</v>
      </c>
      <c r="AW551" s="14" t="s">
        <v>31</v>
      </c>
      <c r="AX551" s="14" t="s">
        <v>83</v>
      </c>
      <c r="AY551" s="243" t="s">
        <v>132</v>
      </c>
    </row>
    <row r="552" spans="1:65" s="2" customFormat="1" ht="6.95" customHeight="1">
      <c r="A552" s="34"/>
      <c r="B552" s="54"/>
      <c r="C552" s="55"/>
      <c r="D552" s="55"/>
      <c r="E552" s="55"/>
      <c r="F552" s="55"/>
      <c r="G552" s="55"/>
      <c r="H552" s="55"/>
      <c r="I552" s="152"/>
      <c r="J552" s="55"/>
      <c r="K552" s="55"/>
      <c r="L552" s="39"/>
      <c r="M552" s="34"/>
      <c r="O552" s="34"/>
      <c r="P552" s="34"/>
      <c r="Q552" s="34"/>
      <c r="R552" s="34"/>
      <c r="S552" s="34"/>
      <c r="T552" s="34"/>
      <c r="U552" s="34"/>
      <c r="V552" s="34"/>
      <c r="W552" s="34"/>
      <c r="X552" s="34"/>
      <c r="Y552" s="34"/>
      <c r="Z552" s="34"/>
      <c r="AA552" s="34"/>
      <c r="AB552" s="34"/>
      <c r="AC552" s="34"/>
      <c r="AD552" s="34"/>
      <c r="AE552" s="34"/>
    </row>
  </sheetData>
  <sheetProtection algorithmName="SHA-512" hashValue="kNejEpWPop4ngxfsD5l5GPK0DkrIv8S0U4w10b8LSG9dXwju5hMa1M8Hkk+3sHpPL8efclO/Tf6WBAkGEmUMxw==" saltValue="J6aUtQwCHMuX4IzS6tV/BIYN2uJM3ylObm1wEIHwqEPpwX6XKuPRbg7v/W/yi0bPYH47WuuqZJ/2YaHkePr8yQ==" spinCount="100000" sheet="1" objects="1" scenarios="1" formatColumns="0" formatRows="0" autoFilter="0"/>
  <autoFilter ref="C119:K55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97</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1465</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ROUND(J124,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ROUND((SUM(BE124:BE232)),  2)</f>
        <v>0</v>
      </c>
      <c r="G33" s="34"/>
      <c r="H33" s="34"/>
      <c r="I33" s="131">
        <v>0.21</v>
      </c>
      <c r="J33" s="130">
        <f>ROUND(((SUM(BE124:BE232))*I33),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ROUND((SUM(BF124:BF232)),  2)</f>
        <v>0</v>
      </c>
      <c r="G34" s="34"/>
      <c r="H34" s="34"/>
      <c r="I34" s="131">
        <v>0.15</v>
      </c>
      <c r="J34" s="130">
        <f>ROUND(((SUM(BF124:BF232))*I34),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ROUND((SUM(BG124:BG232)),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ROUND((SUM(BH124:BH232)),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ROUND((SUM(BI124:BI232)),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O5 - Oprava mostu v km 32,332</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J124</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1466</v>
      </c>
      <c r="E97" s="164"/>
      <c r="F97" s="164"/>
      <c r="G97" s="164"/>
      <c r="H97" s="164"/>
      <c r="I97" s="165"/>
      <c r="J97" s="166">
        <f>J125</f>
        <v>0</v>
      </c>
      <c r="K97" s="162"/>
      <c r="L97" s="167"/>
    </row>
    <row r="98" spans="1:31" s="15" customFormat="1" ht="19.899999999999999" hidden="1" customHeight="1">
      <c r="B98" s="256"/>
      <c r="C98" s="257"/>
      <c r="D98" s="258" t="s">
        <v>1467</v>
      </c>
      <c r="E98" s="259"/>
      <c r="F98" s="259"/>
      <c r="G98" s="259"/>
      <c r="H98" s="259"/>
      <c r="I98" s="260"/>
      <c r="J98" s="261">
        <f>J126</f>
        <v>0</v>
      </c>
      <c r="K98" s="257"/>
      <c r="L98" s="262"/>
    </row>
    <row r="99" spans="1:31" s="15" customFormat="1" ht="19.899999999999999" hidden="1" customHeight="1">
      <c r="B99" s="256"/>
      <c r="C99" s="257"/>
      <c r="D99" s="258" t="s">
        <v>1468</v>
      </c>
      <c r="E99" s="259"/>
      <c r="F99" s="259"/>
      <c r="G99" s="259"/>
      <c r="H99" s="259"/>
      <c r="I99" s="260"/>
      <c r="J99" s="261">
        <f>J147</f>
        <v>0</v>
      </c>
      <c r="K99" s="257"/>
      <c r="L99" s="262"/>
    </row>
    <row r="100" spans="1:31" s="15" customFormat="1" ht="19.899999999999999" hidden="1" customHeight="1">
      <c r="B100" s="256"/>
      <c r="C100" s="257"/>
      <c r="D100" s="258" t="s">
        <v>1469</v>
      </c>
      <c r="E100" s="259"/>
      <c r="F100" s="259"/>
      <c r="G100" s="259"/>
      <c r="H100" s="259"/>
      <c r="I100" s="260"/>
      <c r="J100" s="261">
        <f>J184</f>
        <v>0</v>
      </c>
      <c r="K100" s="257"/>
      <c r="L100" s="262"/>
    </row>
    <row r="101" spans="1:31" s="9" customFormat="1" ht="24.95" hidden="1" customHeight="1">
      <c r="B101" s="161"/>
      <c r="C101" s="162"/>
      <c r="D101" s="163" t="s">
        <v>116</v>
      </c>
      <c r="E101" s="164"/>
      <c r="F101" s="164"/>
      <c r="G101" s="164"/>
      <c r="H101" s="164"/>
      <c r="I101" s="165"/>
      <c r="J101" s="166">
        <f>J205</f>
        <v>0</v>
      </c>
      <c r="K101" s="162"/>
      <c r="L101" s="167"/>
    </row>
    <row r="102" spans="1:31" s="15" customFormat="1" ht="19.899999999999999" hidden="1" customHeight="1">
      <c r="B102" s="256"/>
      <c r="C102" s="257"/>
      <c r="D102" s="258" t="s">
        <v>1470</v>
      </c>
      <c r="E102" s="259"/>
      <c r="F102" s="259"/>
      <c r="G102" s="259"/>
      <c r="H102" s="259"/>
      <c r="I102" s="260"/>
      <c r="J102" s="261">
        <f>J206</f>
        <v>0</v>
      </c>
      <c r="K102" s="257"/>
      <c r="L102" s="262"/>
    </row>
    <row r="103" spans="1:31" s="15" customFormat="1" ht="19.899999999999999" hidden="1" customHeight="1">
      <c r="B103" s="256"/>
      <c r="C103" s="257"/>
      <c r="D103" s="258" t="s">
        <v>1471</v>
      </c>
      <c r="E103" s="259"/>
      <c r="F103" s="259"/>
      <c r="G103" s="259"/>
      <c r="H103" s="259"/>
      <c r="I103" s="260"/>
      <c r="J103" s="261">
        <f>J211</f>
        <v>0</v>
      </c>
      <c r="K103" s="257"/>
      <c r="L103" s="262"/>
    </row>
    <row r="104" spans="1:31" s="15" customFormat="1" ht="14.85" hidden="1" customHeight="1">
      <c r="B104" s="256"/>
      <c r="C104" s="257"/>
      <c r="D104" s="258" t="s">
        <v>1472</v>
      </c>
      <c r="E104" s="259"/>
      <c r="F104" s="259"/>
      <c r="G104" s="259"/>
      <c r="H104" s="259"/>
      <c r="I104" s="260"/>
      <c r="J104" s="261">
        <f>J220</f>
        <v>0</v>
      </c>
      <c r="K104" s="257"/>
      <c r="L104" s="262"/>
    </row>
    <row r="105" spans="1:31" s="2" customFormat="1" ht="21.75" hidden="1" customHeight="1">
      <c r="A105" s="34"/>
      <c r="B105" s="35"/>
      <c r="C105" s="36"/>
      <c r="D105" s="36"/>
      <c r="E105" s="36"/>
      <c r="F105" s="36"/>
      <c r="G105" s="36"/>
      <c r="H105" s="36"/>
      <c r="I105" s="115"/>
      <c r="J105" s="36"/>
      <c r="K105" s="36"/>
      <c r="L105" s="51"/>
      <c r="S105" s="34"/>
      <c r="T105" s="34"/>
      <c r="U105" s="34"/>
      <c r="V105" s="34"/>
      <c r="W105" s="34"/>
      <c r="X105" s="34"/>
      <c r="Y105" s="34"/>
      <c r="Z105" s="34"/>
      <c r="AA105" s="34"/>
      <c r="AB105" s="34"/>
      <c r="AC105" s="34"/>
      <c r="AD105" s="34"/>
      <c r="AE105" s="34"/>
    </row>
    <row r="106" spans="1:31" s="2" customFormat="1" ht="6.95" hidden="1" customHeight="1">
      <c r="A106" s="34"/>
      <c r="B106" s="54"/>
      <c r="C106" s="55"/>
      <c r="D106" s="55"/>
      <c r="E106" s="55"/>
      <c r="F106" s="55"/>
      <c r="G106" s="55"/>
      <c r="H106" s="55"/>
      <c r="I106" s="152"/>
      <c r="J106" s="55"/>
      <c r="K106" s="55"/>
      <c r="L106" s="51"/>
      <c r="S106" s="34"/>
      <c r="T106" s="34"/>
      <c r="U106" s="34"/>
      <c r="V106" s="34"/>
      <c r="W106" s="34"/>
      <c r="X106" s="34"/>
      <c r="Y106" s="34"/>
      <c r="Z106" s="34"/>
      <c r="AA106" s="34"/>
      <c r="AB106" s="34"/>
      <c r="AC106" s="34"/>
      <c r="AD106" s="34"/>
      <c r="AE106" s="34"/>
    </row>
    <row r="107" spans="1:31" ht="11.25" hidden="1"/>
    <row r="108" spans="1:31" ht="11.25" hidden="1"/>
    <row r="109" spans="1:31" ht="11.25" hidden="1"/>
    <row r="110" spans="1:31" s="2" customFormat="1" ht="6.95" customHeight="1">
      <c r="A110" s="34"/>
      <c r="B110" s="56"/>
      <c r="C110" s="57"/>
      <c r="D110" s="57"/>
      <c r="E110" s="57"/>
      <c r="F110" s="57"/>
      <c r="G110" s="57"/>
      <c r="H110" s="57"/>
      <c r="I110" s="155"/>
      <c r="J110" s="57"/>
      <c r="K110" s="57"/>
      <c r="L110" s="51"/>
      <c r="S110" s="34"/>
      <c r="T110" s="34"/>
      <c r="U110" s="34"/>
      <c r="V110" s="34"/>
      <c r="W110" s="34"/>
      <c r="X110" s="34"/>
      <c r="Y110" s="34"/>
      <c r="Z110" s="34"/>
      <c r="AA110" s="34"/>
      <c r="AB110" s="34"/>
      <c r="AC110" s="34"/>
      <c r="AD110" s="34"/>
      <c r="AE110" s="34"/>
    </row>
    <row r="111" spans="1:31" s="2" customFormat="1" ht="24.95" customHeight="1">
      <c r="A111" s="34"/>
      <c r="B111" s="35"/>
      <c r="C111" s="23" t="s">
        <v>117</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16</v>
      </c>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14" t="str">
        <f>E7</f>
        <v>Oprava trati v úseku Malešov - Zruč n. Sázavou</v>
      </c>
      <c r="F114" s="315"/>
      <c r="G114" s="315"/>
      <c r="H114" s="315"/>
      <c r="I114" s="115"/>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105</v>
      </c>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2" customFormat="1" ht="16.5" customHeight="1">
      <c r="A116" s="34"/>
      <c r="B116" s="35"/>
      <c r="C116" s="36"/>
      <c r="D116" s="36"/>
      <c r="E116" s="266" t="str">
        <f>E9</f>
        <v>O5 - Oprava mostu v km 32,332</v>
      </c>
      <c r="F116" s="316"/>
      <c r="G116" s="316"/>
      <c r="H116" s="316"/>
      <c r="I116" s="115"/>
      <c r="J116" s="36"/>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115"/>
      <c r="J117" s="36"/>
      <c r="K117" s="36"/>
      <c r="L117" s="51"/>
      <c r="S117" s="34"/>
      <c r="T117" s="34"/>
      <c r="U117" s="34"/>
      <c r="V117" s="34"/>
      <c r="W117" s="34"/>
      <c r="X117" s="34"/>
      <c r="Y117" s="34"/>
      <c r="Z117" s="34"/>
      <c r="AA117" s="34"/>
      <c r="AB117" s="34"/>
      <c r="AC117" s="34"/>
      <c r="AD117" s="34"/>
      <c r="AE117" s="34"/>
    </row>
    <row r="118" spans="1:65" s="2" customFormat="1" ht="12" customHeight="1">
      <c r="A118" s="34"/>
      <c r="B118" s="35"/>
      <c r="C118" s="29" t="s">
        <v>20</v>
      </c>
      <c r="D118" s="36"/>
      <c r="E118" s="36"/>
      <c r="F118" s="27" t="str">
        <f>F12</f>
        <v xml:space="preserve"> </v>
      </c>
      <c r="G118" s="36"/>
      <c r="H118" s="36"/>
      <c r="I118" s="117" t="s">
        <v>22</v>
      </c>
      <c r="J118" s="66" t="str">
        <f>IF(J12="","",J12)</f>
        <v>13. 1. 2020</v>
      </c>
      <c r="K118" s="36"/>
      <c r="L118" s="51"/>
      <c r="S118" s="34"/>
      <c r="T118" s="34"/>
      <c r="U118" s="34"/>
      <c r="V118" s="34"/>
      <c r="W118" s="34"/>
      <c r="X118" s="34"/>
      <c r="Y118" s="34"/>
      <c r="Z118" s="34"/>
      <c r="AA118" s="34"/>
      <c r="AB118" s="34"/>
      <c r="AC118" s="34"/>
      <c r="AD118" s="34"/>
      <c r="AE118" s="34"/>
    </row>
    <row r="119" spans="1:65" s="2" customFormat="1" ht="6.95" customHeight="1">
      <c r="A119" s="34"/>
      <c r="B119" s="35"/>
      <c r="C119" s="36"/>
      <c r="D119" s="36"/>
      <c r="E119" s="36"/>
      <c r="F119" s="36"/>
      <c r="G119" s="36"/>
      <c r="H119" s="36"/>
      <c r="I119" s="115"/>
      <c r="J119" s="36"/>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24</v>
      </c>
      <c r="D120" s="36"/>
      <c r="E120" s="36"/>
      <c r="F120" s="27" t="str">
        <f>E15</f>
        <v>Ing. Toláš Josef</v>
      </c>
      <c r="G120" s="36"/>
      <c r="H120" s="36"/>
      <c r="I120" s="117" t="s">
        <v>30</v>
      </c>
      <c r="J120" s="32" t="str">
        <f>E21</f>
        <v xml:space="preserve"> </v>
      </c>
      <c r="K120" s="36"/>
      <c r="L120" s="51"/>
      <c r="S120" s="34"/>
      <c r="T120" s="34"/>
      <c r="U120" s="34"/>
      <c r="V120" s="34"/>
      <c r="W120" s="34"/>
      <c r="X120" s="34"/>
      <c r="Y120" s="34"/>
      <c r="Z120" s="34"/>
      <c r="AA120" s="34"/>
      <c r="AB120" s="34"/>
      <c r="AC120" s="34"/>
      <c r="AD120" s="34"/>
      <c r="AE120" s="34"/>
    </row>
    <row r="121" spans="1:65" s="2" customFormat="1" ht="15.2" customHeight="1">
      <c r="A121" s="34"/>
      <c r="B121" s="35"/>
      <c r="C121" s="29" t="s">
        <v>28</v>
      </c>
      <c r="D121" s="36"/>
      <c r="E121" s="36"/>
      <c r="F121" s="27" t="str">
        <f>IF(E18="","",E18)</f>
        <v>Vyplň údaj</v>
      </c>
      <c r="G121" s="36"/>
      <c r="H121" s="36"/>
      <c r="I121" s="117" t="s">
        <v>32</v>
      </c>
      <c r="J121" s="32" t="str">
        <f>E24</f>
        <v>Šubr Pavel</v>
      </c>
      <c r="K121" s="36"/>
      <c r="L121" s="51"/>
      <c r="S121" s="34"/>
      <c r="T121" s="34"/>
      <c r="U121" s="34"/>
      <c r="V121" s="34"/>
      <c r="W121" s="34"/>
      <c r="X121" s="34"/>
      <c r="Y121" s="34"/>
      <c r="Z121" s="34"/>
      <c r="AA121" s="34"/>
      <c r="AB121" s="34"/>
      <c r="AC121" s="34"/>
      <c r="AD121" s="34"/>
      <c r="AE121" s="34"/>
    </row>
    <row r="122" spans="1:65" s="2" customFormat="1" ht="10.35" customHeight="1">
      <c r="A122" s="34"/>
      <c r="B122" s="35"/>
      <c r="C122" s="36"/>
      <c r="D122" s="36"/>
      <c r="E122" s="36"/>
      <c r="F122" s="36"/>
      <c r="G122" s="36"/>
      <c r="H122" s="36"/>
      <c r="I122" s="115"/>
      <c r="J122" s="36"/>
      <c r="K122" s="36"/>
      <c r="L122" s="51"/>
      <c r="S122" s="34"/>
      <c r="T122" s="34"/>
      <c r="U122" s="34"/>
      <c r="V122" s="34"/>
      <c r="W122" s="34"/>
      <c r="X122" s="34"/>
      <c r="Y122" s="34"/>
      <c r="Z122" s="34"/>
      <c r="AA122" s="34"/>
      <c r="AB122" s="34"/>
      <c r="AC122" s="34"/>
      <c r="AD122" s="34"/>
      <c r="AE122" s="34"/>
    </row>
    <row r="123" spans="1:65" s="10" customFormat="1" ht="29.25" customHeight="1">
      <c r="A123" s="168"/>
      <c r="B123" s="169"/>
      <c r="C123" s="170" t="s">
        <v>118</v>
      </c>
      <c r="D123" s="171" t="s">
        <v>60</v>
      </c>
      <c r="E123" s="171" t="s">
        <v>56</v>
      </c>
      <c r="F123" s="171" t="s">
        <v>57</v>
      </c>
      <c r="G123" s="171" t="s">
        <v>119</v>
      </c>
      <c r="H123" s="171" t="s">
        <v>120</v>
      </c>
      <c r="I123" s="172" t="s">
        <v>121</v>
      </c>
      <c r="J123" s="171" t="s">
        <v>109</v>
      </c>
      <c r="K123" s="173" t="s">
        <v>122</v>
      </c>
      <c r="L123" s="174"/>
      <c r="M123" s="75" t="s">
        <v>1</v>
      </c>
      <c r="N123" s="76" t="s">
        <v>39</v>
      </c>
      <c r="O123" s="76" t="s">
        <v>123</v>
      </c>
      <c r="P123" s="76" t="s">
        <v>124</v>
      </c>
      <c r="Q123" s="76" t="s">
        <v>125</v>
      </c>
      <c r="R123" s="76" t="s">
        <v>126</v>
      </c>
      <c r="S123" s="76" t="s">
        <v>127</v>
      </c>
      <c r="T123" s="77" t="s">
        <v>128</v>
      </c>
      <c r="U123" s="168"/>
      <c r="V123" s="168"/>
      <c r="W123" s="168"/>
      <c r="X123" s="168"/>
      <c r="Y123" s="168"/>
      <c r="Z123" s="168"/>
      <c r="AA123" s="168"/>
      <c r="AB123" s="168"/>
      <c r="AC123" s="168"/>
      <c r="AD123" s="168"/>
      <c r="AE123" s="168"/>
    </row>
    <row r="124" spans="1:65" s="2" customFormat="1" ht="22.9" customHeight="1">
      <c r="A124" s="34"/>
      <c r="B124" s="35"/>
      <c r="C124" s="82" t="s">
        <v>129</v>
      </c>
      <c r="D124" s="36"/>
      <c r="E124" s="36"/>
      <c r="F124" s="36"/>
      <c r="G124" s="36"/>
      <c r="H124" s="36"/>
      <c r="I124" s="115"/>
      <c r="J124" s="175">
        <f>BK124</f>
        <v>0</v>
      </c>
      <c r="K124" s="36"/>
      <c r="L124" s="39"/>
      <c r="M124" s="78"/>
      <c r="N124" s="176"/>
      <c r="O124" s="79"/>
      <c r="P124" s="177">
        <f>P125+P205</f>
        <v>0</v>
      </c>
      <c r="Q124" s="79"/>
      <c r="R124" s="177">
        <f>R125+R205</f>
        <v>4.5538639999999999</v>
      </c>
      <c r="S124" s="79"/>
      <c r="T124" s="178">
        <f>T125+T205</f>
        <v>7.9589999999999996</v>
      </c>
      <c r="U124" s="34"/>
      <c r="V124" s="34"/>
      <c r="W124" s="34"/>
      <c r="X124" s="34"/>
      <c r="Y124" s="34"/>
      <c r="Z124" s="34"/>
      <c r="AA124" s="34"/>
      <c r="AB124" s="34"/>
      <c r="AC124" s="34"/>
      <c r="AD124" s="34"/>
      <c r="AE124" s="34"/>
      <c r="AT124" s="17" t="s">
        <v>74</v>
      </c>
      <c r="AU124" s="17" t="s">
        <v>111</v>
      </c>
      <c r="BK124" s="179">
        <f>BK125+BK205</f>
        <v>0</v>
      </c>
    </row>
    <row r="125" spans="1:65" s="11" customFormat="1" ht="25.9" customHeight="1">
      <c r="B125" s="180"/>
      <c r="C125" s="181"/>
      <c r="D125" s="182" t="s">
        <v>74</v>
      </c>
      <c r="E125" s="183" t="s">
        <v>1473</v>
      </c>
      <c r="F125" s="183" t="s">
        <v>1474</v>
      </c>
      <c r="G125" s="181"/>
      <c r="H125" s="181"/>
      <c r="I125" s="184"/>
      <c r="J125" s="185">
        <f>BK125</f>
        <v>0</v>
      </c>
      <c r="K125" s="181"/>
      <c r="L125" s="186"/>
      <c r="M125" s="187"/>
      <c r="N125" s="188"/>
      <c r="O125" s="188"/>
      <c r="P125" s="189">
        <f>P126+P147+P184</f>
        <v>0</v>
      </c>
      <c r="Q125" s="188"/>
      <c r="R125" s="189">
        <f>R126+R147+R184</f>
        <v>4.5538639999999999</v>
      </c>
      <c r="S125" s="188"/>
      <c r="T125" s="190">
        <f>T126+T147+T184</f>
        <v>7.9589999999999996</v>
      </c>
      <c r="AR125" s="191" t="s">
        <v>83</v>
      </c>
      <c r="AT125" s="192" t="s">
        <v>74</v>
      </c>
      <c r="AU125" s="192" t="s">
        <v>75</v>
      </c>
      <c r="AY125" s="191" t="s">
        <v>132</v>
      </c>
      <c r="BK125" s="193">
        <f>BK126+BK147+BK184</f>
        <v>0</v>
      </c>
    </row>
    <row r="126" spans="1:65" s="11" customFormat="1" ht="22.9" customHeight="1">
      <c r="B126" s="180"/>
      <c r="C126" s="181"/>
      <c r="D126" s="182" t="s">
        <v>74</v>
      </c>
      <c r="E126" s="263" t="s">
        <v>139</v>
      </c>
      <c r="F126" s="263" t="s">
        <v>1475</v>
      </c>
      <c r="G126" s="181"/>
      <c r="H126" s="181"/>
      <c r="I126" s="184"/>
      <c r="J126" s="264">
        <f>BK126</f>
        <v>0</v>
      </c>
      <c r="K126" s="181"/>
      <c r="L126" s="186"/>
      <c r="M126" s="187"/>
      <c r="N126" s="188"/>
      <c r="O126" s="188"/>
      <c r="P126" s="189">
        <f>SUM(P127:P146)</f>
        <v>0</v>
      </c>
      <c r="Q126" s="188"/>
      <c r="R126" s="189">
        <f>SUM(R127:R146)</f>
        <v>1.1466200000000002</v>
      </c>
      <c r="S126" s="188"/>
      <c r="T126" s="190">
        <f>SUM(T127:T146)</f>
        <v>0</v>
      </c>
      <c r="AR126" s="191" t="s">
        <v>83</v>
      </c>
      <c r="AT126" s="192" t="s">
        <v>74</v>
      </c>
      <c r="AU126" s="192" t="s">
        <v>83</v>
      </c>
      <c r="AY126" s="191" t="s">
        <v>132</v>
      </c>
      <c r="BK126" s="193">
        <f>SUM(BK127:BK146)</f>
        <v>0</v>
      </c>
    </row>
    <row r="127" spans="1:65" s="2" customFormat="1" ht="21.75" customHeight="1">
      <c r="A127" s="34"/>
      <c r="B127" s="35"/>
      <c r="C127" s="244" t="s">
        <v>83</v>
      </c>
      <c r="D127" s="244" t="s">
        <v>441</v>
      </c>
      <c r="E127" s="245" t="s">
        <v>1476</v>
      </c>
      <c r="F127" s="246" t="s">
        <v>1477</v>
      </c>
      <c r="G127" s="247" t="s">
        <v>371</v>
      </c>
      <c r="H127" s="248">
        <v>37.520000000000003</v>
      </c>
      <c r="I127" s="249"/>
      <c r="J127" s="250">
        <f>ROUND(I127*H127,2)</f>
        <v>0</v>
      </c>
      <c r="K127" s="246" t="s">
        <v>1478</v>
      </c>
      <c r="L127" s="39"/>
      <c r="M127" s="251" t="s">
        <v>1</v>
      </c>
      <c r="N127" s="252" t="s">
        <v>40</v>
      </c>
      <c r="O127" s="71"/>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139</v>
      </c>
      <c r="AT127" s="206" t="s">
        <v>441</v>
      </c>
      <c r="AU127" s="206" t="s">
        <v>85</v>
      </c>
      <c r="AY127" s="17" t="s">
        <v>132</v>
      </c>
      <c r="BE127" s="207">
        <f>IF(N127="základní",J127,0)</f>
        <v>0</v>
      </c>
      <c r="BF127" s="207">
        <f>IF(N127="snížená",J127,0)</f>
        <v>0</v>
      </c>
      <c r="BG127" s="207">
        <f>IF(N127="zákl. přenesená",J127,0)</f>
        <v>0</v>
      </c>
      <c r="BH127" s="207">
        <f>IF(N127="sníž. přenesená",J127,0)</f>
        <v>0</v>
      </c>
      <c r="BI127" s="207">
        <f>IF(N127="nulová",J127,0)</f>
        <v>0</v>
      </c>
      <c r="BJ127" s="17" t="s">
        <v>83</v>
      </c>
      <c r="BK127" s="207">
        <f>ROUND(I127*H127,2)</f>
        <v>0</v>
      </c>
      <c r="BL127" s="17" t="s">
        <v>139</v>
      </c>
      <c r="BM127" s="206" t="s">
        <v>1479</v>
      </c>
    </row>
    <row r="128" spans="1:65" s="2" customFormat="1" ht="11.25">
      <c r="A128" s="34"/>
      <c r="B128" s="35"/>
      <c r="C128" s="36"/>
      <c r="D128" s="208" t="s">
        <v>141</v>
      </c>
      <c r="E128" s="36"/>
      <c r="F128" s="209" t="s">
        <v>1480</v>
      </c>
      <c r="G128" s="36"/>
      <c r="H128" s="36"/>
      <c r="I128" s="115"/>
      <c r="J128" s="36"/>
      <c r="K128" s="36"/>
      <c r="L128" s="39"/>
      <c r="M128" s="210"/>
      <c r="N128" s="211"/>
      <c r="O128" s="71"/>
      <c r="P128" s="71"/>
      <c r="Q128" s="71"/>
      <c r="R128" s="71"/>
      <c r="S128" s="71"/>
      <c r="T128" s="72"/>
      <c r="U128" s="34"/>
      <c r="V128" s="34"/>
      <c r="W128" s="34"/>
      <c r="X128" s="34"/>
      <c r="Y128" s="34"/>
      <c r="Z128" s="34"/>
      <c r="AA128" s="34"/>
      <c r="AB128" s="34"/>
      <c r="AC128" s="34"/>
      <c r="AD128" s="34"/>
      <c r="AE128" s="34"/>
      <c r="AT128" s="17" t="s">
        <v>141</v>
      </c>
      <c r="AU128" s="17" t="s">
        <v>85</v>
      </c>
    </row>
    <row r="129" spans="1:65" s="13" customFormat="1" ht="11.25">
      <c r="B129" s="222"/>
      <c r="C129" s="223"/>
      <c r="D129" s="208" t="s">
        <v>142</v>
      </c>
      <c r="E129" s="224" t="s">
        <v>1</v>
      </c>
      <c r="F129" s="225" t="s">
        <v>1481</v>
      </c>
      <c r="G129" s="223"/>
      <c r="H129" s="226">
        <v>37.520000000000003</v>
      </c>
      <c r="I129" s="227"/>
      <c r="J129" s="223"/>
      <c r="K129" s="223"/>
      <c r="L129" s="228"/>
      <c r="M129" s="229"/>
      <c r="N129" s="230"/>
      <c r="O129" s="230"/>
      <c r="P129" s="230"/>
      <c r="Q129" s="230"/>
      <c r="R129" s="230"/>
      <c r="S129" s="230"/>
      <c r="T129" s="231"/>
      <c r="AT129" s="232" t="s">
        <v>142</v>
      </c>
      <c r="AU129" s="232" t="s">
        <v>85</v>
      </c>
      <c r="AV129" s="13" t="s">
        <v>85</v>
      </c>
      <c r="AW129" s="13" t="s">
        <v>31</v>
      </c>
      <c r="AX129" s="13" t="s">
        <v>75</v>
      </c>
      <c r="AY129" s="232" t="s">
        <v>132</v>
      </c>
    </row>
    <row r="130" spans="1:65" s="14" customFormat="1" ht="11.25">
      <c r="B130" s="233"/>
      <c r="C130" s="234"/>
      <c r="D130" s="208" t="s">
        <v>142</v>
      </c>
      <c r="E130" s="235" t="s">
        <v>1</v>
      </c>
      <c r="F130" s="236" t="s">
        <v>145</v>
      </c>
      <c r="G130" s="234"/>
      <c r="H130" s="237">
        <v>37.520000000000003</v>
      </c>
      <c r="I130" s="238"/>
      <c r="J130" s="234"/>
      <c r="K130" s="234"/>
      <c r="L130" s="239"/>
      <c r="M130" s="240"/>
      <c r="N130" s="241"/>
      <c r="O130" s="241"/>
      <c r="P130" s="241"/>
      <c r="Q130" s="241"/>
      <c r="R130" s="241"/>
      <c r="S130" s="241"/>
      <c r="T130" s="242"/>
      <c r="AT130" s="243" t="s">
        <v>142</v>
      </c>
      <c r="AU130" s="243" t="s">
        <v>85</v>
      </c>
      <c r="AV130" s="14" t="s">
        <v>139</v>
      </c>
      <c r="AW130" s="14" t="s">
        <v>31</v>
      </c>
      <c r="AX130" s="14" t="s">
        <v>83</v>
      </c>
      <c r="AY130" s="243" t="s">
        <v>132</v>
      </c>
    </row>
    <row r="131" spans="1:65" s="2" customFormat="1" ht="21.75" customHeight="1">
      <c r="A131" s="34"/>
      <c r="B131" s="35"/>
      <c r="C131" s="244" t="s">
        <v>85</v>
      </c>
      <c r="D131" s="244" t="s">
        <v>441</v>
      </c>
      <c r="E131" s="245" t="s">
        <v>1482</v>
      </c>
      <c r="F131" s="246" t="s">
        <v>1483</v>
      </c>
      <c r="G131" s="247" t="s">
        <v>371</v>
      </c>
      <c r="H131" s="248">
        <v>34.840000000000003</v>
      </c>
      <c r="I131" s="249"/>
      <c r="J131" s="250">
        <f>ROUND(I131*H131,2)</f>
        <v>0</v>
      </c>
      <c r="K131" s="246" t="s">
        <v>1478</v>
      </c>
      <c r="L131" s="39"/>
      <c r="M131" s="251" t="s">
        <v>1</v>
      </c>
      <c r="N131" s="252" t="s">
        <v>40</v>
      </c>
      <c r="O131" s="71"/>
      <c r="P131" s="204">
        <f>O131*H131</f>
        <v>0</v>
      </c>
      <c r="Q131" s="204">
        <v>3.1870000000000002E-2</v>
      </c>
      <c r="R131" s="204">
        <f>Q131*H131</f>
        <v>1.1103508000000002</v>
      </c>
      <c r="S131" s="204">
        <v>0</v>
      </c>
      <c r="T131" s="205">
        <f>S131*H131</f>
        <v>0</v>
      </c>
      <c r="U131" s="34"/>
      <c r="V131" s="34"/>
      <c r="W131" s="34"/>
      <c r="X131" s="34"/>
      <c r="Y131" s="34"/>
      <c r="Z131" s="34"/>
      <c r="AA131" s="34"/>
      <c r="AB131" s="34"/>
      <c r="AC131" s="34"/>
      <c r="AD131" s="34"/>
      <c r="AE131" s="34"/>
      <c r="AR131" s="206" t="s">
        <v>139</v>
      </c>
      <c r="AT131" s="206" t="s">
        <v>441</v>
      </c>
      <c r="AU131" s="206" t="s">
        <v>85</v>
      </c>
      <c r="AY131" s="17" t="s">
        <v>132</v>
      </c>
      <c r="BE131" s="207">
        <f>IF(N131="základní",J131,0)</f>
        <v>0</v>
      </c>
      <c r="BF131" s="207">
        <f>IF(N131="snížená",J131,0)</f>
        <v>0</v>
      </c>
      <c r="BG131" s="207">
        <f>IF(N131="zákl. přenesená",J131,0)</f>
        <v>0</v>
      </c>
      <c r="BH131" s="207">
        <f>IF(N131="sníž. přenesená",J131,0)</f>
        <v>0</v>
      </c>
      <c r="BI131" s="207">
        <f>IF(N131="nulová",J131,0)</f>
        <v>0</v>
      </c>
      <c r="BJ131" s="17" t="s">
        <v>83</v>
      </c>
      <c r="BK131" s="207">
        <f>ROUND(I131*H131,2)</f>
        <v>0</v>
      </c>
      <c r="BL131" s="17" t="s">
        <v>139</v>
      </c>
      <c r="BM131" s="206" t="s">
        <v>1484</v>
      </c>
    </row>
    <row r="132" spans="1:65" s="2" customFormat="1" ht="11.25">
      <c r="A132" s="34"/>
      <c r="B132" s="35"/>
      <c r="C132" s="36"/>
      <c r="D132" s="208" t="s">
        <v>141</v>
      </c>
      <c r="E132" s="36"/>
      <c r="F132" s="209" t="s">
        <v>1485</v>
      </c>
      <c r="G132" s="36"/>
      <c r="H132" s="36"/>
      <c r="I132" s="115"/>
      <c r="J132" s="36"/>
      <c r="K132" s="36"/>
      <c r="L132" s="39"/>
      <c r="M132" s="210"/>
      <c r="N132" s="211"/>
      <c r="O132" s="71"/>
      <c r="P132" s="71"/>
      <c r="Q132" s="71"/>
      <c r="R132" s="71"/>
      <c r="S132" s="71"/>
      <c r="T132" s="72"/>
      <c r="U132" s="34"/>
      <c r="V132" s="34"/>
      <c r="W132" s="34"/>
      <c r="X132" s="34"/>
      <c r="Y132" s="34"/>
      <c r="Z132" s="34"/>
      <c r="AA132" s="34"/>
      <c r="AB132" s="34"/>
      <c r="AC132" s="34"/>
      <c r="AD132" s="34"/>
      <c r="AE132" s="34"/>
      <c r="AT132" s="17" t="s">
        <v>141</v>
      </c>
      <c r="AU132" s="17" t="s">
        <v>85</v>
      </c>
    </row>
    <row r="133" spans="1:65" s="13" customFormat="1" ht="11.25">
      <c r="B133" s="222"/>
      <c r="C133" s="223"/>
      <c r="D133" s="208" t="s">
        <v>142</v>
      </c>
      <c r="E133" s="224" t="s">
        <v>1</v>
      </c>
      <c r="F133" s="225" t="s">
        <v>1486</v>
      </c>
      <c r="G133" s="223"/>
      <c r="H133" s="226">
        <v>34.840000000000003</v>
      </c>
      <c r="I133" s="227"/>
      <c r="J133" s="223"/>
      <c r="K133" s="223"/>
      <c r="L133" s="228"/>
      <c r="M133" s="229"/>
      <c r="N133" s="230"/>
      <c r="O133" s="230"/>
      <c r="P133" s="230"/>
      <c r="Q133" s="230"/>
      <c r="R133" s="230"/>
      <c r="S133" s="230"/>
      <c r="T133" s="231"/>
      <c r="AT133" s="232" t="s">
        <v>142</v>
      </c>
      <c r="AU133" s="232" t="s">
        <v>85</v>
      </c>
      <c r="AV133" s="13" t="s">
        <v>85</v>
      </c>
      <c r="AW133" s="13" t="s">
        <v>31</v>
      </c>
      <c r="AX133" s="13" t="s">
        <v>75</v>
      </c>
      <c r="AY133" s="232" t="s">
        <v>132</v>
      </c>
    </row>
    <row r="134" spans="1:65" s="14" customFormat="1" ht="11.25">
      <c r="B134" s="233"/>
      <c r="C134" s="234"/>
      <c r="D134" s="208" t="s">
        <v>142</v>
      </c>
      <c r="E134" s="235" t="s">
        <v>1</v>
      </c>
      <c r="F134" s="236" t="s">
        <v>145</v>
      </c>
      <c r="G134" s="234"/>
      <c r="H134" s="237">
        <v>34.840000000000003</v>
      </c>
      <c r="I134" s="238"/>
      <c r="J134" s="234"/>
      <c r="K134" s="234"/>
      <c r="L134" s="239"/>
      <c r="M134" s="240"/>
      <c r="N134" s="241"/>
      <c r="O134" s="241"/>
      <c r="P134" s="241"/>
      <c r="Q134" s="241"/>
      <c r="R134" s="241"/>
      <c r="S134" s="241"/>
      <c r="T134" s="242"/>
      <c r="AT134" s="243" t="s">
        <v>142</v>
      </c>
      <c r="AU134" s="243" t="s">
        <v>85</v>
      </c>
      <c r="AV134" s="14" t="s">
        <v>139</v>
      </c>
      <c r="AW134" s="14" t="s">
        <v>31</v>
      </c>
      <c r="AX134" s="14" t="s">
        <v>83</v>
      </c>
      <c r="AY134" s="243" t="s">
        <v>132</v>
      </c>
    </row>
    <row r="135" spans="1:65" s="2" customFormat="1" ht="21.75" customHeight="1">
      <c r="A135" s="34"/>
      <c r="B135" s="35"/>
      <c r="C135" s="244" t="s">
        <v>152</v>
      </c>
      <c r="D135" s="244" t="s">
        <v>441</v>
      </c>
      <c r="E135" s="245" t="s">
        <v>1487</v>
      </c>
      <c r="F135" s="246" t="s">
        <v>1488</v>
      </c>
      <c r="G135" s="247" t="s">
        <v>371</v>
      </c>
      <c r="H135" s="248">
        <v>34.840000000000003</v>
      </c>
      <c r="I135" s="249"/>
      <c r="J135" s="250">
        <f>ROUND(I135*H135,2)</f>
        <v>0</v>
      </c>
      <c r="K135" s="246" t="s">
        <v>1478</v>
      </c>
      <c r="L135" s="39"/>
      <c r="M135" s="251" t="s">
        <v>1</v>
      </c>
      <c r="N135" s="252" t="s">
        <v>40</v>
      </c>
      <c r="O135" s="71"/>
      <c r="P135" s="204">
        <f>O135*H135</f>
        <v>0</v>
      </c>
      <c r="Q135" s="204">
        <v>1.2999999999999999E-4</v>
      </c>
      <c r="R135" s="204">
        <f>Q135*H135</f>
        <v>4.5291999999999997E-3</v>
      </c>
      <c r="S135" s="204">
        <v>0</v>
      </c>
      <c r="T135" s="205">
        <f>S135*H135</f>
        <v>0</v>
      </c>
      <c r="U135" s="34"/>
      <c r="V135" s="34"/>
      <c r="W135" s="34"/>
      <c r="X135" s="34"/>
      <c r="Y135" s="34"/>
      <c r="Z135" s="34"/>
      <c r="AA135" s="34"/>
      <c r="AB135" s="34"/>
      <c r="AC135" s="34"/>
      <c r="AD135" s="34"/>
      <c r="AE135" s="34"/>
      <c r="AR135" s="206" t="s">
        <v>139</v>
      </c>
      <c r="AT135" s="206" t="s">
        <v>441</v>
      </c>
      <c r="AU135" s="206" t="s">
        <v>85</v>
      </c>
      <c r="AY135" s="17" t="s">
        <v>132</v>
      </c>
      <c r="BE135" s="207">
        <f>IF(N135="základní",J135,0)</f>
        <v>0</v>
      </c>
      <c r="BF135" s="207">
        <f>IF(N135="snížená",J135,0)</f>
        <v>0</v>
      </c>
      <c r="BG135" s="207">
        <f>IF(N135="zákl. přenesená",J135,0)</f>
        <v>0</v>
      </c>
      <c r="BH135" s="207">
        <f>IF(N135="sníž. přenesená",J135,0)</f>
        <v>0</v>
      </c>
      <c r="BI135" s="207">
        <f>IF(N135="nulová",J135,0)</f>
        <v>0</v>
      </c>
      <c r="BJ135" s="17" t="s">
        <v>83</v>
      </c>
      <c r="BK135" s="207">
        <f>ROUND(I135*H135,2)</f>
        <v>0</v>
      </c>
      <c r="BL135" s="17" t="s">
        <v>139</v>
      </c>
      <c r="BM135" s="206" t="s">
        <v>1489</v>
      </c>
    </row>
    <row r="136" spans="1:65" s="2" customFormat="1" ht="11.25">
      <c r="A136" s="34"/>
      <c r="B136" s="35"/>
      <c r="C136" s="36"/>
      <c r="D136" s="208" t="s">
        <v>141</v>
      </c>
      <c r="E136" s="36"/>
      <c r="F136" s="209" t="s">
        <v>1490</v>
      </c>
      <c r="G136" s="36"/>
      <c r="H136" s="36"/>
      <c r="I136" s="115"/>
      <c r="J136" s="36"/>
      <c r="K136" s="36"/>
      <c r="L136" s="39"/>
      <c r="M136" s="210"/>
      <c r="N136" s="211"/>
      <c r="O136" s="71"/>
      <c r="P136" s="71"/>
      <c r="Q136" s="71"/>
      <c r="R136" s="71"/>
      <c r="S136" s="71"/>
      <c r="T136" s="72"/>
      <c r="U136" s="34"/>
      <c r="V136" s="34"/>
      <c r="W136" s="34"/>
      <c r="X136" s="34"/>
      <c r="Y136" s="34"/>
      <c r="Z136" s="34"/>
      <c r="AA136" s="34"/>
      <c r="AB136" s="34"/>
      <c r="AC136" s="34"/>
      <c r="AD136" s="34"/>
      <c r="AE136" s="34"/>
      <c r="AT136" s="17" t="s">
        <v>141</v>
      </c>
      <c r="AU136" s="17" t="s">
        <v>85</v>
      </c>
    </row>
    <row r="137" spans="1:65" s="13" customFormat="1" ht="11.25">
      <c r="B137" s="222"/>
      <c r="C137" s="223"/>
      <c r="D137" s="208" t="s">
        <v>142</v>
      </c>
      <c r="E137" s="224" t="s">
        <v>1</v>
      </c>
      <c r="F137" s="225" t="s">
        <v>1486</v>
      </c>
      <c r="G137" s="223"/>
      <c r="H137" s="226">
        <v>34.840000000000003</v>
      </c>
      <c r="I137" s="227"/>
      <c r="J137" s="223"/>
      <c r="K137" s="223"/>
      <c r="L137" s="228"/>
      <c r="M137" s="229"/>
      <c r="N137" s="230"/>
      <c r="O137" s="230"/>
      <c r="P137" s="230"/>
      <c r="Q137" s="230"/>
      <c r="R137" s="230"/>
      <c r="S137" s="230"/>
      <c r="T137" s="231"/>
      <c r="AT137" s="232" t="s">
        <v>142</v>
      </c>
      <c r="AU137" s="232" t="s">
        <v>85</v>
      </c>
      <c r="AV137" s="13" t="s">
        <v>85</v>
      </c>
      <c r="AW137" s="13" t="s">
        <v>31</v>
      </c>
      <c r="AX137" s="13" t="s">
        <v>75</v>
      </c>
      <c r="AY137" s="232" t="s">
        <v>132</v>
      </c>
    </row>
    <row r="138" spans="1:65" s="14" customFormat="1" ht="11.25">
      <c r="B138" s="233"/>
      <c r="C138" s="234"/>
      <c r="D138" s="208" t="s">
        <v>142</v>
      </c>
      <c r="E138" s="235" t="s">
        <v>1</v>
      </c>
      <c r="F138" s="236" t="s">
        <v>145</v>
      </c>
      <c r="G138" s="234"/>
      <c r="H138" s="237">
        <v>34.840000000000003</v>
      </c>
      <c r="I138" s="238"/>
      <c r="J138" s="234"/>
      <c r="K138" s="234"/>
      <c r="L138" s="239"/>
      <c r="M138" s="240"/>
      <c r="N138" s="241"/>
      <c r="O138" s="241"/>
      <c r="P138" s="241"/>
      <c r="Q138" s="241"/>
      <c r="R138" s="241"/>
      <c r="S138" s="241"/>
      <c r="T138" s="242"/>
      <c r="AT138" s="243" t="s">
        <v>142</v>
      </c>
      <c r="AU138" s="243" t="s">
        <v>85</v>
      </c>
      <c r="AV138" s="14" t="s">
        <v>139</v>
      </c>
      <c r="AW138" s="14" t="s">
        <v>31</v>
      </c>
      <c r="AX138" s="14" t="s">
        <v>83</v>
      </c>
      <c r="AY138" s="243" t="s">
        <v>132</v>
      </c>
    </row>
    <row r="139" spans="1:65" s="2" customFormat="1" ht="21.75" customHeight="1">
      <c r="A139" s="34"/>
      <c r="B139" s="35"/>
      <c r="C139" s="244" t="s">
        <v>139</v>
      </c>
      <c r="D139" s="244" t="s">
        <v>441</v>
      </c>
      <c r="E139" s="245" t="s">
        <v>1491</v>
      </c>
      <c r="F139" s="246" t="s">
        <v>1492</v>
      </c>
      <c r="G139" s="247" t="s">
        <v>371</v>
      </c>
      <c r="H139" s="248">
        <v>0.6</v>
      </c>
      <c r="I139" s="249"/>
      <c r="J139" s="250">
        <f>ROUND(I139*H139,2)</f>
        <v>0</v>
      </c>
      <c r="K139" s="246" t="s">
        <v>1478</v>
      </c>
      <c r="L139" s="39"/>
      <c r="M139" s="251" t="s">
        <v>1</v>
      </c>
      <c r="N139" s="252" t="s">
        <v>40</v>
      </c>
      <c r="O139" s="71"/>
      <c r="P139" s="204">
        <f>O139*H139</f>
        <v>0</v>
      </c>
      <c r="Q139" s="204">
        <v>2.6450000000000001E-2</v>
      </c>
      <c r="R139" s="204">
        <f>Q139*H139</f>
        <v>1.5869999999999999E-2</v>
      </c>
      <c r="S139" s="204">
        <v>0</v>
      </c>
      <c r="T139" s="205">
        <f>S139*H139</f>
        <v>0</v>
      </c>
      <c r="U139" s="34"/>
      <c r="V139" s="34"/>
      <c r="W139" s="34"/>
      <c r="X139" s="34"/>
      <c r="Y139" s="34"/>
      <c r="Z139" s="34"/>
      <c r="AA139" s="34"/>
      <c r="AB139" s="34"/>
      <c r="AC139" s="34"/>
      <c r="AD139" s="34"/>
      <c r="AE139" s="34"/>
      <c r="AR139" s="206" t="s">
        <v>139</v>
      </c>
      <c r="AT139" s="206" t="s">
        <v>441</v>
      </c>
      <c r="AU139" s="206" t="s">
        <v>85</v>
      </c>
      <c r="AY139" s="17" t="s">
        <v>132</v>
      </c>
      <c r="BE139" s="207">
        <f>IF(N139="základní",J139,0)</f>
        <v>0</v>
      </c>
      <c r="BF139" s="207">
        <f>IF(N139="snížená",J139,0)</f>
        <v>0</v>
      </c>
      <c r="BG139" s="207">
        <f>IF(N139="zákl. přenesená",J139,0)</f>
        <v>0</v>
      </c>
      <c r="BH139" s="207">
        <f>IF(N139="sníž. přenesená",J139,0)</f>
        <v>0</v>
      </c>
      <c r="BI139" s="207">
        <f>IF(N139="nulová",J139,0)</f>
        <v>0</v>
      </c>
      <c r="BJ139" s="17" t="s">
        <v>83</v>
      </c>
      <c r="BK139" s="207">
        <f>ROUND(I139*H139,2)</f>
        <v>0</v>
      </c>
      <c r="BL139" s="17" t="s">
        <v>139</v>
      </c>
      <c r="BM139" s="206" t="s">
        <v>1493</v>
      </c>
    </row>
    <row r="140" spans="1:65" s="2" customFormat="1" ht="19.5">
      <c r="A140" s="34"/>
      <c r="B140" s="35"/>
      <c r="C140" s="36"/>
      <c r="D140" s="208" t="s">
        <v>141</v>
      </c>
      <c r="E140" s="36"/>
      <c r="F140" s="209" t="s">
        <v>1494</v>
      </c>
      <c r="G140" s="36"/>
      <c r="H140" s="36"/>
      <c r="I140" s="115"/>
      <c r="J140" s="36"/>
      <c r="K140" s="36"/>
      <c r="L140" s="39"/>
      <c r="M140" s="210"/>
      <c r="N140" s="211"/>
      <c r="O140" s="71"/>
      <c r="P140" s="71"/>
      <c r="Q140" s="71"/>
      <c r="R140" s="71"/>
      <c r="S140" s="71"/>
      <c r="T140" s="72"/>
      <c r="U140" s="34"/>
      <c r="V140" s="34"/>
      <c r="W140" s="34"/>
      <c r="X140" s="34"/>
      <c r="Y140" s="34"/>
      <c r="Z140" s="34"/>
      <c r="AA140" s="34"/>
      <c r="AB140" s="34"/>
      <c r="AC140" s="34"/>
      <c r="AD140" s="34"/>
      <c r="AE140" s="34"/>
      <c r="AT140" s="17" t="s">
        <v>141</v>
      </c>
      <c r="AU140" s="17" t="s">
        <v>85</v>
      </c>
    </row>
    <row r="141" spans="1:65" s="13" customFormat="1" ht="11.25">
      <c r="B141" s="222"/>
      <c r="C141" s="223"/>
      <c r="D141" s="208" t="s">
        <v>142</v>
      </c>
      <c r="E141" s="224" t="s">
        <v>1</v>
      </c>
      <c r="F141" s="225" t="s">
        <v>844</v>
      </c>
      <c r="G141" s="223"/>
      <c r="H141" s="226">
        <v>0.6</v>
      </c>
      <c r="I141" s="227"/>
      <c r="J141" s="223"/>
      <c r="K141" s="223"/>
      <c r="L141" s="228"/>
      <c r="M141" s="229"/>
      <c r="N141" s="230"/>
      <c r="O141" s="230"/>
      <c r="P141" s="230"/>
      <c r="Q141" s="230"/>
      <c r="R141" s="230"/>
      <c r="S141" s="230"/>
      <c r="T141" s="231"/>
      <c r="AT141" s="232" t="s">
        <v>142</v>
      </c>
      <c r="AU141" s="232" t="s">
        <v>85</v>
      </c>
      <c r="AV141" s="13" t="s">
        <v>85</v>
      </c>
      <c r="AW141" s="13" t="s">
        <v>31</v>
      </c>
      <c r="AX141" s="13" t="s">
        <v>75</v>
      </c>
      <c r="AY141" s="232" t="s">
        <v>132</v>
      </c>
    </row>
    <row r="142" spans="1:65" s="14" customFormat="1" ht="11.25">
      <c r="B142" s="233"/>
      <c r="C142" s="234"/>
      <c r="D142" s="208" t="s">
        <v>142</v>
      </c>
      <c r="E142" s="235" t="s">
        <v>1</v>
      </c>
      <c r="F142" s="236" t="s">
        <v>145</v>
      </c>
      <c r="G142" s="234"/>
      <c r="H142" s="237">
        <v>0.6</v>
      </c>
      <c r="I142" s="238"/>
      <c r="J142" s="234"/>
      <c r="K142" s="234"/>
      <c r="L142" s="239"/>
      <c r="M142" s="240"/>
      <c r="N142" s="241"/>
      <c r="O142" s="241"/>
      <c r="P142" s="241"/>
      <c r="Q142" s="241"/>
      <c r="R142" s="241"/>
      <c r="S142" s="241"/>
      <c r="T142" s="242"/>
      <c r="AT142" s="243" t="s">
        <v>142</v>
      </c>
      <c r="AU142" s="243" t="s">
        <v>85</v>
      </c>
      <c r="AV142" s="14" t="s">
        <v>139</v>
      </c>
      <c r="AW142" s="14" t="s">
        <v>31</v>
      </c>
      <c r="AX142" s="14" t="s">
        <v>83</v>
      </c>
      <c r="AY142" s="243" t="s">
        <v>132</v>
      </c>
    </row>
    <row r="143" spans="1:65" s="2" customFormat="1" ht="21.75" customHeight="1">
      <c r="A143" s="34"/>
      <c r="B143" s="35"/>
      <c r="C143" s="244" t="s">
        <v>171</v>
      </c>
      <c r="D143" s="244" t="s">
        <v>441</v>
      </c>
      <c r="E143" s="245" t="s">
        <v>1495</v>
      </c>
      <c r="F143" s="246" t="s">
        <v>1496</v>
      </c>
      <c r="G143" s="247" t="s">
        <v>371</v>
      </c>
      <c r="H143" s="248">
        <v>0.6</v>
      </c>
      <c r="I143" s="249"/>
      <c r="J143" s="250">
        <f>ROUND(I143*H143,2)</f>
        <v>0</v>
      </c>
      <c r="K143" s="246" t="s">
        <v>1478</v>
      </c>
      <c r="L143" s="39"/>
      <c r="M143" s="251" t="s">
        <v>1</v>
      </c>
      <c r="N143" s="252" t="s">
        <v>40</v>
      </c>
      <c r="O143" s="71"/>
      <c r="P143" s="204">
        <f>O143*H143</f>
        <v>0</v>
      </c>
      <c r="Q143" s="204">
        <v>2.6450000000000001E-2</v>
      </c>
      <c r="R143" s="204">
        <f>Q143*H143</f>
        <v>1.5869999999999999E-2</v>
      </c>
      <c r="S143" s="204">
        <v>0</v>
      </c>
      <c r="T143" s="205">
        <f>S143*H143</f>
        <v>0</v>
      </c>
      <c r="U143" s="34"/>
      <c r="V143" s="34"/>
      <c r="W143" s="34"/>
      <c r="X143" s="34"/>
      <c r="Y143" s="34"/>
      <c r="Z143" s="34"/>
      <c r="AA143" s="34"/>
      <c r="AB143" s="34"/>
      <c r="AC143" s="34"/>
      <c r="AD143" s="34"/>
      <c r="AE143" s="34"/>
      <c r="AR143" s="206" t="s">
        <v>139</v>
      </c>
      <c r="AT143" s="206" t="s">
        <v>441</v>
      </c>
      <c r="AU143" s="206" t="s">
        <v>85</v>
      </c>
      <c r="AY143" s="17" t="s">
        <v>132</v>
      </c>
      <c r="BE143" s="207">
        <f>IF(N143="základní",J143,0)</f>
        <v>0</v>
      </c>
      <c r="BF143" s="207">
        <f>IF(N143="snížená",J143,0)</f>
        <v>0</v>
      </c>
      <c r="BG143" s="207">
        <f>IF(N143="zákl. přenesená",J143,0)</f>
        <v>0</v>
      </c>
      <c r="BH143" s="207">
        <f>IF(N143="sníž. přenesená",J143,0)</f>
        <v>0</v>
      </c>
      <c r="BI143" s="207">
        <f>IF(N143="nulová",J143,0)</f>
        <v>0</v>
      </c>
      <c r="BJ143" s="17" t="s">
        <v>83</v>
      </c>
      <c r="BK143" s="207">
        <f>ROUND(I143*H143,2)</f>
        <v>0</v>
      </c>
      <c r="BL143" s="17" t="s">
        <v>139</v>
      </c>
      <c r="BM143" s="206" t="s">
        <v>1497</v>
      </c>
    </row>
    <row r="144" spans="1:65" s="2" customFormat="1" ht="19.5">
      <c r="A144" s="34"/>
      <c r="B144" s="35"/>
      <c r="C144" s="36"/>
      <c r="D144" s="208" t="s">
        <v>141</v>
      </c>
      <c r="E144" s="36"/>
      <c r="F144" s="209" t="s">
        <v>1498</v>
      </c>
      <c r="G144" s="36"/>
      <c r="H144" s="36"/>
      <c r="I144" s="115"/>
      <c r="J144" s="36"/>
      <c r="K144" s="36"/>
      <c r="L144" s="39"/>
      <c r="M144" s="210"/>
      <c r="N144" s="211"/>
      <c r="O144" s="71"/>
      <c r="P144" s="71"/>
      <c r="Q144" s="71"/>
      <c r="R144" s="71"/>
      <c r="S144" s="71"/>
      <c r="T144" s="72"/>
      <c r="U144" s="34"/>
      <c r="V144" s="34"/>
      <c r="W144" s="34"/>
      <c r="X144" s="34"/>
      <c r="Y144" s="34"/>
      <c r="Z144" s="34"/>
      <c r="AA144" s="34"/>
      <c r="AB144" s="34"/>
      <c r="AC144" s="34"/>
      <c r="AD144" s="34"/>
      <c r="AE144" s="34"/>
      <c r="AT144" s="17" t="s">
        <v>141</v>
      </c>
      <c r="AU144" s="17" t="s">
        <v>85</v>
      </c>
    </row>
    <row r="145" spans="1:65" s="13" customFormat="1" ht="11.25">
      <c r="B145" s="222"/>
      <c r="C145" s="223"/>
      <c r="D145" s="208" t="s">
        <v>142</v>
      </c>
      <c r="E145" s="224" t="s">
        <v>1</v>
      </c>
      <c r="F145" s="225" t="s">
        <v>844</v>
      </c>
      <c r="G145" s="223"/>
      <c r="H145" s="226">
        <v>0.6</v>
      </c>
      <c r="I145" s="227"/>
      <c r="J145" s="223"/>
      <c r="K145" s="223"/>
      <c r="L145" s="228"/>
      <c r="M145" s="229"/>
      <c r="N145" s="230"/>
      <c r="O145" s="230"/>
      <c r="P145" s="230"/>
      <c r="Q145" s="230"/>
      <c r="R145" s="230"/>
      <c r="S145" s="230"/>
      <c r="T145" s="231"/>
      <c r="AT145" s="232" t="s">
        <v>142</v>
      </c>
      <c r="AU145" s="232" t="s">
        <v>85</v>
      </c>
      <c r="AV145" s="13" t="s">
        <v>85</v>
      </c>
      <c r="AW145" s="13" t="s">
        <v>31</v>
      </c>
      <c r="AX145" s="13" t="s">
        <v>75</v>
      </c>
      <c r="AY145" s="232" t="s">
        <v>132</v>
      </c>
    </row>
    <row r="146" spans="1:65" s="14" customFormat="1" ht="11.25">
      <c r="B146" s="233"/>
      <c r="C146" s="234"/>
      <c r="D146" s="208" t="s">
        <v>142</v>
      </c>
      <c r="E146" s="235" t="s">
        <v>1</v>
      </c>
      <c r="F146" s="236" t="s">
        <v>145</v>
      </c>
      <c r="G146" s="234"/>
      <c r="H146" s="237">
        <v>0.6</v>
      </c>
      <c r="I146" s="238"/>
      <c r="J146" s="234"/>
      <c r="K146" s="234"/>
      <c r="L146" s="239"/>
      <c r="M146" s="240"/>
      <c r="N146" s="241"/>
      <c r="O146" s="241"/>
      <c r="P146" s="241"/>
      <c r="Q146" s="241"/>
      <c r="R146" s="241"/>
      <c r="S146" s="241"/>
      <c r="T146" s="242"/>
      <c r="AT146" s="243" t="s">
        <v>142</v>
      </c>
      <c r="AU146" s="243" t="s">
        <v>85</v>
      </c>
      <c r="AV146" s="14" t="s">
        <v>139</v>
      </c>
      <c r="AW146" s="14" t="s">
        <v>31</v>
      </c>
      <c r="AX146" s="14" t="s">
        <v>83</v>
      </c>
      <c r="AY146" s="243" t="s">
        <v>132</v>
      </c>
    </row>
    <row r="147" spans="1:65" s="11" customFormat="1" ht="22.9" customHeight="1">
      <c r="B147" s="180"/>
      <c r="C147" s="181"/>
      <c r="D147" s="182" t="s">
        <v>74</v>
      </c>
      <c r="E147" s="263" t="s">
        <v>171</v>
      </c>
      <c r="F147" s="263" t="s">
        <v>1499</v>
      </c>
      <c r="G147" s="181"/>
      <c r="H147" s="181"/>
      <c r="I147" s="184"/>
      <c r="J147" s="264">
        <f>BK147</f>
        <v>0</v>
      </c>
      <c r="K147" s="181"/>
      <c r="L147" s="186"/>
      <c r="M147" s="187"/>
      <c r="N147" s="188"/>
      <c r="O147" s="188"/>
      <c r="P147" s="189">
        <f>SUM(P148:P183)</f>
        <v>0</v>
      </c>
      <c r="Q147" s="188"/>
      <c r="R147" s="189">
        <f>SUM(R148:R183)</f>
        <v>3.3864099999999997</v>
      </c>
      <c r="S147" s="188"/>
      <c r="T147" s="190">
        <f>SUM(T148:T183)</f>
        <v>7.9589999999999996</v>
      </c>
      <c r="AR147" s="191" t="s">
        <v>83</v>
      </c>
      <c r="AT147" s="192" t="s">
        <v>74</v>
      </c>
      <c r="AU147" s="192" t="s">
        <v>83</v>
      </c>
      <c r="AY147" s="191" t="s">
        <v>132</v>
      </c>
      <c r="BK147" s="193">
        <f>SUM(BK148:BK183)</f>
        <v>0</v>
      </c>
    </row>
    <row r="148" spans="1:65" s="2" customFormat="1" ht="21.75" customHeight="1">
      <c r="A148" s="34"/>
      <c r="B148" s="35"/>
      <c r="C148" s="244" t="s">
        <v>176</v>
      </c>
      <c r="D148" s="244" t="s">
        <v>441</v>
      </c>
      <c r="E148" s="245" t="s">
        <v>1500</v>
      </c>
      <c r="F148" s="246" t="s">
        <v>1501</v>
      </c>
      <c r="G148" s="247" t="s">
        <v>149</v>
      </c>
      <c r="H148" s="248">
        <v>22</v>
      </c>
      <c r="I148" s="249"/>
      <c r="J148" s="250">
        <f>ROUND(I148*H148,2)</f>
        <v>0</v>
      </c>
      <c r="K148" s="246" t="s">
        <v>1478</v>
      </c>
      <c r="L148" s="39"/>
      <c r="M148" s="251" t="s">
        <v>1</v>
      </c>
      <c r="N148" s="252" t="s">
        <v>40</v>
      </c>
      <c r="O148" s="71"/>
      <c r="P148" s="204">
        <f>O148*H148</f>
        <v>0</v>
      </c>
      <c r="Q148" s="204">
        <v>5.8E-4</v>
      </c>
      <c r="R148" s="204">
        <f>Q148*H148</f>
        <v>1.2760000000000001E-2</v>
      </c>
      <c r="S148" s="204">
        <v>0.16600000000000001</v>
      </c>
      <c r="T148" s="205">
        <f>S148*H148</f>
        <v>3.6520000000000001</v>
      </c>
      <c r="U148" s="34"/>
      <c r="V148" s="34"/>
      <c r="W148" s="34"/>
      <c r="X148" s="34"/>
      <c r="Y148" s="34"/>
      <c r="Z148" s="34"/>
      <c r="AA148" s="34"/>
      <c r="AB148" s="34"/>
      <c r="AC148" s="34"/>
      <c r="AD148" s="34"/>
      <c r="AE148" s="34"/>
      <c r="AR148" s="206" t="s">
        <v>139</v>
      </c>
      <c r="AT148" s="206" t="s">
        <v>441</v>
      </c>
      <c r="AU148" s="206" t="s">
        <v>85</v>
      </c>
      <c r="AY148" s="17" t="s">
        <v>132</v>
      </c>
      <c r="BE148" s="207">
        <f>IF(N148="základní",J148,0)</f>
        <v>0</v>
      </c>
      <c r="BF148" s="207">
        <f>IF(N148="snížená",J148,0)</f>
        <v>0</v>
      </c>
      <c r="BG148" s="207">
        <f>IF(N148="zákl. přenesená",J148,0)</f>
        <v>0</v>
      </c>
      <c r="BH148" s="207">
        <f>IF(N148="sníž. přenesená",J148,0)</f>
        <v>0</v>
      </c>
      <c r="BI148" s="207">
        <f>IF(N148="nulová",J148,0)</f>
        <v>0</v>
      </c>
      <c r="BJ148" s="17" t="s">
        <v>83</v>
      </c>
      <c r="BK148" s="207">
        <f>ROUND(I148*H148,2)</f>
        <v>0</v>
      </c>
      <c r="BL148" s="17" t="s">
        <v>139</v>
      </c>
      <c r="BM148" s="206" t="s">
        <v>1502</v>
      </c>
    </row>
    <row r="149" spans="1:65" s="2" customFormat="1" ht="19.5">
      <c r="A149" s="34"/>
      <c r="B149" s="35"/>
      <c r="C149" s="36"/>
      <c r="D149" s="208" t="s">
        <v>141</v>
      </c>
      <c r="E149" s="36"/>
      <c r="F149" s="209" t="s">
        <v>1503</v>
      </c>
      <c r="G149" s="36"/>
      <c r="H149" s="36"/>
      <c r="I149" s="115"/>
      <c r="J149" s="36"/>
      <c r="K149" s="36"/>
      <c r="L149" s="39"/>
      <c r="M149" s="210"/>
      <c r="N149" s="211"/>
      <c r="O149" s="71"/>
      <c r="P149" s="71"/>
      <c r="Q149" s="71"/>
      <c r="R149" s="71"/>
      <c r="S149" s="71"/>
      <c r="T149" s="72"/>
      <c r="U149" s="34"/>
      <c r="V149" s="34"/>
      <c r="W149" s="34"/>
      <c r="X149" s="34"/>
      <c r="Y149" s="34"/>
      <c r="Z149" s="34"/>
      <c r="AA149" s="34"/>
      <c r="AB149" s="34"/>
      <c r="AC149" s="34"/>
      <c r="AD149" s="34"/>
      <c r="AE149" s="34"/>
      <c r="AT149" s="17" t="s">
        <v>141</v>
      </c>
      <c r="AU149" s="17" t="s">
        <v>85</v>
      </c>
    </row>
    <row r="150" spans="1:65" s="13" customFormat="1" ht="11.25">
      <c r="B150" s="222"/>
      <c r="C150" s="223"/>
      <c r="D150" s="208" t="s">
        <v>142</v>
      </c>
      <c r="E150" s="224" t="s">
        <v>1</v>
      </c>
      <c r="F150" s="225" t="s">
        <v>247</v>
      </c>
      <c r="G150" s="223"/>
      <c r="H150" s="226">
        <v>22</v>
      </c>
      <c r="I150" s="227"/>
      <c r="J150" s="223"/>
      <c r="K150" s="223"/>
      <c r="L150" s="228"/>
      <c r="M150" s="229"/>
      <c r="N150" s="230"/>
      <c r="O150" s="230"/>
      <c r="P150" s="230"/>
      <c r="Q150" s="230"/>
      <c r="R150" s="230"/>
      <c r="S150" s="230"/>
      <c r="T150" s="231"/>
      <c r="AT150" s="232" t="s">
        <v>142</v>
      </c>
      <c r="AU150" s="232" t="s">
        <v>85</v>
      </c>
      <c r="AV150" s="13" t="s">
        <v>85</v>
      </c>
      <c r="AW150" s="13" t="s">
        <v>31</v>
      </c>
      <c r="AX150" s="13" t="s">
        <v>75</v>
      </c>
      <c r="AY150" s="232" t="s">
        <v>132</v>
      </c>
    </row>
    <row r="151" spans="1:65" s="14" customFormat="1" ht="11.25">
      <c r="B151" s="233"/>
      <c r="C151" s="234"/>
      <c r="D151" s="208" t="s">
        <v>142</v>
      </c>
      <c r="E151" s="235" t="s">
        <v>1</v>
      </c>
      <c r="F151" s="236" t="s">
        <v>145</v>
      </c>
      <c r="G151" s="234"/>
      <c r="H151" s="237">
        <v>22</v>
      </c>
      <c r="I151" s="238"/>
      <c r="J151" s="234"/>
      <c r="K151" s="234"/>
      <c r="L151" s="239"/>
      <c r="M151" s="240"/>
      <c r="N151" s="241"/>
      <c r="O151" s="241"/>
      <c r="P151" s="241"/>
      <c r="Q151" s="241"/>
      <c r="R151" s="241"/>
      <c r="S151" s="241"/>
      <c r="T151" s="242"/>
      <c r="AT151" s="243" t="s">
        <v>142</v>
      </c>
      <c r="AU151" s="243" t="s">
        <v>85</v>
      </c>
      <c r="AV151" s="14" t="s">
        <v>139</v>
      </c>
      <c r="AW151" s="14" t="s">
        <v>31</v>
      </c>
      <c r="AX151" s="14" t="s">
        <v>83</v>
      </c>
      <c r="AY151" s="243" t="s">
        <v>132</v>
      </c>
    </row>
    <row r="152" spans="1:65" s="2" customFormat="1" ht="21.75" customHeight="1">
      <c r="A152" s="34"/>
      <c r="B152" s="35"/>
      <c r="C152" s="244" t="s">
        <v>185</v>
      </c>
      <c r="D152" s="244" t="s">
        <v>441</v>
      </c>
      <c r="E152" s="245" t="s">
        <v>1504</v>
      </c>
      <c r="F152" s="246" t="s">
        <v>1505</v>
      </c>
      <c r="G152" s="247" t="s">
        <v>149</v>
      </c>
      <c r="H152" s="248">
        <v>22</v>
      </c>
      <c r="I152" s="249"/>
      <c r="J152" s="250">
        <f>ROUND(I152*H152,2)</f>
        <v>0</v>
      </c>
      <c r="K152" s="246" t="s">
        <v>1478</v>
      </c>
      <c r="L152" s="39"/>
      <c r="M152" s="251" t="s">
        <v>1</v>
      </c>
      <c r="N152" s="252" t="s">
        <v>40</v>
      </c>
      <c r="O152" s="71"/>
      <c r="P152" s="204">
        <f>O152*H152</f>
        <v>0</v>
      </c>
      <c r="Q152" s="204">
        <v>1.3769999999999999E-2</v>
      </c>
      <c r="R152" s="204">
        <f>Q152*H152</f>
        <v>0.30293999999999999</v>
      </c>
      <c r="S152" s="204">
        <v>0</v>
      </c>
      <c r="T152" s="205">
        <f>S152*H152</f>
        <v>0</v>
      </c>
      <c r="U152" s="34"/>
      <c r="V152" s="34"/>
      <c r="W152" s="34"/>
      <c r="X152" s="34"/>
      <c r="Y152" s="34"/>
      <c r="Z152" s="34"/>
      <c r="AA152" s="34"/>
      <c r="AB152" s="34"/>
      <c r="AC152" s="34"/>
      <c r="AD152" s="34"/>
      <c r="AE152" s="34"/>
      <c r="AR152" s="206" t="s">
        <v>139</v>
      </c>
      <c r="AT152" s="206" t="s">
        <v>441</v>
      </c>
      <c r="AU152" s="206" t="s">
        <v>85</v>
      </c>
      <c r="AY152" s="17" t="s">
        <v>132</v>
      </c>
      <c r="BE152" s="207">
        <f>IF(N152="základní",J152,0)</f>
        <v>0</v>
      </c>
      <c r="BF152" s="207">
        <f>IF(N152="snížená",J152,0)</f>
        <v>0</v>
      </c>
      <c r="BG152" s="207">
        <f>IF(N152="zákl. přenesená",J152,0)</f>
        <v>0</v>
      </c>
      <c r="BH152" s="207">
        <f>IF(N152="sníž. přenesená",J152,0)</f>
        <v>0</v>
      </c>
      <c r="BI152" s="207">
        <f>IF(N152="nulová",J152,0)</f>
        <v>0</v>
      </c>
      <c r="BJ152" s="17" t="s">
        <v>83</v>
      </c>
      <c r="BK152" s="207">
        <f>ROUND(I152*H152,2)</f>
        <v>0</v>
      </c>
      <c r="BL152" s="17" t="s">
        <v>139</v>
      </c>
      <c r="BM152" s="206" t="s">
        <v>1506</v>
      </c>
    </row>
    <row r="153" spans="1:65" s="2" customFormat="1" ht="19.5">
      <c r="A153" s="34"/>
      <c r="B153" s="35"/>
      <c r="C153" s="36"/>
      <c r="D153" s="208" t="s">
        <v>141</v>
      </c>
      <c r="E153" s="36"/>
      <c r="F153" s="209" t="s">
        <v>1507</v>
      </c>
      <c r="G153" s="36"/>
      <c r="H153" s="36"/>
      <c r="I153" s="115"/>
      <c r="J153" s="36"/>
      <c r="K153" s="36"/>
      <c r="L153" s="39"/>
      <c r="M153" s="210"/>
      <c r="N153" s="211"/>
      <c r="O153" s="71"/>
      <c r="P153" s="71"/>
      <c r="Q153" s="71"/>
      <c r="R153" s="71"/>
      <c r="S153" s="71"/>
      <c r="T153" s="72"/>
      <c r="U153" s="34"/>
      <c r="V153" s="34"/>
      <c r="W153" s="34"/>
      <c r="X153" s="34"/>
      <c r="Y153" s="34"/>
      <c r="Z153" s="34"/>
      <c r="AA153" s="34"/>
      <c r="AB153" s="34"/>
      <c r="AC153" s="34"/>
      <c r="AD153" s="34"/>
      <c r="AE153" s="34"/>
      <c r="AT153" s="17" t="s">
        <v>141</v>
      </c>
      <c r="AU153" s="17" t="s">
        <v>85</v>
      </c>
    </row>
    <row r="154" spans="1:65" s="13" customFormat="1" ht="11.25">
      <c r="B154" s="222"/>
      <c r="C154" s="223"/>
      <c r="D154" s="208" t="s">
        <v>142</v>
      </c>
      <c r="E154" s="224" t="s">
        <v>1</v>
      </c>
      <c r="F154" s="225" t="s">
        <v>247</v>
      </c>
      <c r="G154" s="223"/>
      <c r="H154" s="226">
        <v>22</v>
      </c>
      <c r="I154" s="227"/>
      <c r="J154" s="223"/>
      <c r="K154" s="223"/>
      <c r="L154" s="228"/>
      <c r="M154" s="229"/>
      <c r="N154" s="230"/>
      <c r="O154" s="230"/>
      <c r="P154" s="230"/>
      <c r="Q154" s="230"/>
      <c r="R154" s="230"/>
      <c r="S154" s="230"/>
      <c r="T154" s="231"/>
      <c r="AT154" s="232" t="s">
        <v>142</v>
      </c>
      <c r="AU154" s="232" t="s">
        <v>85</v>
      </c>
      <c r="AV154" s="13" t="s">
        <v>85</v>
      </c>
      <c r="AW154" s="13" t="s">
        <v>31</v>
      </c>
      <c r="AX154" s="13" t="s">
        <v>75</v>
      </c>
      <c r="AY154" s="232" t="s">
        <v>132</v>
      </c>
    </row>
    <row r="155" spans="1:65" s="14" customFormat="1" ht="11.25">
      <c r="B155" s="233"/>
      <c r="C155" s="234"/>
      <c r="D155" s="208" t="s">
        <v>142</v>
      </c>
      <c r="E155" s="235" t="s">
        <v>1</v>
      </c>
      <c r="F155" s="236" t="s">
        <v>145</v>
      </c>
      <c r="G155" s="234"/>
      <c r="H155" s="237">
        <v>22</v>
      </c>
      <c r="I155" s="238"/>
      <c r="J155" s="234"/>
      <c r="K155" s="234"/>
      <c r="L155" s="239"/>
      <c r="M155" s="240"/>
      <c r="N155" s="241"/>
      <c r="O155" s="241"/>
      <c r="P155" s="241"/>
      <c r="Q155" s="241"/>
      <c r="R155" s="241"/>
      <c r="S155" s="241"/>
      <c r="T155" s="242"/>
      <c r="AT155" s="243" t="s">
        <v>142</v>
      </c>
      <c r="AU155" s="243" t="s">
        <v>85</v>
      </c>
      <c r="AV155" s="14" t="s">
        <v>139</v>
      </c>
      <c r="AW155" s="14" t="s">
        <v>31</v>
      </c>
      <c r="AX155" s="14" t="s">
        <v>83</v>
      </c>
      <c r="AY155" s="243" t="s">
        <v>132</v>
      </c>
    </row>
    <row r="156" spans="1:65" s="2" customFormat="1" ht="21.75" customHeight="1">
      <c r="A156" s="34"/>
      <c r="B156" s="35"/>
      <c r="C156" s="244" t="s">
        <v>138</v>
      </c>
      <c r="D156" s="244" t="s">
        <v>441</v>
      </c>
      <c r="E156" s="245" t="s">
        <v>1508</v>
      </c>
      <c r="F156" s="246" t="s">
        <v>1509</v>
      </c>
      <c r="G156" s="247" t="s">
        <v>149</v>
      </c>
      <c r="H156" s="248">
        <v>22</v>
      </c>
      <c r="I156" s="249"/>
      <c r="J156" s="250">
        <f>ROUND(I156*H156,2)</f>
        <v>0</v>
      </c>
      <c r="K156" s="246" t="s">
        <v>1478</v>
      </c>
      <c r="L156" s="39"/>
      <c r="M156" s="251" t="s">
        <v>1</v>
      </c>
      <c r="N156" s="252" t="s">
        <v>40</v>
      </c>
      <c r="O156" s="71"/>
      <c r="P156" s="204">
        <f>O156*H156</f>
        <v>0</v>
      </c>
      <c r="Q156" s="204">
        <v>3.2399999999999998E-3</v>
      </c>
      <c r="R156" s="204">
        <f>Q156*H156</f>
        <v>7.1279999999999996E-2</v>
      </c>
      <c r="S156" s="204">
        <v>0</v>
      </c>
      <c r="T156" s="205">
        <f>S156*H156</f>
        <v>0</v>
      </c>
      <c r="U156" s="34"/>
      <c r="V156" s="34"/>
      <c r="W156" s="34"/>
      <c r="X156" s="34"/>
      <c r="Y156" s="34"/>
      <c r="Z156" s="34"/>
      <c r="AA156" s="34"/>
      <c r="AB156" s="34"/>
      <c r="AC156" s="34"/>
      <c r="AD156" s="34"/>
      <c r="AE156" s="34"/>
      <c r="AR156" s="206" t="s">
        <v>139</v>
      </c>
      <c r="AT156" s="206" t="s">
        <v>441</v>
      </c>
      <c r="AU156" s="206" t="s">
        <v>85</v>
      </c>
      <c r="AY156" s="17" t="s">
        <v>132</v>
      </c>
      <c r="BE156" s="207">
        <f>IF(N156="základní",J156,0)</f>
        <v>0</v>
      </c>
      <c r="BF156" s="207">
        <f>IF(N156="snížená",J156,0)</f>
        <v>0</v>
      </c>
      <c r="BG156" s="207">
        <f>IF(N156="zákl. přenesená",J156,0)</f>
        <v>0</v>
      </c>
      <c r="BH156" s="207">
        <f>IF(N156="sníž. přenesená",J156,0)</f>
        <v>0</v>
      </c>
      <c r="BI156" s="207">
        <f>IF(N156="nulová",J156,0)</f>
        <v>0</v>
      </c>
      <c r="BJ156" s="17" t="s">
        <v>83</v>
      </c>
      <c r="BK156" s="207">
        <f>ROUND(I156*H156,2)</f>
        <v>0</v>
      </c>
      <c r="BL156" s="17" t="s">
        <v>139</v>
      </c>
      <c r="BM156" s="206" t="s">
        <v>1510</v>
      </c>
    </row>
    <row r="157" spans="1:65" s="2" customFormat="1" ht="19.5">
      <c r="A157" s="34"/>
      <c r="B157" s="35"/>
      <c r="C157" s="36"/>
      <c r="D157" s="208" t="s">
        <v>141</v>
      </c>
      <c r="E157" s="36"/>
      <c r="F157" s="209" t="s">
        <v>1511</v>
      </c>
      <c r="G157" s="36"/>
      <c r="H157" s="36"/>
      <c r="I157" s="115"/>
      <c r="J157" s="36"/>
      <c r="K157" s="36"/>
      <c r="L157" s="39"/>
      <c r="M157" s="210"/>
      <c r="N157" s="211"/>
      <c r="O157" s="71"/>
      <c r="P157" s="71"/>
      <c r="Q157" s="71"/>
      <c r="R157" s="71"/>
      <c r="S157" s="71"/>
      <c r="T157" s="72"/>
      <c r="U157" s="34"/>
      <c r="V157" s="34"/>
      <c r="W157" s="34"/>
      <c r="X157" s="34"/>
      <c r="Y157" s="34"/>
      <c r="Z157" s="34"/>
      <c r="AA157" s="34"/>
      <c r="AB157" s="34"/>
      <c r="AC157" s="34"/>
      <c r="AD157" s="34"/>
      <c r="AE157" s="34"/>
      <c r="AT157" s="17" t="s">
        <v>141</v>
      </c>
      <c r="AU157" s="17" t="s">
        <v>85</v>
      </c>
    </row>
    <row r="158" spans="1:65" s="13" customFormat="1" ht="11.25">
      <c r="B158" s="222"/>
      <c r="C158" s="223"/>
      <c r="D158" s="208" t="s">
        <v>142</v>
      </c>
      <c r="E158" s="224" t="s">
        <v>1</v>
      </c>
      <c r="F158" s="225" t="s">
        <v>247</v>
      </c>
      <c r="G158" s="223"/>
      <c r="H158" s="226">
        <v>22</v>
      </c>
      <c r="I158" s="227"/>
      <c r="J158" s="223"/>
      <c r="K158" s="223"/>
      <c r="L158" s="228"/>
      <c r="M158" s="229"/>
      <c r="N158" s="230"/>
      <c r="O158" s="230"/>
      <c r="P158" s="230"/>
      <c r="Q158" s="230"/>
      <c r="R158" s="230"/>
      <c r="S158" s="230"/>
      <c r="T158" s="231"/>
      <c r="AT158" s="232" t="s">
        <v>142</v>
      </c>
      <c r="AU158" s="232" t="s">
        <v>85</v>
      </c>
      <c r="AV158" s="13" t="s">
        <v>85</v>
      </c>
      <c r="AW158" s="13" t="s">
        <v>31</v>
      </c>
      <c r="AX158" s="13" t="s">
        <v>75</v>
      </c>
      <c r="AY158" s="232" t="s">
        <v>132</v>
      </c>
    </row>
    <row r="159" spans="1:65" s="14" customFormat="1" ht="11.25">
      <c r="B159" s="233"/>
      <c r="C159" s="234"/>
      <c r="D159" s="208" t="s">
        <v>142</v>
      </c>
      <c r="E159" s="235" t="s">
        <v>1</v>
      </c>
      <c r="F159" s="236" t="s">
        <v>145</v>
      </c>
      <c r="G159" s="234"/>
      <c r="H159" s="237">
        <v>22</v>
      </c>
      <c r="I159" s="238"/>
      <c r="J159" s="234"/>
      <c r="K159" s="234"/>
      <c r="L159" s="239"/>
      <c r="M159" s="240"/>
      <c r="N159" s="241"/>
      <c r="O159" s="241"/>
      <c r="P159" s="241"/>
      <c r="Q159" s="241"/>
      <c r="R159" s="241"/>
      <c r="S159" s="241"/>
      <c r="T159" s="242"/>
      <c r="AT159" s="243" t="s">
        <v>142</v>
      </c>
      <c r="AU159" s="243" t="s">
        <v>85</v>
      </c>
      <c r="AV159" s="14" t="s">
        <v>139</v>
      </c>
      <c r="AW159" s="14" t="s">
        <v>31</v>
      </c>
      <c r="AX159" s="14" t="s">
        <v>83</v>
      </c>
      <c r="AY159" s="243" t="s">
        <v>132</v>
      </c>
    </row>
    <row r="160" spans="1:65" s="2" customFormat="1" ht="21.75" customHeight="1">
      <c r="A160" s="34"/>
      <c r="B160" s="35"/>
      <c r="C160" s="194" t="s">
        <v>197</v>
      </c>
      <c r="D160" s="194" t="s">
        <v>133</v>
      </c>
      <c r="E160" s="195" t="s">
        <v>1512</v>
      </c>
      <c r="F160" s="196" t="s">
        <v>1513</v>
      </c>
      <c r="G160" s="197" t="s">
        <v>492</v>
      </c>
      <c r="H160" s="198">
        <v>3.3740000000000001</v>
      </c>
      <c r="I160" s="199"/>
      <c r="J160" s="200">
        <f>ROUND(I160*H160,2)</f>
        <v>0</v>
      </c>
      <c r="K160" s="196" t="s">
        <v>1478</v>
      </c>
      <c r="L160" s="201"/>
      <c r="M160" s="202" t="s">
        <v>1</v>
      </c>
      <c r="N160" s="203" t="s">
        <v>40</v>
      </c>
      <c r="O160" s="71"/>
      <c r="P160" s="204">
        <f>O160*H160</f>
        <v>0</v>
      </c>
      <c r="Q160" s="204">
        <v>0.81499999999999995</v>
      </c>
      <c r="R160" s="204">
        <f>Q160*H160</f>
        <v>2.7498100000000001</v>
      </c>
      <c r="S160" s="204">
        <v>0</v>
      </c>
      <c r="T160" s="205">
        <f>S160*H160</f>
        <v>0</v>
      </c>
      <c r="U160" s="34"/>
      <c r="V160" s="34"/>
      <c r="W160" s="34"/>
      <c r="X160" s="34"/>
      <c r="Y160" s="34"/>
      <c r="Z160" s="34"/>
      <c r="AA160" s="34"/>
      <c r="AB160" s="34"/>
      <c r="AC160" s="34"/>
      <c r="AD160" s="34"/>
      <c r="AE160" s="34"/>
      <c r="AR160" s="206" t="s">
        <v>138</v>
      </c>
      <c r="AT160" s="206" t="s">
        <v>133</v>
      </c>
      <c r="AU160" s="206" t="s">
        <v>85</v>
      </c>
      <c r="AY160" s="17" t="s">
        <v>132</v>
      </c>
      <c r="BE160" s="207">
        <f>IF(N160="základní",J160,0)</f>
        <v>0</v>
      </c>
      <c r="BF160" s="207">
        <f>IF(N160="snížená",J160,0)</f>
        <v>0</v>
      </c>
      <c r="BG160" s="207">
        <f>IF(N160="zákl. přenesená",J160,0)</f>
        <v>0</v>
      </c>
      <c r="BH160" s="207">
        <f>IF(N160="sníž. přenesená",J160,0)</f>
        <v>0</v>
      </c>
      <c r="BI160" s="207">
        <f>IF(N160="nulová",J160,0)</f>
        <v>0</v>
      </c>
      <c r="BJ160" s="17" t="s">
        <v>83</v>
      </c>
      <c r="BK160" s="207">
        <f>ROUND(I160*H160,2)</f>
        <v>0</v>
      </c>
      <c r="BL160" s="17" t="s">
        <v>139</v>
      </c>
      <c r="BM160" s="206" t="s">
        <v>1514</v>
      </c>
    </row>
    <row r="161" spans="1:65" s="2" customFormat="1" ht="11.25">
      <c r="A161" s="34"/>
      <c r="B161" s="35"/>
      <c r="C161" s="36"/>
      <c r="D161" s="208" t="s">
        <v>141</v>
      </c>
      <c r="E161" s="36"/>
      <c r="F161" s="209" t="s">
        <v>1513</v>
      </c>
      <c r="G161" s="36"/>
      <c r="H161" s="36"/>
      <c r="I161" s="115"/>
      <c r="J161" s="36"/>
      <c r="K161" s="36"/>
      <c r="L161" s="39"/>
      <c r="M161" s="210"/>
      <c r="N161" s="211"/>
      <c r="O161" s="71"/>
      <c r="P161" s="71"/>
      <c r="Q161" s="71"/>
      <c r="R161" s="71"/>
      <c r="S161" s="71"/>
      <c r="T161" s="72"/>
      <c r="U161" s="34"/>
      <c r="V161" s="34"/>
      <c r="W161" s="34"/>
      <c r="X161" s="34"/>
      <c r="Y161" s="34"/>
      <c r="Z161" s="34"/>
      <c r="AA161" s="34"/>
      <c r="AB161" s="34"/>
      <c r="AC161" s="34"/>
      <c r="AD161" s="34"/>
      <c r="AE161" s="34"/>
      <c r="AT161" s="17" t="s">
        <v>141</v>
      </c>
      <c r="AU161" s="17" t="s">
        <v>85</v>
      </c>
    </row>
    <row r="162" spans="1:65" s="13" customFormat="1" ht="11.25">
      <c r="B162" s="222"/>
      <c r="C162" s="223"/>
      <c r="D162" s="208" t="s">
        <v>142</v>
      </c>
      <c r="E162" s="224" t="s">
        <v>1</v>
      </c>
      <c r="F162" s="225" t="s">
        <v>1515</v>
      </c>
      <c r="G162" s="223"/>
      <c r="H162" s="226">
        <v>3.3740000000000001</v>
      </c>
      <c r="I162" s="227"/>
      <c r="J162" s="223"/>
      <c r="K162" s="223"/>
      <c r="L162" s="228"/>
      <c r="M162" s="229"/>
      <c r="N162" s="230"/>
      <c r="O162" s="230"/>
      <c r="P162" s="230"/>
      <c r="Q162" s="230"/>
      <c r="R162" s="230"/>
      <c r="S162" s="230"/>
      <c r="T162" s="231"/>
      <c r="AT162" s="232" t="s">
        <v>142</v>
      </c>
      <c r="AU162" s="232" t="s">
        <v>85</v>
      </c>
      <c r="AV162" s="13" t="s">
        <v>85</v>
      </c>
      <c r="AW162" s="13" t="s">
        <v>31</v>
      </c>
      <c r="AX162" s="13" t="s">
        <v>75</v>
      </c>
      <c r="AY162" s="232" t="s">
        <v>132</v>
      </c>
    </row>
    <row r="163" spans="1:65" s="14" customFormat="1" ht="11.25">
      <c r="B163" s="233"/>
      <c r="C163" s="234"/>
      <c r="D163" s="208" t="s">
        <v>142</v>
      </c>
      <c r="E163" s="235" t="s">
        <v>1</v>
      </c>
      <c r="F163" s="236" t="s">
        <v>145</v>
      </c>
      <c r="G163" s="234"/>
      <c r="H163" s="237">
        <v>3.3740000000000001</v>
      </c>
      <c r="I163" s="238"/>
      <c r="J163" s="234"/>
      <c r="K163" s="234"/>
      <c r="L163" s="239"/>
      <c r="M163" s="240"/>
      <c r="N163" s="241"/>
      <c r="O163" s="241"/>
      <c r="P163" s="241"/>
      <c r="Q163" s="241"/>
      <c r="R163" s="241"/>
      <c r="S163" s="241"/>
      <c r="T163" s="242"/>
      <c r="AT163" s="243" t="s">
        <v>142</v>
      </c>
      <c r="AU163" s="243" t="s">
        <v>85</v>
      </c>
      <c r="AV163" s="14" t="s">
        <v>139</v>
      </c>
      <c r="AW163" s="14" t="s">
        <v>31</v>
      </c>
      <c r="AX163" s="14" t="s">
        <v>83</v>
      </c>
      <c r="AY163" s="243" t="s">
        <v>132</v>
      </c>
    </row>
    <row r="164" spans="1:65" s="2" customFormat="1" ht="21.75" customHeight="1">
      <c r="A164" s="34"/>
      <c r="B164" s="35"/>
      <c r="C164" s="244" t="s">
        <v>201</v>
      </c>
      <c r="D164" s="244" t="s">
        <v>441</v>
      </c>
      <c r="E164" s="245" t="s">
        <v>1516</v>
      </c>
      <c r="F164" s="246" t="s">
        <v>1517</v>
      </c>
      <c r="G164" s="247" t="s">
        <v>149</v>
      </c>
      <c r="H164" s="248">
        <v>2</v>
      </c>
      <c r="I164" s="249"/>
      <c r="J164" s="250">
        <f>ROUND(I164*H164,2)</f>
        <v>0</v>
      </c>
      <c r="K164" s="246" t="s">
        <v>1478</v>
      </c>
      <c r="L164" s="39"/>
      <c r="M164" s="251" t="s">
        <v>1</v>
      </c>
      <c r="N164" s="252" t="s">
        <v>40</v>
      </c>
      <c r="O164" s="71"/>
      <c r="P164" s="204">
        <f>O164*H164</f>
        <v>0</v>
      </c>
      <c r="Q164" s="204">
        <v>5.8E-4</v>
      </c>
      <c r="R164" s="204">
        <f>Q164*H164</f>
        <v>1.16E-3</v>
      </c>
      <c r="S164" s="204">
        <v>0.16600000000000001</v>
      </c>
      <c r="T164" s="205">
        <f>S164*H164</f>
        <v>0.33200000000000002</v>
      </c>
      <c r="U164" s="34"/>
      <c r="V164" s="34"/>
      <c r="W164" s="34"/>
      <c r="X164" s="34"/>
      <c r="Y164" s="34"/>
      <c r="Z164" s="34"/>
      <c r="AA164" s="34"/>
      <c r="AB164" s="34"/>
      <c r="AC164" s="34"/>
      <c r="AD164" s="34"/>
      <c r="AE164" s="34"/>
      <c r="AR164" s="206" t="s">
        <v>139</v>
      </c>
      <c r="AT164" s="206" t="s">
        <v>441</v>
      </c>
      <c r="AU164" s="206" t="s">
        <v>85</v>
      </c>
      <c r="AY164" s="17" t="s">
        <v>132</v>
      </c>
      <c r="BE164" s="207">
        <f>IF(N164="základní",J164,0)</f>
        <v>0</v>
      </c>
      <c r="BF164" s="207">
        <f>IF(N164="snížená",J164,0)</f>
        <v>0</v>
      </c>
      <c r="BG164" s="207">
        <f>IF(N164="zákl. přenesená",J164,0)</f>
        <v>0</v>
      </c>
      <c r="BH164" s="207">
        <f>IF(N164="sníž. přenesená",J164,0)</f>
        <v>0</v>
      </c>
      <c r="BI164" s="207">
        <f>IF(N164="nulová",J164,0)</f>
        <v>0</v>
      </c>
      <c r="BJ164" s="17" t="s">
        <v>83</v>
      </c>
      <c r="BK164" s="207">
        <f>ROUND(I164*H164,2)</f>
        <v>0</v>
      </c>
      <c r="BL164" s="17" t="s">
        <v>139</v>
      </c>
      <c r="BM164" s="206" t="s">
        <v>1518</v>
      </c>
    </row>
    <row r="165" spans="1:65" s="2" customFormat="1" ht="11.25">
      <c r="A165" s="34"/>
      <c r="B165" s="35"/>
      <c r="C165" s="36"/>
      <c r="D165" s="208" t="s">
        <v>141</v>
      </c>
      <c r="E165" s="36"/>
      <c r="F165" s="209" t="s">
        <v>1519</v>
      </c>
      <c r="G165" s="36"/>
      <c r="H165" s="36"/>
      <c r="I165" s="115"/>
      <c r="J165" s="36"/>
      <c r="K165" s="36"/>
      <c r="L165" s="39"/>
      <c r="M165" s="210"/>
      <c r="N165" s="211"/>
      <c r="O165" s="71"/>
      <c r="P165" s="71"/>
      <c r="Q165" s="71"/>
      <c r="R165" s="71"/>
      <c r="S165" s="71"/>
      <c r="T165" s="72"/>
      <c r="U165" s="34"/>
      <c r="V165" s="34"/>
      <c r="W165" s="34"/>
      <c r="X165" s="34"/>
      <c r="Y165" s="34"/>
      <c r="Z165" s="34"/>
      <c r="AA165" s="34"/>
      <c r="AB165" s="34"/>
      <c r="AC165" s="34"/>
      <c r="AD165" s="34"/>
      <c r="AE165" s="34"/>
      <c r="AT165" s="17" t="s">
        <v>141</v>
      </c>
      <c r="AU165" s="17" t="s">
        <v>85</v>
      </c>
    </row>
    <row r="166" spans="1:65" s="13" customFormat="1" ht="11.25">
      <c r="B166" s="222"/>
      <c r="C166" s="223"/>
      <c r="D166" s="208" t="s">
        <v>142</v>
      </c>
      <c r="E166" s="224" t="s">
        <v>1</v>
      </c>
      <c r="F166" s="225" t="s">
        <v>85</v>
      </c>
      <c r="G166" s="223"/>
      <c r="H166" s="226">
        <v>2</v>
      </c>
      <c r="I166" s="227"/>
      <c r="J166" s="223"/>
      <c r="K166" s="223"/>
      <c r="L166" s="228"/>
      <c r="M166" s="229"/>
      <c r="N166" s="230"/>
      <c r="O166" s="230"/>
      <c r="P166" s="230"/>
      <c r="Q166" s="230"/>
      <c r="R166" s="230"/>
      <c r="S166" s="230"/>
      <c r="T166" s="231"/>
      <c r="AT166" s="232" t="s">
        <v>142</v>
      </c>
      <c r="AU166" s="232" t="s">
        <v>85</v>
      </c>
      <c r="AV166" s="13" t="s">
        <v>85</v>
      </c>
      <c r="AW166" s="13" t="s">
        <v>31</v>
      </c>
      <c r="AX166" s="13" t="s">
        <v>75</v>
      </c>
      <c r="AY166" s="232" t="s">
        <v>132</v>
      </c>
    </row>
    <row r="167" spans="1:65" s="14" customFormat="1" ht="11.25">
      <c r="B167" s="233"/>
      <c r="C167" s="234"/>
      <c r="D167" s="208" t="s">
        <v>142</v>
      </c>
      <c r="E167" s="235" t="s">
        <v>1</v>
      </c>
      <c r="F167" s="236" t="s">
        <v>145</v>
      </c>
      <c r="G167" s="234"/>
      <c r="H167" s="237">
        <v>2</v>
      </c>
      <c r="I167" s="238"/>
      <c r="J167" s="234"/>
      <c r="K167" s="234"/>
      <c r="L167" s="239"/>
      <c r="M167" s="240"/>
      <c r="N167" s="241"/>
      <c r="O167" s="241"/>
      <c r="P167" s="241"/>
      <c r="Q167" s="241"/>
      <c r="R167" s="241"/>
      <c r="S167" s="241"/>
      <c r="T167" s="242"/>
      <c r="AT167" s="243" t="s">
        <v>142</v>
      </c>
      <c r="AU167" s="243" t="s">
        <v>85</v>
      </c>
      <c r="AV167" s="14" t="s">
        <v>139</v>
      </c>
      <c r="AW167" s="14" t="s">
        <v>31</v>
      </c>
      <c r="AX167" s="14" t="s">
        <v>83</v>
      </c>
      <c r="AY167" s="243" t="s">
        <v>132</v>
      </c>
    </row>
    <row r="168" spans="1:65" s="2" customFormat="1" ht="16.5" customHeight="1">
      <c r="A168" s="34"/>
      <c r="B168" s="35"/>
      <c r="C168" s="244" t="s">
        <v>205</v>
      </c>
      <c r="D168" s="244" t="s">
        <v>441</v>
      </c>
      <c r="E168" s="245" t="s">
        <v>1520</v>
      </c>
      <c r="F168" s="246" t="s">
        <v>1521</v>
      </c>
      <c r="G168" s="247" t="s">
        <v>149</v>
      </c>
      <c r="H168" s="248">
        <v>2</v>
      </c>
      <c r="I168" s="249"/>
      <c r="J168" s="250">
        <f>ROUND(I168*H168,2)</f>
        <v>0</v>
      </c>
      <c r="K168" s="246" t="s">
        <v>1478</v>
      </c>
      <c r="L168" s="39"/>
      <c r="M168" s="251" t="s">
        <v>1</v>
      </c>
      <c r="N168" s="252" t="s">
        <v>40</v>
      </c>
      <c r="O168" s="71"/>
      <c r="P168" s="204">
        <f>O168*H168</f>
        <v>0</v>
      </c>
      <c r="Q168" s="204">
        <v>2.1199999999999999E-3</v>
      </c>
      <c r="R168" s="204">
        <f>Q168*H168</f>
        <v>4.2399999999999998E-3</v>
      </c>
      <c r="S168" s="204">
        <v>0</v>
      </c>
      <c r="T168" s="205">
        <f>S168*H168</f>
        <v>0</v>
      </c>
      <c r="U168" s="34"/>
      <c r="V168" s="34"/>
      <c r="W168" s="34"/>
      <c r="X168" s="34"/>
      <c r="Y168" s="34"/>
      <c r="Z168" s="34"/>
      <c r="AA168" s="34"/>
      <c r="AB168" s="34"/>
      <c r="AC168" s="34"/>
      <c r="AD168" s="34"/>
      <c r="AE168" s="34"/>
      <c r="AR168" s="206" t="s">
        <v>139</v>
      </c>
      <c r="AT168" s="206" t="s">
        <v>441</v>
      </c>
      <c r="AU168" s="206" t="s">
        <v>85</v>
      </c>
      <c r="AY168" s="17" t="s">
        <v>132</v>
      </c>
      <c r="BE168" s="207">
        <f>IF(N168="základní",J168,0)</f>
        <v>0</v>
      </c>
      <c r="BF168" s="207">
        <f>IF(N168="snížená",J168,0)</f>
        <v>0</v>
      </c>
      <c r="BG168" s="207">
        <f>IF(N168="zákl. přenesená",J168,0)</f>
        <v>0</v>
      </c>
      <c r="BH168" s="207">
        <f>IF(N168="sníž. přenesená",J168,0)</f>
        <v>0</v>
      </c>
      <c r="BI168" s="207">
        <f>IF(N168="nulová",J168,0)</f>
        <v>0</v>
      </c>
      <c r="BJ168" s="17" t="s">
        <v>83</v>
      </c>
      <c r="BK168" s="207">
        <f>ROUND(I168*H168,2)</f>
        <v>0</v>
      </c>
      <c r="BL168" s="17" t="s">
        <v>139</v>
      </c>
      <c r="BM168" s="206" t="s">
        <v>1522</v>
      </c>
    </row>
    <row r="169" spans="1:65" s="2" customFormat="1" ht="19.5">
      <c r="A169" s="34"/>
      <c r="B169" s="35"/>
      <c r="C169" s="36"/>
      <c r="D169" s="208" t="s">
        <v>141</v>
      </c>
      <c r="E169" s="36"/>
      <c r="F169" s="209" t="s">
        <v>1523</v>
      </c>
      <c r="G169" s="36"/>
      <c r="H169" s="36"/>
      <c r="I169" s="115"/>
      <c r="J169" s="36"/>
      <c r="K169" s="36"/>
      <c r="L169" s="39"/>
      <c r="M169" s="210"/>
      <c r="N169" s="211"/>
      <c r="O169" s="71"/>
      <c r="P169" s="71"/>
      <c r="Q169" s="71"/>
      <c r="R169" s="71"/>
      <c r="S169" s="71"/>
      <c r="T169" s="72"/>
      <c r="U169" s="34"/>
      <c r="V169" s="34"/>
      <c r="W169" s="34"/>
      <c r="X169" s="34"/>
      <c r="Y169" s="34"/>
      <c r="Z169" s="34"/>
      <c r="AA169" s="34"/>
      <c r="AB169" s="34"/>
      <c r="AC169" s="34"/>
      <c r="AD169" s="34"/>
      <c r="AE169" s="34"/>
      <c r="AT169" s="17" t="s">
        <v>141</v>
      </c>
      <c r="AU169" s="17" t="s">
        <v>85</v>
      </c>
    </row>
    <row r="170" spans="1:65" s="13" customFormat="1" ht="11.25">
      <c r="B170" s="222"/>
      <c r="C170" s="223"/>
      <c r="D170" s="208" t="s">
        <v>142</v>
      </c>
      <c r="E170" s="224" t="s">
        <v>1</v>
      </c>
      <c r="F170" s="225" t="s">
        <v>85</v>
      </c>
      <c r="G170" s="223"/>
      <c r="H170" s="226">
        <v>2</v>
      </c>
      <c r="I170" s="227"/>
      <c r="J170" s="223"/>
      <c r="K170" s="223"/>
      <c r="L170" s="228"/>
      <c r="M170" s="229"/>
      <c r="N170" s="230"/>
      <c r="O170" s="230"/>
      <c r="P170" s="230"/>
      <c r="Q170" s="230"/>
      <c r="R170" s="230"/>
      <c r="S170" s="230"/>
      <c r="T170" s="231"/>
      <c r="AT170" s="232" t="s">
        <v>142</v>
      </c>
      <c r="AU170" s="232" t="s">
        <v>85</v>
      </c>
      <c r="AV170" s="13" t="s">
        <v>85</v>
      </c>
      <c r="AW170" s="13" t="s">
        <v>31</v>
      </c>
      <c r="AX170" s="13" t="s">
        <v>75</v>
      </c>
      <c r="AY170" s="232" t="s">
        <v>132</v>
      </c>
    </row>
    <row r="171" spans="1:65" s="14" customFormat="1" ht="11.25">
      <c r="B171" s="233"/>
      <c r="C171" s="234"/>
      <c r="D171" s="208" t="s">
        <v>142</v>
      </c>
      <c r="E171" s="235" t="s">
        <v>1</v>
      </c>
      <c r="F171" s="236" t="s">
        <v>145</v>
      </c>
      <c r="G171" s="234"/>
      <c r="H171" s="237">
        <v>2</v>
      </c>
      <c r="I171" s="238"/>
      <c r="J171" s="234"/>
      <c r="K171" s="234"/>
      <c r="L171" s="239"/>
      <c r="M171" s="240"/>
      <c r="N171" s="241"/>
      <c r="O171" s="241"/>
      <c r="P171" s="241"/>
      <c r="Q171" s="241"/>
      <c r="R171" s="241"/>
      <c r="S171" s="241"/>
      <c r="T171" s="242"/>
      <c r="AT171" s="243" t="s">
        <v>142</v>
      </c>
      <c r="AU171" s="243" t="s">
        <v>85</v>
      </c>
      <c r="AV171" s="14" t="s">
        <v>139</v>
      </c>
      <c r="AW171" s="14" t="s">
        <v>31</v>
      </c>
      <c r="AX171" s="14" t="s">
        <v>83</v>
      </c>
      <c r="AY171" s="243" t="s">
        <v>132</v>
      </c>
    </row>
    <row r="172" spans="1:65" s="2" customFormat="1" ht="16.5" customHeight="1">
      <c r="A172" s="34"/>
      <c r="B172" s="35"/>
      <c r="C172" s="244" t="s">
        <v>209</v>
      </c>
      <c r="D172" s="244" t="s">
        <v>441</v>
      </c>
      <c r="E172" s="245" t="s">
        <v>1524</v>
      </c>
      <c r="F172" s="246" t="s">
        <v>1525</v>
      </c>
      <c r="G172" s="247" t="s">
        <v>149</v>
      </c>
      <c r="H172" s="248">
        <v>2</v>
      </c>
      <c r="I172" s="249"/>
      <c r="J172" s="250">
        <f>ROUND(I172*H172,2)</f>
        <v>0</v>
      </c>
      <c r="K172" s="246" t="s">
        <v>1478</v>
      </c>
      <c r="L172" s="39"/>
      <c r="M172" s="251" t="s">
        <v>1</v>
      </c>
      <c r="N172" s="252" t="s">
        <v>40</v>
      </c>
      <c r="O172" s="71"/>
      <c r="P172" s="204">
        <f>O172*H172</f>
        <v>0</v>
      </c>
      <c r="Q172" s="204">
        <v>4.7499999999999999E-3</v>
      </c>
      <c r="R172" s="204">
        <f>Q172*H172</f>
        <v>9.4999999999999998E-3</v>
      </c>
      <c r="S172" s="204">
        <v>0</v>
      </c>
      <c r="T172" s="205">
        <f>S172*H172</f>
        <v>0</v>
      </c>
      <c r="U172" s="34"/>
      <c r="V172" s="34"/>
      <c r="W172" s="34"/>
      <c r="X172" s="34"/>
      <c r="Y172" s="34"/>
      <c r="Z172" s="34"/>
      <c r="AA172" s="34"/>
      <c r="AB172" s="34"/>
      <c r="AC172" s="34"/>
      <c r="AD172" s="34"/>
      <c r="AE172" s="34"/>
      <c r="AR172" s="206" t="s">
        <v>139</v>
      </c>
      <c r="AT172" s="206" t="s">
        <v>441</v>
      </c>
      <c r="AU172" s="206" t="s">
        <v>85</v>
      </c>
      <c r="AY172" s="17" t="s">
        <v>132</v>
      </c>
      <c r="BE172" s="207">
        <f>IF(N172="základní",J172,0)</f>
        <v>0</v>
      </c>
      <c r="BF172" s="207">
        <f>IF(N172="snížená",J172,0)</f>
        <v>0</v>
      </c>
      <c r="BG172" s="207">
        <f>IF(N172="zákl. přenesená",J172,0)</f>
        <v>0</v>
      </c>
      <c r="BH172" s="207">
        <f>IF(N172="sníž. přenesená",J172,0)</f>
        <v>0</v>
      </c>
      <c r="BI172" s="207">
        <f>IF(N172="nulová",J172,0)</f>
        <v>0</v>
      </c>
      <c r="BJ172" s="17" t="s">
        <v>83</v>
      </c>
      <c r="BK172" s="207">
        <f>ROUND(I172*H172,2)</f>
        <v>0</v>
      </c>
      <c r="BL172" s="17" t="s">
        <v>139</v>
      </c>
      <c r="BM172" s="206" t="s">
        <v>1526</v>
      </c>
    </row>
    <row r="173" spans="1:65" s="2" customFormat="1" ht="19.5">
      <c r="A173" s="34"/>
      <c r="B173" s="35"/>
      <c r="C173" s="36"/>
      <c r="D173" s="208" t="s">
        <v>141</v>
      </c>
      <c r="E173" s="36"/>
      <c r="F173" s="209" t="s">
        <v>1527</v>
      </c>
      <c r="G173" s="36"/>
      <c r="H173" s="36"/>
      <c r="I173" s="115"/>
      <c r="J173" s="36"/>
      <c r="K173" s="36"/>
      <c r="L173" s="39"/>
      <c r="M173" s="210"/>
      <c r="N173" s="211"/>
      <c r="O173" s="71"/>
      <c r="P173" s="71"/>
      <c r="Q173" s="71"/>
      <c r="R173" s="71"/>
      <c r="S173" s="71"/>
      <c r="T173" s="72"/>
      <c r="U173" s="34"/>
      <c r="V173" s="34"/>
      <c r="W173" s="34"/>
      <c r="X173" s="34"/>
      <c r="Y173" s="34"/>
      <c r="Z173" s="34"/>
      <c r="AA173" s="34"/>
      <c r="AB173" s="34"/>
      <c r="AC173" s="34"/>
      <c r="AD173" s="34"/>
      <c r="AE173" s="34"/>
      <c r="AT173" s="17" t="s">
        <v>141</v>
      </c>
      <c r="AU173" s="17" t="s">
        <v>85</v>
      </c>
    </row>
    <row r="174" spans="1:65" s="13" customFormat="1" ht="11.25">
      <c r="B174" s="222"/>
      <c r="C174" s="223"/>
      <c r="D174" s="208" t="s">
        <v>142</v>
      </c>
      <c r="E174" s="224" t="s">
        <v>1</v>
      </c>
      <c r="F174" s="225" t="s">
        <v>85</v>
      </c>
      <c r="G174" s="223"/>
      <c r="H174" s="226">
        <v>2</v>
      </c>
      <c r="I174" s="227"/>
      <c r="J174" s="223"/>
      <c r="K174" s="223"/>
      <c r="L174" s="228"/>
      <c r="M174" s="229"/>
      <c r="N174" s="230"/>
      <c r="O174" s="230"/>
      <c r="P174" s="230"/>
      <c r="Q174" s="230"/>
      <c r="R174" s="230"/>
      <c r="S174" s="230"/>
      <c r="T174" s="231"/>
      <c r="AT174" s="232" t="s">
        <v>142</v>
      </c>
      <c r="AU174" s="232" t="s">
        <v>85</v>
      </c>
      <c r="AV174" s="13" t="s">
        <v>85</v>
      </c>
      <c r="AW174" s="13" t="s">
        <v>31</v>
      </c>
      <c r="AX174" s="13" t="s">
        <v>75</v>
      </c>
      <c r="AY174" s="232" t="s">
        <v>132</v>
      </c>
    </row>
    <row r="175" spans="1:65" s="14" customFormat="1" ht="11.25">
      <c r="B175" s="233"/>
      <c r="C175" s="234"/>
      <c r="D175" s="208" t="s">
        <v>142</v>
      </c>
      <c r="E175" s="235" t="s">
        <v>1</v>
      </c>
      <c r="F175" s="236" t="s">
        <v>145</v>
      </c>
      <c r="G175" s="234"/>
      <c r="H175" s="237">
        <v>2</v>
      </c>
      <c r="I175" s="238"/>
      <c r="J175" s="234"/>
      <c r="K175" s="234"/>
      <c r="L175" s="239"/>
      <c r="M175" s="240"/>
      <c r="N175" s="241"/>
      <c r="O175" s="241"/>
      <c r="P175" s="241"/>
      <c r="Q175" s="241"/>
      <c r="R175" s="241"/>
      <c r="S175" s="241"/>
      <c r="T175" s="242"/>
      <c r="AT175" s="243" t="s">
        <v>142</v>
      </c>
      <c r="AU175" s="243" t="s">
        <v>85</v>
      </c>
      <c r="AV175" s="14" t="s">
        <v>139</v>
      </c>
      <c r="AW175" s="14" t="s">
        <v>31</v>
      </c>
      <c r="AX175" s="14" t="s">
        <v>83</v>
      </c>
      <c r="AY175" s="243" t="s">
        <v>132</v>
      </c>
    </row>
    <row r="176" spans="1:65" s="2" customFormat="1" ht="21.75" customHeight="1">
      <c r="A176" s="34"/>
      <c r="B176" s="35"/>
      <c r="C176" s="194" t="s">
        <v>213</v>
      </c>
      <c r="D176" s="194" t="s">
        <v>133</v>
      </c>
      <c r="E176" s="195" t="s">
        <v>1528</v>
      </c>
      <c r="F176" s="196" t="s">
        <v>1529</v>
      </c>
      <c r="G176" s="197" t="s">
        <v>492</v>
      </c>
      <c r="H176" s="198">
        <v>0.28799999999999998</v>
      </c>
      <c r="I176" s="199"/>
      <c r="J176" s="200">
        <f>ROUND(I176*H176,2)</f>
        <v>0</v>
      </c>
      <c r="K176" s="196" t="s">
        <v>1478</v>
      </c>
      <c r="L176" s="201"/>
      <c r="M176" s="202" t="s">
        <v>1</v>
      </c>
      <c r="N176" s="203" t="s">
        <v>40</v>
      </c>
      <c r="O176" s="71"/>
      <c r="P176" s="204">
        <f>O176*H176</f>
        <v>0</v>
      </c>
      <c r="Q176" s="204">
        <v>0.81499999999999995</v>
      </c>
      <c r="R176" s="204">
        <f>Q176*H176</f>
        <v>0.23471999999999996</v>
      </c>
      <c r="S176" s="204">
        <v>0</v>
      </c>
      <c r="T176" s="205">
        <f>S176*H176</f>
        <v>0</v>
      </c>
      <c r="U176" s="34"/>
      <c r="V176" s="34"/>
      <c r="W176" s="34"/>
      <c r="X176" s="34"/>
      <c r="Y176" s="34"/>
      <c r="Z176" s="34"/>
      <c r="AA176" s="34"/>
      <c r="AB176" s="34"/>
      <c r="AC176" s="34"/>
      <c r="AD176" s="34"/>
      <c r="AE176" s="34"/>
      <c r="AR176" s="206" t="s">
        <v>138</v>
      </c>
      <c r="AT176" s="206" t="s">
        <v>133</v>
      </c>
      <c r="AU176" s="206" t="s">
        <v>85</v>
      </c>
      <c r="AY176" s="17" t="s">
        <v>132</v>
      </c>
      <c r="BE176" s="207">
        <f>IF(N176="základní",J176,0)</f>
        <v>0</v>
      </c>
      <c r="BF176" s="207">
        <f>IF(N176="snížená",J176,0)</f>
        <v>0</v>
      </c>
      <c r="BG176" s="207">
        <f>IF(N176="zákl. přenesená",J176,0)</f>
        <v>0</v>
      </c>
      <c r="BH176" s="207">
        <f>IF(N176="sníž. přenesená",J176,0)</f>
        <v>0</v>
      </c>
      <c r="BI176" s="207">
        <f>IF(N176="nulová",J176,0)</f>
        <v>0</v>
      </c>
      <c r="BJ176" s="17" t="s">
        <v>83</v>
      </c>
      <c r="BK176" s="207">
        <f>ROUND(I176*H176,2)</f>
        <v>0</v>
      </c>
      <c r="BL176" s="17" t="s">
        <v>139</v>
      </c>
      <c r="BM176" s="206" t="s">
        <v>1530</v>
      </c>
    </row>
    <row r="177" spans="1:65" s="2" customFormat="1" ht="11.25">
      <c r="A177" s="34"/>
      <c r="B177" s="35"/>
      <c r="C177" s="36"/>
      <c r="D177" s="208" t="s">
        <v>141</v>
      </c>
      <c r="E177" s="36"/>
      <c r="F177" s="209" t="s">
        <v>1529</v>
      </c>
      <c r="G177" s="36"/>
      <c r="H177" s="36"/>
      <c r="I177" s="115"/>
      <c r="J177" s="36"/>
      <c r="K177" s="36"/>
      <c r="L177" s="39"/>
      <c r="M177" s="210"/>
      <c r="N177" s="211"/>
      <c r="O177" s="71"/>
      <c r="P177" s="71"/>
      <c r="Q177" s="71"/>
      <c r="R177" s="71"/>
      <c r="S177" s="71"/>
      <c r="T177" s="72"/>
      <c r="U177" s="34"/>
      <c r="V177" s="34"/>
      <c r="W177" s="34"/>
      <c r="X177" s="34"/>
      <c r="Y177" s="34"/>
      <c r="Z177" s="34"/>
      <c r="AA177" s="34"/>
      <c r="AB177" s="34"/>
      <c r="AC177" s="34"/>
      <c r="AD177" s="34"/>
      <c r="AE177" s="34"/>
      <c r="AT177" s="17" t="s">
        <v>141</v>
      </c>
      <c r="AU177" s="17" t="s">
        <v>85</v>
      </c>
    </row>
    <row r="178" spans="1:65" s="13" customFormat="1" ht="11.25">
      <c r="B178" s="222"/>
      <c r="C178" s="223"/>
      <c r="D178" s="208" t="s">
        <v>142</v>
      </c>
      <c r="E178" s="224" t="s">
        <v>1</v>
      </c>
      <c r="F178" s="225" t="s">
        <v>1531</v>
      </c>
      <c r="G178" s="223"/>
      <c r="H178" s="226">
        <v>0.28799999999999998</v>
      </c>
      <c r="I178" s="227"/>
      <c r="J178" s="223"/>
      <c r="K178" s="223"/>
      <c r="L178" s="228"/>
      <c r="M178" s="229"/>
      <c r="N178" s="230"/>
      <c r="O178" s="230"/>
      <c r="P178" s="230"/>
      <c r="Q178" s="230"/>
      <c r="R178" s="230"/>
      <c r="S178" s="230"/>
      <c r="T178" s="231"/>
      <c r="AT178" s="232" t="s">
        <v>142</v>
      </c>
      <c r="AU178" s="232" t="s">
        <v>85</v>
      </c>
      <c r="AV178" s="13" t="s">
        <v>85</v>
      </c>
      <c r="AW178" s="13" t="s">
        <v>31</v>
      </c>
      <c r="AX178" s="13" t="s">
        <v>75</v>
      </c>
      <c r="AY178" s="232" t="s">
        <v>132</v>
      </c>
    </row>
    <row r="179" spans="1:65" s="14" customFormat="1" ht="11.25">
      <c r="B179" s="233"/>
      <c r="C179" s="234"/>
      <c r="D179" s="208" t="s">
        <v>142</v>
      </c>
      <c r="E179" s="235" t="s">
        <v>1</v>
      </c>
      <c r="F179" s="236" t="s">
        <v>145</v>
      </c>
      <c r="G179" s="234"/>
      <c r="H179" s="237">
        <v>0.28799999999999998</v>
      </c>
      <c r="I179" s="238"/>
      <c r="J179" s="234"/>
      <c r="K179" s="234"/>
      <c r="L179" s="239"/>
      <c r="M179" s="240"/>
      <c r="N179" s="241"/>
      <c r="O179" s="241"/>
      <c r="P179" s="241"/>
      <c r="Q179" s="241"/>
      <c r="R179" s="241"/>
      <c r="S179" s="241"/>
      <c r="T179" s="242"/>
      <c r="AT179" s="243" t="s">
        <v>142</v>
      </c>
      <c r="AU179" s="243" t="s">
        <v>85</v>
      </c>
      <c r="AV179" s="14" t="s">
        <v>139</v>
      </c>
      <c r="AW179" s="14" t="s">
        <v>31</v>
      </c>
      <c r="AX179" s="14" t="s">
        <v>83</v>
      </c>
      <c r="AY179" s="243" t="s">
        <v>132</v>
      </c>
    </row>
    <row r="180" spans="1:65" s="2" customFormat="1" ht="16.5" customHeight="1">
      <c r="A180" s="34"/>
      <c r="B180" s="35"/>
      <c r="C180" s="244" t="s">
        <v>217</v>
      </c>
      <c r="D180" s="244" t="s">
        <v>441</v>
      </c>
      <c r="E180" s="245" t="s">
        <v>1532</v>
      </c>
      <c r="F180" s="246" t="s">
        <v>1533</v>
      </c>
      <c r="G180" s="247" t="s">
        <v>136</v>
      </c>
      <c r="H180" s="248">
        <v>25</v>
      </c>
      <c r="I180" s="249"/>
      <c r="J180" s="250">
        <f>ROUND(I180*H180,2)</f>
        <v>0</v>
      </c>
      <c r="K180" s="246" t="s">
        <v>1478</v>
      </c>
      <c r="L180" s="39"/>
      <c r="M180" s="251" t="s">
        <v>1</v>
      </c>
      <c r="N180" s="252" t="s">
        <v>40</v>
      </c>
      <c r="O180" s="71"/>
      <c r="P180" s="204">
        <f>O180*H180</f>
        <v>0</v>
      </c>
      <c r="Q180" s="204">
        <v>0</v>
      </c>
      <c r="R180" s="204">
        <f>Q180*H180</f>
        <v>0</v>
      </c>
      <c r="S180" s="204">
        <v>0.159</v>
      </c>
      <c r="T180" s="205">
        <f>S180*H180</f>
        <v>3.9750000000000001</v>
      </c>
      <c r="U180" s="34"/>
      <c r="V180" s="34"/>
      <c r="W180" s="34"/>
      <c r="X180" s="34"/>
      <c r="Y180" s="34"/>
      <c r="Z180" s="34"/>
      <c r="AA180" s="34"/>
      <c r="AB180" s="34"/>
      <c r="AC180" s="34"/>
      <c r="AD180" s="34"/>
      <c r="AE180" s="34"/>
      <c r="AR180" s="206" t="s">
        <v>139</v>
      </c>
      <c r="AT180" s="206" t="s">
        <v>441</v>
      </c>
      <c r="AU180" s="206" t="s">
        <v>85</v>
      </c>
      <c r="AY180" s="17" t="s">
        <v>132</v>
      </c>
      <c r="BE180" s="207">
        <f>IF(N180="základní",J180,0)</f>
        <v>0</v>
      </c>
      <c r="BF180" s="207">
        <f>IF(N180="snížená",J180,0)</f>
        <v>0</v>
      </c>
      <c r="BG180" s="207">
        <f>IF(N180="zákl. přenesená",J180,0)</f>
        <v>0</v>
      </c>
      <c r="BH180" s="207">
        <f>IF(N180="sníž. přenesená",J180,0)</f>
        <v>0</v>
      </c>
      <c r="BI180" s="207">
        <f>IF(N180="nulová",J180,0)</f>
        <v>0</v>
      </c>
      <c r="BJ180" s="17" t="s">
        <v>83</v>
      </c>
      <c r="BK180" s="207">
        <f>ROUND(I180*H180,2)</f>
        <v>0</v>
      </c>
      <c r="BL180" s="17" t="s">
        <v>139</v>
      </c>
      <c r="BM180" s="206" t="s">
        <v>1534</v>
      </c>
    </row>
    <row r="181" spans="1:65" s="2" customFormat="1" ht="29.25">
      <c r="A181" s="34"/>
      <c r="B181" s="35"/>
      <c r="C181" s="36"/>
      <c r="D181" s="208" t="s">
        <v>141</v>
      </c>
      <c r="E181" s="36"/>
      <c r="F181" s="209" t="s">
        <v>1535</v>
      </c>
      <c r="G181" s="36"/>
      <c r="H181" s="36"/>
      <c r="I181" s="115"/>
      <c r="J181" s="36"/>
      <c r="K181" s="36"/>
      <c r="L181" s="39"/>
      <c r="M181" s="210"/>
      <c r="N181" s="211"/>
      <c r="O181" s="71"/>
      <c r="P181" s="71"/>
      <c r="Q181" s="71"/>
      <c r="R181" s="71"/>
      <c r="S181" s="71"/>
      <c r="T181" s="72"/>
      <c r="U181" s="34"/>
      <c r="V181" s="34"/>
      <c r="W181" s="34"/>
      <c r="X181" s="34"/>
      <c r="Y181" s="34"/>
      <c r="Z181" s="34"/>
      <c r="AA181" s="34"/>
      <c r="AB181" s="34"/>
      <c r="AC181" s="34"/>
      <c r="AD181" s="34"/>
      <c r="AE181" s="34"/>
      <c r="AT181" s="17" t="s">
        <v>141</v>
      </c>
      <c r="AU181" s="17" t="s">
        <v>85</v>
      </c>
    </row>
    <row r="182" spans="1:65" s="13" customFormat="1" ht="11.25">
      <c r="B182" s="222"/>
      <c r="C182" s="223"/>
      <c r="D182" s="208" t="s">
        <v>142</v>
      </c>
      <c r="E182" s="224" t="s">
        <v>1</v>
      </c>
      <c r="F182" s="225" t="s">
        <v>260</v>
      </c>
      <c r="G182" s="223"/>
      <c r="H182" s="226">
        <v>25</v>
      </c>
      <c r="I182" s="227"/>
      <c r="J182" s="223"/>
      <c r="K182" s="223"/>
      <c r="L182" s="228"/>
      <c r="M182" s="229"/>
      <c r="N182" s="230"/>
      <c r="O182" s="230"/>
      <c r="P182" s="230"/>
      <c r="Q182" s="230"/>
      <c r="R182" s="230"/>
      <c r="S182" s="230"/>
      <c r="T182" s="231"/>
      <c r="AT182" s="232" t="s">
        <v>142</v>
      </c>
      <c r="AU182" s="232" t="s">
        <v>85</v>
      </c>
      <c r="AV182" s="13" t="s">
        <v>85</v>
      </c>
      <c r="AW182" s="13" t="s">
        <v>31</v>
      </c>
      <c r="AX182" s="13" t="s">
        <v>75</v>
      </c>
      <c r="AY182" s="232" t="s">
        <v>132</v>
      </c>
    </row>
    <row r="183" spans="1:65" s="14" customFormat="1" ht="11.25">
      <c r="B183" s="233"/>
      <c r="C183" s="234"/>
      <c r="D183" s="208" t="s">
        <v>142</v>
      </c>
      <c r="E183" s="235" t="s">
        <v>1</v>
      </c>
      <c r="F183" s="236" t="s">
        <v>145</v>
      </c>
      <c r="G183" s="234"/>
      <c r="H183" s="237">
        <v>25</v>
      </c>
      <c r="I183" s="238"/>
      <c r="J183" s="234"/>
      <c r="K183" s="234"/>
      <c r="L183" s="239"/>
      <c r="M183" s="240"/>
      <c r="N183" s="241"/>
      <c r="O183" s="241"/>
      <c r="P183" s="241"/>
      <c r="Q183" s="241"/>
      <c r="R183" s="241"/>
      <c r="S183" s="241"/>
      <c r="T183" s="242"/>
      <c r="AT183" s="243" t="s">
        <v>142</v>
      </c>
      <c r="AU183" s="243" t="s">
        <v>85</v>
      </c>
      <c r="AV183" s="14" t="s">
        <v>139</v>
      </c>
      <c r="AW183" s="14" t="s">
        <v>31</v>
      </c>
      <c r="AX183" s="14" t="s">
        <v>83</v>
      </c>
      <c r="AY183" s="243" t="s">
        <v>132</v>
      </c>
    </row>
    <row r="184" spans="1:65" s="11" customFormat="1" ht="22.9" customHeight="1">
      <c r="B184" s="180"/>
      <c r="C184" s="181"/>
      <c r="D184" s="182" t="s">
        <v>74</v>
      </c>
      <c r="E184" s="263" t="s">
        <v>1536</v>
      </c>
      <c r="F184" s="263" t="s">
        <v>1537</v>
      </c>
      <c r="G184" s="181"/>
      <c r="H184" s="181"/>
      <c r="I184" s="184"/>
      <c r="J184" s="264">
        <f>BK184</f>
        <v>0</v>
      </c>
      <c r="K184" s="181"/>
      <c r="L184" s="186"/>
      <c r="M184" s="187"/>
      <c r="N184" s="188"/>
      <c r="O184" s="188"/>
      <c r="P184" s="189">
        <f>SUM(P185:P204)</f>
        <v>0</v>
      </c>
      <c r="Q184" s="188"/>
      <c r="R184" s="189">
        <f>SUM(R185:R204)</f>
        <v>2.0834000000000005E-2</v>
      </c>
      <c r="S184" s="188"/>
      <c r="T184" s="190">
        <f>SUM(T185:T204)</f>
        <v>0</v>
      </c>
      <c r="AR184" s="191" t="s">
        <v>83</v>
      </c>
      <c r="AT184" s="192" t="s">
        <v>74</v>
      </c>
      <c r="AU184" s="192" t="s">
        <v>83</v>
      </c>
      <c r="AY184" s="191" t="s">
        <v>132</v>
      </c>
      <c r="BK184" s="193">
        <f>SUM(BK185:BK204)</f>
        <v>0</v>
      </c>
    </row>
    <row r="185" spans="1:65" s="2" customFormat="1" ht="21.75" customHeight="1">
      <c r="A185" s="34"/>
      <c r="B185" s="35"/>
      <c r="C185" s="244" t="s">
        <v>8</v>
      </c>
      <c r="D185" s="244" t="s">
        <v>441</v>
      </c>
      <c r="E185" s="245" t="s">
        <v>1538</v>
      </c>
      <c r="F185" s="246" t="s">
        <v>1539</v>
      </c>
      <c r="G185" s="247" t="s">
        <v>427</v>
      </c>
      <c r="H185" s="248">
        <v>2.64</v>
      </c>
      <c r="I185" s="249"/>
      <c r="J185" s="250">
        <f>ROUND(I185*H185,2)</f>
        <v>0</v>
      </c>
      <c r="K185" s="246" t="s">
        <v>1478</v>
      </c>
      <c r="L185" s="39"/>
      <c r="M185" s="251" t="s">
        <v>1</v>
      </c>
      <c r="N185" s="252" t="s">
        <v>40</v>
      </c>
      <c r="O185" s="71"/>
      <c r="P185" s="204">
        <f>O185*H185</f>
        <v>0</v>
      </c>
      <c r="Q185" s="204">
        <v>0</v>
      </c>
      <c r="R185" s="204">
        <f>Q185*H185</f>
        <v>0</v>
      </c>
      <c r="S185" s="204">
        <v>0</v>
      </c>
      <c r="T185" s="205">
        <f>S185*H185</f>
        <v>0</v>
      </c>
      <c r="U185" s="34"/>
      <c r="V185" s="34"/>
      <c r="W185" s="34"/>
      <c r="X185" s="34"/>
      <c r="Y185" s="34"/>
      <c r="Z185" s="34"/>
      <c r="AA185" s="34"/>
      <c r="AB185" s="34"/>
      <c r="AC185" s="34"/>
      <c r="AD185" s="34"/>
      <c r="AE185" s="34"/>
      <c r="AR185" s="206" t="s">
        <v>139</v>
      </c>
      <c r="AT185" s="206" t="s">
        <v>441</v>
      </c>
      <c r="AU185" s="206" t="s">
        <v>85</v>
      </c>
      <c r="AY185" s="17" t="s">
        <v>132</v>
      </c>
      <c r="BE185" s="207">
        <f>IF(N185="základní",J185,0)</f>
        <v>0</v>
      </c>
      <c r="BF185" s="207">
        <f>IF(N185="snížená",J185,0)</f>
        <v>0</v>
      </c>
      <c r="BG185" s="207">
        <f>IF(N185="zákl. přenesená",J185,0)</f>
        <v>0</v>
      </c>
      <c r="BH185" s="207">
        <f>IF(N185="sníž. přenesená",J185,0)</f>
        <v>0</v>
      </c>
      <c r="BI185" s="207">
        <f>IF(N185="nulová",J185,0)</f>
        <v>0</v>
      </c>
      <c r="BJ185" s="17" t="s">
        <v>83</v>
      </c>
      <c r="BK185" s="207">
        <f>ROUND(I185*H185,2)</f>
        <v>0</v>
      </c>
      <c r="BL185" s="17" t="s">
        <v>139</v>
      </c>
      <c r="BM185" s="206" t="s">
        <v>1540</v>
      </c>
    </row>
    <row r="186" spans="1:65" s="2" customFormat="1" ht="19.5">
      <c r="A186" s="34"/>
      <c r="B186" s="35"/>
      <c r="C186" s="36"/>
      <c r="D186" s="208" t="s">
        <v>141</v>
      </c>
      <c r="E186" s="36"/>
      <c r="F186" s="209" t="s">
        <v>1541</v>
      </c>
      <c r="G186" s="36"/>
      <c r="H186" s="36"/>
      <c r="I186" s="115"/>
      <c r="J186" s="36"/>
      <c r="K186" s="36"/>
      <c r="L186" s="39"/>
      <c r="M186" s="210"/>
      <c r="N186" s="211"/>
      <c r="O186" s="71"/>
      <c r="P186" s="71"/>
      <c r="Q186" s="71"/>
      <c r="R186" s="71"/>
      <c r="S186" s="71"/>
      <c r="T186" s="72"/>
      <c r="U186" s="34"/>
      <c r="V186" s="34"/>
      <c r="W186" s="34"/>
      <c r="X186" s="34"/>
      <c r="Y186" s="34"/>
      <c r="Z186" s="34"/>
      <c r="AA186" s="34"/>
      <c r="AB186" s="34"/>
      <c r="AC186" s="34"/>
      <c r="AD186" s="34"/>
      <c r="AE186" s="34"/>
      <c r="AT186" s="17" t="s">
        <v>141</v>
      </c>
      <c r="AU186" s="17" t="s">
        <v>85</v>
      </c>
    </row>
    <row r="187" spans="1:65" s="13" customFormat="1" ht="11.25">
      <c r="B187" s="222"/>
      <c r="C187" s="223"/>
      <c r="D187" s="208" t="s">
        <v>142</v>
      </c>
      <c r="E187" s="224" t="s">
        <v>1</v>
      </c>
      <c r="F187" s="225" t="s">
        <v>1542</v>
      </c>
      <c r="G187" s="223"/>
      <c r="H187" s="226">
        <v>2.64</v>
      </c>
      <c r="I187" s="227"/>
      <c r="J187" s="223"/>
      <c r="K187" s="223"/>
      <c r="L187" s="228"/>
      <c r="M187" s="229"/>
      <c r="N187" s="230"/>
      <c r="O187" s="230"/>
      <c r="P187" s="230"/>
      <c r="Q187" s="230"/>
      <c r="R187" s="230"/>
      <c r="S187" s="230"/>
      <c r="T187" s="231"/>
      <c r="AT187" s="232" t="s">
        <v>142</v>
      </c>
      <c r="AU187" s="232" t="s">
        <v>85</v>
      </c>
      <c r="AV187" s="13" t="s">
        <v>85</v>
      </c>
      <c r="AW187" s="13" t="s">
        <v>31</v>
      </c>
      <c r="AX187" s="13" t="s">
        <v>75</v>
      </c>
      <c r="AY187" s="232" t="s">
        <v>132</v>
      </c>
    </row>
    <row r="188" spans="1:65" s="14" customFormat="1" ht="11.25">
      <c r="B188" s="233"/>
      <c r="C188" s="234"/>
      <c r="D188" s="208" t="s">
        <v>142</v>
      </c>
      <c r="E188" s="235" t="s">
        <v>1</v>
      </c>
      <c r="F188" s="236" t="s">
        <v>145</v>
      </c>
      <c r="G188" s="234"/>
      <c r="H188" s="237">
        <v>2.64</v>
      </c>
      <c r="I188" s="238"/>
      <c r="J188" s="234"/>
      <c r="K188" s="234"/>
      <c r="L188" s="239"/>
      <c r="M188" s="240"/>
      <c r="N188" s="241"/>
      <c r="O188" s="241"/>
      <c r="P188" s="241"/>
      <c r="Q188" s="241"/>
      <c r="R188" s="241"/>
      <c r="S188" s="241"/>
      <c r="T188" s="242"/>
      <c r="AT188" s="243" t="s">
        <v>142</v>
      </c>
      <c r="AU188" s="243" t="s">
        <v>85</v>
      </c>
      <c r="AV188" s="14" t="s">
        <v>139</v>
      </c>
      <c r="AW188" s="14" t="s">
        <v>31</v>
      </c>
      <c r="AX188" s="14" t="s">
        <v>83</v>
      </c>
      <c r="AY188" s="243" t="s">
        <v>132</v>
      </c>
    </row>
    <row r="189" spans="1:65" s="2" customFormat="1" ht="16.5" customHeight="1">
      <c r="A189" s="34"/>
      <c r="B189" s="35"/>
      <c r="C189" s="194" t="s">
        <v>224</v>
      </c>
      <c r="D189" s="194" t="s">
        <v>133</v>
      </c>
      <c r="E189" s="195" t="s">
        <v>1543</v>
      </c>
      <c r="F189" s="196" t="s">
        <v>1544</v>
      </c>
      <c r="G189" s="197" t="s">
        <v>1545</v>
      </c>
      <c r="H189" s="198">
        <v>0.22</v>
      </c>
      <c r="I189" s="199"/>
      <c r="J189" s="200">
        <f>ROUND(I189*H189,2)</f>
        <v>0</v>
      </c>
      <c r="K189" s="196" t="s">
        <v>1478</v>
      </c>
      <c r="L189" s="201"/>
      <c r="M189" s="202" t="s">
        <v>1</v>
      </c>
      <c r="N189" s="203" t="s">
        <v>40</v>
      </c>
      <c r="O189" s="71"/>
      <c r="P189" s="204">
        <f>O189*H189</f>
        <v>0</v>
      </c>
      <c r="Q189" s="204">
        <v>8.0100000000000005E-2</v>
      </c>
      <c r="R189" s="204">
        <f>Q189*H189</f>
        <v>1.7622000000000002E-2</v>
      </c>
      <c r="S189" s="204">
        <v>0</v>
      </c>
      <c r="T189" s="205">
        <f>S189*H189</f>
        <v>0</v>
      </c>
      <c r="U189" s="34"/>
      <c r="V189" s="34"/>
      <c r="W189" s="34"/>
      <c r="X189" s="34"/>
      <c r="Y189" s="34"/>
      <c r="Z189" s="34"/>
      <c r="AA189" s="34"/>
      <c r="AB189" s="34"/>
      <c r="AC189" s="34"/>
      <c r="AD189" s="34"/>
      <c r="AE189" s="34"/>
      <c r="AR189" s="206" t="s">
        <v>138</v>
      </c>
      <c r="AT189" s="206" t="s">
        <v>133</v>
      </c>
      <c r="AU189" s="206" t="s">
        <v>85</v>
      </c>
      <c r="AY189" s="17" t="s">
        <v>132</v>
      </c>
      <c r="BE189" s="207">
        <f>IF(N189="základní",J189,0)</f>
        <v>0</v>
      </c>
      <c r="BF189" s="207">
        <f>IF(N189="snížená",J189,0)</f>
        <v>0</v>
      </c>
      <c r="BG189" s="207">
        <f>IF(N189="zákl. přenesená",J189,0)</f>
        <v>0</v>
      </c>
      <c r="BH189" s="207">
        <f>IF(N189="sníž. přenesená",J189,0)</f>
        <v>0</v>
      </c>
      <c r="BI189" s="207">
        <f>IF(N189="nulová",J189,0)</f>
        <v>0</v>
      </c>
      <c r="BJ189" s="17" t="s">
        <v>83</v>
      </c>
      <c r="BK189" s="207">
        <f>ROUND(I189*H189,2)</f>
        <v>0</v>
      </c>
      <c r="BL189" s="17" t="s">
        <v>139</v>
      </c>
      <c r="BM189" s="206" t="s">
        <v>1546</v>
      </c>
    </row>
    <row r="190" spans="1:65" s="2" customFormat="1" ht="11.25">
      <c r="A190" s="34"/>
      <c r="B190" s="35"/>
      <c r="C190" s="36"/>
      <c r="D190" s="208" t="s">
        <v>141</v>
      </c>
      <c r="E190" s="36"/>
      <c r="F190" s="209" t="s">
        <v>1544</v>
      </c>
      <c r="G190" s="36"/>
      <c r="H190" s="36"/>
      <c r="I190" s="115"/>
      <c r="J190" s="36"/>
      <c r="K190" s="36"/>
      <c r="L190" s="39"/>
      <c r="M190" s="210"/>
      <c r="N190" s="211"/>
      <c r="O190" s="71"/>
      <c r="P190" s="71"/>
      <c r="Q190" s="71"/>
      <c r="R190" s="71"/>
      <c r="S190" s="71"/>
      <c r="T190" s="72"/>
      <c r="U190" s="34"/>
      <c r="V190" s="34"/>
      <c r="W190" s="34"/>
      <c r="X190" s="34"/>
      <c r="Y190" s="34"/>
      <c r="Z190" s="34"/>
      <c r="AA190" s="34"/>
      <c r="AB190" s="34"/>
      <c r="AC190" s="34"/>
      <c r="AD190" s="34"/>
      <c r="AE190" s="34"/>
      <c r="AT190" s="17" t="s">
        <v>141</v>
      </c>
      <c r="AU190" s="17" t="s">
        <v>85</v>
      </c>
    </row>
    <row r="191" spans="1:65" s="13" customFormat="1" ht="11.25">
      <c r="B191" s="222"/>
      <c r="C191" s="223"/>
      <c r="D191" s="208" t="s">
        <v>142</v>
      </c>
      <c r="E191" s="224" t="s">
        <v>1</v>
      </c>
      <c r="F191" s="225" t="s">
        <v>1547</v>
      </c>
      <c r="G191" s="223"/>
      <c r="H191" s="226">
        <v>0.22</v>
      </c>
      <c r="I191" s="227"/>
      <c r="J191" s="223"/>
      <c r="K191" s="223"/>
      <c r="L191" s="228"/>
      <c r="M191" s="229"/>
      <c r="N191" s="230"/>
      <c r="O191" s="230"/>
      <c r="P191" s="230"/>
      <c r="Q191" s="230"/>
      <c r="R191" s="230"/>
      <c r="S191" s="230"/>
      <c r="T191" s="231"/>
      <c r="AT191" s="232" t="s">
        <v>142</v>
      </c>
      <c r="AU191" s="232" t="s">
        <v>85</v>
      </c>
      <c r="AV191" s="13" t="s">
        <v>85</v>
      </c>
      <c r="AW191" s="13" t="s">
        <v>31</v>
      </c>
      <c r="AX191" s="13" t="s">
        <v>75</v>
      </c>
      <c r="AY191" s="232" t="s">
        <v>132</v>
      </c>
    </row>
    <row r="192" spans="1:65" s="14" customFormat="1" ht="11.25">
      <c r="B192" s="233"/>
      <c r="C192" s="234"/>
      <c r="D192" s="208" t="s">
        <v>142</v>
      </c>
      <c r="E192" s="235" t="s">
        <v>1</v>
      </c>
      <c r="F192" s="236" t="s">
        <v>145</v>
      </c>
      <c r="G192" s="234"/>
      <c r="H192" s="237">
        <v>0.22</v>
      </c>
      <c r="I192" s="238"/>
      <c r="J192" s="234"/>
      <c r="K192" s="234"/>
      <c r="L192" s="239"/>
      <c r="M192" s="240"/>
      <c r="N192" s="241"/>
      <c r="O192" s="241"/>
      <c r="P192" s="241"/>
      <c r="Q192" s="241"/>
      <c r="R192" s="241"/>
      <c r="S192" s="241"/>
      <c r="T192" s="242"/>
      <c r="AT192" s="243" t="s">
        <v>142</v>
      </c>
      <c r="AU192" s="243" t="s">
        <v>85</v>
      </c>
      <c r="AV192" s="14" t="s">
        <v>139</v>
      </c>
      <c r="AW192" s="14" t="s">
        <v>31</v>
      </c>
      <c r="AX192" s="14" t="s">
        <v>83</v>
      </c>
      <c r="AY192" s="243" t="s">
        <v>132</v>
      </c>
    </row>
    <row r="193" spans="1:65" s="2" customFormat="1" ht="16.5" customHeight="1">
      <c r="A193" s="34"/>
      <c r="B193" s="35"/>
      <c r="C193" s="194" t="s">
        <v>228</v>
      </c>
      <c r="D193" s="194" t="s">
        <v>133</v>
      </c>
      <c r="E193" s="195" t="s">
        <v>1548</v>
      </c>
      <c r="F193" s="196" t="s">
        <v>1549</v>
      </c>
      <c r="G193" s="197" t="s">
        <v>1545</v>
      </c>
      <c r="H193" s="198">
        <v>0.44</v>
      </c>
      <c r="I193" s="199"/>
      <c r="J193" s="200">
        <f>ROUND(I193*H193,2)</f>
        <v>0</v>
      </c>
      <c r="K193" s="196" t="s">
        <v>1478</v>
      </c>
      <c r="L193" s="201"/>
      <c r="M193" s="202" t="s">
        <v>1</v>
      </c>
      <c r="N193" s="203" t="s">
        <v>40</v>
      </c>
      <c r="O193" s="71"/>
      <c r="P193" s="204">
        <f>O193*H193</f>
        <v>0</v>
      </c>
      <c r="Q193" s="204">
        <v>6.4400000000000004E-3</v>
      </c>
      <c r="R193" s="204">
        <f>Q193*H193</f>
        <v>2.8336000000000004E-3</v>
      </c>
      <c r="S193" s="204">
        <v>0</v>
      </c>
      <c r="T193" s="205">
        <f>S193*H193</f>
        <v>0</v>
      </c>
      <c r="U193" s="34"/>
      <c r="V193" s="34"/>
      <c r="W193" s="34"/>
      <c r="X193" s="34"/>
      <c r="Y193" s="34"/>
      <c r="Z193" s="34"/>
      <c r="AA193" s="34"/>
      <c r="AB193" s="34"/>
      <c r="AC193" s="34"/>
      <c r="AD193" s="34"/>
      <c r="AE193" s="34"/>
      <c r="AR193" s="206" t="s">
        <v>138</v>
      </c>
      <c r="AT193" s="206" t="s">
        <v>133</v>
      </c>
      <c r="AU193" s="206" t="s">
        <v>85</v>
      </c>
      <c r="AY193" s="17" t="s">
        <v>132</v>
      </c>
      <c r="BE193" s="207">
        <f>IF(N193="základní",J193,0)</f>
        <v>0</v>
      </c>
      <c r="BF193" s="207">
        <f>IF(N193="snížená",J193,0)</f>
        <v>0</v>
      </c>
      <c r="BG193" s="207">
        <f>IF(N193="zákl. přenesená",J193,0)</f>
        <v>0</v>
      </c>
      <c r="BH193" s="207">
        <f>IF(N193="sníž. přenesená",J193,0)</f>
        <v>0</v>
      </c>
      <c r="BI193" s="207">
        <f>IF(N193="nulová",J193,0)</f>
        <v>0</v>
      </c>
      <c r="BJ193" s="17" t="s">
        <v>83</v>
      </c>
      <c r="BK193" s="207">
        <f>ROUND(I193*H193,2)</f>
        <v>0</v>
      </c>
      <c r="BL193" s="17" t="s">
        <v>139</v>
      </c>
      <c r="BM193" s="206" t="s">
        <v>1550</v>
      </c>
    </row>
    <row r="194" spans="1:65" s="2" customFormat="1" ht="11.25">
      <c r="A194" s="34"/>
      <c r="B194" s="35"/>
      <c r="C194" s="36"/>
      <c r="D194" s="208" t="s">
        <v>141</v>
      </c>
      <c r="E194" s="36"/>
      <c r="F194" s="209" t="s">
        <v>1549</v>
      </c>
      <c r="G194" s="36"/>
      <c r="H194" s="36"/>
      <c r="I194" s="115"/>
      <c r="J194" s="36"/>
      <c r="K194" s="36"/>
      <c r="L194" s="39"/>
      <c r="M194" s="210"/>
      <c r="N194" s="211"/>
      <c r="O194" s="71"/>
      <c r="P194" s="71"/>
      <c r="Q194" s="71"/>
      <c r="R194" s="71"/>
      <c r="S194" s="71"/>
      <c r="T194" s="72"/>
      <c r="U194" s="34"/>
      <c r="V194" s="34"/>
      <c r="W194" s="34"/>
      <c r="X194" s="34"/>
      <c r="Y194" s="34"/>
      <c r="Z194" s="34"/>
      <c r="AA194" s="34"/>
      <c r="AB194" s="34"/>
      <c r="AC194" s="34"/>
      <c r="AD194" s="34"/>
      <c r="AE194" s="34"/>
      <c r="AT194" s="17" t="s">
        <v>141</v>
      </c>
      <c r="AU194" s="17" t="s">
        <v>85</v>
      </c>
    </row>
    <row r="195" spans="1:65" s="13" customFormat="1" ht="11.25">
      <c r="B195" s="222"/>
      <c r="C195" s="223"/>
      <c r="D195" s="208" t="s">
        <v>142</v>
      </c>
      <c r="E195" s="224" t="s">
        <v>1</v>
      </c>
      <c r="F195" s="225" t="s">
        <v>1551</v>
      </c>
      <c r="G195" s="223"/>
      <c r="H195" s="226">
        <v>0.44</v>
      </c>
      <c r="I195" s="227"/>
      <c r="J195" s="223"/>
      <c r="K195" s="223"/>
      <c r="L195" s="228"/>
      <c r="M195" s="229"/>
      <c r="N195" s="230"/>
      <c r="O195" s="230"/>
      <c r="P195" s="230"/>
      <c r="Q195" s="230"/>
      <c r="R195" s="230"/>
      <c r="S195" s="230"/>
      <c r="T195" s="231"/>
      <c r="AT195" s="232" t="s">
        <v>142</v>
      </c>
      <c r="AU195" s="232" t="s">
        <v>85</v>
      </c>
      <c r="AV195" s="13" t="s">
        <v>85</v>
      </c>
      <c r="AW195" s="13" t="s">
        <v>31</v>
      </c>
      <c r="AX195" s="13" t="s">
        <v>75</v>
      </c>
      <c r="AY195" s="232" t="s">
        <v>132</v>
      </c>
    </row>
    <row r="196" spans="1:65" s="14" customFormat="1" ht="11.25">
      <c r="B196" s="233"/>
      <c r="C196" s="234"/>
      <c r="D196" s="208" t="s">
        <v>142</v>
      </c>
      <c r="E196" s="235" t="s">
        <v>1</v>
      </c>
      <c r="F196" s="236" t="s">
        <v>145</v>
      </c>
      <c r="G196" s="234"/>
      <c r="H196" s="237">
        <v>0.44</v>
      </c>
      <c r="I196" s="238"/>
      <c r="J196" s="234"/>
      <c r="K196" s="234"/>
      <c r="L196" s="239"/>
      <c r="M196" s="240"/>
      <c r="N196" s="241"/>
      <c r="O196" s="241"/>
      <c r="P196" s="241"/>
      <c r="Q196" s="241"/>
      <c r="R196" s="241"/>
      <c r="S196" s="241"/>
      <c r="T196" s="242"/>
      <c r="AT196" s="243" t="s">
        <v>142</v>
      </c>
      <c r="AU196" s="243" t="s">
        <v>85</v>
      </c>
      <c r="AV196" s="14" t="s">
        <v>139</v>
      </c>
      <c r="AW196" s="14" t="s">
        <v>31</v>
      </c>
      <c r="AX196" s="14" t="s">
        <v>83</v>
      </c>
      <c r="AY196" s="243" t="s">
        <v>132</v>
      </c>
    </row>
    <row r="197" spans="1:65" s="2" customFormat="1" ht="16.5" customHeight="1">
      <c r="A197" s="34"/>
      <c r="B197" s="35"/>
      <c r="C197" s="194" t="s">
        <v>232</v>
      </c>
      <c r="D197" s="194" t="s">
        <v>133</v>
      </c>
      <c r="E197" s="195" t="s">
        <v>1552</v>
      </c>
      <c r="F197" s="196" t="s">
        <v>1553</v>
      </c>
      <c r="G197" s="197" t="s">
        <v>1545</v>
      </c>
      <c r="H197" s="198">
        <v>0.22</v>
      </c>
      <c r="I197" s="199"/>
      <c r="J197" s="200">
        <f>ROUND(I197*H197,2)</f>
        <v>0</v>
      </c>
      <c r="K197" s="196" t="s">
        <v>1478</v>
      </c>
      <c r="L197" s="201"/>
      <c r="M197" s="202" t="s">
        <v>1</v>
      </c>
      <c r="N197" s="203" t="s">
        <v>40</v>
      </c>
      <c r="O197" s="71"/>
      <c r="P197" s="204">
        <f>O197*H197</f>
        <v>0</v>
      </c>
      <c r="Q197" s="204">
        <v>1.72E-3</v>
      </c>
      <c r="R197" s="204">
        <f>Q197*H197</f>
        <v>3.7839999999999998E-4</v>
      </c>
      <c r="S197" s="204">
        <v>0</v>
      </c>
      <c r="T197" s="205">
        <f>S197*H197</f>
        <v>0</v>
      </c>
      <c r="U197" s="34"/>
      <c r="V197" s="34"/>
      <c r="W197" s="34"/>
      <c r="X197" s="34"/>
      <c r="Y197" s="34"/>
      <c r="Z197" s="34"/>
      <c r="AA197" s="34"/>
      <c r="AB197" s="34"/>
      <c r="AC197" s="34"/>
      <c r="AD197" s="34"/>
      <c r="AE197" s="34"/>
      <c r="AR197" s="206" t="s">
        <v>138</v>
      </c>
      <c r="AT197" s="206" t="s">
        <v>133</v>
      </c>
      <c r="AU197" s="206" t="s">
        <v>85</v>
      </c>
      <c r="AY197" s="17" t="s">
        <v>132</v>
      </c>
      <c r="BE197" s="207">
        <f>IF(N197="základní",J197,0)</f>
        <v>0</v>
      </c>
      <c r="BF197" s="207">
        <f>IF(N197="snížená",J197,0)</f>
        <v>0</v>
      </c>
      <c r="BG197" s="207">
        <f>IF(N197="zákl. přenesená",J197,0)</f>
        <v>0</v>
      </c>
      <c r="BH197" s="207">
        <f>IF(N197="sníž. přenesená",J197,0)</f>
        <v>0</v>
      </c>
      <c r="BI197" s="207">
        <f>IF(N197="nulová",J197,0)</f>
        <v>0</v>
      </c>
      <c r="BJ197" s="17" t="s">
        <v>83</v>
      </c>
      <c r="BK197" s="207">
        <f>ROUND(I197*H197,2)</f>
        <v>0</v>
      </c>
      <c r="BL197" s="17" t="s">
        <v>139</v>
      </c>
      <c r="BM197" s="206" t="s">
        <v>1554</v>
      </c>
    </row>
    <row r="198" spans="1:65" s="2" customFormat="1" ht="11.25">
      <c r="A198" s="34"/>
      <c r="B198" s="35"/>
      <c r="C198" s="36"/>
      <c r="D198" s="208" t="s">
        <v>141</v>
      </c>
      <c r="E198" s="36"/>
      <c r="F198" s="209" t="s">
        <v>1553</v>
      </c>
      <c r="G198" s="36"/>
      <c r="H198" s="36"/>
      <c r="I198" s="115"/>
      <c r="J198" s="36"/>
      <c r="K198" s="36"/>
      <c r="L198" s="39"/>
      <c r="M198" s="210"/>
      <c r="N198" s="211"/>
      <c r="O198" s="71"/>
      <c r="P198" s="71"/>
      <c r="Q198" s="71"/>
      <c r="R198" s="71"/>
      <c r="S198" s="71"/>
      <c r="T198" s="72"/>
      <c r="U198" s="34"/>
      <c r="V198" s="34"/>
      <c r="W198" s="34"/>
      <c r="X198" s="34"/>
      <c r="Y198" s="34"/>
      <c r="Z198" s="34"/>
      <c r="AA198" s="34"/>
      <c r="AB198" s="34"/>
      <c r="AC198" s="34"/>
      <c r="AD198" s="34"/>
      <c r="AE198" s="34"/>
      <c r="AT198" s="17" t="s">
        <v>141</v>
      </c>
      <c r="AU198" s="17" t="s">
        <v>85</v>
      </c>
    </row>
    <row r="199" spans="1:65" s="13" customFormat="1" ht="11.25">
      <c r="B199" s="222"/>
      <c r="C199" s="223"/>
      <c r="D199" s="208" t="s">
        <v>142</v>
      </c>
      <c r="E199" s="224" t="s">
        <v>1</v>
      </c>
      <c r="F199" s="225" t="s">
        <v>1547</v>
      </c>
      <c r="G199" s="223"/>
      <c r="H199" s="226">
        <v>0.22</v>
      </c>
      <c r="I199" s="227"/>
      <c r="J199" s="223"/>
      <c r="K199" s="223"/>
      <c r="L199" s="228"/>
      <c r="M199" s="229"/>
      <c r="N199" s="230"/>
      <c r="O199" s="230"/>
      <c r="P199" s="230"/>
      <c r="Q199" s="230"/>
      <c r="R199" s="230"/>
      <c r="S199" s="230"/>
      <c r="T199" s="231"/>
      <c r="AT199" s="232" t="s">
        <v>142</v>
      </c>
      <c r="AU199" s="232" t="s">
        <v>85</v>
      </c>
      <c r="AV199" s="13" t="s">
        <v>85</v>
      </c>
      <c r="AW199" s="13" t="s">
        <v>31</v>
      </c>
      <c r="AX199" s="13" t="s">
        <v>75</v>
      </c>
      <c r="AY199" s="232" t="s">
        <v>132</v>
      </c>
    </row>
    <row r="200" spans="1:65" s="14" customFormat="1" ht="11.25">
      <c r="B200" s="233"/>
      <c r="C200" s="234"/>
      <c r="D200" s="208" t="s">
        <v>142</v>
      </c>
      <c r="E200" s="235" t="s">
        <v>1</v>
      </c>
      <c r="F200" s="236" t="s">
        <v>145</v>
      </c>
      <c r="G200" s="234"/>
      <c r="H200" s="237">
        <v>0.22</v>
      </c>
      <c r="I200" s="238"/>
      <c r="J200" s="234"/>
      <c r="K200" s="234"/>
      <c r="L200" s="239"/>
      <c r="M200" s="240"/>
      <c r="N200" s="241"/>
      <c r="O200" s="241"/>
      <c r="P200" s="241"/>
      <c r="Q200" s="241"/>
      <c r="R200" s="241"/>
      <c r="S200" s="241"/>
      <c r="T200" s="242"/>
      <c r="AT200" s="243" t="s">
        <v>142</v>
      </c>
      <c r="AU200" s="243" t="s">
        <v>85</v>
      </c>
      <c r="AV200" s="14" t="s">
        <v>139</v>
      </c>
      <c r="AW200" s="14" t="s">
        <v>31</v>
      </c>
      <c r="AX200" s="14" t="s">
        <v>83</v>
      </c>
      <c r="AY200" s="243" t="s">
        <v>132</v>
      </c>
    </row>
    <row r="201" spans="1:65" s="2" customFormat="1" ht="16.5" customHeight="1">
      <c r="A201" s="34"/>
      <c r="B201" s="35"/>
      <c r="C201" s="244" t="s">
        <v>236</v>
      </c>
      <c r="D201" s="244" t="s">
        <v>441</v>
      </c>
      <c r="E201" s="245" t="s">
        <v>1555</v>
      </c>
      <c r="F201" s="246" t="s">
        <v>1556</v>
      </c>
      <c r="G201" s="247" t="s">
        <v>149</v>
      </c>
      <c r="H201" s="248">
        <v>24</v>
      </c>
      <c r="I201" s="249"/>
      <c r="J201" s="250">
        <f>ROUND(I201*H201,2)</f>
        <v>0</v>
      </c>
      <c r="K201" s="246" t="s">
        <v>1478</v>
      </c>
      <c r="L201" s="39"/>
      <c r="M201" s="251" t="s">
        <v>1</v>
      </c>
      <c r="N201" s="252" t="s">
        <v>40</v>
      </c>
      <c r="O201" s="71"/>
      <c r="P201" s="204">
        <f>O201*H201</f>
        <v>0</v>
      </c>
      <c r="Q201" s="204">
        <v>0</v>
      </c>
      <c r="R201" s="204">
        <f>Q201*H201</f>
        <v>0</v>
      </c>
      <c r="S201" s="204">
        <v>0</v>
      </c>
      <c r="T201" s="205">
        <f>S201*H201</f>
        <v>0</v>
      </c>
      <c r="U201" s="34"/>
      <c r="V201" s="34"/>
      <c r="W201" s="34"/>
      <c r="X201" s="34"/>
      <c r="Y201" s="34"/>
      <c r="Z201" s="34"/>
      <c r="AA201" s="34"/>
      <c r="AB201" s="34"/>
      <c r="AC201" s="34"/>
      <c r="AD201" s="34"/>
      <c r="AE201" s="34"/>
      <c r="AR201" s="206" t="s">
        <v>139</v>
      </c>
      <c r="AT201" s="206" t="s">
        <v>441</v>
      </c>
      <c r="AU201" s="206" t="s">
        <v>85</v>
      </c>
      <c r="AY201" s="17" t="s">
        <v>132</v>
      </c>
      <c r="BE201" s="207">
        <f>IF(N201="základní",J201,0)</f>
        <v>0</v>
      </c>
      <c r="BF201" s="207">
        <f>IF(N201="snížená",J201,0)</f>
        <v>0</v>
      </c>
      <c r="BG201" s="207">
        <f>IF(N201="zákl. přenesená",J201,0)</f>
        <v>0</v>
      </c>
      <c r="BH201" s="207">
        <f>IF(N201="sníž. přenesená",J201,0)</f>
        <v>0</v>
      </c>
      <c r="BI201" s="207">
        <f>IF(N201="nulová",J201,0)</f>
        <v>0</v>
      </c>
      <c r="BJ201" s="17" t="s">
        <v>83</v>
      </c>
      <c r="BK201" s="207">
        <f>ROUND(I201*H201,2)</f>
        <v>0</v>
      </c>
      <c r="BL201" s="17" t="s">
        <v>139</v>
      </c>
      <c r="BM201" s="206" t="s">
        <v>1557</v>
      </c>
    </row>
    <row r="202" spans="1:65" s="2" customFormat="1" ht="11.25">
      <c r="A202" s="34"/>
      <c r="B202" s="35"/>
      <c r="C202" s="36"/>
      <c r="D202" s="208" t="s">
        <v>141</v>
      </c>
      <c r="E202" s="36"/>
      <c r="F202" s="209" t="s">
        <v>1558</v>
      </c>
      <c r="G202" s="36"/>
      <c r="H202" s="36"/>
      <c r="I202" s="115"/>
      <c r="J202" s="36"/>
      <c r="K202" s="36"/>
      <c r="L202" s="39"/>
      <c r="M202" s="210"/>
      <c r="N202" s="211"/>
      <c r="O202" s="71"/>
      <c r="P202" s="71"/>
      <c r="Q202" s="71"/>
      <c r="R202" s="71"/>
      <c r="S202" s="71"/>
      <c r="T202" s="72"/>
      <c r="U202" s="34"/>
      <c r="V202" s="34"/>
      <c r="W202" s="34"/>
      <c r="X202" s="34"/>
      <c r="Y202" s="34"/>
      <c r="Z202" s="34"/>
      <c r="AA202" s="34"/>
      <c r="AB202" s="34"/>
      <c r="AC202" s="34"/>
      <c r="AD202" s="34"/>
      <c r="AE202" s="34"/>
      <c r="AT202" s="17" t="s">
        <v>141</v>
      </c>
      <c r="AU202" s="17" t="s">
        <v>85</v>
      </c>
    </row>
    <row r="203" spans="1:65" s="13" customFormat="1" ht="11.25">
      <c r="B203" s="222"/>
      <c r="C203" s="223"/>
      <c r="D203" s="208" t="s">
        <v>142</v>
      </c>
      <c r="E203" s="224" t="s">
        <v>1</v>
      </c>
      <c r="F203" s="225" t="s">
        <v>256</v>
      </c>
      <c r="G203" s="223"/>
      <c r="H203" s="226">
        <v>24</v>
      </c>
      <c r="I203" s="227"/>
      <c r="J203" s="223"/>
      <c r="K203" s="223"/>
      <c r="L203" s="228"/>
      <c r="M203" s="229"/>
      <c r="N203" s="230"/>
      <c r="O203" s="230"/>
      <c r="P203" s="230"/>
      <c r="Q203" s="230"/>
      <c r="R203" s="230"/>
      <c r="S203" s="230"/>
      <c r="T203" s="231"/>
      <c r="AT203" s="232" t="s">
        <v>142</v>
      </c>
      <c r="AU203" s="232" t="s">
        <v>85</v>
      </c>
      <c r="AV203" s="13" t="s">
        <v>85</v>
      </c>
      <c r="AW203" s="13" t="s">
        <v>31</v>
      </c>
      <c r="AX203" s="13" t="s">
        <v>75</v>
      </c>
      <c r="AY203" s="232" t="s">
        <v>132</v>
      </c>
    </row>
    <row r="204" spans="1:65" s="14" customFormat="1" ht="11.25">
      <c r="B204" s="233"/>
      <c r="C204" s="234"/>
      <c r="D204" s="208" t="s">
        <v>142</v>
      </c>
      <c r="E204" s="235" t="s">
        <v>1</v>
      </c>
      <c r="F204" s="236" t="s">
        <v>145</v>
      </c>
      <c r="G204" s="234"/>
      <c r="H204" s="237">
        <v>24</v>
      </c>
      <c r="I204" s="238"/>
      <c r="J204" s="234"/>
      <c r="K204" s="234"/>
      <c r="L204" s="239"/>
      <c r="M204" s="240"/>
      <c r="N204" s="241"/>
      <c r="O204" s="241"/>
      <c r="P204" s="241"/>
      <c r="Q204" s="241"/>
      <c r="R204" s="241"/>
      <c r="S204" s="241"/>
      <c r="T204" s="242"/>
      <c r="AT204" s="243" t="s">
        <v>142</v>
      </c>
      <c r="AU204" s="243" t="s">
        <v>85</v>
      </c>
      <c r="AV204" s="14" t="s">
        <v>139</v>
      </c>
      <c r="AW204" s="14" t="s">
        <v>31</v>
      </c>
      <c r="AX204" s="14" t="s">
        <v>83</v>
      </c>
      <c r="AY204" s="243" t="s">
        <v>132</v>
      </c>
    </row>
    <row r="205" spans="1:65" s="11" customFormat="1" ht="25.9" customHeight="1">
      <c r="B205" s="180"/>
      <c r="C205" s="181"/>
      <c r="D205" s="182" t="s">
        <v>74</v>
      </c>
      <c r="E205" s="183" t="s">
        <v>102</v>
      </c>
      <c r="F205" s="183" t="s">
        <v>673</v>
      </c>
      <c r="G205" s="181"/>
      <c r="H205" s="181"/>
      <c r="I205" s="184"/>
      <c r="J205" s="185">
        <f>BK205</f>
        <v>0</v>
      </c>
      <c r="K205" s="181"/>
      <c r="L205" s="186"/>
      <c r="M205" s="187"/>
      <c r="N205" s="188"/>
      <c r="O205" s="188"/>
      <c r="P205" s="189">
        <f>P206+P211</f>
        <v>0</v>
      </c>
      <c r="Q205" s="188"/>
      <c r="R205" s="189">
        <f>R206+R211</f>
        <v>0</v>
      </c>
      <c r="S205" s="188"/>
      <c r="T205" s="190">
        <f>T206+T211</f>
        <v>0</v>
      </c>
      <c r="AR205" s="191" t="s">
        <v>171</v>
      </c>
      <c r="AT205" s="192" t="s">
        <v>74</v>
      </c>
      <c r="AU205" s="192" t="s">
        <v>75</v>
      </c>
      <c r="AY205" s="191" t="s">
        <v>132</v>
      </c>
      <c r="BK205" s="193">
        <f>BK206+BK211</f>
        <v>0</v>
      </c>
    </row>
    <row r="206" spans="1:65" s="11" customFormat="1" ht="22.9" customHeight="1">
      <c r="B206" s="180"/>
      <c r="C206" s="181"/>
      <c r="D206" s="182" t="s">
        <v>74</v>
      </c>
      <c r="E206" s="263" t="s">
        <v>1559</v>
      </c>
      <c r="F206" s="263" t="s">
        <v>1560</v>
      </c>
      <c r="G206" s="181"/>
      <c r="H206" s="181"/>
      <c r="I206" s="184"/>
      <c r="J206" s="264">
        <f>BK206</f>
        <v>0</v>
      </c>
      <c r="K206" s="181"/>
      <c r="L206" s="186"/>
      <c r="M206" s="187"/>
      <c r="N206" s="188"/>
      <c r="O206" s="188"/>
      <c r="P206" s="189">
        <f>SUM(P207:P210)</f>
        <v>0</v>
      </c>
      <c r="Q206" s="188"/>
      <c r="R206" s="189">
        <f>SUM(R207:R210)</f>
        <v>0</v>
      </c>
      <c r="S206" s="188"/>
      <c r="T206" s="190">
        <f>SUM(T207:T210)</f>
        <v>0</v>
      </c>
      <c r="AR206" s="191" t="s">
        <v>171</v>
      </c>
      <c r="AT206" s="192" t="s">
        <v>74</v>
      </c>
      <c r="AU206" s="192" t="s">
        <v>83</v>
      </c>
      <c r="AY206" s="191" t="s">
        <v>132</v>
      </c>
      <c r="BK206" s="193">
        <f>SUM(BK207:BK210)</f>
        <v>0</v>
      </c>
    </row>
    <row r="207" spans="1:65" s="2" customFormat="1" ht="21.75" customHeight="1">
      <c r="A207" s="34"/>
      <c r="B207" s="35"/>
      <c r="C207" s="244" t="s">
        <v>240</v>
      </c>
      <c r="D207" s="244" t="s">
        <v>441</v>
      </c>
      <c r="E207" s="245" t="s">
        <v>1561</v>
      </c>
      <c r="F207" s="246" t="s">
        <v>1562</v>
      </c>
      <c r="G207" s="247" t="s">
        <v>1563</v>
      </c>
      <c r="H207" s="265"/>
      <c r="I207" s="249"/>
      <c r="J207" s="250">
        <f>ROUND(I207*H207,2)</f>
        <v>0</v>
      </c>
      <c r="K207" s="246" t="s">
        <v>1</v>
      </c>
      <c r="L207" s="39"/>
      <c r="M207" s="251" t="s">
        <v>1</v>
      </c>
      <c r="N207" s="252" t="s">
        <v>40</v>
      </c>
      <c r="O207" s="71"/>
      <c r="P207" s="204">
        <f>O207*H207</f>
        <v>0</v>
      </c>
      <c r="Q207" s="204">
        <v>0</v>
      </c>
      <c r="R207" s="204">
        <f>Q207*H207</f>
        <v>0</v>
      </c>
      <c r="S207" s="204">
        <v>0</v>
      </c>
      <c r="T207" s="205">
        <f>S207*H207</f>
        <v>0</v>
      </c>
      <c r="U207" s="34"/>
      <c r="V207" s="34"/>
      <c r="W207" s="34"/>
      <c r="X207" s="34"/>
      <c r="Y207" s="34"/>
      <c r="Z207" s="34"/>
      <c r="AA207" s="34"/>
      <c r="AB207" s="34"/>
      <c r="AC207" s="34"/>
      <c r="AD207" s="34"/>
      <c r="AE207" s="34"/>
      <c r="AR207" s="206" t="s">
        <v>1564</v>
      </c>
      <c r="AT207" s="206" t="s">
        <v>441</v>
      </c>
      <c r="AU207" s="206" t="s">
        <v>85</v>
      </c>
      <c r="AY207" s="17" t="s">
        <v>132</v>
      </c>
      <c r="BE207" s="207">
        <f>IF(N207="základní",J207,0)</f>
        <v>0</v>
      </c>
      <c r="BF207" s="207">
        <f>IF(N207="snížená",J207,0)</f>
        <v>0</v>
      </c>
      <c r="BG207" s="207">
        <f>IF(N207="zákl. přenesená",J207,0)</f>
        <v>0</v>
      </c>
      <c r="BH207" s="207">
        <f>IF(N207="sníž. přenesená",J207,0)</f>
        <v>0</v>
      </c>
      <c r="BI207" s="207">
        <f>IF(N207="nulová",J207,0)</f>
        <v>0</v>
      </c>
      <c r="BJ207" s="17" t="s">
        <v>83</v>
      </c>
      <c r="BK207" s="207">
        <f>ROUND(I207*H207,2)</f>
        <v>0</v>
      </c>
      <c r="BL207" s="17" t="s">
        <v>1564</v>
      </c>
      <c r="BM207" s="206" t="s">
        <v>1565</v>
      </c>
    </row>
    <row r="208" spans="1:65" s="2" customFormat="1" ht="19.5">
      <c r="A208" s="34"/>
      <c r="B208" s="35"/>
      <c r="C208" s="36"/>
      <c r="D208" s="208" t="s">
        <v>141</v>
      </c>
      <c r="E208" s="36"/>
      <c r="F208" s="209" t="s">
        <v>1562</v>
      </c>
      <c r="G208" s="36"/>
      <c r="H208" s="36"/>
      <c r="I208" s="115"/>
      <c r="J208" s="36"/>
      <c r="K208" s="36"/>
      <c r="L208" s="39"/>
      <c r="M208" s="210"/>
      <c r="N208" s="211"/>
      <c r="O208" s="71"/>
      <c r="P208" s="71"/>
      <c r="Q208" s="71"/>
      <c r="R208" s="71"/>
      <c r="S208" s="71"/>
      <c r="T208" s="72"/>
      <c r="U208" s="34"/>
      <c r="V208" s="34"/>
      <c r="W208" s="34"/>
      <c r="X208" s="34"/>
      <c r="Y208" s="34"/>
      <c r="Z208" s="34"/>
      <c r="AA208" s="34"/>
      <c r="AB208" s="34"/>
      <c r="AC208" s="34"/>
      <c r="AD208" s="34"/>
      <c r="AE208" s="34"/>
      <c r="AT208" s="17" t="s">
        <v>141</v>
      </c>
      <c r="AU208" s="17" t="s">
        <v>85</v>
      </c>
    </row>
    <row r="209" spans="1:65" s="13" customFormat="1" ht="11.25">
      <c r="B209" s="222"/>
      <c r="C209" s="223"/>
      <c r="D209" s="208" t="s">
        <v>142</v>
      </c>
      <c r="E209" s="224" t="s">
        <v>1</v>
      </c>
      <c r="F209" s="225" t="s">
        <v>1566</v>
      </c>
      <c r="G209" s="223"/>
      <c r="H209" s="226">
        <v>274962.38</v>
      </c>
      <c r="I209" s="227"/>
      <c r="J209" s="223"/>
      <c r="K209" s="223"/>
      <c r="L209" s="228"/>
      <c r="M209" s="229"/>
      <c r="N209" s="230"/>
      <c r="O209" s="230"/>
      <c r="P209" s="230"/>
      <c r="Q209" s="230"/>
      <c r="R209" s="230"/>
      <c r="S209" s="230"/>
      <c r="T209" s="231"/>
      <c r="AT209" s="232" t="s">
        <v>142</v>
      </c>
      <c r="AU209" s="232" t="s">
        <v>85</v>
      </c>
      <c r="AV209" s="13" t="s">
        <v>85</v>
      </c>
      <c r="AW209" s="13" t="s">
        <v>31</v>
      </c>
      <c r="AX209" s="13" t="s">
        <v>75</v>
      </c>
      <c r="AY209" s="232" t="s">
        <v>132</v>
      </c>
    </row>
    <row r="210" spans="1:65" s="14" customFormat="1" ht="11.25">
      <c r="B210" s="233"/>
      <c r="C210" s="234"/>
      <c r="D210" s="208" t="s">
        <v>142</v>
      </c>
      <c r="E210" s="235" t="s">
        <v>1</v>
      </c>
      <c r="F210" s="236" t="s">
        <v>145</v>
      </c>
      <c r="G210" s="234"/>
      <c r="H210" s="237">
        <v>274962.38</v>
      </c>
      <c r="I210" s="238"/>
      <c r="J210" s="234"/>
      <c r="K210" s="234"/>
      <c r="L210" s="239"/>
      <c r="M210" s="240"/>
      <c r="N210" s="241"/>
      <c r="O210" s="241"/>
      <c r="P210" s="241"/>
      <c r="Q210" s="241"/>
      <c r="R210" s="241"/>
      <c r="S210" s="241"/>
      <c r="T210" s="242"/>
      <c r="AT210" s="243" t="s">
        <v>142</v>
      </c>
      <c r="AU210" s="243" t="s">
        <v>85</v>
      </c>
      <c r="AV210" s="14" t="s">
        <v>139</v>
      </c>
      <c r="AW210" s="14" t="s">
        <v>31</v>
      </c>
      <c r="AX210" s="14" t="s">
        <v>83</v>
      </c>
      <c r="AY210" s="243" t="s">
        <v>132</v>
      </c>
    </row>
    <row r="211" spans="1:65" s="11" customFormat="1" ht="22.9" customHeight="1">
      <c r="B211" s="180"/>
      <c r="C211" s="181"/>
      <c r="D211" s="182" t="s">
        <v>74</v>
      </c>
      <c r="E211" s="263" t="s">
        <v>1567</v>
      </c>
      <c r="F211" s="263" t="s">
        <v>1568</v>
      </c>
      <c r="G211" s="181"/>
      <c r="H211" s="181"/>
      <c r="I211" s="184"/>
      <c r="J211" s="264">
        <f>BK211</f>
        <v>0</v>
      </c>
      <c r="K211" s="181"/>
      <c r="L211" s="186"/>
      <c r="M211" s="187"/>
      <c r="N211" s="188"/>
      <c r="O211" s="188"/>
      <c r="P211" s="189">
        <f>P212+SUM(P213:P220)</f>
        <v>0</v>
      </c>
      <c r="Q211" s="188"/>
      <c r="R211" s="189">
        <f>R212+SUM(R213:R220)</f>
        <v>0</v>
      </c>
      <c r="S211" s="188"/>
      <c r="T211" s="190">
        <f>T212+SUM(T213:T220)</f>
        <v>0</v>
      </c>
      <c r="AR211" s="191" t="s">
        <v>171</v>
      </c>
      <c r="AT211" s="192" t="s">
        <v>74</v>
      </c>
      <c r="AU211" s="192" t="s">
        <v>83</v>
      </c>
      <c r="AY211" s="191" t="s">
        <v>132</v>
      </c>
      <c r="BK211" s="193">
        <f>BK212+SUM(BK213:BK220)</f>
        <v>0</v>
      </c>
    </row>
    <row r="212" spans="1:65" s="2" customFormat="1" ht="21.75" customHeight="1">
      <c r="A212" s="34"/>
      <c r="B212" s="35"/>
      <c r="C212" s="244" t="s">
        <v>7</v>
      </c>
      <c r="D212" s="244" t="s">
        <v>441</v>
      </c>
      <c r="E212" s="245" t="s">
        <v>1569</v>
      </c>
      <c r="F212" s="246" t="s">
        <v>1570</v>
      </c>
      <c r="G212" s="247" t="s">
        <v>1563</v>
      </c>
      <c r="H212" s="265"/>
      <c r="I212" s="249"/>
      <c r="J212" s="250">
        <f>ROUND(I212*H212,2)</f>
        <v>0</v>
      </c>
      <c r="K212" s="246" t="s">
        <v>1</v>
      </c>
      <c r="L212" s="39"/>
      <c r="M212" s="251" t="s">
        <v>1</v>
      </c>
      <c r="N212" s="252" t="s">
        <v>40</v>
      </c>
      <c r="O212" s="71"/>
      <c r="P212" s="204">
        <f>O212*H212</f>
        <v>0</v>
      </c>
      <c r="Q212" s="204">
        <v>0</v>
      </c>
      <c r="R212" s="204">
        <f>Q212*H212</f>
        <v>0</v>
      </c>
      <c r="S212" s="204">
        <v>0</v>
      </c>
      <c r="T212" s="205">
        <f>S212*H212</f>
        <v>0</v>
      </c>
      <c r="U212" s="34"/>
      <c r="V212" s="34"/>
      <c r="W212" s="34"/>
      <c r="X212" s="34"/>
      <c r="Y212" s="34"/>
      <c r="Z212" s="34"/>
      <c r="AA212" s="34"/>
      <c r="AB212" s="34"/>
      <c r="AC212" s="34"/>
      <c r="AD212" s="34"/>
      <c r="AE212" s="34"/>
      <c r="AR212" s="206" t="s">
        <v>1564</v>
      </c>
      <c r="AT212" s="206" t="s">
        <v>441</v>
      </c>
      <c r="AU212" s="206" t="s">
        <v>85</v>
      </c>
      <c r="AY212" s="17" t="s">
        <v>132</v>
      </c>
      <c r="BE212" s="207">
        <f>IF(N212="základní",J212,0)</f>
        <v>0</v>
      </c>
      <c r="BF212" s="207">
        <f>IF(N212="snížená",J212,0)</f>
        <v>0</v>
      </c>
      <c r="BG212" s="207">
        <f>IF(N212="zákl. přenesená",J212,0)</f>
        <v>0</v>
      </c>
      <c r="BH212" s="207">
        <f>IF(N212="sníž. přenesená",J212,0)</f>
        <v>0</v>
      </c>
      <c r="BI212" s="207">
        <f>IF(N212="nulová",J212,0)</f>
        <v>0</v>
      </c>
      <c r="BJ212" s="17" t="s">
        <v>83</v>
      </c>
      <c r="BK212" s="207">
        <f>ROUND(I212*H212,2)</f>
        <v>0</v>
      </c>
      <c r="BL212" s="17" t="s">
        <v>1564</v>
      </c>
      <c r="BM212" s="206" t="s">
        <v>1571</v>
      </c>
    </row>
    <row r="213" spans="1:65" s="2" customFormat="1" ht="11.25">
      <c r="A213" s="34"/>
      <c r="B213" s="35"/>
      <c r="C213" s="36"/>
      <c r="D213" s="208" t="s">
        <v>141</v>
      </c>
      <c r="E213" s="36"/>
      <c r="F213" s="209" t="s">
        <v>1570</v>
      </c>
      <c r="G213" s="36"/>
      <c r="H213" s="36"/>
      <c r="I213" s="115"/>
      <c r="J213" s="36"/>
      <c r="K213" s="36"/>
      <c r="L213" s="39"/>
      <c r="M213" s="210"/>
      <c r="N213" s="211"/>
      <c r="O213" s="71"/>
      <c r="P213" s="71"/>
      <c r="Q213" s="71"/>
      <c r="R213" s="71"/>
      <c r="S213" s="71"/>
      <c r="T213" s="72"/>
      <c r="U213" s="34"/>
      <c r="V213" s="34"/>
      <c r="W213" s="34"/>
      <c r="X213" s="34"/>
      <c r="Y213" s="34"/>
      <c r="Z213" s="34"/>
      <c r="AA213" s="34"/>
      <c r="AB213" s="34"/>
      <c r="AC213" s="34"/>
      <c r="AD213" s="34"/>
      <c r="AE213" s="34"/>
      <c r="AT213" s="17" t="s">
        <v>141</v>
      </c>
      <c r="AU213" s="17" t="s">
        <v>85</v>
      </c>
    </row>
    <row r="214" spans="1:65" s="13" customFormat="1" ht="11.25">
      <c r="B214" s="222"/>
      <c r="C214" s="223"/>
      <c r="D214" s="208" t="s">
        <v>142</v>
      </c>
      <c r="E214" s="224" t="s">
        <v>1</v>
      </c>
      <c r="F214" s="225" t="s">
        <v>1566</v>
      </c>
      <c r="G214" s="223"/>
      <c r="H214" s="226">
        <v>274962.38</v>
      </c>
      <c r="I214" s="227"/>
      <c r="J214" s="223"/>
      <c r="K214" s="223"/>
      <c r="L214" s="228"/>
      <c r="M214" s="229"/>
      <c r="N214" s="230"/>
      <c r="O214" s="230"/>
      <c r="P214" s="230"/>
      <c r="Q214" s="230"/>
      <c r="R214" s="230"/>
      <c r="S214" s="230"/>
      <c r="T214" s="231"/>
      <c r="AT214" s="232" t="s">
        <v>142</v>
      </c>
      <c r="AU214" s="232" t="s">
        <v>85</v>
      </c>
      <c r="AV214" s="13" t="s">
        <v>85</v>
      </c>
      <c r="AW214" s="13" t="s">
        <v>31</v>
      </c>
      <c r="AX214" s="13" t="s">
        <v>75</v>
      </c>
      <c r="AY214" s="232" t="s">
        <v>132</v>
      </c>
    </row>
    <row r="215" spans="1:65" s="14" customFormat="1" ht="11.25">
      <c r="B215" s="233"/>
      <c r="C215" s="234"/>
      <c r="D215" s="208" t="s">
        <v>142</v>
      </c>
      <c r="E215" s="235" t="s">
        <v>1</v>
      </c>
      <c r="F215" s="236" t="s">
        <v>145</v>
      </c>
      <c r="G215" s="234"/>
      <c r="H215" s="237">
        <v>274962.38</v>
      </c>
      <c r="I215" s="238"/>
      <c r="J215" s="234"/>
      <c r="K215" s="234"/>
      <c r="L215" s="239"/>
      <c r="M215" s="240"/>
      <c r="N215" s="241"/>
      <c r="O215" s="241"/>
      <c r="P215" s="241"/>
      <c r="Q215" s="241"/>
      <c r="R215" s="241"/>
      <c r="S215" s="241"/>
      <c r="T215" s="242"/>
      <c r="AT215" s="243" t="s">
        <v>142</v>
      </c>
      <c r="AU215" s="243" t="s">
        <v>85</v>
      </c>
      <c r="AV215" s="14" t="s">
        <v>139</v>
      </c>
      <c r="AW215" s="14" t="s">
        <v>31</v>
      </c>
      <c r="AX215" s="14" t="s">
        <v>83</v>
      </c>
      <c r="AY215" s="243" t="s">
        <v>132</v>
      </c>
    </row>
    <row r="216" spans="1:65" s="2" customFormat="1" ht="21.75" customHeight="1">
      <c r="A216" s="34"/>
      <c r="B216" s="35"/>
      <c r="C216" s="244" t="s">
        <v>247</v>
      </c>
      <c r="D216" s="244" t="s">
        <v>441</v>
      </c>
      <c r="E216" s="245" t="s">
        <v>1572</v>
      </c>
      <c r="F216" s="246" t="s">
        <v>1573</v>
      </c>
      <c r="G216" s="247" t="s">
        <v>1563</v>
      </c>
      <c r="H216" s="265"/>
      <c r="I216" s="249"/>
      <c r="J216" s="250">
        <f>ROUND(I216*H216,2)</f>
        <v>0</v>
      </c>
      <c r="K216" s="246" t="s">
        <v>1</v>
      </c>
      <c r="L216" s="39"/>
      <c r="M216" s="251" t="s">
        <v>1</v>
      </c>
      <c r="N216" s="252" t="s">
        <v>40</v>
      </c>
      <c r="O216" s="71"/>
      <c r="P216" s="204">
        <f>O216*H216</f>
        <v>0</v>
      </c>
      <c r="Q216" s="204">
        <v>0</v>
      </c>
      <c r="R216" s="204">
        <f>Q216*H216</f>
        <v>0</v>
      </c>
      <c r="S216" s="204">
        <v>0</v>
      </c>
      <c r="T216" s="205">
        <f>S216*H216</f>
        <v>0</v>
      </c>
      <c r="U216" s="34"/>
      <c r="V216" s="34"/>
      <c r="W216" s="34"/>
      <c r="X216" s="34"/>
      <c r="Y216" s="34"/>
      <c r="Z216" s="34"/>
      <c r="AA216" s="34"/>
      <c r="AB216" s="34"/>
      <c r="AC216" s="34"/>
      <c r="AD216" s="34"/>
      <c r="AE216" s="34"/>
      <c r="AR216" s="206" t="s">
        <v>1564</v>
      </c>
      <c r="AT216" s="206" t="s">
        <v>441</v>
      </c>
      <c r="AU216" s="206" t="s">
        <v>85</v>
      </c>
      <c r="AY216" s="17" t="s">
        <v>132</v>
      </c>
      <c r="BE216" s="207">
        <f>IF(N216="základní",J216,0)</f>
        <v>0</v>
      </c>
      <c r="BF216" s="207">
        <f>IF(N216="snížená",J216,0)</f>
        <v>0</v>
      </c>
      <c r="BG216" s="207">
        <f>IF(N216="zákl. přenesená",J216,0)</f>
        <v>0</v>
      </c>
      <c r="BH216" s="207">
        <f>IF(N216="sníž. přenesená",J216,0)</f>
        <v>0</v>
      </c>
      <c r="BI216" s="207">
        <f>IF(N216="nulová",J216,0)</f>
        <v>0</v>
      </c>
      <c r="BJ216" s="17" t="s">
        <v>83</v>
      </c>
      <c r="BK216" s="207">
        <f>ROUND(I216*H216,2)</f>
        <v>0</v>
      </c>
      <c r="BL216" s="17" t="s">
        <v>1564</v>
      </c>
      <c r="BM216" s="206" t="s">
        <v>1574</v>
      </c>
    </row>
    <row r="217" spans="1:65" s="2" customFormat="1" ht="19.5">
      <c r="A217" s="34"/>
      <c r="B217" s="35"/>
      <c r="C217" s="36"/>
      <c r="D217" s="208" t="s">
        <v>141</v>
      </c>
      <c r="E217" s="36"/>
      <c r="F217" s="209" t="s">
        <v>1573</v>
      </c>
      <c r="G217" s="36"/>
      <c r="H217" s="36"/>
      <c r="I217" s="115"/>
      <c r="J217" s="36"/>
      <c r="K217" s="36"/>
      <c r="L217" s="39"/>
      <c r="M217" s="210"/>
      <c r="N217" s="211"/>
      <c r="O217" s="71"/>
      <c r="P217" s="71"/>
      <c r="Q217" s="71"/>
      <c r="R217" s="71"/>
      <c r="S217" s="71"/>
      <c r="T217" s="72"/>
      <c r="U217" s="34"/>
      <c r="V217" s="34"/>
      <c r="W217" s="34"/>
      <c r="X217" s="34"/>
      <c r="Y217" s="34"/>
      <c r="Z217" s="34"/>
      <c r="AA217" s="34"/>
      <c r="AB217" s="34"/>
      <c r="AC217" s="34"/>
      <c r="AD217" s="34"/>
      <c r="AE217" s="34"/>
      <c r="AT217" s="17" t="s">
        <v>141</v>
      </c>
      <c r="AU217" s="17" t="s">
        <v>85</v>
      </c>
    </row>
    <row r="218" spans="1:65" s="13" customFormat="1" ht="11.25">
      <c r="B218" s="222"/>
      <c r="C218" s="223"/>
      <c r="D218" s="208" t="s">
        <v>142</v>
      </c>
      <c r="E218" s="224" t="s">
        <v>1</v>
      </c>
      <c r="F218" s="225" t="s">
        <v>1566</v>
      </c>
      <c r="G218" s="223"/>
      <c r="H218" s="226">
        <v>274962.38</v>
      </c>
      <c r="I218" s="227"/>
      <c r="J218" s="223"/>
      <c r="K218" s="223"/>
      <c r="L218" s="228"/>
      <c r="M218" s="229"/>
      <c r="N218" s="230"/>
      <c r="O218" s="230"/>
      <c r="P218" s="230"/>
      <c r="Q218" s="230"/>
      <c r="R218" s="230"/>
      <c r="S218" s="230"/>
      <c r="T218" s="231"/>
      <c r="AT218" s="232" t="s">
        <v>142</v>
      </c>
      <c r="AU218" s="232" t="s">
        <v>85</v>
      </c>
      <c r="AV218" s="13" t="s">
        <v>85</v>
      </c>
      <c r="AW218" s="13" t="s">
        <v>31</v>
      </c>
      <c r="AX218" s="13" t="s">
        <v>75</v>
      </c>
      <c r="AY218" s="232" t="s">
        <v>132</v>
      </c>
    </row>
    <row r="219" spans="1:65" s="14" customFormat="1" ht="11.25">
      <c r="B219" s="233"/>
      <c r="C219" s="234"/>
      <c r="D219" s="208" t="s">
        <v>142</v>
      </c>
      <c r="E219" s="235" t="s">
        <v>1</v>
      </c>
      <c r="F219" s="236" t="s">
        <v>145</v>
      </c>
      <c r="G219" s="234"/>
      <c r="H219" s="237">
        <v>274962.38</v>
      </c>
      <c r="I219" s="238"/>
      <c r="J219" s="234"/>
      <c r="K219" s="234"/>
      <c r="L219" s="239"/>
      <c r="M219" s="240"/>
      <c r="N219" s="241"/>
      <c r="O219" s="241"/>
      <c r="P219" s="241"/>
      <c r="Q219" s="241"/>
      <c r="R219" s="241"/>
      <c r="S219" s="241"/>
      <c r="T219" s="242"/>
      <c r="AT219" s="243" t="s">
        <v>142</v>
      </c>
      <c r="AU219" s="243" t="s">
        <v>85</v>
      </c>
      <c r="AV219" s="14" t="s">
        <v>139</v>
      </c>
      <c r="AW219" s="14" t="s">
        <v>31</v>
      </c>
      <c r="AX219" s="14" t="s">
        <v>83</v>
      </c>
      <c r="AY219" s="243" t="s">
        <v>132</v>
      </c>
    </row>
    <row r="220" spans="1:65" s="11" customFormat="1" ht="20.85" customHeight="1">
      <c r="B220" s="180"/>
      <c r="C220" s="181"/>
      <c r="D220" s="182" t="s">
        <v>74</v>
      </c>
      <c r="E220" s="263" t="s">
        <v>1575</v>
      </c>
      <c r="F220" s="263" t="s">
        <v>1576</v>
      </c>
      <c r="G220" s="181"/>
      <c r="H220" s="181"/>
      <c r="I220" s="184"/>
      <c r="J220" s="264">
        <f>BK220</f>
        <v>0</v>
      </c>
      <c r="K220" s="181"/>
      <c r="L220" s="186"/>
      <c r="M220" s="187"/>
      <c r="N220" s="188"/>
      <c r="O220" s="188"/>
      <c r="P220" s="189">
        <f>SUM(P221:P232)</f>
        <v>0</v>
      </c>
      <c r="Q220" s="188"/>
      <c r="R220" s="189">
        <f>SUM(R221:R232)</f>
        <v>0</v>
      </c>
      <c r="S220" s="188"/>
      <c r="T220" s="190">
        <f>SUM(T221:T232)</f>
        <v>0</v>
      </c>
      <c r="AR220" s="191" t="s">
        <v>171</v>
      </c>
      <c r="AT220" s="192" t="s">
        <v>74</v>
      </c>
      <c r="AU220" s="192" t="s">
        <v>85</v>
      </c>
      <c r="AY220" s="191" t="s">
        <v>132</v>
      </c>
      <c r="BK220" s="193">
        <f>SUM(BK221:BK232)</f>
        <v>0</v>
      </c>
    </row>
    <row r="221" spans="1:65" s="2" customFormat="1" ht="16.5" customHeight="1">
      <c r="A221" s="34"/>
      <c r="B221" s="35"/>
      <c r="C221" s="244" t="s">
        <v>251</v>
      </c>
      <c r="D221" s="244" t="s">
        <v>441</v>
      </c>
      <c r="E221" s="245" t="s">
        <v>1577</v>
      </c>
      <c r="F221" s="246" t="s">
        <v>1578</v>
      </c>
      <c r="G221" s="247" t="s">
        <v>1579</v>
      </c>
      <c r="H221" s="248">
        <v>1</v>
      </c>
      <c r="I221" s="249"/>
      <c r="J221" s="250">
        <f>ROUND(I221*H221,2)</f>
        <v>0</v>
      </c>
      <c r="K221" s="246" t="s">
        <v>1478</v>
      </c>
      <c r="L221" s="39"/>
      <c r="M221" s="251" t="s">
        <v>1</v>
      </c>
      <c r="N221" s="252" t="s">
        <v>40</v>
      </c>
      <c r="O221" s="71"/>
      <c r="P221" s="204">
        <f>O221*H221</f>
        <v>0</v>
      </c>
      <c r="Q221" s="204">
        <v>0</v>
      </c>
      <c r="R221" s="204">
        <f>Q221*H221</f>
        <v>0</v>
      </c>
      <c r="S221" s="204">
        <v>0</v>
      </c>
      <c r="T221" s="205">
        <f>S221*H221</f>
        <v>0</v>
      </c>
      <c r="U221" s="34"/>
      <c r="V221" s="34"/>
      <c r="W221" s="34"/>
      <c r="X221" s="34"/>
      <c r="Y221" s="34"/>
      <c r="Z221" s="34"/>
      <c r="AA221" s="34"/>
      <c r="AB221" s="34"/>
      <c r="AC221" s="34"/>
      <c r="AD221" s="34"/>
      <c r="AE221" s="34"/>
      <c r="AR221" s="206" t="s">
        <v>1564</v>
      </c>
      <c r="AT221" s="206" t="s">
        <v>441</v>
      </c>
      <c r="AU221" s="206" t="s">
        <v>152</v>
      </c>
      <c r="AY221" s="17" t="s">
        <v>132</v>
      </c>
      <c r="BE221" s="207">
        <f>IF(N221="základní",J221,0)</f>
        <v>0</v>
      </c>
      <c r="BF221" s="207">
        <f>IF(N221="snížená",J221,0)</f>
        <v>0</v>
      </c>
      <c r="BG221" s="207">
        <f>IF(N221="zákl. přenesená",J221,0)</f>
        <v>0</v>
      </c>
      <c r="BH221" s="207">
        <f>IF(N221="sníž. přenesená",J221,0)</f>
        <v>0</v>
      </c>
      <c r="BI221" s="207">
        <f>IF(N221="nulová",J221,0)</f>
        <v>0</v>
      </c>
      <c r="BJ221" s="17" t="s">
        <v>83</v>
      </c>
      <c r="BK221" s="207">
        <f>ROUND(I221*H221,2)</f>
        <v>0</v>
      </c>
      <c r="BL221" s="17" t="s">
        <v>1564</v>
      </c>
      <c r="BM221" s="206" t="s">
        <v>1580</v>
      </c>
    </row>
    <row r="222" spans="1:65" s="2" customFormat="1" ht="11.25">
      <c r="A222" s="34"/>
      <c r="B222" s="35"/>
      <c r="C222" s="36"/>
      <c r="D222" s="208" t="s">
        <v>141</v>
      </c>
      <c r="E222" s="36"/>
      <c r="F222" s="209" t="s">
        <v>1578</v>
      </c>
      <c r="G222" s="36"/>
      <c r="H222" s="36"/>
      <c r="I222" s="115"/>
      <c r="J222" s="36"/>
      <c r="K222" s="36"/>
      <c r="L222" s="39"/>
      <c r="M222" s="210"/>
      <c r="N222" s="211"/>
      <c r="O222" s="71"/>
      <c r="P222" s="71"/>
      <c r="Q222" s="71"/>
      <c r="R222" s="71"/>
      <c r="S222" s="71"/>
      <c r="T222" s="72"/>
      <c r="U222" s="34"/>
      <c r="V222" s="34"/>
      <c r="W222" s="34"/>
      <c r="X222" s="34"/>
      <c r="Y222" s="34"/>
      <c r="Z222" s="34"/>
      <c r="AA222" s="34"/>
      <c r="AB222" s="34"/>
      <c r="AC222" s="34"/>
      <c r="AD222" s="34"/>
      <c r="AE222" s="34"/>
      <c r="AT222" s="17" t="s">
        <v>141</v>
      </c>
      <c r="AU222" s="17" t="s">
        <v>152</v>
      </c>
    </row>
    <row r="223" spans="1:65" s="13" customFormat="1" ht="11.25">
      <c r="B223" s="222"/>
      <c r="C223" s="223"/>
      <c r="D223" s="208" t="s">
        <v>142</v>
      </c>
      <c r="E223" s="224" t="s">
        <v>1</v>
      </c>
      <c r="F223" s="225" t="s">
        <v>83</v>
      </c>
      <c r="G223" s="223"/>
      <c r="H223" s="226">
        <v>1</v>
      </c>
      <c r="I223" s="227"/>
      <c r="J223" s="223"/>
      <c r="K223" s="223"/>
      <c r="L223" s="228"/>
      <c r="M223" s="229"/>
      <c r="N223" s="230"/>
      <c r="O223" s="230"/>
      <c r="P223" s="230"/>
      <c r="Q223" s="230"/>
      <c r="R223" s="230"/>
      <c r="S223" s="230"/>
      <c r="T223" s="231"/>
      <c r="AT223" s="232" t="s">
        <v>142</v>
      </c>
      <c r="AU223" s="232" t="s">
        <v>152</v>
      </c>
      <c r="AV223" s="13" t="s">
        <v>85</v>
      </c>
      <c r="AW223" s="13" t="s">
        <v>31</v>
      </c>
      <c r="AX223" s="13" t="s">
        <v>75</v>
      </c>
      <c r="AY223" s="232" t="s">
        <v>132</v>
      </c>
    </row>
    <row r="224" spans="1:65" s="14" customFormat="1" ht="11.25">
      <c r="B224" s="233"/>
      <c r="C224" s="234"/>
      <c r="D224" s="208" t="s">
        <v>142</v>
      </c>
      <c r="E224" s="235" t="s">
        <v>1</v>
      </c>
      <c r="F224" s="236" t="s">
        <v>145</v>
      </c>
      <c r="G224" s="234"/>
      <c r="H224" s="237">
        <v>1</v>
      </c>
      <c r="I224" s="238"/>
      <c r="J224" s="234"/>
      <c r="K224" s="234"/>
      <c r="L224" s="239"/>
      <c r="M224" s="240"/>
      <c r="N224" s="241"/>
      <c r="O224" s="241"/>
      <c r="P224" s="241"/>
      <c r="Q224" s="241"/>
      <c r="R224" s="241"/>
      <c r="S224" s="241"/>
      <c r="T224" s="242"/>
      <c r="AT224" s="243" t="s">
        <v>142</v>
      </c>
      <c r="AU224" s="243" t="s">
        <v>152</v>
      </c>
      <c r="AV224" s="14" t="s">
        <v>139</v>
      </c>
      <c r="AW224" s="14" t="s">
        <v>31</v>
      </c>
      <c r="AX224" s="14" t="s">
        <v>83</v>
      </c>
      <c r="AY224" s="243" t="s">
        <v>132</v>
      </c>
    </row>
    <row r="225" spans="1:65" s="2" customFormat="1" ht="21.75" customHeight="1">
      <c r="A225" s="34"/>
      <c r="B225" s="35"/>
      <c r="C225" s="244" t="s">
        <v>256</v>
      </c>
      <c r="D225" s="244" t="s">
        <v>441</v>
      </c>
      <c r="E225" s="245" t="s">
        <v>1581</v>
      </c>
      <c r="F225" s="246" t="s">
        <v>1582</v>
      </c>
      <c r="G225" s="247" t="s">
        <v>1579</v>
      </c>
      <c r="H225" s="248">
        <v>1</v>
      </c>
      <c r="I225" s="249"/>
      <c r="J225" s="250">
        <f>ROUND(I225*H225,2)</f>
        <v>0</v>
      </c>
      <c r="K225" s="246" t="s">
        <v>1</v>
      </c>
      <c r="L225" s="39"/>
      <c r="M225" s="251" t="s">
        <v>1</v>
      </c>
      <c r="N225" s="252" t="s">
        <v>40</v>
      </c>
      <c r="O225" s="71"/>
      <c r="P225" s="204">
        <f>O225*H225</f>
        <v>0</v>
      </c>
      <c r="Q225" s="204">
        <v>0</v>
      </c>
      <c r="R225" s="204">
        <f>Q225*H225</f>
        <v>0</v>
      </c>
      <c r="S225" s="204">
        <v>0</v>
      </c>
      <c r="T225" s="205">
        <f>S225*H225</f>
        <v>0</v>
      </c>
      <c r="U225" s="34"/>
      <c r="V225" s="34"/>
      <c r="W225" s="34"/>
      <c r="X225" s="34"/>
      <c r="Y225" s="34"/>
      <c r="Z225" s="34"/>
      <c r="AA225" s="34"/>
      <c r="AB225" s="34"/>
      <c r="AC225" s="34"/>
      <c r="AD225" s="34"/>
      <c r="AE225" s="34"/>
      <c r="AR225" s="206" t="s">
        <v>1564</v>
      </c>
      <c r="AT225" s="206" t="s">
        <v>441</v>
      </c>
      <c r="AU225" s="206" t="s">
        <v>152</v>
      </c>
      <c r="AY225" s="17" t="s">
        <v>132</v>
      </c>
      <c r="BE225" s="207">
        <f>IF(N225="základní",J225,0)</f>
        <v>0</v>
      </c>
      <c r="BF225" s="207">
        <f>IF(N225="snížená",J225,0)</f>
        <v>0</v>
      </c>
      <c r="BG225" s="207">
        <f>IF(N225="zákl. přenesená",J225,0)</f>
        <v>0</v>
      </c>
      <c r="BH225" s="207">
        <f>IF(N225="sníž. přenesená",J225,0)</f>
        <v>0</v>
      </c>
      <c r="BI225" s="207">
        <f>IF(N225="nulová",J225,0)</f>
        <v>0</v>
      </c>
      <c r="BJ225" s="17" t="s">
        <v>83</v>
      </c>
      <c r="BK225" s="207">
        <f>ROUND(I225*H225,2)</f>
        <v>0</v>
      </c>
      <c r="BL225" s="17" t="s">
        <v>1564</v>
      </c>
      <c r="BM225" s="206" t="s">
        <v>1583</v>
      </c>
    </row>
    <row r="226" spans="1:65" s="2" customFormat="1" ht="19.5">
      <c r="A226" s="34"/>
      <c r="B226" s="35"/>
      <c r="C226" s="36"/>
      <c r="D226" s="208" t="s">
        <v>141</v>
      </c>
      <c r="E226" s="36"/>
      <c r="F226" s="209" t="s">
        <v>1582</v>
      </c>
      <c r="G226" s="36"/>
      <c r="H226" s="36"/>
      <c r="I226" s="115"/>
      <c r="J226" s="36"/>
      <c r="K226" s="36"/>
      <c r="L226" s="39"/>
      <c r="M226" s="210"/>
      <c r="N226" s="211"/>
      <c r="O226" s="71"/>
      <c r="P226" s="71"/>
      <c r="Q226" s="71"/>
      <c r="R226" s="71"/>
      <c r="S226" s="71"/>
      <c r="T226" s="72"/>
      <c r="U226" s="34"/>
      <c r="V226" s="34"/>
      <c r="W226" s="34"/>
      <c r="X226" s="34"/>
      <c r="Y226" s="34"/>
      <c r="Z226" s="34"/>
      <c r="AA226" s="34"/>
      <c r="AB226" s="34"/>
      <c r="AC226" s="34"/>
      <c r="AD226" s="34"/>
      <c r="AE226" s="34"/>
      <c r="AT226" s="17" t="s">
        <v>141</v>
      </c>
      <c r="AU226" s="17" t="s">
        <v>152</v>
      </c>
    </row>
    <row r="227" spans="1:65" s="13" customFormat="1" ht="11.25">
      <c r="B227" s="222"/>
      <c r="C227" s="223"/>
      <c r="D227" s="208" t="s">
        <v>142</v>
      </c>
      <c r="E227" s="224" t="s">
        <v>1</v>
      </c>
      <c r="F227" s="225" t="s">
        <v>83</v>
      </c>
      <c r="G227" s="223"/>
      <c r="H227" s="226">
        <v>1</v>
      </c>
      <c r="I227" s="227"/>
      <c r="J227" s="223"/>
      <c r="K227" s="223"/>
      <c r="L227" s="228"/>
      <c r="M227" s="229"/>
      <c r="N227" s="230"/>
      <c r="O227" s="230"/>
      <c r="P227" s="230"/>
      <c r="Q227" s="230"/>
      <c r="R227" s="230"/>
      <c r="S227" s="230"/>
      <c r="T227" s="231"/>
      <c r="AT227" s="232" t="s">
        <v>142</v>
      </c>
      <c r="AU227" s="232" t="s">
        <v>152</v>
      </c>
      <c r="AV227" s="13" t="s">
        <v>85</v>
      </c>
      <c r="AW227" s="13" t="s">
        <v>31</v>
      </c>
      <c r="AX227" s="13" t="s">
        <v>75</v>
      </c>
      <c r="AY227" s="232" t="s">
        <v>132</v>
      </c>
    </row>
    <row r="228" spans="1:65" s="14" customFormat="1" ht="11.25">
      <c r="B228" s="233"/>
      <c r="C228" s="234"/>
      <c r="D228" s="208" t="s">
        <v>142</v>
      </c>
      <c r="E228" s="235" t="s">
        <v>1</v>
      </c>
      <c r="F228" s="236" t="s">
        <v>145</v>
      </c>
      <c r="G228" s="234"/>
      <c r="H228" s="237">
        <v>1</v>
      </c>
      <c r="I228" s="238"/>
      <c r="J228" s="234"/>
      <c r="K228" s="234"/>
      <c r="L228" s="239"/>
      <c r="M228" s="240"/>
      <c r="N228" s="241"/>
      <c r="O228" s="241"/>
      <c r="P228" s="241"/>
      <c r="Q228" s="241"/>
      <c r="R228" s="241"/>
      <c r="S228" s="241"/>
      <c r="T228" s="242"/>
      <c r="AT228" s="243" t="s">
        <v>142</v>
      </c>
      <c r="AU228" s="243" t="s">
        <v>152</v>
      </c>
      <c r="AV228" s="14" t="s">
        <v>139</v>
      </c>
      <c r="AW228" s="14" t="s">
        <v>31</v>
      </c>
      <c r="AX228" s="14" t="s">
        <v>83</v>
      </c>
      <c r="AY228" s="243" t="s">
        <v>132</v>
      </c>
    </row>
    <row r="229" spans="1:65" s="2" customFormat="1" ht="21.75" customHeight="1">
      <c r="A229" s="34"/>
      <c r="B229" s="35"/>
      <c r="C229" s="244" t="s">
        <v>260</v>
      </c>
      <c r="D229" s="244" t="s">
        <v>441</v>
      </c>
      <c r="E229" s="245" t="s">
        <v>1584</v>
      </c>
      <c r="F229" s="246" t="s">
        <v>1585</v>
      </c>
      <c r="G229" s="247" t="s">
        <v>1579</v>
      </c>
      <c r="H229" s="248">
        <v>3.4</v>
      </c>
      <c r="I229" s="249"/>
      <c r="J229" s="250">
        <f>ROUND(I229*H229,2)</f>
        <v>0</v>
      </c>
      <c r="K229" s="246" t="s">
        <v>1</v>
      </c>
      <c r="L229" s="39"/>
      <c r="M229" s="251" t="s">
        <v>1</v>
      </c>
      <c r="N229" s="252" t="s">
        <v>40</v>
      </c>
      <c r="O229" s="71"/>
      <c r="P229" s="204">
        <f>O229*H229</f>
        <v>0</v>
      </c>
      <c r="Q229" s="204">
        <v>0</v>
      </c>
      <c r="R229" s="204">
        <f>Q229*H229</f>
        <v>0</v>
      </c>
      <c r="S229" s="204">
        <v>0</v>
      </c>
      <c r="T229" s="205">
        <f>S229*H229</f>
        <v>0</v>
      </c>
      <c r="U229" s="34"/>
      <c r="V229" s="34"/>
      <c r="W229" s="34"/>
      <c r="X229" s="34"/>
      <c r="Y229" s="34"/>
      <c r="Z229" s="34"/>
      <c r="AA229" s="34"/>
      <c r="AB229" s="34"/>
      <c r="AC229" s="34"/>
      <c r="AD229" s="34"/>
      <c r="AE229" s="34"/>
      <c r="AR229" s="206" t="s">
        <v>1564</v>
      </c>
      <c r="AT229" s="206" t="s">
        <v>441</v>
      </c>
      <c r="AU229" s="206" t="s">
        <v>152</v>
      </c>
      <c r="AY229" s="17" t="s">
        <v>132</v>
      </c>
      <c r="BE229" s="207">
        <f>IF(N229="základní",J229,0)</f>
        <v>0</v>
      </c>
      <c r="BF229" s="207">
        <f>IF(N229="snížená",J229,0)</f>
        <v>0</v>
      </c>
      <c r="BG229" s="207">
        <f>IF(N229="zákl. přenesená",J229,0)</f>
        <v>0</v>
      </c>
      <c r="BH229" s="207">
        <f>IF(N229="sníž. přenesená",J229,0)</f>
        <v>0</v>
      </c>
      <c r="BI229" s="207">
        <f>IF(N229="nulová",J229,0)</f>
        <v>0</v>
      </c>
      <c r="BJ229" s="17" t="s">
        <v>83</v>
      </c>
      <c r="BK229" s="207">
        <f>ROUND(I229*H229,2)</f>
        <v>0</v>
      </c>
      <c r="BL229" s="17" t="s">
        <v>1564</v>
      </c>
      <c r="BM229" s="206" t="s">
        <v>1586</v>
      </c>
    </row>
    <row r="230" spans="1:65" s="2" customFormat="1" ht="19.5">
      <c r="A230" s="34"/>
      <c r="B230" s="35"/>
      <c r="C230" s="36"/>
      <c r="D230" s="208" t="s">
        <v>141</v>
      </c>
      <c r="E230" s="36"/>
      <c r="F230" s="209" t="s">
        <v>1585</v>
      </c>
      <c r="G230" s="36"/>
      <c r="H230" s="36"/>
      <c r="I230" s="115"/>
      <c r="J230" s="36"/>
      <c r="K230" s="36"/>
      <c r="L230" s="39"/>
      <c r="M230" s="210"/>
      <c r="N230" s="211"/>
      <c r="O230" s="71"/>
      <c r="P230" s="71"/>
      <c r="Q230" s="71"/>
      <c r="R230" s="71"/>
      <c r="S230" s="71"/>
      <c r="T230" s="72"/>
      <c r="U230" s="34"/>
      <c r="V230" s="34"/>
      <c r="W230" s="34"/>
      <c r="X230" s="34"/>
      <c r="Y230" s="34"/>
      <c r="Z230" s="34"/>
      <c r="AA230" s="34"/>
      <c r="AB230" s="34"/>
      <c r="AC230" s="34"/>
      <c r="AD230" s="34"/>
      <c r="AE230" s="34"/>
      <c r="AT230" s="17" t="s">
        <v>141</v>
      </c>
      <c r="AU230" s="17" t="s">
        <v>152</v>
      </c>
    </row>
    <row r="231" spans="1:65" s="13" customFormat="1" ht="11.25">
      <c r="B231" s="222"/>
      <c r="C231" s="223"/>
      <c r="D231" s="208" t="s">
        <v>142</v>
      </c>
      <c r="E231" s="224" t="s">
        <v>1</v>
      </c>
      <c r="F231" s="225" t="s">
        <v>1587</v>
      </c>
      <c r="G231" s="223"/>
      <c r="H231" s="226">
        <v>3.4</v>
      </c>
      <c r="I231" s="227"/>
      <c r="J231" s="223"/>
      <c r="K231" s="223"/>
      <c r="L231" s="228"/>
      <c r="M231" s="229"/>
      <c r="N231" s="230"/>
      <c r="O231" s="230"/>
      <c r="P231" s="230"/>
      <c r="Q231" s="230"/>
      <c r="R231" s="230"/>
      <c r="S231" s="230"/>
      <c r="T231" s="231"/>
      <c r="AT231" s="232" t="s">
        <v>142</v>
      </c>
      <c r="AU231" s="232" t="s">
        <v>152</v>
      </c>
      <c r="AV231" s="13" t="s">
        <v>85</v>
      </c>
      <c r="AW231" s="13" t="s">
        <v>31</v>
      </c>
      <c r="AX231" s="13" t="s">
        <v>75</v>
      </c>
      <c r="AY231" s="232" t="s">
        <v>132</v>
      </c>
    </row>
    <row r="232" spans="1:65" s="14" customFormat="1" ht="11.25">
      <c r="B232" s="233"/>
      <c r="C232" s="234"/>
      <c r="D232" s="208" t="s">
        <v>142</v>
      </c>
      <c r="E232" s="235" t="s">
        <v>1</v>
      </c>
      <c r="F232" s="236" t="s">
        <v>145</v>
      </c>
      <c r="G232" s="234"/>
      <c r="H232" s="237">
        <v>3.4</v>
      </c>
      <c r="I232" s="238"/>
      <c r="J232" s="234"/>
      <c r="K232" s="234"/>
      <c r="L232" s="239"/>
      <c r="M232" s="253"/>
      <c r="N232" s="254"/>
      <c r="O232" s="254"/>
      <c r="P232" s="254"/>
      <c r="Q232" s="254"/>
      <c r="R232" s="254"/>
      <c r="S232" s="254"/>
      <c r="T232" s="255"/>
      <c r="AT232" s="243" t="s">
        <v>142</v>
      </c>
      <c r="AU232" s="243" t="s">
        <v>152</v>
      </c>
      <c r="AV232" s="14" t="s">
        <v>139</v>
      </c>
      <c r="AW232" s="14" t="s">
        <v>31</v>
      </c>
      <c r="AX232" s="14" t="s">
        <v>83</v>
      </c>
      <c r="AY232" s="243" t="s">
        <v>132</v>
      </c>
    </row>
    <row r="233" spans="1:65" s="2" customFormat="1" ht="6.95" customHeight="1">
      <c r="A233" s="34"/>
      <c r="B233" s="54"/>
      <c r="C233" s="55"/>
      <c r="D233" s="55"/>
      <c r="E233" s="55"/>
      <c r="F233" s="55"/>
      <c r="G233" s="55"/>
      <c r="H233" s="55"/>
      <c r="I233" s="152"/>
      <c r="J233" s="55"/>
      <c r="K233" s="55"/>
      <c r="L233" s="39"/>
      <c r="M233" s="34"/>
      <c r="O233" s="34"/>
      <c r="P233" s="34"/>
      <c r="Q233" s="34"/>
      <c r="R233" s="34"/>
      <c r="S233" s="34"/>
      <c r="T233" s="34"/>
      <c r="U233" s="34"/>
      <c r="V233" s="34"/>
      <c r="W233" s="34"/>
      <c r="X233" s="34"/>
      <c r="Y233" s="34"/>
      <c r="Z233" s="34"/>
      <c r="AA233" s="34"/>
      <c r="AB233" s="34"/>
      <c r="AC233" s="34"/>
      <c r="AD233" s="34"/>
      <c r="AE233" s="34"/>
    </row>
  </sheetData>
  <sheetProtection algorithmName="SHA-512" hashValue="m7tQKwpby3zk0wYmmau/i5DpBCB8ircOLdKW1KgOZ8DrMZXy2QhR3UY51H8J6ppl3haf72azqjnXKiezVGW8mw==" saltValue="pBJGi3GlXxx5Iusys8DEhdKvzvalr6CaGzM/LImn4Y9XlA8FWtLl/GlqCs96ZtrnR5LyyM6KHRcoBmMkdyksqA==" spinCount="100000" sheet="1" objects="1" scenarios="1" formatColumns="0" formatRows="0" autoFilter="0"/>
  <autoFilter ref="C123:K232"/>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100</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1588</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ROUND((SUM(BE117:BE142)),  2)</f>
        <v>0</v>
      </c>
      <c r="G33" s="34"/>
      <c r="H33" s="34"/>
      <c r="I33" s="131">
        <v>0.21</v>
      </c>
      <c r="J33" s="130">
        <f>ROUND(((SUM(BE117:BE142))*I33),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ROUND((SUM(BF117:BF142)),  2)</f>
        <v>0</v>
      </c>
      <c r="G34" s="34"/>
      <c r="H34" s="34"/>
      <c r="I34" s="131">
        <v>0.15</v>
      </c>
      <c r="J34" s="130">
        <f>ROUND(((SUM(BF117:BF142))*I34),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ROUND((SUM(BG117:BG142)),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ROUND((SUM(BH117:BH142)),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ROUND((SUM(BI117:BI142)),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O6 - Přeprava mechanizace</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J117</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116</v>
      </c>
      <c r="E97" s="164"/>
      <c r="F97" s="164"/>
      <c r="G97" s="164"/>
      <c r="H97" s="164"/>
      <c r="I97" s="165"/>
      <c r="J97" s="166">
        <f>J118</f>
        <v>0</v>
      </c>
      <c r="K97" s="162"/>
      <c r="L97" s="167"/>
    </row>
    <row r="98" spans="1:31" s="2" customFormat="1" ht="21.75" hidden="1" customHeight="1">
      <c r="A98" s="34"/>
      <c r="B98" s="35"/>
      <c r="C98" s="36"/>
      <c r="D98" s="36"/>
      <c r="E98" s="36"/>
      <c r="F98" s="36"/>
      <c r="G98" s="36"/>
      <c r="H98" s="36"/>
      <c r="I98" s="115"/>
      <c r="J98" s="36"/>
      <c r="K98" s="36"/>
      <c r="L98" s="51"/>
      <c r="S98" s="34"/>
      <c r="T98" s="34"/>
      <c r="U98" s="34"/>
      <c r="V98" s="34"/>
      <c r="W98" s="34"/>
      <c r="X98" s="34"/>
      <c r="Y98" s="34"/>
      <c r="Z98" s="34"/>
      <c r="AA98" s="34"/>
      <c r="AB98" s="34"/>
      <c r="AC98" s="34"/>
      <c r="AD98" s="34"/>
      <c r="AE98" s="34"/>
    </row>
    <row r="99" spans="1:31" s="2" customFormat="1" ht="6.95" hidden="1" customHeight="1">
      <c r="A99" s="34"/>
      <c r="B99" s="54"/>
      <c r="C99" s="55"/>
      <c r="D99" s="55"/>
      <c r="E99" s="55"/>
      <c r="F99" s="55"/>
      <c r="G99" s="55"/>
      <c r="H99" s="55"/>
      <c r="I99" s="152"/>
      <c r="J99" s="55"/>
      <c r="K99" s="55"/>
      <c r="L99" s="51"/>
      <c r="S99" s="34"/>
      <c r="T99" s="34"/>
      <c r="U99" s="34"/>
      <c r="V99" s="34"/>
      <c r="W99" s="34"/>
      <c r="X99" s="34"/>
      <c r="Y99" s="34"/>
      <c r="Z99" s="34"/>
      <c r="AA99" s="34"/>
      <c r="AB99" s="34"/>
      <c r="AC99" s="34"/>
      <c r="AD99" s="34"/>
      <c r="AE99" s="34"/>
    </row>
    <row r="100" spans="1:31" ht="11.25" hidden="1"/>
    <row r="101" spans="1:31" ht="11.25" hidden="1"/>
    <row r="102" spans="1:31" ht="11.25" hidden="1"/>
    <row r="103" spans="1:31" s="2" customFormat="1" ht="6.95" customHeight="1">
      <c r="A103" s="34"/>
      <c r="B103" s="56"/>
      <c r="C103" s="57"/>
      <c r="D103" s="57"/>
      <c r="E103" s="57"/>
      <c r="F103" s="57"/>
      <c r="G103" s="57"/>
      <c r="H103" s="57"/>
      <c r="I103" s="155"/>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115"/>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115"/>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115"/>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14" t="str">
        <f>E7</f>
        <v>Oprava trati v úseku Malešov - Zruč n. Sázavou</v>
      </c>
      <c r="F107" s="315"/>
      <c r="G107" s="315"/>
      <c r="H107" s="315"/>
      <c r="I107" s="115"/>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105</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66" t="str">
        <f>E9</f>
        <v>O6 - Přeprava mechanizace</v>
      </c>
      <c r="F109" s="316"/>
      <c r="G109" s="316"/>
      <c r="H109" s="316"/>
      <c r="I109" s="115"/>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117" t="s">
        <v>22</v>
      </c>
      <c r="J111" s="66" t="str">
        <f>IF(J12="","",J12)</f>
        <v>13. 1. 2020</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 Toláš Josef</v>
      </c>
      <c r="G113" s="36"/>
      <c r="H113" s="36"/>
      <c r="I113" s="117"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117"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10" customFormat="1" ht="29.25" customHeight="1">
      <c r="A116" s="168"/>
      <c r="B116" s="169"/>
      <c r="C116" s="170" t="s">
        <v>118</v>
      </c>
      <c r="D116" s="171" t="s">
        <v>60</v>
      </c>
      <c r="E116" s="171" t="s">
        <v>56</v>
      </c>
      <c r="F116" s="171" t="s">
        <v>57</v>
      </c>
      <c r="G116" s="171" t="s">
        <v>119</v>
      </c>
      <c r="H116" s="171" t="s">
        <v>120</v>
      </c>
      <c r="I116" s="172" t="s">
        <v>121</v>
      </c>
      <c r="J116" s="171" t="s">
        <v>109</v>
      </c>
      <c r="K116" s="173" t="s">
        <v>122</v>
      </c>
      <c r="L116" s="174"/>
      <c r="M116" s="75" t="s">
        <v>1</v>
      </c>
      <c r="N116" s="76" t="s">
        <v>39</v>
      </c>
      <c r="O116" s="76" t="s">
        <v>123</v>
      </c>
      <c r="P116" s="76" t="s">
        <v>124</v>
      </c>
      <c r="Q116" s="76" t="s">
        <v>125</v>
      </c>
      <c r="R116" s="76" t="s">
        <v>126</v>
      </c>
      <c r="S116" s="76" t="s">
        <v>127</v>
      </c>
      <c r="T116" s="77" t="s">
        <v>128</v>
      </c>
      <c r="U116" s="168"/>
      <c r="V116" s="168"/>
      <c r="W116" s="168"/>
      <c r="X116" s="168"/>
      <c r="Y116" s="168"/>
      <c r="Z116" s="168"/>
      <c r="AA116" s="168"/>
      <c r="AB116" s="168"/>
      <c r="AC116" s="168"/>
      <c r="AD116" s="168"/>
      <c r="AE116" s="168"/>
    </row>
    <row r="117" spans="1:65" s="2" customFormat="1" ht="22.9" customHeight="1">
      <c r="A117" s="34"/>
      <c r="B117" s="35"/>
      <c r="C117" s="82" t="s">
        <v>129</v>
      </c>
      <c r="D117" s="36"/>
      <c r="E117" s="36"/>
      <c r="F117" s="36"/>
      <c r="G117" s="36"/>
      <c r="H117" s="36"/>
      <c r="I117" s="115"/>
      <c r="J117" s="175">
        <f>BK117</f>
        <v>0</v>
      </c>
      <c r="K117" s="36"/>
      <c r="L117" s="39"/>
      <c r="M117" s="78"/>
      <c r="N117" s="176"/>
      <c r="O117" s="79"/>
      <c r="P117" s="177">
        <f>P118</f>
        <v>0</v>
      </c>
      <c r="Q117" s="79"/>
      <c r="R117" s="177">
        <f>R118</f>
        <v>0</v>
      </c>
      <c r="S117" s="79"/>
      <c r="T117" s="178">
        <f>T118</f>
        <v>0</v>
      </c>
      <c r="U117" s="34"/>
      <c r="V117" s="34"/>
      <c r="W117" s="34"/>
      <c r="X117" s="34"/>
      <c r="Y117" s="34"/>
      <c r="Z117" s="34"/>
      <c r="AA117" s="34"/>
      <c r="AB117" s="34"/>
      <c r="AC117" s="34"/>
      <c r="AD117" s="34"/>
      <c r="AE117" s="34"/>
      <c r="AT117" s="17" t="s">
        <v>74</v>
      </c>
      <c r="AU117" s="17" t="s">
        <v>111</v>
      </c>
      <c r="BK117" s="179">
        <f>BK118</f>
        <v>0</v>
      </c>
    </row>
    <row r="118" spans="1:65" s="11" customFormat="1" ht="25.9" customHeight="1">
      <c r="B118" s="180"/>
      <c r="C118" s="181"/>
      <c r="D118" s="182" t="s">
        <v>74</v>
      </c>
      <c r="E118" s="183" t="s">
        <v>102</v>
      </c>
      <c r="F118" s="183" t="s">
        <v>673</v>
      </c>
      <c r="G118" s="181"/>
      <c r="H118" s="181"/>
      <c r="I118" s="184"/>
      <c r="J118" s="185">
        <f>BK118</f>
        <v>0</v>
      </c>
      <c r="K118" s="181"/>
      <c r="L118" s="186"/>
      <c r="M118" s="187"/>
      <c r="N118" s="188"/>
      <c r="O118" s="188"/>
      <c r="P118" s="189">
        <f>SUM(P119:P142)</f>
        <v>0</v>
      </c>
      <c r="Q118" s="188"/>
      <c r="R118" s="189">
        <f>SUM(R119:R142)</f>
        <v>0</v>
      </c>
      <c r="S118" s="188"/>
      <c r="T118" s="190">
        <f>SUM(T119:T142)</f>
        <v>0</v>
      </c>
      <c r="AR118" s="191" t="s">
        <v>171</v>
      </c>
      <c r="AT118" s="192" t="s">
        <v>74</v>
      </c>
      <c r="AU118" s="192" t="s">
        <v>75</v>
      </c>
      <c r="AY118" s="191" t="s">
        <v>132</v>
      </c>
      <c r="BK118" s="193">
        <f>SUM(BK119:BK142)</f>
        <v>0</v>
      </c>
    </row>
    <row r="119" spans="1:65" s="2" customFormat="1" ht="21.75" customHeight="1">
      <c r="A119" s="34"/>
      <c r="B119" s="35"/>
      <c r="C119" s="244" t="s">
        <v>83</v>
      </c>
      <c r="D119" s="244" t="s">
        <v>441</v>
      </c>
      <c r="E119" s="245" t="s">
        <v>1589</v>
      </c>
      <c r="F119" s="246" t="s">
        <v>1590</v>
      </c>
      <c r="G119" s="247" t="s">
        <v>149</v>
      </c>
      <c r="H119" s="248">
        <v>2</v>
      </c>
      <c r="I119" s="249"/>
      <c r="J119" s="250">
        <f>ROUND(I119*H119,2)</f>
        <v>0</v>
      </c>
      <c r="K119" s="246" t="s">
        <v>137</v>
      </c>
      <c r="L119" s="39"/>
      <c r="M119" s="251" t="s">
        <v>1</v>
      </c>
      <c r="N119" s="252" t="s">
        <v>40</v>
      </c>
      <c r="O119" s="71"/>
      <c r="P119" s="204">
        <f>O119*H119</f>
        <v>0</v>
      </c>
      <c r="Q119" s="204">
        <v>0</v>
      </c>
      <c r="R119" s="204">
        <f>Q119*H119</f>
        <v>0</v>
      </c>
      <c r="S119" s="204">
        <v>0</v>
      </c>
      <c r="T119" s="205">
        <f>S119*H119</f>
        <v>0</v>
      </c>
      <c r="U119" s="34"/>
      <c r="V119" s="34"/>
      <c r="W119" s="34"/>
      <c r="X119" s="34"/>
      <c r="Y119" s="34"/>
      <c r="Z119" s="34"/>
      <c r="AA119" s="34"/>
      <c r="AB119" s="34"/>
      <c r="AC119" s="34"/>
      <c r="AD119" s="34"/>
      <c r="AE119" s="34"/>
      <c r="AR119" s="206" t="s">
        <v>139</v>
      </c>
      <c r="AT119" s="206" t="s">
        <v>441</v>
      </c>
      <c r="AU119" s="206" t="s">
        <v>83</v>
      </c>
      <c r="AY119" s="17" t="s">
        <v>132</v>
      </c>
      <c r="BE119" s="207">
        <f>IF(N119="základní",J119,0)</f>
        <v>0</v>
      </c>
      <c r="BF119" s="207">
        <f>IF(N119="snížená",J119,0)</f>
        <v>0</v>
      </c>
      <c r="BG119" s="207">
        <f>IF(N119="zákl. přenesená",J119,0)</f>
        <v>0</v>
      </c>
      <c r="BH119" s="207">
        <f>IF(N119="sníž. přenesená",J119,0)</f>
        <v>0</v>
      </c>
      <c r="BI119" s="207">
        <f>IF(N119="nulová",J119,0)</f>
        <v>0</v>
      </c>
      <c r="BJ119" s="17" t="s">
        <v>83</v>
      </c>
      <c r="BK119" s="207">
        <f>ROUND(I119*H119,2)</f>
        <v>0</v>
      </c>
      <c r="BL119" s="17" t="s">
        <v>139</v>
      </c>
      <c r="BM119" s="206" t="s">
        <v>1591</v>
      </c>
    </row>
    <row r="120" spans="1:65" s="2" customFormat="1" ht="58.5">
      <c r="A120" s="34"/>
      <c r="B120" s="35"/>
      <c r="C120" s="36"/>
      <c r="D120" s="208" t="s">
        <v>141</v>
      </c>
      <c r="E120" s="36"/>
      <c r="F120" s="209" t="s">
        <v>1592</v>
      </c>
      <c r="G120" s="36"/>
      <c r="H120" s="36"/>
      <c r="I120" s="115"/>
      <c r="J120" s="36"/>
      <c r="K120" s="36"/>
      <c r="L120" s="39"/>
      <c r="M120" s="210"/>
      <c r="N120" s="211"/>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2" customFormat="1" ht="11.25">
      <c r="B121" s="212"/>
      <c r="C121" s="213"/>
      <c r="D121" s="208" t="s">
        <v>142</v>
      </c>
      <c r="E121" s="214" t="s">
        <v>1</v>
      </c>
      <c r="F121" s="215" t="s">
        <v>1593</v>
      </c>
      <c r="G121" s="213"/>
      <c r="H121" s="214" t="s">
        <v>1</v>
      </c>
      <c r="I121" s="216"/>
      <c r="J121" s="213"/>
      <c r="K121" s="213"/>
      <c r="L121" s="217"/>
      <c r="M121" s="218"/>
      <c r="N121" s="219"/>
      <c r="O121" s="219"/>
      <c r="P121" s="219"/>
      <c r="Q121" s="219"/>
      <c r="R121" s="219"/>
      <c r="S121" s="219"/>
      <c r="T121" s="220"/>
      <c r="AT121" s="221" t="s">
        <v>142</v>
      </c>
      <c r="AU121" s="221" t="s">
        <v>83</v>
      </c>
      <c r="AV121" s="12" t="s">
        <v>83</v>
      </c>
      <c r="AW121" s="12" t="s">
        <v>31</v>
      </c>
      <c r="AX121" s="12" t="s">
        <v>75</v>
      </c>
      <c r="AY121" s="221" t="s">
        <v>132</v>
      </c>
    </row>
    <row r="122" spans="1:65" s="13" customFormat="1" ht="11.25">
      <c r="B122" s="222"/>
      <c r="C122" s="223"/>
      <c r="D122" s="208" t="s">
        <v>142</v>
      </c>
      <c r="E122" s="224" t="s">
        <v>1</v>
      </c>
      <c r="F122" s="225" t="s">
        <v>83</v>
      </c>
      <c r="G122" s="223"/>
      <c r="H122" s="226">
        <v>1</v>
      </c>
      <c r="I122" s="227"/>
      <c r="J122" s="223"/>
      <c r="K122" s="223"/>
      <c r="L122" s="228"/>
      <c r="M122" s="229"/>
      <c r="N122" s="230"/>
      <c r="O122" s="230"/>
      <c r="P122" s="230"/>
      <c r="Q122" s="230"/>
      <c r="R122" s="230"/>
      <c r="S122" s="230"/>
      <c r="T122" s="231"/>
      <c r="AT122" s="232" t="s">
        <v>142</v>
      </c>
      <c r="AU122" s="232" t="s">
        <v>83</v>
      </c>
      <c r="AV122" s="13" t="s">
        <v>85</v>
      </c>
      <c r="AW122" s="13" t="s">
        <v>31</v>
      </c>
      <c r="AX122" s="13" t="s">
        <v>75</v>
      </c>
      <c r="AY122" s="232" t="s">
        <v>132</v>
      </c>
    </row>
    <row r="123" spans="1:65" s="12" customFormat="1" ht="11.25">
      <c r="B123" s="212"/>
      <c r="C123" s="213"/>
      <c r="D123" s="208" t="s">
        <v>142</v>
      </c>
      <c r="E123" s="214" t="s">
        <v>1</v>
      </c>
      <c r="F123" s="215" t="s">
        <v>1594</v>
      </c>
      <c r="G123" s="213"/>
      <c r="H123" s="214" t="s">
        <v>1</v>
      </c>
      <c r="I123" s="216"/>
      <c r="J123" s="213"/>
      <c r="K123" s="213"/>
      <c r="L123" s="217"/>
      <c r="M123" s="218"/>
      <c r="N123" s="219"/>
      <c r="O123" s="219"/>
      <c r="P123" s="219"/>
      <c r="Q123" s="219"/>
      <c r="R123" s="219"/>
      <c r="S123" s="219"/>
      <c r="T123" s="220"/>
      <c r="AT123" s="221" t="s">
        <v>142</v>
      </c>
      <c r="AU123" s="221" t="s">
        <v>83</v>
      </c>
      <c r="AV123" s="12" t="s">
        <v>83</v>
      </c>
      <c r="AW123" s="12" t="s">
        <v>31</v>
      </c>
      <c r="AX123" s="12" t="s">
        <v>75</v>
      </c>
      <c r="AY123" s="221" t="s">
        <v>132</v>
      </c>
    </row>
    <row r="124" spans="1:65" s="13" customFormat="1" ht="11.25">
      <c r="B124" s="222"/>
      <c r="C124" s="223"/>
      <c r="D124" s="208" t="s">
        <v>142</v>
      </c>
      <c r="E124" s="224" t="s">
        <v>1</v>
      </c>
      <c r="F124" s="225" t="s">
        <v>83</v>
      </c>
      <c r="G124" s="223"/>
      <c r="H124" s="226">
        <v>1</v>
      </c>
      <c r="I124" s="227"/>
      <c r="J124" s="223"/>
      <c r="K124" s="223"/>
      <c r="L124" s="228"/>
      <c r="M124" s="229"/>
      <c r="N124" s="230"/>
      <c r="O124" s="230"/>
      <c r="P124" s="230"/>
      <c r="Q124" s="230"/>
      <c r="R124" s="230"/>
      <c r="S124" s="230"/>
      <c r="T124" s="231"/>
      <c r="AT124" s="232" t="s">
        <v>142</v>
      </c>
      <c r="AU124" s="232" t="s">
        <v>83</v>
      </c>
      <c r="AV124" s="13" t="s">
        <v>85</v>
      </c>
      <c r="AW124" s="13" t="s">
        <v>31</v>
      </c>
      <c r="AX124" s="13" t="s">
        <v>75</v>
      </c>
      <c r="AY124" s="232" t="s">
        <v>132</v>
      </c>
    </row>
    <row r="125" spans="1:65" s="14" customFormat="1" ht="11.25">
      <c r="B125" s="233"/>
      <c r="C125" s="234"/>
      <c r="D125" s="208" t="s">
        <v>142</v>
      </c>
      <c r="E125" s="235" t="s">
        <v>1</v>
      </c>
      <c r="F125" s="236" t="s">
        <v>145</v>
      </c>
      <c r="G125" s="234"/>
      <c r="H125" s="237">
        <v>2</v>
      </c>
      <c r="I125" s="238"/>
      <c r="J125" s="234"/>
      <c r="K125" s="234"/>
      <c r="L125" s="239"/>
      <c r="M125" s="240"/>
      <c r="N125" s="241"/>
      <c r="O125" s="241"/>
      <c r="P125" s="241"/>
      <c r="Q125" s="241"/>
      <c r="R125" s="241"/>
      <c r="S125" s="241"/>
      <c r="T125" s="242"/>
      <c r="AT125" s="243" t="s">
        <v>142</v>
      </c>
      <c r="AU125" s="243" t="s">
        <v>83</v>
      </c>
      <c r="AV125" s="14" t="s">
        <v>139</v>
      </c>
      <c r="AW125" s="14" t="s">
        <v>31</v>
      </c>
      <c r="AX125" s="14" t="s">
        <v>83</v>
      </c>
      <c r="AY125" s="243" t="s">
        <v>132</v>
      </c>
    </row>
    <row r="126" spans="1:65" s="2" customFormat="1" ht="21.75" customHeight="1">
      <c r="A126" s="34"/>
      <c r="B126" s="35"/>
      <c r="C126" s="244" t="s">
        <v>85</v>
      </c>
      <c r="D126" s="244" t="s">
        <v>441</v>
      </c>
      <c r="E126" s="245" t="s">
        <v>1595</v>
      </c>
      <c r="F126" s="246" t="s">
        <v>1596</v>
      </c>
      <c r="G126" s="247" t="s">
        <v>149</v>
      </c>
      <c r="H126" s="248">
        <v>10</v>
      </c>
      <c r="I126" s="249"/>
      <c r="J126" s="250">
        <f>ROUND(I126*H126,2)</f>
        <v>0</v>
      </c>
      <c r="K126" s="246" t="s">
        <v>137</v>
      </c>
      <c r="L126" s="39"/>
      <c r="M126" s="251" t="s">
        <v>1</v>
      </c>
      <c r="N126" s="252" t="s">
        <v>40</v>
      </c>
      <c r="O126" s="71"/>
      <c r="P126" s="204">
        <f>O126*H126</f>
        <v>0</v>
      </c>
      <c r="Q126" s="204">
        <v>0</v>
      </c>
      <c r="R126" s="204">
        <f>Q126*H126</f>
        <v>0</v>
      </c>
      <c r="S126" s="204">
        <v>0</v>
      </c>
      <c r="T126" s="205">
        <f>S126*H126</f>
        <v>0</v>
      </c>
      <c r="U126" s="34"/>
      <c r="V126" s="34"/>
      <c r="W126" s="34"/>
      <c r="X126" s="34"/>
      <c r="Y126" s="34"/>
      <c r="Z126" s="34"/>
      <c r="AA126" s="34"/>
      <c r="AB126" s="34"/>
      <c r="AC126" s="34"/>
      <c r="AD126" s="34"/>
      <c r="AE126" s="34"/>
      <c r="AR126" s="206" t="s">
        <v>139</v>
      </c>
      <c r="AT126" s="206" t="s">
        <v>441</v>
      </c>
      <c r="AU126" s="206" t="s">
        <v>83</v>
      </c>
      <c r="AY126" s="17" t="s">
        <v>132</v>
      </c>
      <c r="BE126" s="207">
        <f>IF(N126="základní",J126,0)</f>
        <v>0</v>
      </c>
      <c r="BF126" s="207">
        <f>IF(N126="snížená",J126,0)</f>
        <v>0</v>
      </c>
      <c r="BG126" s="207">
        <f>IF(N126="zákl. přenesená",J126,0)</f>
        <v>0</v>
      </c>
      <c r="BH126" s="207">
        <f>IF(N126="sníž. přenesená",J126,0)</f>
        <v>0</v>
      </c>
      <c r="BI126" s="207">
        <f>IF(N126="nulová",J126,0)</f>
        <v>0</v>
      </c>
      <c r="BJ126" s="17" t="s">
        <v>83</v>
      </c>
      <c r="BK126" s="207">
        <f>ROUND(I126*H126,2)</f>
        <v>0</v>
      </c>
      <c r="BL126" s="17" t="s">
        <v>139</v>
      </c>
      <c r="BM126" s="206" t="s">
        <v>1597</v>
      </c>
    </row>
    <row r="127" spans="1:65" s="2" customFormat="1" ht="58.5">
      <c r="A127" s="34"/>
      <c r="B127" s="35"/>
      <c r="C127" s="36"/>
      <c r="D127" s="208" t="s">
        <v>141</v>
      </c>
      <c r="E127" s="36"/>
      <c r="F127" s="209" t="s">
        <v>1598</v>
      </c>
      <c r="G127" s="36"/>
      <c r="H127" s="36"/>
      <c r="I127" s="115"/>
      <c r="J127" s="36"/>
      <c r="K127" s="36"/>
      <c r="L127" s="39"/>
      <c r="M127" s="210"/>
      <c r="N127" s="211"/>
      <c r="O127" s="71"/>
      <c r="P127" s="71"/>
      <c r="Q127" s="71"/>
      <c r="R127" s="71"/>
      <c r="S127" s="71"/>
      <c r="T127" s="72"/>
      <c r="U127" s="34"/>
      <c r="V127" s="34"/>
      <c r="W127" s="34"/>
      <c r="X127" s="34"/>
      <c r="Y127" s="34"/>
      <c r="Z127" s="34"/>
      <c r="AA127" s="34"/>
      <c r="AB127" s="34"/>
      <c r="AC127" s="34"/>
      <c r="AD127" s="34"/>
      <c r="AE127" s="34"/>
      <c r="AT127" s="17" t="s">
        <v>141</v>
      </c>
      <c r="AU127" s="17" t="s">
        <v>83</v>
      </c>
    </row>
    <row r="128" spans="1:65" s="12" customFormat="1" ht="11.25">
      <c r="B128" s="212"/>
      <c r="C128" s="213"/>
      <c r="D128" s="208" t="s">
        <v>142</v>
      </c>
      <c r="E128" s="214" t="s">
        <v>1</v>
      </c>
      <c r="F128" s="215" t="s">
        <v>1599</v>
      </c>
      <c r="G128" s="213"/>
      <c r="H128" s="214" t="s">
        <v>1</v>
      </c>
      <c r="I128" s="216"/>
      <c r="J128" s="213"/>
      <c r="K128" s="213"/>
      <c r="L128" s="217"/>
      <c r="M128" s="218"/>
      <c r="N128" s="219"/>
      <c r="O128" s="219"/>
      <c r="P128" s="219"/>
      <c r="Q128" s="219"/>
      <c r="R128" s="219"/>
      <c r="S128" s="219"/>
      <c r="T128" s="220"/>
      <c r="AT128" s="221" t="s">
        <v>142</v>
      </c>
      <c r="AU128" s="221" t="s">
        <v>83</v>
      </c>
      <c r="AV128" s="12" t="s">
        <v>83</v>
      </c>
      <c r="AW128" s="12" t="s">
        <v>31</v>
      </c>
      <c r="AX128" s="12" t="s">
        <v>75</v>
      </c>
      <c r="AY128" s="221" t="s">
        <v>132</v>
      </c>
    </row>
    <row r="129" spans="1:51" s="13" customFormat="1" ht="11.25">
      <c r="B129" s="222"/>
      <c r="C129" s="223"/>
      <c r="D129" s="208" t="s">
        <v>142</v>
      </c>
      <c r="E129" s="224" t="s">
        <v>1</v>
      </c>
      <c r="F129" s="225" t="s">
        <v>139</v>
      </c>
      <c r="G129" s="223"/>
      <c r="H129" s="226">
        <v>4</v>
      </c>
      <c r="I129" s="227"/>
      <c r="J129" s="223"/>
      <c r="K129" s="223"/>
      <c r="L129" s="228"/>
      <c r="M129" s="229"/>
      <c r="N129" s="230"/>
      <c r="O129" s="230"/>
      <c r="P129" s="230"/>
      <c r="Q129" s="230"/>
      <c r="R129" s="230"/>
      <c r="S129" s="230"/>
      <c r="T129" s="231"/>
      <c r="AT129" s="232" t="s">
        <v>142</v>
      </c>
      <c r="AU129" s="232" t="s">
        <v>83</v>
      </c>
      <c r="AV129" s="13" t="s">
        <v>85</v>
      </c>
      <c r="AW129" s="13" t="s">
        <v>31</v>
      </c>
      <c r="AX129" s="13" t="s">
        <v>75</v>
      </c>
      <c r="AY129" s="232" t="s">
        <v>132</v>
      </c>
    </row>
    <row r="130" spans="1:51" s="12" customFormat="1" ht="11.25">
      <c r="B130" s="212"/>
      <c r="C130" s="213"/>
      <c r="D130" s="208" t="s">
        <v>142</v>
      </c>
      <c r="E130" s="214" t="s">
        <v>1</v>
      </c>
      <c r="F130" s="215" t="s">
        <v>1600</v>
      </c>
      <c r="G130" s="213"/>
      <c r="H130" s="214" t="s">
        <v>1</v>
      </c>
      <c r="I130" s="216"/>
      <c r="J130" s="213"/>
      <c r="K130" s="213"/>
      <c r="L130" s="217"/>
      <c r="M130" s="218"/>
      <c r="N130" s="219"/>
      <c r="O130" s="219"/>
      <c r="P130" s="219"/>
      <c r="Q130" s="219"/>
      <c r="R130" s="219"/>
      <c r="S130" s="219"/>
      <c r="T130" s="220"/>
      <c r="AT130" s="221" t="s">
        <v>142</v>
      </c>
      <c r="AU130" s="221" t="s">
        <v>83</v>
      </c>
      <c r="AV130" s="12" t="s">
        <v>83</v>
      </c>
      <c r="AW130" s="12" t="s">
        <v>31</v>
      </c>
      <c r="AX130" s="12" t="s">
        <v>75</v>
      </c>
      <c r="AY130" s="221" t="s">
        <v>132</v>
      </c>
    </row>
    <row r="131" spans="1:51" s="13" customFormat="1" ht="11.25">
      <c r="B131" s="222"/>
      <c r="C131" s="223"/>
      <c r="D131" s="208" t="s">
        <v>142</v>
      </c>
      <c r="E131" s="224" t="s">
        <v>1</v>
      </c>
      <c r="F131" s="225" t="s">
        <v>83</v>
      </c>
      <c r="G131" s="223"/>
      <c r="H131" s="226">
        <v>1</v>
      </c>
      <c r="I131" s="227"/>
      <c r="J131" s="223"/>
      <c r="K131" s="223"/>
      <c r="L131" s="228"/>
      <c r="M131" s="229"/>
      <c r="N131" s="230"/>
      <c r="O131" s="230"/>
      <c r="P131" s="230"/>
      <c r="Q131" s="230"/>
      <c r="R131" s="230"/>
      <c r="S131" s="230"/>
      <c r="T131" s="231"/>
      <c r="AT131" s="232" t="s">
        <v>142</v>
      </c>
      <c r="AU131" s="232" t="s">
        <v>83</v>
      </c>
      <c r="AV131" s="13" t="s">
        <v>85</v>
      </c>
      <c r="AW131" s="13" t="s">
        <v>31</v>
      </c>
      <c r="AX131" s="13" t="s">
        <v>75</v>
      </c>
      <c r="AY131" s="232" t="s">
        <v>132</v>
      </c>
    </row>
    <row r="132" spans="1:51" s="12" customFormat="1" ht="11.25">
      <c r="B132" s="212"/>
      <c r="C132" s="213"/>
      <c r="D132" s="208" t="s">
        <v>142</v>
      </c>
      <c r="E132" s="214" t="s">
        <v>1</v>
      </c>
      <c r="F132" s="215" t="s">
        <v>1601</v>
      </c>
      <c r="G132" s="213"/>
      <c r="H132" s="214" t="s">
        <v>1</v>
      </c>
      <c r="I132" s="216"/>
      <c r="J132" s="213"/>
      <c r="K132" s="213"/>
      <c r="L132" s="217"/>
      <c r="M132" s="218"/>
      <c r="N132" s="219"/>
      <c r="O132" s="219"/>
      <c r="P132" s="219"/>
      <c r="Q132" s="219"/>
      <c r="R132" s="219"/>
      <c r="S132" s="219"/>
      <c r="T132" s="220"/>
      <c r="AT132" s="221" t="s">
        <v>142</v>
      </c>
      <c r="AU132" s="221" t="s">
        <v>83</v>
      </c>
      <c r="AV132" s="12" t="s">
        <v>83</v>
      </c>
      <c r="AW132" s="12" t="s">
        <v>31</v>
      </c>
      <c r="AX132" s="12" t="s">
        <v>75</v>
      </c>
      <c r="AY132" s="221" t="s">
        <v>132</v>
      </c>
    </row>
    <row r="133" spans="1:51" s="13" customFormat="1" ht="11.25">
      <c r="B133" s="222"/>
      <c r="C133" s="223"/>
      <c r="D133" s="208" t="s">
        <v>142</v>
      </c>
      <c r="E133" s="224" t="s">
        <v>1</v>
      </c>
      <c r="F133" s="225" t="s">
        <v>83</v>
      </c>
      <c r="G133" s="223"/>
      <c r="H133" s="226">
        <v>1</v>
      </c>
      <c r="I133" s="227"/>
      <c r="J133" s="223"/>
      <c r="K133" s="223"/>
      <c r="L133" s="228"/>
      <c r="M133" s="229"/>
      <c r="N133" s="230"/>
      <c r="O133" s="230"/>
      <c r="P133" s="230"/>
      <c r="Q133" s="230"/>
      <c r="R133" s="230"/>
      <c r="S133" s="230"/>
      <c r="T133" s="231"/>
      <c r="AT133" s="232" t="s">
        <v>142</v>
      </c>
      <c r="AU133" s="232" t="s">
        <v>83</v>
      </c>
      <c r="AV133" s="13" t="s">
        <v>85</v>
      </c>
      <c r="AW133" s="13" t="s">
        <v>31</v>
      </c>
      <c r="AX133" s="13" t="s">
        <v>75</v>
      </c>
      <c r="AY133" s="232" t="s">
        <v>132</v>
      </c>
    </row>
    <row r="134" spans="1:51" s="12" customFormat="1" ht="11.25">
      <c r="B134" s="212"/>
      <c r="C134" s="213"/>
      <c r="D134" s="208" t="s">
        <v>142</v>
      </c>
      <c r="E134" s="214" t="s">
        <v>1</v>
      </c>
      <c r="F134" s="215" t="s">
        <v>1602</v>
      </c>
      <c r="G134" s="213"/>
      <c r="H134" s="214" t="s">
        <v>1</v>
      </c>
      <c r="I134" s="216"/>
      <c r="J134" s="213"/>
      <c r="K134" s="213"/>
      <c r="L134" s="217"/>
      <c r="M134" s="218"/>
      <c r="N134" s="219"/>
      <c r="O134" s="219"/>
      <c r="P134" s="219"/>
      <c r="Q134" s="219"/>
      <c r="R134" s="219"/>
      <c r="S134" s="219"/>
      <c r="T134" s="220"/>
      <c r="AT134" s="221" t="s">
        <v>142</v>
      </c>
      <c r="AU134" s="221" t="s">
        <v>83</v>
      </c>
      <c r="AV134" s="12" t="s">
        <v>83</v>
      </c>
      <c r="AW134" s="12" t="s">
        <v>31</v>
      </c>
      <c r="AX134" s="12" t="s">
        <v>75</v>
      </c>
      <c r="AY134" s="221" t="s">
        <v>132</v>
      </c>
    </row>
    <row r="135" spans="1:51" s="13" customFormat="1" ht="11.25">
      <c r="B135" s="222"/>
      <c r="C135" s="223"/>
      <c r="D135" s="208" t="s">
        <v>142</v>
      </c>
      <c r="E135" s="224" t="s">
        <v>1</v>
      </c>
      <c r="F135" s="225" t="s">
        <v>83</v>
      </c>
      <c r="G135" s="223"/>
      <c r="H135" s="226">
        <v>1</v>
      </c>
      <c r="I135" s="227"/>
      <c r="J135" s="223"/>
      <c r="K135" s="223"/>
      <c r="L135" s="228"/>
      <c r="M135" s="229"/>
      <c r="N135" s="230"/>
      <c r="O135" s="230"/>
      <c r="P135" s="230"/>
      <c r="Q135" s="230"/>
      <c r="R135" s="230"/>
      <c r="S135" s="230"/>
      <c r="T135" s="231"/>
      <c r="AT135" s="232" t="s">
        <v>142</v>
      </c>
      <c r="AU135" s="232" t="s">
        <v>83</v>
      </c>
      <c r="AV135" s="13" t="s">
        <v>85</v>
      </c>
      <c r="AW135" s="13" t="s">
        <v>31</v>
      </c>
      <c r="AX135" s="13" t="s">
        <v>75</v>
      </c>
      <c r="AY135" s="232" t="s">
        <v>132</v>
      </c>
    </row>
    <row r="136" spans="1:51" s="12" customFormat="1" ht="11.25">
      <c r="B136" s="212"/>
      <c r="C136" s="213"/>
      <c r="D136" s="208" t="s">
        <v>142</v>
      </c>
      <c r="E136" s="214" t="s">
        <v>1</v>
      </c>
      <c r="F136" s="215" t="s">
        <v>1603</v>
      </c>
      <c r="G136" s="213"/>
      <c r="H136" s="214" t="s">
        <v>1</v>
      </c>
      <c r="I136" s="216"/>
      <c r="J136" s="213"/>
      <c r="K136" s="213"/>
      <c r="L136" s="217"/>
      <c r="M136" s="218"/>
      <c r="N136" s="219"/>
      <c r="O136" s="219"/>
      <c r="P136" s="219"/>
      <c r="Q136" s="219"/>
      <c r="R136" s="219"/>
      <c r="S136" s="219"/>
      <c r="T136" s="220"/>
      <c r="AT136" s="221" t="s">
        <v>142</v>
      </c>
      <c r="AU136" s="221" t="s">
        <v>83</v>
      </c>
      <c r="AV136" s="12" t="s">
        <v>83</v>
      </c>
      <c r="AW136" s="12" t="s">
        <v>31</v>
      </c>
      <c r="AX136" s="12" t="s">
        <v>75</v>
      </c>
      <c r="AY136" s="221" t="s">
        <v>132</v>
      </c>
    </row>
    <row r="137" spans="1:51" s="13" customFormat="1" ht="11.25">
      <c r="B137" s="222"/>
      <c r="C137" s="223"/>
      <c r="D137" s="208" t="s">
        <v>142</v>
      </c>
      <c r="E137" s="224" t="s">
        <v>1</v>
      </c>
      <c r="F137" s="225" t="s">
        <v>83</v>
      </c>
      <c r="G137" s="223"/>
      <c r="H137" s="226">
        <v>1</v>
      </c>
      <c r="I137" s="227"/>
      <c r="J137" s="223"/>
      <c r="K137" s="223"/>
      <c r="L137" s="228"/>
      <c r="M137" s="229"/>
      <c r="N137" s="230"/>
      <c r="O137" s="230"/>
      <c r="P137" s="230"/>
      <c r="Q137" s="230"/>
      <c r="R137" s="230"/>
      <c r="S137" s="230"/>
      <c r="T137" s="231"/>
      <c r="AT137" s="232" t="s">
        <v>142</v>
      </c>
      <c r="AU137" s="232" t="s">
        <v>83</v>
      </c>
      <c r="AV137" s="13" t="s">
        <v>85</v>
      </c>
      <c r="AW137" s="13" t="s">
        <v>31</v>
      </c>
      <c r="AX137" s="13" t="s">
        <v>75</v>
      </c>
      <c r="AY137" s="232" t="s">
        <v>132</v>
      </c>
    </row>
    <row r="138" spans="1:51" s="12" customFormat="1" ht="11.25">
      <c r="B138" s="212"/>
      <c r="C138" s="213"/>
      <c r="D138" s="208" t="s">
        <v>142</v>
      </c>
      <c r="E138" s="214" t="s">
        <v>1</v>
      </c>
      <c r="F138" s="215" t="s">
        <v>1604</v>
      </c>
      <c r="G138" s="213"/>
      <c r="H138" s="214" t="s">
        <v>1</v>
      </c>
      <c r="I138" s="216"/>
      <c r="J138" s="213"/>
      <c r="K138" s="213"/>
      <c r="L138" s="217"/>
      <c r="M138" s="218"/>
      <c r="N138" s="219"/>
      <c r="O138" s="219"/>
      <c r="P138" s="219"/>
      <c r="Q138" s="219"/>
      <c r="R138" s="219"/>
      <c r="S138" s="219"/>
      <c r="T138" s="220"/>
      <c r="AT138" s="221" t="s">
        <v>142</v>
      </c>
      <c r="AU138" s="221" t="s">
        <v>83</v>
      </c>
      <c r="AV138" s="12" t="s">
        <v>83</v>
      </c>
      <c r="AW138" s="12" t="s">
        <v>31</v>
      </c>
      <c r="AX138" s="12" t="s">
        <v>75</v>
      </c>
      <c r="AY138" s="221" t="s">
        <v>132</v>
      </c>
    </row>
    <row r="139" spans="1:51" s="13" customFormat="1" ht="11.25">
      <c r="B139" s="222"/>
      <c r="C139" s="223"/>
      <c r="D139" s="208" t="s">
        <v>142</v>
      </c>
      <c r="E139" s="224" t="s">
        <v>1</v>
      </c>
      <c r="F139" s="225" t="s">
        <v>83</v>
      </c>
      <c r="G139" s="223"/>
      <c r="H139" s="226">
        <v>1</v>
      </c>
      <c r="I139" s="227"/>
      <c r="J139" s="223"/>
      <c r="K139" s="223"/>
      <c r="L139" s="228"/>
      <c r="M139" s="229"/>
      <c r="N139" s="230"/>
      <c r="O139" s="230"/>
      <c r="P139" s="230"/>
      <c r="Q139" s="230"/>
      <c r="R139" s="230"/>
      <c r="S139" s="230"/>
      <c r="T139" s="231"/>
      <c r="AT139" s="232" t="s">
        <v>142</v>
      </c>
      <c r="AU139" s="232" t="s">
        <v>83</v>
      </c>
      <c r="AV139" s="13" t="s">
        <v>85</v>
      </c>
      <c r="AW139" s="13" t="s">
        <v>31</v>
      </c>
      <c r="AX139" s="13" t="s">
        <v>75</v>
      </c>
      <c r="AY139" s="232" t="s">
        <v>132</v>
      </c>
    </row>
    <row r="140" spans="1:51" s="12" customFormat="1" ht="11.25">
      <c r="B140" s="212"/>
      <c r="C140" s="213"/>
      <c r="D140" s="208" t="s">
        <v>142</v>
      </c>
      <c r="E140" s="214" t="s">
        <v>1</v>
      </c>
      <c r="F140" s="215" t="s">
        <v>1605</v>
      </c>
      <c r="G140" s="213"/>
      <c r="H140" s="214" t="s">
        <v>1</v>
      </c>
      <c r="I140" s="216"/>
      <c r="J140" s="213"/>
      <c r="K140" s="213"/>
      <c r="L140" s="217"/>
      <c r="M140" s="218"/>
      <c r="N140" s="219"/>
      <c r="O140" s="219"/>
      <c r="P140" s="219"/>
      <c r="Q140" s="219"/>
      <c r="R140" s="219"/>
      <c r="S140" s="219"/>
      <c r="T140" s="220"/>
      <c r="AT140" s="221" t="s">
        <v>142</v>
      </c>
      <c r="AU140" s="221" t="s">
        <v>83</v>
      </c>
      <c r="AV140" s="12" t="s">
        <v>83</v>
      </c>
      <c r="AW140" s="12" t="s">
        <v>31</v>
      </c>
      <c r="AX140" s="12" t="s">
        <v>75</v>
      </c>
      <c r="AY140" s="221" t="s">
        <v>132</v>
      </c>
    </row>
    <row r="141" spans="1:51" s="13" customFormat="1" ht="11.25">
      <c r="B141" s="222"/>
      <c r="C141" s="223"/>
      <c r="D141" s="208" t="s">
        <v>142</v>
      </c>
      <c r="E141" s="224" t="s">
        <v>1</v>
      </c>
      <c r="F141" s="225" t="s">
        <v>83</v>
      </c>
      <c r="G141" s="223"/>
      <c r="H141" s="226">
        <v>1</v>
      </c>
      <c r="I141" s="227"/>
      <c r="J141" s="223"/>
      <c r="K141" s="223"/>
      <c r="L141" s="228"/>
      <c r="M141" s="229"/>
      <c r="N141" s="230"/>
      <c r="O141" s="230"/>
      <c r="P141" s="230"/>
      <c r="Q141" s="230"/>
      <c r="R141" s="230"/>
      <c r="S141" s="230"/>
      <c r="T141" s="231"/>
      <c r="AT141" s="232" t="s">
        <v>142</v>
      </c>
      <c r="AU141" s="232" t="s">
        <v>83</v>
      </c>
      <c r="AV141" s="13" t="s">
        <v>85</v>
      </c>
      <c r="AW141" s="13" t="s">
        <v>31</v>
      </c>
      <c r="AX141" s="13" t="s">
        <v>75</v>
      </c>
      <c r="AY141" s="232" t="s">
        <v>132</v>
      </c>
    </row>
    <row r="142" spans="1:51" s="14" customFormat="1" ht="11.25">
      <c r="B142" s="233"/>
      <c r="C142" s="234"/>
      <c r="D142" s="208" t="s">
        <v>142</v>
      </c>
      <c r="E142" s="235" t="s">
        <v>1</v>
      </c>
      <c r="F142" s="236" t="s">
        <v>145</v>
      </c>
      <c r="G142" s="234"/>
      <c r="H142" s="237">
        <v>10</v>
      </c>
      <c r="I142" s="238"/>
      <c r="J142" s="234"/>
      <c r="K142" s="234"/>
      <c r="L142" s="239"/>
      <c r="M142" s="253"/>
      <c r="N142" s="254"/>
      <c r="O142" s="254"/>
      <c r="P142" s="254"/>
      <c r="Q142" s="254"/>
      <c r="R142" s="254"/>
      <c r="S142" s="254"/>
      <c r="T142" s="255"/>
      <c r="AT142" s="243" t="s">
        <v>142</v>
      </c>
      <c r="AU142" s="243" t="s">
        <v>83</v>
      </c>
      <c r="AV142" s="14" t="s">
        <v>139</v>
      </c>
      <c r="AW142" s="14" t="s">
        <v>31</v>
      </c>
      <c r="AX142" s="14" t="s">
        <v>83</v>
      </c>
      <c r="AY142" s="243" t="s">
        <v>132</v>
      </c>
    </row>
    <row r="143" spans="1:51" s="2" customFormat="1" ht="6.95" customHeight="1">
      <c r="A143" s="34"/>
      <c r="B143" s="54"/>
      <c r="C143" s="55"/>
      <c r="D143" s="55"/>
      <c r="E143" s="55"/>
      <c r="F143" s="55"/>
      <c r="G143" s="55"/>
      <c r="H143" s="55"/>
      <c r="I143" s="152"/>
      <c r="J143" s="55"/>
      <c r="K143" s="55"/>
      <c r="L143" s="39"/>
      <c r="M143" s="34"/>
      <c r="O143" s="34"/>
      <c r="P143" s="34"/>
      <c r="Q143" s="34"/>
      <c r="R143" s="34"/>
      <c r="S143" s="34"/>
      <c r="T143" s="34"/>
      <c r="U143" s="34"/>
      <c r="V143" s="34"/>
      <c r="W143" s="34"/>
      <c r="X143" s="34"/>
      <c r="Y143" s="34"/>
      <c r="Z143" s="34"/>
      <c r="AA143" s="34"/>
      <c r="AB143" s="34"/>
      <c r="AC143" s="34"/>
      <c r="AD143" s="34"/>
      <c r="AE143" s="34"/>
    </row>
  </sheetData>
  <sheetProtection algorithmName="SHA-512" hashValue="nredwcDpajzKqrTVGSjkPPx05GLypEyZq/RnsTrI3yJv5pBeulrMVxZQj2zm1FlRzf9u4USsYs7QFKwVeKmWVg==" saltValue="rut68gH/9P7MTnY73vUpxEkhgMcGxBVyXzwKqInQNsx+jrsdWQwlPa68o4eP9DBvopL240j2IZsr9PhxYmcbVQ==" spinCount="100000" sheet="1" objects="1" scenarios="1" formatColumns="0" formatRows="0" autoFilter="0"/>
  <autoFilter ref="C116:K142"/>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06"/>
      <c r="M2" s="306"/>
      <c r="N2" s="306"/>
      <c r="O2" s="306"/>
      <c r="P2" s="306"/>
      <c r="Q2" s="306"/>
      <c r="R2" s="306"/>
      <c r="S2" s="306"/>
      <c r="T2" s="306"/>
      <c r="U2" s="306"/>
      <c r="V2" s="306"/>
      <c r="AT2" s="17" t="s">
        <v>103</v>
      </c>
    </row>
    <row r="3" spans="1:46" s="1" customFormat="1" ht="6.95" hidden="1" customHeight="1">
      <c r="B3" s="109"/>
      <c r="C3" s="110"/>
      <c r="D3" s="110"/>
      <c r="E3" s="110"/>
      <c r="F3" s="110"/>
      <c r="G3" s="110"/>
      <c r="H3" s="110"/>
      <c r="I3" s="111"/>
      <c r="J3" s="110"/>
      <c r="K3" s="110"/>
      <c r="L3" s="20"/>
      <c r="AT3" s="17" t="s">
        <v>85</v>
      </c>
    </row>
    <row r="4" spans="1:46" s="1" customFormat="1" ht="24.95" hidden="1" customHeight="1">
      <c r="B4" s="20"/>
      <c r="D4" s="112" t="s">
        <v>104</v>
      </c>
      <c r="I4" s="108"/>
      <c r="L4" s="20"/>
      <c r="M4" s="113" t="s">
        <v>10</v>
      </c>
      <c r="AT4" s="17" t="s">
        <v>4</v>
      </c>
    </row>
    <row r="5" spans="1:46" s="1" customFormat="1" ht="6.95" hidden="1" customHeight="1">
      <c r="B5" s="20"/>
      <c r="I5" s="108"/>
      <c r="L5" s="20"/>
    </row>
    <row r="6" spans="1:46" s="1" customFormat="1" ht="12" hidden="1" customHeight="1">
      <c r="B6" s="20"/>
      <c r="D6" s="114" t="s">
        <v>16</v>
      </c>
      <c r="I6" s="108"/>
      <c r="L6" s="20"/>
    </row>
    <row r="7" spans="1:46" s="1" customFormat="1" ht="16.5" hidden="1" customHeight="1">
      <c r="B7" s="20"/>
      <c r="E7" s="307" t="str">
        <f>'Rekapitulace stavby'!K6</f>
        <v>Oprava trati v úseku Malešov - Zruč n. Sázavou</v>
      </c>
      <c r="F7" s="308"/>
      <c r="G7" s="308"/>
      <c r="H7" s="308"/>
      <c r="I7" s="108"/>
      <c r="L7" s="20"/>
    </row>
    <row r="8" spans="1:46" s="2" customFormat="1" ht="12" hidden="1" customHeight="1">
      <c r="A8" s="34"/>
      <c r="B8" s="39"/>
      <c r="C8" s="34"/>
      <c r="D8" s="114" t="s">
        <v>105</v>
      </c>
      <c r="E8" s="34"/>
      <c r="F8" s="34"/>
      <c r="G8" s="34"/>
      <c r="H8" s="34"/>
      <c r="I8" s="115"/>
      <c r="J8" s="34"/>
      <c r="K8" s="34"/>
      <c r="L8" s="51"/>
      <c r="S8" s="34"/>
      <c r="T8" s="34"/>
      <c r="U8" s="34"/>
      <c r="V8" s="34"/>
      <c r="W8" s="34"/>
      <c r="X8" s="34"/>
      <c r="Y8" s="34"/>
      <c r="Z8" s="34"/>
      <c r="AA8" s="34"/>
      <c r="AB8" s="34"/>
      <c r="AC8" s="34"/>
      <c r="AD8" s="34"/>
      <c r="AE8" s="34"/>
    </row>
    <row r="9" spans="1:46" s="2" customFormat="1" ht="16.5" hidden="1" customHeight="1">
      <c r="A9" s="34"/>
      <c r="B9" s="39"/>
      <c r="C9" s="34"/>
      <c r="D9" s="34"/>
      <c r="E9" s="309" t="s">
        <v>1606</v>
      </c>
      <c r="F9" s="310"/>
      <c r="G9" s="310"/>
      <c r="H9" s="310"/>
      <c r="I9" s="115"/>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4" t="s">
        <v>20</v>
      </c>
      <c r="E12" s="34"/>
      <c r="F12" s="116" t="s">
        <v>21</v>
      </c>
      <c r="G12" s="34"/>
      <c r="H12" s="34"/>
      <c r="I12" s="117" t="s">
        <v>22</v>
      </c>
      <c r="J12" s="118" t="str">
        <f>'Rekapitulace stavby'!AN8</f>
        <v>13. 1. 2020</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4" t="s">
        <v>24</v>
      </c>
      <c r="E14" s="34"/>
      <c r="F14" s="34"/>
      <c r="G14" s="34"/>
      <c r="H14" s="34"/>
      <c r="I14" s="117" t="s">
        <v>25</v>
      </c>
      <c r="J14" s="116" t="str">
        <f>IF('Rekapitulace stavby'!AN10="","",'Rekapitulace stavby'!AN10)</f>
        <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6" t="str">
        <f>IF('Rekapitulace stavby'!E11="","",'Rekapitulace stavby'!E11)</f>
        <v>Ing. Toláš Josef</v>
      </c>
      <c r="F15" s="34"/>
      <c r="G15" s="34"/>
      <c r="H15" s="34"/>
      <c r="I15" s="117" t="s">
        <v>27</v>
      </c>
      <c r="J15" s="116" t="str">
        <f>IF('Rekapitulace stavby'!AN11="","",'Rekapitulace stavby'!AN11)</f>
        <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4" t="s">
        <v>28</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311" t="str">
        <f>'Rekapitulace stavby'!E14</f>
        <v>Vyplň údaj</v>
      </c>
      <c r="F18" s="312"/>
      <c r="G18" s="312"/>
      <c r="H18" s="312"/>
      <c r="I18" s="117"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4" t="s">
        <v>30</v>
      </c>
      <c r="E20" s="34"/>
      <c r="F20" s="34"/>
      <c r="G20" s="34"/>
      <c r="H20" s="34"/>
      <c r="I20" s="117" t="s">
        <v>25</v>
      </c>
      <c r="J20" s="116"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6" t="str">
        <f>IF('Rekapitulace stavby'!E17="","",'Rekapitulace stavby'!E17)</f>
        <v xml:space="preserve"> </v>
      </c>
      <c r="F21" s="34"/>
      <c r="G21" s="34"/>
      <c r="H21" s="34"/>
      <c r="I21" s="117" t="s">
        <v>27</v>
      </c>
      <c r="J21" s="116"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4" t="s">
        <v>32</v>
      </c>
      <c r="E23" s="34"/>
      <c r="F23" s="34"/>
      <c r="G23" s="34"/>
      <c r="H23" s="34"/>
      <c r="I23" s="117" t="s">
        <v>25</v>
      </c>
      <c r="J23" s="116" t="str">
        <f>IF('Rekapitulace stavby'!AN19="","",'Rekapitulace stavby'!AN19)</f>
        <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6" t="str">
        <f>IF('Rekapitulace stavby'!E20="","",'Rekapitulace stavby'!E20)</f>
        <v>Šubr Pavel</v>
      </c>
      <c r="F24" s="34"/>
      <c r="G24" s="34"/>
      <c r="H24" s="34"/>
      <c r="I24" s="117" t="s">
        <v>27</v>
      </c>
      <c r="J24" s="116" t="str">
        <f>IF('Rekapitulace stavby'!AN20="","",'Rekapitulace stavby'!AN20)</f>
        <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4" t="s">
        <v>34</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hidden="1" customHeight="1">
      <c r="A27" s="119"/>
      <c r="B27" s="120"/>
      <c r="C27" s="119"/>
      <c r="D27" s="119"/>
      <c r="E27" s="313" t="s">
        <v>1</v>
      </c>
      <c r="F27" s="313"/>
      <c r="G27" s="313"/>
      <c r="H27" s="313"/>
      <c r="I27" s="121"/>
      <c r="J27" s="119"/>
      <c r="K27" s="119"/>
      <c r="L27" s="122"/>
      <c r="S27" s="119"/>
      <c r="T27" s="119"/>
      <c r="U27" s="119"/>
      <c r="V27" s="119"/>
      <c r="W27" s="119"/>
      <c r="X27" s="119"/>
      <c r="Y27" s="119"/>
      <c r="Z27" s="119"/>
      <c r="AA27" s="119"/>
      <c r="AB27" s="119"/>
      <c r="AC27" s="119"/>
      <c r="AD27" s="119"/>
      <c r="AE27" s="119"/>
    </row>
    <row r="28" spans="1:31" s="2" customFormat="1" ht="6.95" hidden="1"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hidden="1" customHeight="1">
      <c r="A30" s="34"/>
      <c r="B30" s="39"/>
      <c r="C30" s="34"/>
      <c r="D30" s="125" t="s">
        <v>35</v>
      </c>
      <c r="E30" s="34"/>
      <c r="F30" s="34"/>
      <c r="G30" s="34"/>
      <c r="H30" s="34"/>
      <c r="I30" s="115"/>
      <c r="J30" s="126">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7" t="s">
        <v>37</v>
      </c>
      <c r="G32" s="34"/>
      <c r="H32" s="34"/>
      <c r="I32" s="128" t="s">
        <v>36</v>
      </c>
      <c r="J32" s="127"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9" t="s">
        <v>39</v>
      </c>
      <c r="E33" s="114" t="s">
        <v>40</v>
      </c>
      <c r="F33" s="130">
        <f>ROUND((SUM(BE117:BE151)),  2)</f>
        <v>0</v>
      </c>
      <c r="G33" s="34"/>
      <c r="H33" s="34"/>
      <c r="I33" s="131">
        <v>0.21</v>
      </c>
      <c r="J33" s="130">
        <f>ROUND(((SUM(BE117:BE151))*I33),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4" t="s">
        <v>41</v>
      </c>
      <c r="F34" s="130">
        <f>ROUND((SUM(BF117:BF151)),  2)</f>
        <v>0</v>
      </c>
      <c r="G34" s="34"/>
      <c r="H34" s="34"/>
      <c r="I34" s="131">
        <v>0.15</v>
      </c>
      <c r="J34" s="130">
        <f>ROUND(((SUM(BF117:BF151))*I34),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42</v>
      </c>
      <c r="F35" s="130">
        <f>ROUND((SUM(BG117:BG151)),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43</v>
      </c>
      <c r="F36" s="130">
        <f>ROUND((SUM(BH117:BH151)),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44</v>
      </c>
      <c r="F37" s="130">
        <f>ROUND((SUM(BI117:BI151)),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32"/>
      <c r="D39" s="133" t="s">
        <v>45</v>
      </c>
      <c r="E39" s="134"/>
      <c r="F39" s="134"/>
      <c r="G39" s="135" t="s">
        <v>46</v>
      </c>
      <c r="H39" s="136" t="s">
        <v>47</v>
      </c>
      <c r="I39" s="137"/>
      <c r="J39" s="138">
        <f>SUM(J30:J37)</f>
        <v>0</v>
      </c>
      <c r="K39" s="139"/>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hidden="1" customHeight="1">
      <c r="B41" s="20"/>
      <c r="I41" s="108"/>
      <c r="L41" s="20"/>
    </row>
    <row r="42" spans="1:31" s="1" customFormat="1" ht="14.45" hidden="1" customHeight="1">
      <c r="B42" s="20"/>
      <c r="I42" s="108"/>
      <c r="L42" s="20"/>
    </row>
    <row r="43" spans="1:31" s="1" customFormat="1" ht="14.45" hidden="1" customHeight="1">
      <c r="B43" s="20"/>
      <c r="I43" s="108"/>
      <c r="L43" s="20"/>
    </row>
    <row r="44" spans="1:31" s="1" customFormat="1" ht="14.45" hidden="1" customHeight="1">
      <c r="B44" s="20"/>
      <c r="I44" s="108"/>
      <c r="L44" s="20"/>
    </row>
    <row r="45" spans="1:31" s="1" customFormat="1" ht="14.45" hidden="1" customHeight="1">
      <c r="B45" s="20"/>
      <c r="I45" s="108"/>
      <c r="L45" s="20"/>
    </row>
    <row r="46" spans="1:31" s="1" customFormat="1" ht="14.45" hidden="1" customHeight="1">
      <c r="B46" s="20"/>
      <c r="I46" s="108"/>
      <c r="L46" s="20"/>
    </row>
    <row r="47" spans="1:31" s="1" customFormat="1" ht="14.45" hidden="1" customHeight="1">
      <c r="B47" s="20"/>
      <c r="I47" s="108"/>
      <c r="L47" s="20"/>
    </row>
    <row r="48" spans="1:31" s="1" customFormat="1" ht="14.45" hidden="1" customHeight="1">
      <c r="B48" s="20"/>
      <c r="I48" s="108"/>
      <c r="L48" s="20"/>
    </row>
    <row r="49" spans="1:31" s="1" customFormat="1" ht="14.45" hidden="1" customHeight="1">
      <c r="B49" s="20"/>
      <c r="I49" s="108"/>
      <c r="L49" s="20"/>
    </row>
    <row r="50" spans="1:31" s="2" customFormat="1" ht="14.45" hidden="1" customHeight="1">
      <c r="B50" s="51"/>
      <c r="D50" s="140" t="s">
        <v>48</v>
      </c>
      <c r="E50" s="141"/>
      <c r="F50" s="141"/>
      <c r="G50" s="140" t="s">
        <v>49</v>
      </c>
      <c r="H50" s="141"/>
      <c r="I50" s="142"/>
      <c r="J50" s="141"/>
      <c r="K50" s="141"/>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t="12.75" hidden="1">
      <c r="A61" s="34"/>
      <c r="B61" s="39"/>
      <c r="C61" s="34"/>
      <c r="D61" s="143" t="s">
        <v>50</v>
      </c>
      <c r="E61" s="144"/>
      <c r="F61" s="145" t="s">
        <v>51</v>
      </c>
      <c r="G61" s="143" t="s">
        <v>50</v>
      </c>
      <c r="H61" s="144"/>
      <c r="I61" s="146"/>
      <c r="J61" s="147" t="s">
        <v>51</v>
      </c>
      <c r="K61" s="144"/>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t="12.75" hidden="1">
      <c r="A65" s="34"/>
      <c r="B65" s="39"/>
      <c r="C65" s="34"/>
      <c r="D65" s="140" t="s">
        <v>52</v>
      </c>
      <c r="E65" s="148"/>
      <c r="F65" s="148"/>
      <c r="G65" s="140" t="s">
        <v>53</v>
      </c>
      <c r="H65" s="148"/>
      <c r="I65" s="149"/>
      <c r="J65" s="148"/>
      <c r="K65" s="14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t="12.75" hidden="1">
      <c r="A76" s="34"/>
      <c r="B76" s="39"/>
      <c r="C76" s="34"/>
      <c r="D76" s="143" t="s">
        <v>50</v>
      </c>
      <c r="E76" s="144"/>
      <c r="F76" s="145" t="s">
        <v>51</v>
      </c>
      <c r="G76" s="143" t="s">
        <v>50</v>
      </c>
      <c r="H76" s="144"/>
      <c r="I76" s="146"/>
      <c r="J76" s="147" t="s">
        <v>51</v>
      </c>
      <c r="K76" s="144"/>
      <c r="L76" s="51"/>
      <c r="S76" s="34"/>
      <c r="T76" s="34"/>
      <c r="U76" s="34"/>
      <c r="V76" s="34"/>
      <c r="W76" s="34"/>
      <c r="X76" s="34"/>
      <c r="Y76" s="34"/>
      <c r="Z76" s="34"/>
      <c r="AA76" s="34"/>
      <c r="AB76" s="34"/>
      <c r="AC76" s="34"/>
      <c r="AD76" s="34"/>
      <c r="AE76" s="34"/>
    </row>
    <row r="77" spans="1:31" s="2" customFormat="1" ht="14.45" hidden="1"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hidden="1"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hidden="1" customHeight="1">
      <c r="A82" s="34"/>
      <c r="B82" s="35"/>
      <c r="C82" s="23" t="s">
        <v>107</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hidden="1"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314" t="str">
        <f>E7</f>
        <v>Oprava trati v úseku Malešov - Zruč n. Sázavou</v>
      </c>
      <c r="F85" s="315"/>
      <c r="G85" s="315"/>
      <c r="H85" s="315"/>
      <c r="I85" s="115"/>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105</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66" t="str">
        <f>E9</f>
        <v>O7 - VRN</v>
      </c>
      <c r="F87" s="316"/>
      <c r="G87" s="316"/>
      <c r="H87" s="316"/>
      <c r="I87" s="115"/>
      <c r="J87" s="36"/>
      <c r="K87" s="36"/>
      <c r="L87" s="51"/>
      <c r="S87" s="34"/>
      <c r="T87" s="34"/>
      <c r="U87" s="34"/>
      <c r="V87" s="34"/>
      <c r="W87" s="34"/>
      <c r="X87" s="34"/>
      <c r="Y87" s="34"/>
      <c r="Z87" s="34"/>
      <c r="AA87" s="34"/>
      <c r="AB87" s="34"/>
      <c r="AC87" s="34"/>
      <c r="AD87" s="34"/>
      <c r="AE87" s="34"/>
    </row>
    <row r="88" spans="1:47" s="2" customFormat="1" ht="6.95" hidden="1"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117" t="s">
        <v>22</v>
      </c>
      <c r="J89" s="66" t="str">
        <f>IF(J12="","",J12)</f>
        <v>13. 1. 2020</v>
      </c>
      <c r="K89" s="36"/>
      <c r="L89" s="51"/>
      <c r="S89" s="34"/>
      <c r="T89" s="34"/>
      <c r="U89" s="34"/>
      <c r="V89" s="34"/>
      <c r="W89" s="34"/>
      <c r="X89" s="34"/>
      <c r="Y89" s="34"/>
      <c r="Z89" s="34"/>
      <c r="AA89" s="34"/>
      <c r="AB89" s="34"/>
      <c r="AC89" s="34"/>
      <c r="AD89" s="34"/>
      <c r="AE89" s="34"/>
    </row>
    <row r="90" spans="1:47" s="2" customFormat="1" ht="6.95" hidden="1"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hidden="1" customHeight="1">
      <c r="A91" s="34"/>
      <c r="B91" s="35"/>
      <c r="C91" s="29" t="s">
        <v>24</v>
      </c>
      <c r="D91" s="36"/>
      <c r="E91" s="36"/>
      <c r="F91" s="27" t="str">
        <f>E15</f>
        <v>Ing. Toláš Josef</v>
      </c>
      <c r="G91" s="36"/>
      <c r="H91" s="36"/>
      <c r="I91" s="117" t="s">
        <v>30</v>
      </c>
      <c r="J91" s="32" t="str">
        <f>E21</f>
        <v xml:space="preserve"> </v>
      </c>
      <c r="K91" s="36"/>
      <c r="L91" s="51"/>
      <c r="S91" s="34"/>
      <c r="T91" s="34"/>
      <c r="U91" s="34"/>
      <c r="V91" s="34"/>
      <c r="W91" s="34"/>
      <c r="X91" s="34"/>
      <c r="Y91" s="34"/>
      <c r="Z91" s="34"/>
      <c r="AA91" s="34"/>
      <c r="AB91" s="34"/>
      <c r="AC91" s="34"/>
      <c r="AD91" s="34"/>
      <c r="AE91" s="34"/>
    </row>
    <row r="92" spans="1:47" s="2" customFormat="1" ht="15.2" hidden="1" customHeight="1">
      <c r="A92" s="34"/>
      <c r="B92" s="35"/>
      <c r="C92" s="29" t="s">
        <v>28</v>
      </c>
      <c r="D92" s="36"/>
      <c r="E92" s="36"/>
      <c r="F92" s="27" t="str">
        <f>IF(E18="","",E18)</f>
        <v>Vyplň údaj</v>
      </c>
      <c r="G92" s="36"/>
      <c r="H92" s="36"/>
      <c r="I92" s="117" t="s">
        <v>32</v>
      </c>
      <c r="J92" s="32" t="str">
        <f>E24</f>
        <v>Šubr Pavel</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56" t="s">
        <v>108</v>
      </c>
      <c r="D94" s="157"/>
      <c r="E94" s="157"/>
      <c r="F94" s="157"/>
      <c r="G94" s="157"/>
      <c r="H94" s="157"/>
      <c r="I94" s="158"/>
      <c r="J94" s="159" t="s">
        <v>109</v>
      </c>
      <c r="K94" s="157"/>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hidden="1" customHeight="1">
      <c r="A96" s="34"/>
      <c r="B96" s="35"/>
      <c r="C96" s="160" t="s">
        <v>110</v>
      </c>
      <c r="D96" s="36"/>
      <c r="E96" s="36"/>
      <c r="F96" s="36"/>
      <c r="G96" s="36"/>
      <c r="H96" s="36"/>
      <c r="I96" s="115"/>
      <c r="J96" s="84">
        <f>J117</f>
        <v>0</v>
      </c>
      <c r="K96" s="36"/>
      <c r="L96" s="51"/>
      <c r="S96" s="34"/>
      <c r="T96" s="34"/>
      <c r="U96" s="34"/>
      <c r="V96" s="34"/>
      <c r="W96" s="34"/>
      <c r="X96" s="34"/>
      <c r="Y96" s="34"/>
      <c r="Z96" s="34"/>
      <c r="AA96" s="34"/>
      <c r="AB96" s="34"/>
      <c r="AC96" s="34"/>
      <c r="AD96" s="34"/>
      <c r="AE96" s="34"/>
      <c r="AU96" s="17" t="s">
        <v>111</v>
      </c>
    </row>
    <row r="97" spans="1:31" s="9" customFormat="1" ht="24.95" hidden="1" customHeight="1">
      <c r="B97" s="161"/>
      <c r="C97" s="162"/>
      <c r="D97" s="163" t="s">
        <v>116</v>
      </c>
      <c r="E97" s="164"/>
      <c r="F97" s="164"/>
      <c r="G97" s="164"/>
      <c r="H97" s="164"/>
      <c r="I97" s="165"/>
      <c r="J97" s="166">
        <f>J118</f>
        <v>0</v>
      </c>
      <c r="K97" s="162"/>
      <c r="L97" s="167"/>
    </row>
    <row r="98" spans="1:31" s="2" customFormat="1" ht="21.75" hidden="1" customHeight="1">
      <c r="A98" s="34"/>
      <c r="B98" s="35"/>
      <c r="C98" s="36"/>
      <c r="D98" s="36"/>
      <c r="E98" s="36"/>
      <c r="F98" s="36"/>
      <c r="G98" s="36"/>
      <c r="H98" s="36"/>
      <c r="I98" s="115"/>
      <c r="J98" s="36"/>
      <c r="K98" s="36"/>
      <c r="L98" s="51"/>
      <c r="S98" s="34"/>
      <c r="T98" s="34"/>
      <c r="U98" s="34"/>
      <c r="V98" s="34"/>
      <c r="W98" s="34"/>
      <c r="X98" s="34"/>
      <c r="Y98" s="34"/>
      <c r="Z98" s="34"/>
      <c r="AA98" s="34"/>
      <c r="AB98" s="34"/>
      <c r="AC98" s="34"/>
      <c r="AD98" s="34"/>
      <c r="AE98" s="34"/>
    </row>
    <row r="99" spans="1:31" s="2" customFormat="1" ht="6.95" hidden="1" customHeight="1">
      <c r="A99" s="34"/>
      <c r="B99" s="54"/>
      <c r="C99" s="55"/>
      <c r="D99" s="55"/>
      <c r="E99" s="55"/>
      <c r="F99" s="55"/>
      <c r="G99" s="55"/>
      <c r="H99" s="55"/>
      <c r="I99" s="152"/>
      <c r="J99" s="55"/>
      <c r="K99" s="55"/>
      <c r="L99" s="51"/>
      <c r="S99" s="34"/>
      <c r="T99" s="34"/>
      <c r="U99" s="34"/>
      <c r="V99" s="34"/>
      <c r="W99" s="34"/>
      <c r="X99" s="34"/>
      <c r="Y99" s="34"/>
      <c r="Z99" s="34"/>
      <c r="AA99" s="34"/>
      <c r="AB99" s="34"/>
      <c r="AC99" s="34"/>
      <c r="AD99" s="34"/>
      <c r="AE99" s="34"/>
    </row>
    <row r="100" spans="1:31" ht="11.25" hidden="1"/>
    <row r="101" spans="1:31" ht="11.25" hidden="1"/>
    <row r="102" spans="1:31" ht="11.25" hidden="1"/>
    <row r="103" spans="1:31" s="2" customFormat="1" ht="6.95" customHeight="1">
      <c r="A103" s="34"/>
      <c r="B103" s="56"/>
      <c r="C103" s="57"/>
      <c r="D103" s="57"/>
      <c r="E103" s="57"/>
      <c r="F103" s="57"/>
      <c r="G103" s="57"/>
      <c r="H103" s="57"/>
      <c r="I103" s="155"/>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117</v>
      </c>
      <c r="D104" s="36"/>
      <c r="E104" s="36"/>
      <c r="F104" s="36"/>
      <c r="G104" s="36"/>
      <c r="H104" s="36"/>
      <c r="I104" s="115"/>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115"/>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115"/>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14" t="str">
        <f>E7</f>
        <v>Oprava trati v úseku Malešov - Zruč n. Sázavou</v>
      </c>
      <c r="F107" s="315"/>
      <c r="G107" s="315"/>
      <c r="H107" s="315"/>
      <c r="I107" s="115"/>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105</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66" t="str">
        <f>E9</f>
        <v>O7 - VRN</v>
      </c>
      <c r="F109" s="316"/>
      <c r="G109" s="316"/>
      <c r="H109" s="316"/>
      <c r="I109" s="115"/>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117" t="s">
        <v>22</v>
      </c>
      <c r="J111" s="66" t="str">
        <f>IF(J12="","",J12)</f>
        <v>13. 1. 2020</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 Toláš Josef</v>
      </c>
      <c r="G113" s="36"/>
      <c r="H113" s="36"/>
      <c r="I113" s="117"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117"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10" customFormat="1" ht="29.25" customHeight="1">
      <c r="A116" s="168"/>
      <c r="B116" s="169"/>
      <c r="C116" s="170" t="s">
        <v>118</v>
      </c>
      <c r="D116" s="171" t="s">
        <v>60</v>
      </c>
      <c r="E116" s="171" t="s">
        <v>56</v>
      </c>
      <c r="F116" s="171" t="s">
        <v>57</v>
      </c>
      <c r="G116" s="171" t="s">
        <v>119</v>
      </c>
      <c r="H116" s="171" t="s">
        <v>120</v>
      </c>
      <c r="I116" s="172" t="s">
        <v>121</v>
      </c>
      <c r="J116" s="171" t="s">
        <v>109</v>
      </c>
      <c r="K116" s="173" t="s">
        <v>122</v>
      </c>
      <c r="L116" s="174"/>
      <c r="M116" s="75" t="s">
        <v>1</v>
      </c>
      <c r="N116" s="76" t="s">
        <v>39</v>
      </c>
      <c r="O116" s="76" t="s">
        <v>123</v>
      </c>
      <c r="P116" s="76" t="s">
        <v>124</v>
      </c>
      <c r="Q116" s="76" t="s">
        <v>125</v>
      </c>
      <c r="R116" s="76" t="s">
        <v>126</v>
      </c>
      <c r="S116" s="76" t="s">
        <v>127</v>
      </c>
      <c r="T116" s="77" t="s">
        <v>128</v>
      </c>
      <c r="U116" s="168"/>
      <c r="V116" s="168"/>
      <c r="W116" s="168"/>
      <c r="X116" s="168"/>
      <c r="Y116" s="168"/>
      <c r="Z116" s="168"/>
      <c r="AA116" s="168"/>
      <c r="AB116" s="168"/>
      <c r="AC116" s="168"/>
      <c r="AD116" s="168"/>
      <c r="AE116" s="168"/>
    </row>
    <row r="117" spans="1:65" s="2" customFormat="1" ht="22.9" customHeight="1">
      <c r="A117" s="34"/>
      <c r="B117" s="35"/>
      <c r="C117" s="82" t="s">
        <v>129</v>
      </c>
      <c r="D117" s="36"/>
      <c r="E117" s="36"/>
      <c r="F117" s="36"/>
      <c r="G117" s="36"/>
      <c r="H117" s="36"/>
      <c r="I117" s="115"/>
      <c r="J117" s="175">
        <f>BK117</f>
        <v>0</v>
      </c>
      <c r="K117" s="36"/>
      <c r="L117" s="39"/>
      <c r="M117" s="78"/>
      <c r="N117" s="176"/>
      <c r="O117" s="79"/>
      <c r="P117" s="177">
        <f>P118</f>
        <v>0</v>
      </c>
      <c r="Q117" s="79"/>
      <c r="R117" s="177">
        <f>R118</f>
        <v>0</v>
      </c>
      <c r="S117" s="79"/>
      <c r="T117" s="178">
        <f>T118</f>
        <v>0</v>
      </c>
      <c r="U117" s="34"/>
      <c r="V117" s="34"/>
      <c r="W117" s="34"/>
      <c r="X117" s="34"/>
      <c r="Y117" s="34"/>
      <c r="Z117" s="34"/>
      <c r="AA117" s="34"/>
      <c r="AB117" s="34"/>
      <c r="AC117" s="34"/>
      <c r="AD117" s="34"/>
      <c r="AE117" s="34"/>
      <c r="AT117" s="17" t="s">
        <v>74</v>
      </c>
      <c r="AU117" s="17" t="s">
        <v>111</v>
      </c>
      <c r="BK117" s="179">
        <f>BK118</f>
        <v>0</v>
      </c>
    </row>
    <row r="118" spans="1:65" s="11" customFormat="1" ht="25.9" customHeight="1">
      <c r="B118" s="180"/>
      <c r="C118" s="181"/>
      <c r="D118" s="182" t="s">
        <v>74</v>
      </c>
      <c r="E118" s="183" t="s">
        <v>102</v>
      </c>
      <c r="F118" s="183" t="s">
        <v>673</v>
      </c>
      <c r="G118" s="181"/>
      <c r="H118" s="181"/>
      <c r="I118" s="184"/>
      <c r="J118" s="185">
        <f>BK118</f>
        <v>0</v>
      </c>
      <c r="K118" s="181"/>
      <c r="L118" s="186"/>
      <c r="M118" s="187"/>
      <c r="N118" s="188"/>
      <c r="O118" s="188"/>
      <c r="P118" s="189">
        <f>SUM(P119:P151)</f>
        <v>0</v>
      </c>
      <c r="Q118" s="188"/>
      <c r="R118" s="189">
        <f>SUM(R119:R151)</f>
        <v>0</v>
      </c>
      <c r="S118" s="188"/>
      <c r="T118" s="190">
        <f>SUM(T119:T151)</f>
        <v>0</v>
      </c>
      <c r="AR118" s="191" t="s">
        <v>171</v>
      </c>
      <c r="AT118" s="192" t="s">
        <v>74</v>
      </c>
      <c r="AU118" s="192" t="s">
        <v>75</v>
      </c>
      <c r="AY118" s="191" t="s">
        <v>132</v>
      </c>
      <c r="BK118" s="193">
        <f>SUM(BK119:BK151)</f>
        <v>0</v>
      </c>
    </row>
    <row r="119" spans="1:65" s="2" customFormat="1" ht="21.75" customHeight="1">
      <c r="A119" s="34"/>
      <c r="B119" s="35"/>
      <c r="C119" s="244" t="s">
        <v>83</v>
      </c>
      <c r="D119" s="244" t="s">
        <v>441</v>
      </c>
      <c r="E119" s="245" t="s">
        <v>1607</v>
      </c>
      <c r="F119" s="246" t="s">
        <v>1608</v>
      </c>
      <c r="G119" s="247" t="s">
        <v>149</v>
      </c>
      <c r="H119" s="248">
        <v>7</v>
      </c>
      <c r="I119" s="249"/>
      <c r="J119" s="250">
        <f>ROUND(I119*H119,2)</f>
        <v>0</v>
      </c>
      <c r="K119" s="246" t="s">
        <v>137</v>
      </c>
      <c r="L119" s="39"/>
      <c r="M119" s="251" t="s">
        <v>1</v>
      </c>
      <c r="N119" s="252" t="s">
        <v>40</v>
      </c>
      <c r="O119" s="71"/>
      <c r="P119" s="204">
        <f>O119*H119</f>
        <v>0</v>
      </c>
      <c r="Q119" s="204">
        <v>0</v>
      </c>
      <c r="R119" s="204">
        <f>Q119*H119</f>
        <v>0</v>
      </c>
      <c r="S119" s="204">
        <v>0</v>
      </c>
      <c r="T119" s="205">
        <f>S119*H119</f>
        <v>0</v>
      </c>
      <c r="U119" s="34"/>
      <c r="V119" s="34"/>
      <c r="W119" s="34"/>
      <c r="X119" s="34"/>
      <c r="Y119" s="34"/>
      <c r="Z119" s="34"/>
      <c r="AA119" s="34"/>
      <c r="AB119" s="34"/>
      <c r="AC119" s="34"/>
      <c r="AD119" s="34"/>
      <c r="AE119" s="34"/>
      <c r="AR119" s="206" t="s">
        <v>139</v>
      </c>
      <c r="AT119" s="206" t="s">
        <v>441</v>
      </c>
      <c r="AU119" s="206" t="s">
        <v>83</v>
      </c>
      <c r="AY119" s="17" t="s">
        <v>132</v>
      </c>
      <c r="BE119" s="207">
        <f>IF(N119="základní",J119,0)</f>
        <v>0</v>
      </c>
      <c r="BF119" s="207">
        <f>IF(N119="snížená",J119,0)</f>
        <v>0</v>
      </c>
      <c r="BG119" s="207">
        <f>IF(N119="zákl. přenesená",J119,0)</f>
        <v>0</v>
      </c>
      <c r="BH119" s="207">
        <f>IF(N119="sníž. přenesená",J119,0)</f>
        <v>0</v>
      </c>
      <c r="BI119" s="207">
        <f>IF(N119="nulová",J119,0)</f>
        <v>0</v>
      </c>
      <c r="BJ119" s="17" t="s">
        <v>83</v>
      </c>
      <c r="BK119" s="207">
        <f>ROUND(I119*H119,2)</f>
        <v>0</v>
      </c>
      <c r="BL119" s="17" t="s">
        <v>139</v>
      </c>
      <c r="BM119" s="206" t="s">
        <v>1609</v>
      </c>
    </row>
    <row r="120" spans="1:65" s="2" customFormat="1" ht="19.5">
      <c r="A120" s="34"/>
      <c r="B120" s="35"/>
      <c r="C120" s="36"/>
      <c r="D120" s="208" t="s">
        <v>141</v>
      </c>
      <c r="E120" s="36"/>
      <c r="F120" s="209" t="s">
        <v>1608</v>
      </c>
      <c r="G120" s="36"/>
      <c r="H120" s="36"/>
      <c r="I120" s="115"/>
      <c r="J120" s="36"/>
      <c r="K120" s="36"/>
      <c r="L120" s="39"/>
      <c r="M120" s="210"/>
      <c r="N120" s="211"/>
      <c r="O120" s="71"/>
      <c r="P120" s="71"/>
      <c r="Q120" s="71"/>
      <c r="R120" s="71"/>
      <c r="S120" s="71"/>
      <c r="T120" s="72"/>
      <c r="U120" s="34"/>
      <c r="V120" s="34"/>
      <c r="W120" s="34"/>
      <c r="X120" s="34"/>
      <c r="Y120" s="34"/>
      <c r="Z120" s="34"/>
      <c r="AA120" s="34"/>
      <c r="AB120" s="34"/>
      <c r="AC120" s="34"/>
      <c r="AD120" s="34"/>
      <c r="AE120" s="34"/>
      <c r="AT120" s="17" t="s">
        <v>141</v>
      </c>
      <c r="AU120" s="17" t="s">
        <v>83</v>
      </c>
    </row>
    <row r="121" spans="1:65" s="13" customFormat="1" ht="11.25">
      <c r="B121" s="222"/>
      <c r="C121" s="223"/>
      <c r="D121" s="208" t="s">
        <v>142</v>
      </c>
      <c r="E121" s="224" t="s">
        <v>1</v>
      </c>
      <c r="F121" s="225" t="s">
        <v>185</v>
      </c>
      <c r="G121" s="223"/>
      <c r="H121" s="226">
        <v>7</v>
      </c>
      <c r="I121" s="227"/>
      <c r="J121" s="223"/>
      <c r="K121" s="223"/>
      <c r="L121" s="228"/>
      <c r="M121" s="229"/>
      <c r="N121" s="230"/>
      <c r="O121" s="230"/>
      <c r="P121" s="230"/>
      <c r="Q121" s="230"/>
      <c r="R121" s="230"/>
      <c r="S121" s="230"/>
      <c r="T121" s="231"/>
      <c r="AT121" s="232" t="s">
        <v>142</v>
      </c>
      <c r="AU121" s="232" t="s">
        <v>83</v>
      </c>
      <c r="AV121" s="13" t="s">
        <v>85</v>
      </c>
      <c r="AW121" s="13" t="s">
        <v>31</v>
      </c>
      <c r="AX121" s="13" t="s">
        <v>75</v>
      </c>
      <c r="AY121" s="232" t="s">
        <v>132</v>
      </c>
    </row>
    <row r="122" spans="1:65" s="14" customFormat="1" ht="11.25">
      <c r="B122" s="233"/>
      <c r="C122" s="234"/>
      <c r="D122" s="208" t="s">
        <v>142</v>
      </c>
      <c r="E122" s="235" t="s">
        <v>1</v>
      </c>
      <c r="F122" s="236" t="s">
        <v>145</v>
      </c>
      <c r="G122" s="234"/>
      <c r="H122" s="237">
        <v>7</v>
      </c>
      <c r="I122" s="238"/>
      <c r="J122" s="234"/>
      <c r="K122" s="234"/>
      <c r="L122" s="239"/>
      <c r="M122" s="240"/>
      <c r="N122" s="241"/>
      <c r="O122" s="241"/>
      <c r="P122" s="241"/>
      <c r="Q122" s="241"/>
      <c r="R122" s="241"/>
      <c r="S122" s="241"/>
      <c r="T122" s="242"/>
      <c r="AT122" s="243" t="s">
        <v>142</v>
      </c>
      <c r="AU122" s="243" t="s">
        <v>83</v>
      </c>
      <c r="AV122" s="14" t="s">
        <v>139</v>
      </c>
      <c r="AW122" s="14" t="s">
        <v>31</v>
      </c>
      <c r="AX122" s="14" t="s">
        <v>83</v>
      </c>
      <c r="AY122" s="243" t="s">
        <v>132</v>
      </c>
    </row>
    <row r="123" spans="1:65" s="2" customFormat="1" ht="21.75" customHeight="1">
      <c r="A123" s="34"/>
      <c r="B123" s="35"/>
      <c r="C123" s="244" t="s">
        <v>85</v>
      </c>
      <c r="D123" s="244" t="s">
        <v>441</v>
      </c>
      <c r="E123" s="245" t="s">
        <v>1610</v>
      </c>
      <c r="F123" s="246" t="s">
        <v>1611</v>
      </c>
      <c r="G123" s="247" t="s">
        <v>149</v>
      </c>
      <c r="H123" s="248">
        <v>1</v>
      </c>
      <c r="I123" s="249"/>
      <c r="J123" s="250">
        <f>ROUND(I123*H123,2)</f>
        <v>0</v>
      </c>
      <c r="K123" s="246" t="s">
        <v>137</v>
      </c>
      <c r="L123" s="39"/>
      <c r="M123" s="251" t="s">
        <v>1</v>
      </c>
      <c r="N123" s="252" t="s">
        <v>40</v>
      </c>
      <c r="O123" s="71"/>
      <c r="P123" s="204">
        <f>O123*H123</f>
        <v>0</v>
      </c>
      <c r="Q123" s="204">
        <v>0</v>
      </c>
      <c r="R123" s="204">
        <f>Q123*H123</f>
        <v>0</v>
      </c>
      <c r="S123" s="204">
        <v>0</v>
      </c>
      <c r="T123" s="205">
        <f>S123*H123</f>
        <v>0</v>
      </c>
      <c r="U123" s="34"/>
      <c r="V123" s="34"/>
      <c r="W123" s="34"/>
      <c r="X123" s="34"/>
      <c r="Y123" s="34"/>
      <c r="Z123" s="34"/>
      <c r="AA123" s="34"/>
      <c r="AB123" s="34"/>
      <c r="AC123" s="34"/>
      <c r="AD123" s="34"/>
      <c r="AE123" s="34"/>
      <c r="AR123" s="206" t="s">
        <v>139</v>
      </c>
      <c r="AT123" s="206" t="s">
        <v>441</v>
      </c>
      <c r="AU123" s="206" t="s">
        <v>83</v>
      </c>
      <c r="AY123" s="17" t="s">
        <v>132</v>
      </c>
      <c r="BE123" s="207">
        <f>IF(N123="základní",J123,0)</f>
        <v>0</v>
      </c>
      <c r="BF123" s="207">
        <f>IF(N123="snížená",J123,0)</f>
        <v>0</v>
      </c>
      <c r="BG123" s="207">
        <f>IF(N123="zákl. přenesená",J123,0)</f>
        <v>0</v>
      </c>
      <c r="BH123" s="207">
        <f>IF(N123="sníž. přenesená",J123,0)</f>
        <v>0</v>
      </c>
      <c r="BI123" s="207">
        <f>IF(N123="nulová",J123,0)</f>
        <v>0</v>
      </c>
      <c r="BJ123" s="17" t="s">
        <v>83</v>
      </c>
      <c r="BK123" s="207">
        <f>ROUND(I123*H123,2)</f>
        <v>0</v>
      </c>
      <c r="BL123" s="17" t="s">
        <v>139</v>
      </c>
      <c r="BM123" s="206" t="s">
        <v>1612</v>
      </c>
    </row>
    <row r="124" spans="1:65" s="2" customFormat="1" ht="11.25">
      <c r="A124" s="34"/>
      <c r="B124" s="35"/>
      <c r="C124" s="36"/>
      <c r="D124" s="208" t="s">
        <v>141</v>
      </c>
      <c r="E124" s="36"/>
      <c r="F124" s="209" t="s">
        <v>1611</v>
      </c>
      <c r="G124" s="36"/>
      <c r="H124" s="36"/>
      <c r="I124" s="115"/>
      <c r="J124" s="36"/>
      <c r="K124" s="36"/>
      <c r="L124" s="39"/>
      <c r="M124" s="210"/>
      <c r="N124" s="211"/>
      <c r="O124" s="71"/>
      <c r="P124" s="71"/>
      <c r="Q124" s="71"/>
      <c r="R124" s="71"/>
      <c r="S124" s="71"/>
      <c r="T124" s="72"/>
      <c r="U124" s="34"/>
      <c r="V124" s="34"/>
      <c r="W124" s="34"/>
      <c r="X124" s="34"/>
      <c r="Y124" s="34"/>
      <c r="Z124" s="34"/>
      <c r="AA124" s="34"/>
      <c r="AB124" s="34"/>
      <c r="AC124" s="34"/>
      <c r="AD124" s="34"/>
      <c r="AE124" s="34"/>
      <c r="AT124" s="17" t="s">
        <v>141</v>
      </c>
      <c r="AU124" s="17" t="s">
        <v>83</v>
      </c>
    </row>
    <row r="125" spans="1:65" s="13" customFormat="1" ht="11.25">
      <c r="B125" s="222"/>
      <c r="C125" s="223"/>
      <c r="D125" s="208" t="s">
        <v>142</v>
      </c>
      <c r="E125" s="224" t="s">
        <v>1</v>
      </c>
      <c r="F125" s="225" t="s">
        <v>83</v>
      </c>
      <c r="G125" s="223"/>
      <c r="H125" s="226">
        <v>1</v>
      </c>
      <c r="I125" s="227"/>
      <c r="J125" s="223"/>
      <c r="K125" s="223"/>
      <c r="L125" s="228"/>
      <c r="M125" s="229"/>
      <c r="N125" s="230"/>
      <c r="O125" s="230"/>
      <c r="P125" s="230"/>
      <c r="Q125" s="230"/>
      <c r="R125" s="230"/>
      <c r="S125" s="230"/>
      <c r="T125" s="231"/>
      <c r="AT125" s="232" t="s">
        <v>142</v>
      </c>
      <c r="AU125" s="232" t="s">
        <v>83</v>
      </c>
      <c r="AV125" s="13" t="s">
        <v>85</v>
      </c>
      <c r="AW125" s="13" t="s">
        <v>31</v>
      </c>
      <c r="AX125" s="13" t="s">
        <v>75</v>
      </c>
      <c r="AY125" s="232" t="s">
        <v>132</v>
      </c>
    </row>
    <row r="126" spans="1:65" s="14" customFormat="1" ht="11.25">
      <c r="B126" s="233"/>
      <c r="C126" s="234"/>
      <c r="D126" s="208" t="s">
        <v>142</v>
      </c>
      <c r="E126" s="235" t="s">
        <v>1</v>
      </c>
      <c r="F126" s="236" t="s">
        <v>145</v>
      </c>
      <c r="G126" s="234"/>
      <c r="H126" s="237">
        <v>1</v>
      </c>
      <c r="I126" s="238"/>
      <c r="J126" s="234"/>
      <c r="K126" s="234"/>
      <c r="L126" s="239"/>
      <c r="M126" s="240"/>
      <c r="N126" s="241"/>
      <c r="O126" s="241"/>
      <c r="P126" s="241"/>
      <c r="Q126" s="241"/>
      <c r="R126" s="241"/>
      <c r="S126" s="241"/>
      <c r="T126" s="242"/>
      <c r="AT126" s="243" t="s">
        <v>142</v>
      </c>
      <c r="AU126" s="243" t="s">
        <v>83</v>
      </c>
      <c r="AV126" s="14" t="s">
        <v>139</v>
      </c>
      <c r="AW126" s="14" t="s">
        <v>31</v>
      </c>
      <c r="AX126" s="14" t="s">
        <v>83</v>
      </c>
      <c r="AY126" s="243" t="s">
        <v>132</v>
      </c>
    </row>
    <row r="127" spans="1:65" s="2" customFormat="1" ht="21.75" customHeight="1">
      <c r="A127" s="34"/>
      <c r="B127" s="35"/>
      <c r="C127" s="244" t="s">
        <v>152</v>
      </c>
      <c r="D127" s="244" t="s">
        <v>441</v>
      </c>
      <c r="E127" s="245" t="s">
        <v>1613</v>
      </c>
      <c r="F127" s="246" t="s">
        <v>1614</v>
      </c>
      <c r="G127" s="247" t="s">
        <v>149</v>
      </c>
      <c r="H127" s="248">
        <v>1</v>
      </c>
      <c r="I127" s="249"/>
      <c r="J127" s="250">
        <f>ROUND(I127*H127,2)</f>
        <v>0</v>
      </c>
      <c r="K127" s="246" t="s">
        <v>137</v>
      </c>
      <c r="L127" s="39"/>
      <c r="M127" s="251" t="s">
        <v>1</v>
      </c>
      <c r="N127" s="252" t="s">
        <v>40</v>
      </c>
      <c r="O127" s="71"/>
      <c r="P127" s="204">
        <f>O127*H127</f>
        <v>0</v>
      </c>
      <c r="Q127" s="204">
        <v>0</v>
      </c>
      <c r="R127" s="204">
        <f>Q127*H127</f>
        <v>0</v>
      </c>
      <c r="S127" s="204">
        <v>0</v>
      </c>
      <c r="T127" s="205">
        <f>S127*H127</f>
        <v>0</v>
      </c>
      <c r="U127" s="34"/>
      <c r="V127" s="34"/>
      <c r="W127" s="34"/>
      <c r="X127" s="34"/>
      <c r="Y127" s="34"/>
      <c r="Z127" s="34"/>
      <c r="AA127" s="34"/>
      <c r="AB127" s="34"/>
      <c r="AC127" s="34"/>
      <c r="AD127" s="34"/>
      <c r="AE127" s="34"/>
      <c r="AR127" s="206" t="s">
        <v>139</v>
      </c>
      <c r="AT127" s="206" t="s">
        <v>441</v>
      </c>
      <c r="AU127" s="206" t="s">
        <v>83</v>
      </c>
      <c r="AY127" s="17" t="s">
        <v>132</v>
      </c>
      <c r="BE127" s="207">
        <f>IF(N127="základní",J127,0)</f>
        <v>0</v>
      </c>
      <c r="BF127" s="207">
        <f>IF(N127="snížená",J127,0)</f>
        <v>0</v>
      </c>
      <c r="BG127" s="207">
        <f>IF(N127="zákl. přenesená",J127,0)</f>
        <v>0</v>
      </c>
      <c r="BH127" s="207">
        <f>IF(N127="sníž. přenesená",J127,0)</f>
        <v>0</v>
      </c>
      <c r="BI127" s="207">
        <f>IF(N127="nulová",J127,0)</f>
        <v>0</v>
      </c>
      <c r="BJ127" s="17" t="s">
        <v>83</v>
      </c>
      <c r="BK127" s="207">
        <f>ROUND(I127*H127,2)</f>
        <v>0</v>
      </c>
      <c r="BL127" s="17" t="s">
        <v>139</v>
      </c>
      <c r="BM127" s="206" t="s">
        <v>1615</v>
      </c>
    </row>
    <row r="128" spans="1:65" s="2" customFormat="1" ht="11.25">
      <c r="A128" s="34"/>
      <c r="B128" s="35"/>
      <c r="C128" s="36"/>
      <c r="D128" s="208" t="s">
        <v>141</v>
      </c>
      <c r="E128" s="36"/>
      <c r="F128" s="209" t="s">
        <v>1614</v>
      </c>
      <c r="G128" s="36"/>
      <c r="H128" s="36"/>
      <c r="I128" s="115"/>
      <c r="J128" s="36"/>
      <c r="K128" s="36"/>
      <c r="L128" s="39"/>
      <c r="M128" s="210"/>
      <c r="N128" s="211"/>
      <c r="O128" s="71"/>
      <c r="P128" s="71"/>
      <c r="Q128" s="71"/>
      <c r="R128" s="71"/>
      <c r="S128" s="71"/>
      <c r="T128" s="72"/>
      <c r="U128" s="34"/>
      <c r="V128" s="34"/>
      <c r="W128" s="34"/>
      <c r="X128" s="34"/>
      <c r="Y128" s="34"/>
      <c r="Z128" s="34"/>
      <c r="AA128" s="34"/>
      <c r="AB128" s="34"/>
      <c r="AC128" s="34"/>
      <c r="AD128" s="34"/>
      <c r="AE128" s="34"/>
      <c r="AT128" s="17" t="s">
        <v>141</v>
      </c>
      <c r="AU128" s="17" t="s">
        <v>83</v>
      </c>
    </row>
    <row r="129" spans="1:65" s="13" customFormat="1" ht="11.25">
      <c r="B129" s="222"/>
      <c r="C129" s="223"/>
      <c r="D129" s="208" t="s">
        <v>142</v>
      </c>
      <c r="E129" s="224" t="s">
        <v>1</v>
      </c>
      <c r="F129" s="225" t="s">
        <v>83</v>
      </c>
      <c r="G129" s="223"/>
      <c r="H129" s="226">
        <v>1</v>
      </c>
      <c r="I129" s="227"/>
      <c r="J129" s="223"/>
      <c r="K129" s="223"/>
      <c r="L129" s="228"/>
      <c r="M129" s="229"/>
      <c r="N129" s="230"/>
      <c r="O129" s="230"/>
      <c r="P129" s="230"/>
      <c r="Q129" s="230"/>
      <c r="R129" s="230"/>
      <c r="S129" s="230"/>
      <c r="T129" s="231"/>
      <c r="AT129" s="232" t="s">
        <v>142</v>
      </c>
      <c r="AU129" s="232" t="s">
        <v>83</v>
      </c>
      <c r="AV129" s="13" t="s">
        <v>85</v>
      </c>
      <c r="AW129" s="13" t="s">
        <v>31</v>
      </c>
      <c r="AX129" s="13" t="s">
        <v>75</v>
      </c>
      <c r="AY129" s="232" t="s">
        <v>132</v>
      </c>
    </row>
    <row r="130" spans="1:65" s="14" customFormat="1" ht="11.25">
      <c r="B130" s="233"/>
      <c r="C130" s="234"/>
      <c r="D130" s="208" t="s">
        <v>142</v>
      </c>
      <c r="E130" s="235" t="s">
        <v>1</v>
      </c>
      <c r="F130" s="236" t="s">
        <v>145</v>
      </c>
      <c r="G130" s="234"/>
      <c r="H130" s="237">
        <v>1</v>
      </c>
      <c r="I130" s="238"/>
      <c r="J130" s="234"/>
      <c r="K130" s="234"/>
      <c r="L130" s="239"/>
      <c r="M130" s="240"/>
      <c r="N130" s="241"/>
      <c r="O130" s="241"/>
      <c r="P130" s="241"/>
      <c r="Q130" s="241"/>
      <c r="R130" s="241"/>
      <c r="S130" s="241"/>
      <c r="T130" s="242"/>
      <c r="AT130" s="243" t="s">
        <v>142</v>
      </c>
      <c r="AU130" s="243" t="s">
        <v>83</v>
      </c>
      <c r="AV130" s="14" t="s">
        <v>139</v>
      </c>
      <c r="AW130" s="14" t="s">
        <v>31</v>
      </c>
      <c r="AX130" s="14" t="s">
        <v>83</v>
      </c>
      <c r="AY130" s="243" t="s">
        <v>132</v>
      </c>
    </row>
    <row r="131" spans="1:65" s="2" customFormat="1" ht="21.75" customHeight="1">
      <c r="A131" s="34"/>
      <c r="B131" s="35"/>
      <c r="C131" s="244" t="s">
        <v>139</v>
      </c>
      <c r="D131" s="244" t="s">
        <v>441</v>
      </c>
      <c r="E131" s="245" t="s">
        <v>1616</v>
      </c>
      <c r="F131" s="246" t="s">
        <v>1617</v>
      </c>
      <c r="G131" s="247" t="s">
        <v>1618</v>
      </c>
      <c r="H131" s="248">
        <v>70</v>
      </c>
      <c r="I131" s="249"/>
      <c r="J131" s="250">
        <f>ROUND(I131*H131,2)</f>
        <v>0</v>
      </c>
      <c r="K131" s="246" t="s">
        <v>137</v>
      </c>
      <c r="L131" s="39"/>
      <c r="M131" s="251" t="s">
        <v>1</v>
      </c>
      <c r="N131" s="252" t="s">
        <v>40</v>
      </c>
      <c r="O131" s="71"/>
      <c r="P131" s="204">
        <f>O131*H131</f>
        <v>0</v>
      </c>
      <c r="Q131" s="204">
        <v>0</v>
      </c>
      <c r="R131" s="204">
        <f>Q131*H131</f>
        <v>0</v>
      </c>
      <c r="S131" s="204">
        <v>0</v>
      </c>
      <c r="T131" s="205">
        <f>S131*H131</f>
        <v>0</v>
      </c>
      <c r="U131" s="34"/>
      <c r="V131" s="34"/>
      <c r="W131" s="34"/>
      <c r="X131" s="34"/>
      <c r="Y131" s="34"/>
      <c r="Z131" s="34"/>
      <c r="AA131" s="34"/>
      <c r="AB131" s="34"/>
      <c r="AC131" s="34"/>
      <c r="AD131" s="34"/>
      <c r="AE131" s="34"/>
      <c r="AR131" s="206" t="s">
        <v>1564</v>
      </c>
      <c r="AT131" s="206" t="s">
        <v>441</v>
      </c>
      <c r="AU131" s="206" t="s">
        <v>83</v>
      </c>
      <c r="AY131" s="17" t="s">
        <v>132</v>
      </c>
      <c r="BE131" s="207">
        <f>IF(N131="základní",J131,0)</f>
        <v>0</v>
      </c>
      <c r="BF131" s="207">
        <f>IF(N131="snížená",J131,0)</f>
        <v>0</v>
      </c>
      <c r="BG131" s="207">
        <f>IF(N131="zákl. přenesená",J131,0)</f>
        <v>0</v>
      </c>
      <c r="BH131" s="207">
        <f>IF(N131="sníž. přenesená",J131,0)</f>
        <v>0</v>
      </c>
      <c r="BI131" s="207">
        <f>IF(N131="nulová",J131,0)</f>
        <v>0</v>
      </c>
      <c r="BJ131" s="17" t="s">
        <v>83</v>
      </c>
      <c r="BK131" s="207">
        <f>ROUND(I131*H131,2)</f>
        <v>0</v>
      </c>
      <c r="BL131" s="17" t="s">
        <v>1564</v>
      </c>
      <c r="BM131" s="206" t="s">
        <v>1619</v>
      </c>
    </row>
    <row r="132" spans="1:65" s="2" customFormat="1" ht="48.75">
      <c r="A132" s="34"/>
      <c r="B132" s="35"/>
      <c r="C132" s="36"/>
      <c r="D132" s="208" t="s">
        <v>141</v>
      </c>
      <c r="E132" s="36"/>
      <c r="F132" s="209" t="s">
        <v>1620</v>
      </c>
      <c r="G132" s="36"/>
      <c r="H132" s="36"/>
      <c r="I132" s="115"/>
      <c r="J132" s="36"/>
      <c r="K132" s="36"/>
      <c r="L132" s="39"/>
      <c r="M132" s="210"/>
      <c r="N132" s="211"/>
      <c r="O132" s="71"/>
      <c r="P132" s="71"/>
      <c r="Q132" s="71"/>
      <c r="R132" s="71"/>
      <c r="S132" s="71"/>
      <c r="T132" s="72"/>
      <c r="U132" s="34"/>
      <c r="V132" s="34"/>
      <c r="W132" s="34"/>
      <c r="X132" s="34"/>
      <c r="Y132" s="34"/>
      <c r="Z132" s="34"/>
      <c r="AA132" s="34"/>
      <c r="AB132" s="34"/>
      <c r="AC132" s="34"/>
      <c r="AD132" s="34"/>
      <c r="AE132" s="34"/>
      <c r="AT132" s="17" t="s">
        <v>141</v>
      </c>
      <c r="AU132" s="17" t="s">
        <v>83</v>
      </c>
    </row>
    <row r="133" spans="1:65" s="13" customFormat="1" ht="11.25">
      <c r="B133" s="222"/>
      <c r="C133" s="223"/>
      <c r="D133" s="208" t="s">
        <v>142</v>
      </c>
      <c r="E133" s="224" t="s">
        <v>1</v>
      </c>
      <c r="F133" s="225" t="s">
        <v>509</v>
      </c>
      <c r="G133" s="223"/>
      <c r="H133" s="226">
        <v>70</v>
      </c>
      <c r="I133" s="227"/>
      <c r="J133" s="223"/>
      <c r="K133" s="223"/>
      <c r="L133" s="228"/>
      <c r="M133" s="229"/>
      <c r="N133" s="230"/>
      <c r="O133" s="230"/>
      <c r="P133" s="230"/>
      <c r="Q133" s="230"/>
      <c r="R133" s="230"/>
      <c r="S133" s="230"/>
      <c r="T133" s="231"/>
      <c r="AT133" s="232" t="s">
        <v>142</v>
      </c>
      <c r="AU133" s="232" t="s">
        <v>83</v>
      </c>
      <c r="AV133" s="13" t="s">
        <v>85</v>
      </c>
      <c r="AW133" s="13" t="s">
        <v>31</v>
      </c>
      <c r="AX133" s="13" t="s">
        <v>75</v>
      </c>
      <c r="AY133" s="232" t="s">
        <v>132</v>
      </c>
    </row>
    <row r="134" spans="1:65" s="14" customFormat="1" ht="11.25">
      <c r="B134" s="233"/>
      <c r="C134" s="234"/>
      <c r="D134" s="208" t="s">
        <v>142</v>
      </c>
      <c r="E134" s="235" t="s">
        <v>1</v>
      </c>
      <c r="F134" s="236" t="s">
        <v>145</v>
      </c>
      <c r="G134" s="234"/>
      <c r="H134" s="237">
        <v>70</v>
      </c>
      <c r="I134" s="238"/>
      <c r="J134" s="234"/>
      <c r="K134" s="234"/>
      <c r="L134" s="239"/>
      <c r="M134" s="240"/>
      <c r="N134" s="241"/>
      <c r="O134" s="241"/>
      <c r="P134" s="241"/>
      <c r="Q134" s="241"/>
      <c r="R134" s="241"/>
      <c r="S134" s="241"/>
      <c r="T134" s="242"/>
      <c r="AT134" s="243" t="s">
        <v>142</v>
      </c>
      <c r="AU134" s="243" t="s">
        <v>83</v>
      </c>
      <c r="AV134" s="14" t="s">
        <v>139</v>
      </c>
      <c r="AW134" s="14" t="s">
        <v>31</v>
      </c>
      <c r="AX134" s="14" t="s">
        <v>83</v>
      </c>
      <c r="AY134" s="243" t="s">
        <v>132</v>
      </c>
    </row>
    <row r="135" spans="1:65" s="2" customFormat="1" ht="21.75" customHeight="1">
      <c r="A135" s="34"/>
      <c r="B135" s="35"/>
      <c r="C135" s="244" t="s">
        <v>171</v>
      </c>
      <c r="D135" s="244" t="s">
        <v>441</v>
      </c>
      <c r="E135" s="245" t="s">
        <v>1621</v>
      </c>
      <c r="F135" s="246" t="s">
        <v>1622</v>
      </c>
      <c r="G135" s="247" t="s">
        <v>149</v>
      </c>
      <c r="H135" s="248">
        <v>2</v>
      </c>
      <c r="I135" s="249"/>
      <c r="J135" s="250">
        <f>ROUND(I135*H135,2)</f>
        <v>0</v>
      </c>
      <c r="K135" s="246" t="s">
        <v>137</v>
      </c>
      <c r="L135" s="39"/>
      <c r="M135" s="251" t="s">
        <v>1</v>
      </c>
      <c r="N135" s="252" t="s">
        <v>40</v>
      </c>
      <c r="O135" s="71"/>
      <c r="P135" s="204">
        <f>O135*H135</f>
        <v>0</v>
      </c>
      <c r="Q135" s="204">
        <v>0</v>
      </c>
      <c r="R135" s="204">
        <f>Q135*H135</f>
        <v>0</v>
      </c>
      <c r="S135" s="204">
        <v>0</v>
      </c>
      <c r="T135" s="205">
        <f>S135*H135</f>
        <v>0</v>
      </c>
      <c r="U135" s="34"/>
      <c r="V135" s="34"/>
      <c r="W135" s="34"/>
      <c r="X135" s="34"/>
      <c r="Y135" s="34"/>
      <c r="Z135" s="34"/>
      <c r="AA135" s="34"/>
      <c r="AB135" s="34"/>
      <c r="AC135" s="34"/>
      <c r="AD135" s="34"/>
      <c r="AE135" s="34"/>
      <c r="AR135" s="206" t="s">
        <v>139</v>
      </c>
      <c r="AT135" s="206" t="s">
        <v>441</v>
      </c>
      <c r="AU135" s="206" t="s">
        <v>83</v>
      </c>
      <c r="AY135" s="17" t="s">
        <v>132</v>
      </c>
      <c r="BE135" s="207">
        <f>IF(N135="základní",J135,0)</f>
        <v>0</v>
      </c>
      <c r="BF135" s="207">
        <f>IF(N135="snížená",J135,0)</f>
        <v>0</v>
      </c>
      <c r="BG135" s="207">
        <f>IF(N135="zákl. přenesená",J135,0)</f>
        <v>0</v>
      </c>
      <c r="BH135" s="207">
        <f>IF(N135="sníž. přenesená",J135,0)</f>
        <v>0</v>
      </c>
      <c r="BI135" s="207">
        <f>IF(N135="nulová",J135,0)</f>
        <v>0</v>
      </c>
      <c r="BJ135" s="17" t="s">
        <v>83</v>
      </c>
      <c r="BK135" s="207">
        <f>ROUND(I135*H135,2)</f>
        <v>0</v>
      </c>
      <c r="BL135" s="17" t="s">
        <v>139</v>
      </c>
      <c r="BM135" s="206" t="s">
        <v>1623</v>
      </c>
    </row>
    <row r="136" spans="1:65" s="2" customFormat="1" ht="19.5">
      <c r="A136" s="34"/>
      <c r="B136" s="35"/>
      <c r="C136" s="36"/>
      <c r="D136" s="208" t="s">
        <v>141</v>
      </c>
      <c r="E136" s="36"/>
      <c r="F136" s="209" t="s">
        <v>1622</v>
      </c>
      <c r="G136" s="36"/>
      <c r="H136" s="36"/>
      <c r="I136" s="115"/>
      <c r="J136" s="36"/>
      <c r="K136" s="36"/>
      <c r="L136" s="39"/>
      <c r="M136" s="210"/>
      <c r="N136" s="211"/>
      <c r="O136" s="71"/>
      <c r="P136" s="71"/>
      <c r="Q136" s="71"/>
      <c r="R136" s="71"/>
      <c r="S136" s="71"/>
      <c r="T136" s="72"/>
      <c r="U136" s="34"/>
      <c r="V136" s="34"/>
      <c r="W136" s="34"/>
      <c r="X136" s="34"/>
      <c r="Y136" s="34"/>
      <c r="Z136" s="34"/>
      <c r="AA136" s="34"/>
      <c r="AB136" s="34"/>
      <c r="AC136" s="34"/>
      <c r="AD136" s="34"/>
      <c r="AE136" s="34"/>
      <c r="AT136" s="17" t="s">
        <v>141</v>
      </c>
      <c r="AU136" s="17" t="s">
        <v>83</v>
      </c>
    </row>
    <row r="137" spans="1:65" s="13" customFormat="1" ht="11.25">
      <c r="B137" s="222"/>
      <c r="C137" s="223"/>
      <c r="D137" s="208" t="s">
        <v>142</v>
      </c>
      <c r="E137" s="224" t="s">
        <v>1</v>
      </c>
      <c r="F137" s="225" t="s">
        <v>83</v>
      </c>
      <c r="G137" s="223"/>
      <c r="H137" s="226">
        <v>1</v>
      </c>
      <c r="I137" s="227"/>
      <c r="J137" s="223"/>
      <c r="K137" s="223"/>
      <c r="L137" s="228"/>
      <c r="M137" s="229"/>
      <c r="N137" s="230"/>
      <c r="O137" s="230"/>
      <c r="P137" s="230"/>
      <c r="Q137" s="230"/>
      <c r="R137" s="230"/>
      <c r="S137" s="230"/>
      <c r="T137" s="231"/>
      <c r="AT137" s="232" t="s">
        <v>142</v>
      </c>
      <c r="AU137" s="232" t="s">
        <v>83</v>
      </c>
      <c r="AV137" s="13" t="s">
        <v>85</v>
      </c>
      <c r="AW137" s="13" t="s">
        <v>31</v>
      </c>
      <c r="AX137" s="13" t="s">
        <v>75</v>
      </c>
      <c r="AY137" s="232" t="s">
        <v>132</v>
      </c>
    </row>
    <row r="138" spans="1:65" s="12" customFormat="1" ht="11.25">
      <c r="B138" s="212"/>
      <c r="C138" s="213"/>
      <c r="D138" s="208" t="s">
        <v>142</v>
      </c>
      <c r="E138" s="214" t="s">
        <v>1</v>
      </c>
      <c r="F138" s="215" t="s">
        <v>1624</v>
      </c>
      <c r="G138" s="213"/>
      <c r="H138" s="214" t="s">
        <v>1</v>
      </c>
      <c r="I138" s="216"/>
      <c r="J138" s="213"/>
      <c r="K138" s="213"/>
      <c r="L138" s="217"/>
      <c r="M138" s="218"/>
      <c r="N138" s="219"/>
      <c r="O138" s="219"/>
      <c r="P138" s="219"/>
      <c r="Q138" s="219"/>
      <c r="R138" s="219"/>
      <c r="S138" s="219"/>
      <c r="T138" s="220"/>
      <c r="AT138" s="221" t="s">
        <v>142</v>
      </c>
      <c r="AU138" s="221" t="s">
        <v>83</v>
      </c>
      <c r="AV138" s="12" t="s">
        <v>83</v>
      </c>
      <c r="AW138" s="12" t="s">
        <v>31</v>
      </c>
      <c r="AX138" s="12" t="s">
        <v>75</v>
      </c>
      <c r="AY138" s="221" t="s">
        <v>132</v>
      </c>
    </row>
    <row r="139" spans="1:65" s="13" customFormat="1" ht="11.25">
      <c r="B139" s="222"/>
      <c r="C139" s="223"/>
      <c r="D139" s="208" t="s">
        <v>142</v>
      </c>
      <c r="E139" s="224" t="s">
        <v>1</v>
      </c>
      <c r="F139" s="225" t="s">
        <v>83</v>
      </c>
      <c r="G139" s="223"/>
      <c r="H139" s="226">
        <v>1</v>
      </c>
      <c r="I139" s="227"/>
      <c r="J139" s="223"/>
      <c r="K139" s="223"/>
      <c r="L139" s="228"/>
      <c r="M139" s="229"/>
      <c r="N139" s="230"/>
      <c r="O139" s="230"/>
      <c r="P139" s="230"/>
      <c r="Q139" s="230"/>
      <c r="R139" s="230"/>
      <c r="S139" s="230"/>
      <c r="T139" s="231"/>
      <c r="AT139" s="232" t="s">
        <v>142</v>
      </c>
      <c r="AU139" s="232" t="s">
        <v>83</v>
      </c>
      <c r="AV139" s="13" t="s">
        <v>85</v>
      </c>
      <c r="AW139" s="13" t="s">
        <v>31</v>
      </c>
      <c r="AX139" s="13" t="s">
        <v>75</v>
      </c>
      <c r="AY139" s="232" t="s">
        <v>132</v>
      </c>
    </row>
    <row r="140" spans="1:65" s="14" customFormat="1" ht="11.25">
      <c r="B140" s="233"/>
      <c r="C140" s="234"/>
      <c r="D140" s="208" t="s">
        <v>142</v>
      </c>
      <c r="E140" s="235" t="s">
        <v>1</v>
      </c>
      <c r="F140" s="236" t="s">
        <v>145</v>
      </c>
      <c r="G140" s="234"/>
      <c r="H140" s="237">
        <v>2</v>
      </c>
      <c r="I140" s="238"/>
      <c r="J140" s="234"/>
      <c r="K140" s="234"/>
      <c r="L140" s="239"/>
      <c r="M140" s="240"/>
      <c r="N140" s="241"/>
      <c r="O140" s="241"/>
      <c r="P140" s="241"/>
      <c r="Q140" s="241"/>
      <c r="R140" s="241"/>
      <c r="S140" s="241"/>
      <c r="T140" s="242"/>
      <c r="AT140" s="243" t="s">
        <v>142</v>
      </c>
      <c r="AU140" s="243" t="s">
        <v>83</v>
      </c>
      <c r="AV140" s="14" t="s">
        <v>139</v>
      </c>
      <c r="AW140" s="14" t="s">
        <v>31</v>
      </c>
      <c r="AX140" s="14" t="s">
        <v>83</v>
      </c>
      <c r="AY140" s="243" t="s">
        <v>132</v>
      </c>
    </row>
    <row r="141" spans="1:65" s="2" customFormat="1" ht="55.5" customHeight="1">
      <c r="A141" s="34"/>
      <c r="B141" s="35"/>
      <c r="C141" s="244" t="s">
        <v>176</v>
      </c>
      <c r="D141" s="244" t="s">
        <v>441</v>
      </c>
      <c r="E141" s="245" t="s">
        <v>1625</v>
      </c>
      <c r="F141" s="246" t="s">
        <v>1626</v>
      </c>
      <c r="G141" s="247" t="s">
        <v>149</v>
      </c>
      <c r="H141" s="248">
        <v>2</v>
      </c>
      <c r="I141" s="249"/>
      <c r="J141" s="250">
        <f>ROUND(I141*H141,2)</f>
        <v>0</v>
      </c>
      <c r="K141" s="246" t="s">
        <v>137</v>
      </c>
      <c r="L141" s="39"/>
      <c r="M141" s="251" t="s">
        <v>1</v>
      </c>
      <c r="N141" s="252" t="s">
        <v>40</v>
      </c>
      <c r="O141" s="71"/>
      <c r="P141" s="204">
        <f>O141*H141</f>
        <v>0</v>
      </c>
      <c r="Q141" s="204">
        <v>0</v>
      </c>
      <c r="R141" s="204">
        <f>Q141*H141</f>
        <v>0</v>
      </c>
      <c r="S141" s="204">
        <v>0</v>
      </c>
      <c r="T141" s="205">
        <f>S141*H141</f>
        <v>0</v>
      </c>
      <c r="U141" s="34"/>
      <c r="V141" s="34"/>
      <c r="W141" s="34"/>
      <c r="X141" s="34"/>
      <c r="Y141" s="34"/>
      <c r="Z141" s="34"/>
      <c r="AA141" s="34"/>
      <c r="AB141" s="34"/>
      <c r="AC141" s="34"/>
      <c r="AD141" s="34"/>
      <c r="AE141" s="34"/>
      <c r="AR141" s="206" t="s">
        <v>1564</v>
      </c>
      <c r="AT141" s="206" t="s">
        <v>441</v>
      </c>
      <c r="AU141" s="206" t="s">
        <v>83</v>
      </c>
      <c r="AY141" s="17" t="s">
        <v>132</v>
      </c>
      <c r="BE141" s="207">
        <f>IF(N141="základní",J141,0)</f>
        <v>0</v>
      </c>
      <c r="BF141" s="207">
        <f>IF(N141="snížená",J141,0)</f>
        <v>0</v>
      </c>
      <c r="BG141" s="207">
        <f>IF(N141="zákl. přenesená",J141,0)</f>
        <v>0</v>
      </c>
      <c r="BH141" s="207">
        <f>IF(N141="sníž. přenesená",J141,0)</f>
        <v>0</v>
      </c>
      <c r="BI141" s="207">
        <f>IF(N141="nulová",J141,0)</f>
        <v>0</v>
      </c>
      <c r="BJ141" s="17" t="s">
        <v>83</v>
      </c>
      <c r="BK141" s="207">
        <f>ROUND(I141*H141,2)</f>
        <v>0</v>
      </c>
      <c r="BL141" s="17" t="s">
        <v>1564</v>
      </c>
      <c r="BM141" s="206" t="s">
        <v>1627</v>
      </c>
    </row>
    <row r="142" spans="1:65" s="2" customFormat="1" ht="39">
      <c r="A142" s="34"/>
      <c r="B142" s="35"/>
      <c r="C142" s="36"/>
      <c r="D142" s="208" t="s">
        <v>141</v>
      </c>
      <c r="E142" s="36"/>
      <c r="F142" s="209" t="s">
        <v>1626</v>
      </c>
      <c r="G142" s="36"/>
      <c r="H142" s="36"/>
      <c r="I142" s="115"/>
      <c r="J142" s="36"/>
      <c r="K142" s="36"/>
      <c r="L142" s="39"/>
      <c r="M142" s="210"/>
      <c r="N142" s="211"/>
      <c r="O142" s="71"/>
      <c r="P142" s="71"/>
      <c r="Q142" s="71"/>
      <c r="R142" s="71"/>
      <c r="S142" s="71"/>
      <c r="T142" s="72"/>
      <c r="U142" s="34"/>
      <c r="V142" s="34"/>
      <c r="W142" s="34"/>
      <c r="X142" s="34"/>
      <c r="Y142" s="34"/>
      <c r="Z142" s="34"/>
      <c r="AA142" s="34"/>
      <c r="AB142" s="34"/>
      <c r="AC142" s="34"/>
      <c r="AD142" s="34"/>
      <c r="AE142" s="34"/>
      <c r="AT142" s="17" t="s">
        <v>141</v>
      </c>
      <c r="AU142" s="17" t="s">
        <v>83</v>
      </c>
    </row>
    <row r="143" spans="1:65" s="13" customFormat="1" ht="11.25">
      <c r="B143" s="222"/>
      <c r="C143" s="223"/>
      <c r="D143" s="208" t="s">
        <v>142</v>
      </c>
      <c r="E143" s="224" t="s">
        <v>1</v>
      </c>
      <c r="F143" s="225" t="s">
        <v>83</v>
      </c>
      <c r="G143" s="223"/>
      <c r="H143" s="226">
        <v>1</v>
      </c>
      <c r="I143" s="227"/>
      <c r="J143" s="223"/>
      <c r="K143" s="223"/>
      <c r="L143" s="228"/>
      <c r="M143" s="229"/>
      <c r="N143" s="230"/>
      <c r="O143" s="230"/>
      <c r="P143" s="230"/>
      <c r="Q143" s="230"/>
      <c r="R143" s="230"/>
      <c r="S143" s="230"/>
      <c r="T143" s="231"/>
      <c r="AT143" s="232" t="s">
        <v>142</v>
      </c>
      <c r="AU143" s="232" t="s">
        <v>83</v>
      </c>
      <c r="AV143" s="13" t="s">
        <v>85</v>
      </c>
      <c r="AW143" s="13" t="s">
        <v>31</v>
      </c>
      <c r="AX143" s="13" t="s">
        <v>75</v>
      </c>
      <c r="AY143" s="232" t="s">
        <v>132</v>
      </c>
    </row>
    <row r="144" spans="1:65" s="12" customFormat="1" ht="11.25">
      <c r="B144" s="212"/>
      <c r="C144" s="213"/>
      <c r="D144" s="208" t="s">
        <v>142</v>
      </c>
      <c r="E144" s="214" t="s">
        <v>1</v>
      </c>
      <c r="F144" s="215" t="s">
        <v>1628</v>
      </c>
      <c r="G144" s="213"/>
      <c r="H144" s="214" t="s">
        <v>1</v>
      </c>
      <c r="I144" s="216"/>
      <c r="J144" s="213"/>
      <c r="K144" s="213"/>
      <c r="L144" s="217"/>
      <c r="M144" s="218"/>
      <c r="N144" s="219"/>
      <c r="O144" s="219"/>
      <c r="P144" s="219"/>
      <c r="Q144" s="219"/>
      <c r="R144" s="219"/>
      <c r="S144" s="219"/>
      <c r="T144" s="220"/>
      <c r="AT144" s="221" t="s">
        <v>142</v>
      </c>
      <c r="AU144" s="221" t="s">
        <v>83</v>
      </c>
      <c r="AV144" s="12" t="s">
        <v>83</v>
      </c>
      <c r="AW144" s="12" t="s">
        <v>31</v>
      </c>
      <c r="AX144" s="12" t="s">
        <v>75</v>
      </c>
      <c r="AY144" s="221" t="s">
        <v>132</v>
      </c>
    </row>
    <row r="145" spans="1:65" s="13" customFormat="1" ht="11.25">
      <c r="B145" s="222"/>
      <c r="C145" s="223"/>
      <c r="D145" s="208" t="s">
        <v>142</v>
      </c>
      <c r="E145" s="224" t="s">
        <v>1</v>
      </c>
      <c r="F145" s="225" t="s">
        <v>83</v>
      </c>
      <c r="G145" s="223"/>
      <c r="H145" s="226">
        <v>1</v>
      </c>
      <c r="I145" s="227"/>
      <c r="J145" s="223"/>
      <c r="K145" s="223"/>
      <c r="L145" s="228"/>
      <c r="M145" s="229"/>
      <c r="N145" s="230"/>
      <c r="O145" s="230"/>
      <c r="P145" s="230"/>
      <c r="Q145" s="230"/>
      <c r="R145" s="230"/>
      <c r="S145" s="230"/>
      <c r="T145" s="231"/>
      <c r="AT145" s="232" t="s">
        <v>142</v>
      </c>
      <c r="AU145" s="232" t="s">
        <v>83</v>
      </c>
      <c r="AV145" s="13" t="s">
        <v>85</v>
      </c>
      <c r="AW145" s="13" t="s">
        <v>31</v>
      </c>
      <c r="AX145" s="13" t="s">
        <v>75</v>
      </c>
      <c r="AY145" s="232" t="s">
        <v>132</v>
      </c>
    </row>
    <row r="146" spans="1:65" s="14" customFormat="1" ht="11.25">
      <c r="B146" s="233"/>
      <c r="C146" s="234"/>
      <c r="D146" s="208" t="s">
        <v>142</v>
      </c>
      <c r="E146" s="235" t="s">
        <v>1</v>
      </c>
      <c r="F146" s="236" t="s">
        <v>145</v>
      </c>
      <c r="G146" s="234"/>
      <c r="H146" s="237">
        <v>2</v>
      </c>
      <c r="I146" s="238"/>
      <c r="J146" s="234"/>
      <c r="K146" s="234"/>
      <c r="L146" s="239"/>
      <c r="M146" s="240"/>
      <c r="N146" s="241"/>
      <c r="O146" s="241"/>
      <c r="P146" s="241"/>
      <c r="Q146" s="241"/>
      <c r="R146" s="241"/>
      <c r="S146" s="241"/>
      <c r="T146" s="242"/>
      <c r="AT146" s="243" t="s">
        <v>142</v>
      </c>
      <c r="AU146" s="243" t="s">
        <v>83</v>
      </c>
      <c r="AV146" s="14" t="s">
        <v>139</v>
      </c>
      <c r="AW146" s="14" t="s">
        <v>31</v>
      </c>
      <c r="AX146" s="14" t="s">
        <v>83</v>
      </c>
      <c r="AY146" s="243" t="s">
        <v>132</v>
      </c>
    </row>
    <row r="147" spans="1:65" s="2" customFormat="1" ht="21.75" customHeight="1">
      <c r="A147" s="34"/>
      <c r="B147" s="35"/>
      <c r="C147" s="244" t="s">
        <v>185</v>
      </c>
      <c r="D147" s="244" t="s">
        <v>441</v>
      </c>
      <c r="E147" s="245" t="s">
        <v>1629</v>
      </c>
      <c r="F147" s="246" t="s">
        <v>1630</v>
      </c>
      <c r="G147" s="247" t="s">
        <v>149</v>
      </c>
      <c r="H147" s="248">
        <v>10</v>
      </c>
      <c r="I147" s="249"/>
      <c r="J147" s="250">
        <f>ROUND(I147*H147,2)</f>
        <v>0</v>
      </c>
      <c r="K147" s="246" t="s">
        <v>137</v>
      </c>
      <c r="L147" s="39"/>
      <c r="M147" s="251" t="s">
        <v>1</v>
      </c>
      <c r="N147" s="252" t="s">
        <v>40</v>
      </c>
      <c r="O147" s="71"/>
      <c r="P147" s="204">
        <f>O147*H147</f>
        <v>0</v>
      </c>
      <c r="Q147" s="204">
        <v>0</v>
      </c>
      <c r="R147" s="204">
        <f>Q147*H147</f>
        <v>0</v>
      </c>
      <c r="S147" s="204">
        <v>0</v>
      </c>
      <c r="T147" s="205">
        <f>S147*H147</f>
        <v>0</v>
      </c>
      <c r="U147" s="34"/>
      <c r="V147" s="34"/>
      <c r="W147" s="34"/>
      <c r="X147" s="34"/>
      <c r="Y147" s="34"/>
      <c r="Z147" s="34"/>
      <c r="AA147" s="34"/>
      <c r="AB147" s="34"/>
      <c r="AC147" s="34"/>
      <c r="AD147" s="34"/>
      <c r="AE147" s="34"/>
      <c r="AR147" s="206" t="s">
        <v>1564</v>
      </c>
      <c r="AT147" s="206" t="s">
        <v>441</v>
      </c>
      <c r="AU147" s="206" t="s">
        <v>83</v>
      </c>
      <c r="AY147" s="17" t="s">
        <v>132</v>
      </c>
      <c r="BE147" s="207">
        <f>IF(N147="základní",J147,0)</f>
        <v>0</v>
      </c>
      <c r="BF147" s="207">
        <f>IF(N147="snížená",J147,0)</f>
        <v>0</v>
      </c>
      <c r="BG147" s="207">
        <f>IF(N147="zákl. přenesená",J147,0)</f>
        <v>0</v>
      </c>
      <c r="BH147" s="207">
        <f>IF(N147="sníž. přenesená",J147,0)</f>
        <v>0</v>
      </c>
      <c r="BI147" s="207">
        <f>IF(N147="nulová",J147,0)</f>
        <v>0</v>
      </c>
      <c r="BJ147" s="17" t="s">
        <v>83</v>
      </c>
      <c r="BK147" s="207">
        <f>ROUND(I147*H147,2)</f>
        <v>0</v>
      </c>
      <c r="BL147" s="17" t="s">
        <v>1564</v>
      </c>
      <c r="BM147" s="206" t="s">
        <v>1631</v>
      </c>
    </row>
    <row r="148" spans="1:65" s="2" customFormat="1" ht="11.25">
      <c r="A148" s="34"/>
      <c r="B148" s="35"/>
      <c r="C148" s="36"/>
      <c r="D148" s="208" t="s">
        <v>141</v>
      </c>
      <c r="E148" s="36"/>
      <c r="F148" s="209" t="s">
        <v>1630</v>
      </c>
      <c r="G148" s="36"/>
      <c r="H148" s="36"/>
      <c r="I148" s="115"/>
      <c r="J148" s="36"/>
      <c r="K148" s="36"/>
      <c r="L148" s="39"/>
      <c r="M148" s="210"/>
      <c r="N148" s="211"/>
      <c r="O148" s="71"/>
      <c r="P148" s="71"/>
      <c r="Q148" s="71"/>
      <c r="R148" s="71"/>
      <c r="S148" s="71"/>
      <c r="T148" s="72"/>
      <c r="U148" s="34"/>
      <c r="V148" s="34"/>
      <c r="W148" s="34"/>
      <c r="X148" s="34"/>
      <c r="Y148" s="34"/>
      <c r="Z148" s="34"/>
      <c r="AA148" s="34"/>
      <c r="AB148" s="34"/>
      <c r="AC148" s="34"/>
      <c r="AD148" s="34"/>
      <c r="AE148" s="34"/>
      <c r="AT148" s="17" t="s">
        <v>141</v>
      </c>
      <c r="AU148" s="17" t="s">
        <v>83</v>
      </c>
    </row>
    <row r="149" spans="1:65" s="12" customFormat="1" ht="22.5">
      <c r="B149" s="212"/>
      <c r="C149" s="213"/>
      <c r="D149" s="208" t="s">
        <v>142</v>
      </c>
      <c r="E149" s="214" t="s">
        <v>1</v>
      </c>
      <c r="F149" s="215" t="s">
        <v>1632</v>
      </c>
      <c r="G149" s="213"/>
      <c r="H149" s="214" t="s">
        <v>1</v>
      </c>
      <c r="I149" s="216"/>
      <c r="J149" s="213"/>
      <c r="K149" s="213"/>
      <c r="L149" s="217"/>
      <c r="M149" s="218"/>
      <c r="N149" s="219"/>
      <c r="O149" s="219"/>
      <c r="P149" s="219"/>
      <c r="Q149" s="219"/>
      <c r="R149" s="219"/>
      <c r="S149" s="219"/>
      <c r="T149" s="220"/>
      <c r="AT149" s="221" t="s">
        <v>142</v>
      </c>
      <c r="AU149" s="221" t="s">
        <v>83</v>
      </c>
      <c r="AV149" s="12" t="s">
        <v>83</v>
      </c>
      <c r="AW149" s="12" t="s">
        <v>31</v>
      </c>
      <c r="AX149" s="12" t="s">
        <v>75</v>
      </c>
      <c r="AY149" s="221" t="s">
        <v>132</v>
      </c>
    </row>
    <row r="150" spans="1:65" s="13" customFormat="1" ht="11.25">
      <c r="B150" s="222"/>
      <c r="C150" s="223"/>
      <c r="D150" s="208" t="s">
        <v>142</v>
      </c>
      <c r="E150" s="224" t="s">
        <v>1</v>
      </c>
      <c r="F150" s="225" t="s">
        <v>201</v>
      </c>
      <c r="G150" s="223"/>
      <c r="H150" s="226">
        <v>10</v>
      </c>
      <c r="I150" s="227"/>
      <c r="J150" s="223"/>
      <c r="K150" s="223"/>
      <c r="L150" s="228"/>
      <c r="M150" s="229"/>
      <c r="N150" s="230"/>
      <c r="O150" s="230"/>
      <c r="P150" s="230"/>
      <c r="Q150" s="230"/>
      <c r="R150" s="230"/>
      <c r="S150" s="230"/>
      <c r="T150" s="231"/>
      <c r="AT150" s="232" t="s">
        <v>142</v>
      </c>
      <c r="AU150" s="232" t="s">
        <v>83</v>
      </c>
      <c r="AV150" s="13" t="s">
        <v>85</v>
      </c>
      <c r="AW150" s="13" t="s">
        <v>31</v>
      </c>
      <c r="AX150" s="13" t="s">
        <v>75</v>
      </c>
      <c r="AY150" s="232" t="s">
        <v>132</v>
      </c>
    </row>
    <row r="151" spans="1:65" s="14" customFormat="1" ht="11.25">
      <c r="B151" s="233"/>
      <c r="C151" s="234"/>
      <c r="D151" s="208" t="s">
        <v>142</v>
      </c>
      <c r="E151" s="235" t="s">
        <v>1</v>
      </c>
      <c r="F151" s="236" t="s">
        <v>145</v>
      </c>
      <c r="G151" s="234"/>
      <c r="H151" s="237">
        <v>10</v>
      </c>
      <c r="I151" s="238"/>
      <c r="J151" s="234"/>
      <c r="K151" s="234"/>
      <c r="L151" s="239"/>
      <c r="M151" s="253"/>
      <c r="N151" s="254"/>
      <c r="O151" s="254"/>
      <c r="P151" s="254"/>
      <c r="Q151" s="254"/>
      <c r="R151" s="254"/>
      <c r="S151" s="254"/>
      <c r="T151" s="255"/>
      <c r="AT151" s="243" t="s">
        <v>142</v>
      </c>
      <c r="AU151" s="243" t="s">
        <v>83</v>
      </c>
      <c r="AV151" s="14" t="s">
        <v>139</v>
      </c>
      <c r="AW151" s="14" t="s">
        <v>31</v>
      </c>
      <c r="AX151" s="14" t="s">
        <v>83</v>
      </c>
      <c r="AY151" s="243" t="s">
        <v>132</v>
      </c>
    </row>
    <row r="152" spans="1:65" s="2" customFormat="1" ht="6.95" customHeight="1">
      <c r="A152" s="34"/>
      <c r="B152" s="54"/>
      <c r="C152" s="55"/>
      <c r="D152" s="55"/>
      <c r="E152" s="55"/>
      <c r="F152" s="55"/>
      <c r="G152" s="55"/>
      <c r="H152" s="55"/>
      <c r="I152" s="152"/>
      <c r="J152" s="55"/>
      <c r="K152" s="55"/>
      <c r="L152" s="39"/>
      <c r="M152" s="34"/>
      <c r="O152" s="34"/>
      <c r="P152" s="34"/>
      <c r="Q152" s="34"/>
      <c r="R152" s="34"/>
      <c r="S152" s="34"/>
      <c r="T152" s="34"/>
      <c r="U152" s="34"/>
      <c r="V152" s="34"/>
      <c r="W152" s="34"/>
      <c r="X152" s="34"/>
      <c r="Y152" s="34"/>
      <c r="Z152" s="34"/>
      <c r="AA152" s="34"/>
      <c r="AB152" s="34"/>
      <c r="AC152" s="34"/>
      <c r="AD152" s="34"/>
      <c r="AE152" s="34"/>
    </row>
  </sheetData>
  <sheetProtection algorithmName="SHA-512" hashValue="nkKt7pVhWyoEdHv0gVCy5bVrQG6uhQvJp5UisdPxKNm7bBqTX2YziUWVsDbTlFG3xZvJXkmf78AWWiYXOv+2DQ==" saltValue="C+uqrJBMbPvOonxW3fUdGkWiDx0rlyPKmQIpMHC8FW5d0D/3t8rNw4fLRSZMgPSFH5KQWvORtc0I1Av6hr0vsw==" spinCount="100000" sheet="1" objects="1" scenarios="1" formatColumns="0" formatRows="0" autoFilter="0"/>
  <autoFilter ref="C116:K151"/>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O1 - Nákladiště Červené J...</vt:lpstr>
      <vt:lpstr>O2 - Bahno v km 14,879 - ...</vt:lpstr>
      <vt:lpstr>O3 - Oprava v km 31,980-3...</vt:lpstr>
      <vt:lpstr>O4 - Oprava přejezdů P599...</vt:lpstr>
      <vt:lpstr>O5 - Oprava mostu v km 32...</vt:lpstr>
      <vt:lpstr>O6 - Přeprava mechanizace</vt:lpstr>
      <vt:lpstr>O7 - VRN</vt:lpstr>
      <vt:lpstr>'O1 - Nákladiště Červené J...'!Názvy_tisku</vt:lpstr>
      <vt:lpstr>'O2 - Bahno v km 14,879 - ...'!Názvy_tisku</vt:lpstr>
      <vt:lpstr>'O3 - Oprava v km 31,980-3...'!Názvy_tisku</vt:lpstr>
      <vt:lpstr>'O4 - Oprava přejezdů P599...'!Názvy_tisku</vt:lpstr>
      <vt:lpstr>'O5 - Oprava mostu v km 32...'!Názvy_tisku</vt:lpstr>
      <vt:lpstr>'O6 - Přeprava mechanizace'!Názvy_tisku</vt:lpstr>
      <vt:lpstr>'O7 - VRN'!Názvy_tisku</vt:lpstr>
      <vt:lpstr>'Rekapitulace stavby'!Názvy_tisku</vt:lpstr>
      <vt:lpstr>'O1 - Nákladiště Červené J...'!Oblast_tisku</vt:lpstr>
      <vt:lpstr>'O2 - Bahno v km 14,879 - ...'!Oblast_tisku</vt:lpstr>
      <vt:lpstr>'O3 - Oprava v km 31,980-3...'!Oblast_tisku</vt:lpstr>
      <vt:lpstr>'O4 - Oprava přejezdů P599...'!Oblast_tisku</vt:lpstr>
      <vt:lpstr>'O5 - Oprava mostu v km 32...'!Oblast_tisku</vt:lpstr>
      <vt:lpstr>'O6 - Přeprava mechanizace'!Oblast_tisku</vt:lpstr>
      <vt:lpstr>'O7 -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Karafiát Martin</cp:lastModifiedBy>
  <dcterms:created xsi:type="dcterms:W3CDTF">2020-02-20T08:19:14Z</dcterms:created>
  <dcterms:modified xsi:type="dcterms:W3CDTF">2020-02-27T08:57:03Z</dcterms:modified>
</cp:coreProperties>
</file>