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OUTĚŽE BAR\2020\SSZT Praha západ\Oprava PZS v km 62,353 na trati Kralupy nad Vltavou - Most\Ke zveřejnění na E-ZAKu\"/>
    </mc:Choice>
  </mc:AlternateContent>
  <bookViews>
    <workbookView xWindow="0" yWindow="0" windowWidth="28800" windowHeight="12300"/>
  </bookViews>
  <sheets>
    <sheet name="Rekapitulace stavby" sheetId="1" r:id="rId1"/>
    <sheet name="01 - Technologická část" sheetId="2" r:id="rId2"/>
    <sheet name="01N - Technologická část ..." sheetId="3" r:id="rId3"/>
    <sheet name="02 - Stavební část" sheetId="4" r:id="rId4"/>
    <sheet name="03 - VRN" sheetId="5" r:id="rId5"/>
    <sheet name="Pokyny pro vyplnění" sheetId="6" r:id="rId6"/>
  </sheets>
  <definedNames>
    <definedName name="_xlnm._FilterDatabase" localSheetId="1" hidden="1">'01 - Technologická část'!$C$88:$K$224</definedName>
    <definedName name="_xlnm._FilterDatabase" localSheetId="2" hidden="1">'01N - Technologická část ...'!$C$79:$K$89</definedName>
    <definedName name="_xlnm._FilterDatabase" localSheetId="3" hidden="1">'02 - Stavební část'!$C$81:$K$111</definedName>
    <definedName name="_xlnm._FilterDatabase" localSheetId="4" hidden="1">'03 - VRN'!$C$81:$K$98</definedName>
    <definedName name="_xlnm.Print_Titles" localSheetId="1">'01 - Technologická část'!$88:$88</definedName>
    <definedName name="_xlnm.Print_Titles" localSheetId="2">'01N - Technologická část ...'!$79:$79</definedName>
    <definedName name="_xlnm.Print_Titles" localSheetId="3">'02 - Stavební část'!$81:$81</definedName>
    <definedName name="_xlnm.Print_Titles" localSheetId="4">'03 - VRN'!$81:$81</definedName>
    <definedName name="_xlnm.Print_Titles" localSheetId="0">'Rekapitulace stavby'!$52:$52</definedName>
    <definedName name="_xlnm.Print_Area" localSheetId="1">'01 - Technologická část'!$C$4:$J$39,'01 - Technologická část'!$C$45:$J$70,'01 - Technologická část'!$C$76:$K$224</definedName>
    <definedName name="_xlnm.Print_Area" localSheetId="2">'01N - Technologická část ...'!$C$4:$J$39,'01N - Technologická část ...'!$C$45:$J$61,'01N - Technologická část ...'!$C$67:$K$89</definedName>
    <definedName name="_xlnm.Print_Area" localSheetId="3">'02 - Stavební část'!$C$4:$J$39,'02 - Stavební část'!$C$45:$J$63,'02 - Stavební část'!$C$69:$K$111</definedName>
    <definedName name="_xlnm.Print_Area" localSheetId="4">'03 - VRN'!$C$4:$J$39,'03 - VRN'!$C$45:$J$63,'03 - VRN'!$C$69:$K$98</definedName>
    <definedName name="_xlnm.Print_Area" localSheetId="5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stavby'!$C$42:$AQ$59</definedName>
  </definedNames>
  <calcPr calcId="162913"/>
</workbook>
</file>

<file path=xl/calcChain.xml><?xml version="1.0" encoding="utf-8"?>
<calcChain xmlns="http://schemas.openxmlformats.org/spreadsheetml/2006/main">
  <c r="J37" i="5" l="1"/>
  <c r="J36" i="5"/>
  <c r="AY58" i="1"/>
  <c r="J35" i="5"/>
  <c r="AX58" i="1" s="1"/>
  <c r="BI98" i="5"/>
  <c r="BH98" i="5"/>
  <c r="BG98" i="5"/>
  <c r="BF98" i="5"/>
  <c r="T98" i="5"/>
  <c r="R98" i="5"/>
  <c r="P98" i="5"/>
  <c r="BI97" i="5"/>
  <c r="BH97" i="5"/>
  <c r="BG97" i="5"/>
  <c r="BF97" i="5"/>
  <c r="T97" i="5"/>
  <c r="R97" i="5"/>
  <c r="P97" i="5"/>
  <c r="BI96" i="5"/>
  <c r="BH96" i="5"/>
  <c r="BG96" i="5"/>
  <c r="BF96" i="5"/>
  <c r="T96" i="5"/>
  <c r="R96" i="5"/>
  <c r="P96" i="5"/>
  <c r="BI94" i="5"/>
  <c r="BH94" i="5"/>
  <c r="BG94" i="5"/>
  <c r="BF94" i="5"/>
  <c r="T94" i="5"/>
  <c r="T93" i="5"/>
  <c r="R94" i="5"/>
  <c r="R93" i="5"/>
  <c r="P94" i="5"/>
  <c r="P93" i="5"/>
  <c r="BI91" i="5"/>
  <c r="BH91" i="5"/>
  <c r="BG91" i="5"/>
  <c r="BF91" i="5"/>
  <c r="T91" i="5"/>
  <c r="R91" i="5"/>
  <c r="P91" i="5"/>
  <c r="BI89" i="5"/>
  <c r="BH89" i="5"/>
  <c r="BG89" i="5"/>
  <c r="BF89" i="5"/>
  <c r="T89" i="5"/>
  <c r="R89" i="5"/>
  <c r="P89" i="5"/>
  <c r="BI87" i="5"/>
  <c r="BH87" i="5"/>
  <c r="BG87" i="5"/>
  <c r="BF87" i="5"/>
  <c r="T87" i="5"/>
  <c r="R87" i="5"/>
  <c r="P87" i="5"/>
  <c r="BI86" i="5"/>
  <c r="BH86" i="5"/>
  <c r="BG86" i="5"/>
  <c r="BF86" i="5"/>
  <c r="T86" i="5"/>
  <c r="R86" i="5"/>
  <c r="P86" i="5"/>
  <c r="BI85" i="5"/>
  <c r="BH85" i="5"/>
  <c r="BG85" i="5"/>
  <c r="BF85" i="5"/>
  <c r="T85" i="5"/>
  <c r="R85" i="5"/>
  <c r="P85" i="5"/>
  <c r="BI84" i="5"/>
  <c r="BH84" i="5"/>
  <c r="BG84" i="5"/>
  <c r="BF84" i="5"/>
  <c r="T84" i="5"/>
  <c r="R84" i="5"/>
  <c r="P84" i="5"/>
  <c r="J79" i="5"/>
  <c r="J78" i="5"/>
  <c r="F78" i="5"/>
  <c r="F76" i="5"/>
  <c r="E74" i="5"/>
  <c r="J55" i="5"/>
  <c r="J54" i="5"/>
  <c r="F54" i="5"/>
  <c r="F52" i="5"/>
  <c r="E50" i="5"/>
  <c r="J18" i="5"/>
  <c r="E18" i="5"/>
  <c r="F79" i="5"/>
  <c r="J17" i="5"/>
  <c r="J12" i="5"/>
  <c r="J76" i="5" s="1"/>
  <c r="E7" i="5"/>
  <c r="E72" i="5"/>
  <c r="J37" i="4"/>
  <c r="J36" i="4"/>
  <c r="AY57" i="1"/>
  <c r="J35" i="4"/>
  <c r="AX57" i="1" s="1"/>
  <c r="BI111" i="4"/>
  <c r="BH111" i="4"/>
  <c r="BG111" i="4"/>
  <c r="BF111" i="4"/>
  <c r="T111" i="4"/>
  <c r="R111" i="4"/>
  <c r="P111" i="4"/>
  <c r="BI110" i="4"/>
  <c r="BH110" i="4"/>
  <c r="BG110" i="4"/>
  <c r="BF110" i="4"/>
  <c r="T110" i="4"/>
  <c r="R110" i="4"/>
  <c r="P110" i="4"/>
  <c r="BI109" i="4"/>
  <c r="BH109" i="4"/>
  <c r="BG109" i="4"/>
  <c r="BF109" i="4"/>
  <c r="T109" i="4"/>
  <c r="R109" i="4"/>
  <c r="P109" i="4"/>
  <c r="BI108" i="4"/>
  <c r="BH108" i="4"/>
  <c r="BG108" i="4"/>
  <c r="BF108" i="4"/>
  <c r="T108" i="4"/>
  <c r="R108" i="4"/>
  <c r="P108" i="4"/>
  <c r="BI105" i="4"/>
  <c r="BH105" i="4"/>
  <c r="BG105" i="4"/>
  <c r="BF105" i="4"/>
  <c r="T105" i="4"/>
  <c r="R105" i="4"/>
  <c r="P105" i="4"/>
  <c r="BI103" i="4"/>
  <c r="BH103" i="4"/>
  <c r="BG103" i="4"/>
  <c r="BF103" i="4"/>
  <c r="T103" i="4"/>
  <c r="R103" i="4"/>
  <c r="P103" i="4"/>
  <c r="BI102" i="4"/>
  <c r="BH102" i="4"/>
  <c r="BG102" i="4"/>
  <c r="BF102" i="4"/>
  <c r="T102" i="4"/>
  <c r="R102" i="4"/>
  <c r="P102" i="4"/>
  <c r="BI100" i="4"/>
  <c r="BH100" i="4"/>
  <c r="BG100" i="4"/>
  <c r="BF100" i="4"/>
  <c r="T100" i="4"/>
  <c r="R100" i="4"/>
  <c r="P100" i="4"/>
  <c r="BI98" i="4"/>
  <c r="BH98" i="4"/>
  <c r="BG98" i="4"/>
  <c r="BF98" i="4"/>
  <c r="T98" i="4"/>
  <c r="R98" i="4"/>
  <c r="P98" i="4"/>
  <c r="BI97" i="4"/>
  <c r="BH97" i="4"/>
  <c r="BG97" i="4"/>
  <c r="BF97" i="4"/>
  <c r="T97" i="4"/>
  <c r="R97" i="4"/>
  <c r="P97" i="4"/>
  <c r="BI95" i="4"/>
  <c r="BH95" i="4"/>
  <c r="BG95" i="4"/>
  <c r="BF95" i="4"/>
  <c r="T95" i="4"/>
  <c r="R95" i="4"/>
  <c r="P95" i="4"/>
  <c r="BI93" i="4"/>
  <c r="BH93" i="4"/>
  <c r="BG93" i="4"/>
  <c r="BF93" i="4"/>
  <c r="T93" i="4"/>
  <c r="R93" i="4"/>
  <c r="P93" i="4"/>
  <c r="BI91" i="4"/>
  <c r="BH91" i="4"/>
  <c r="BG91" i="4"/>
  <c r="BF91" i="4"/>
  <c r="T91" i="4"/>
  <c r="R91" i="4"/>
  <c r="P91" i="4"/>
  <c r="BI89" i="4"/>
  <c r="BH89" i="4"/>
  <c r="BG89" i="4"/>
  <c r="BF89" i="4"/>
  <c r="T89" i="4"/>
  <c r="R89" i="4"/>
  <c r="P89" i="4"/>
  <c r="BI87" i="4"/>
  <c r="BH87" i="4"/>
  <c r="BG87" i="4"/>
  <c r="BF87" i="4"/>
  <c r="T87" i="4"/>
  <c r="R87" i="4"/>
  <c r="P87" i="4"/>
  <c r="BI85" i="4"/>
  <c r="BH85" i="4"/>
  <c r="BG85" i="4"/>
  <c r="BF85" i="4"/>
  <c r="T85" i="4"/>
  <c r="R85" i="4"/>
  <c r="P85" i="4"/>
  <c r="J79" i="4"/>
  <c r="J78" i="4"/>
  <c r="F78" i="4"/>
  <c r="F76" i="4"/>
  <c r="E74" i="4"/>
  <c r="J55" i="4"/>
  <c r="J54" i="4"/>
  <c r="F54" i="4"/>
  <c r="F52" i="4"/>
  <c r="E50" i="4"/>
  <c r="J18" i="4"/>
  <c r="E18" i="4"/>
  <c r="F79" i="4" s="1"/>
  <c r="J17" i="4"/>
  <c r="J12" i="4"/>
  <c r="J76" i="4" s="1"/>
  <c r="E7" i="4"/>
  <c r="E72" i="4"/>
  <c r="J37" i="3"/>
  <c r="J36" i="3"/>
  <c r="AY56" i="1"/>
  <c r="J35" i="3"/>
  <c r="AX56" i="1"/>
  <c r="BI89" i="3"/>
  <c r="BH89" i="3"/>
  <c r="BG89" i="3"/>
  <c r="BF89" i="3"/>
  <c r="T89" i="3"/>
  <c r="R89" i="3"/>
  <c r="P89" i="3"/>
  <c r="BI88" i="3"/>
  <c r="BH88" i="3"/>
  <c r="BG88" i="3"/>
  <c r="BF88" i="3"/>
  <c r="T88" i="3"/>
  <c r="R88" i="3"/>
  <c r="P88" i="3"/>
  <c r="BI87" i="3"/>
  <c r="BH87" i="3"/>
  <c r="BG87" i="3"/>
  <c r="BF87" i="3"/>
  <c r="T87" i="3"/>
  <c r="R87" i="3"/>
  <c r="P87" i="3"/>
  <c r="BI86" i="3"/>
  <c r="BH86" i="3"/>
  <c r="BG86" i="3"/>
  <c r="BF86" i="3"/>
  <c r="T86" i="3"/>
  <c r="R86" i="3"/>
  <c r="P86" i="3"/>
  <c r="BI85" i="3"/>
  <c r="BH85" i="3"/>
  <c r="BG85" i="3"/>
  <c r="BF85" i="3"/>
  <c r="T85" i="3"/>
  <c r="R85" i="3"/>
  <c r="P85" i="3"/>
  <c r="BI84" i="3"/>
  <c r="BH84" i="3"/>
  <c r="BG84" i="3"/>
  <c r="BF84" i="3"/>
  <c r="T84" i="3"/>
  <c r="R84" i="3"/>
  <c r="P84" i="3"/>
  <c r="BI83" i="3"/>
  <c r="BH83" i="3"/>
  <c r="BG83" i="3"/>
  <c r="BF83" i="3"/>
  <c r="T83" i="3"/>
  <c r="R83" i="3"/>
  <c r="P83" i="3"/>
  <c r="BI82" i="3"/>
  <c r="BH82" i="3"/>
  <c r="BG82" i="3"/>
  <c r="BF82" i="3"/>
  <c r="T82" i="3"/>
  <c r="R82" i="3"/>
  <c r="P82" i="3"/>
  <c r="J77" i="3"/>
  <c r="J76" i="3"/>
  <c r="F76" i="3"/>
  <c r="F74" i="3"/>
  <c r="E72" i="3"/>
  <c r="J55" i="3"/>
  <c r="J54" i="3"/>
  <c r="F54" i="3"/>
  <c r="F52" i="3"/>
  <c r="E50" i="3"/>
  <c r="J18" i="3"/>
  <c r="E18" i="3"/>
  <c r="F77" i="3" s="1"/>
  <c r="J17" i="3"/>
  <c r="J12" i="3"/>
  <c r="J74" i="3"/>
  <c r="E7" i="3"/>
  <c r="E70" i="3"/>
  <c r="J37" i="2"/>
  <c r="J36" i="2"/>
  <c r="AY55" i="1" s="1"/>
  <c r="J35" i="2"/>
  <c r="AX55" i="1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BI116" i="2"/>
  <c r="BH116" i="2"/>
  <c r="BG116" i="2"/>
  <c r="BF116" i="2"/>
  <c r="T116" i="2"/>
  <c r="R116" i="2"/>
  <c r="P116" i="2"/>
  <c r="BI115" i="2"/>
  <c r="BH115" i="2"/>
  <c r="BG115" i="2"/>
  <c r="BF115" i="2"/>
  <c r="T115" i="2"/>
  <c r="R115" i="2"/>
  <c r="P115" i="2"/>
  <c r="BI113" i="2"/>
  <c r="BH113" i="2"/>
  <c r="BG113" i="2"/>
  <c r="BF113" i="2"/>
  <c r="T113" i="2"/>
  <c r="R113" i="2"/>
  <c r="P113" i="2"/>
  <c r="BI112" i="2"/>
  <c r="BH112" i="2"/>
  <c r="BG112" i="2"/>
  <c r="BF112" i="2"/>
  <c r="T112" i="2"/>
  <c r="R112" i="2"/>
  <c r="P112" i="2"/>
  <c r="BI111" i="2"/>
  <c r="BH111" i="2"/>
  <c r="BG111" i="2"/>
  <c r="BF111" i="2"/>
  <c r="T111" i="2"/>
  <c r="R111" i="2"/>
  <c r="P111" i="2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BI100" i="2"/>
  <c r="BH100" i="2"/>
  <c r="BG100" i="2"/>
  <c r="BF100" i="2"/>
  <c r="T100" i="2"/>
  <c r="R100" i="2"/>
  <c r="P100" i="2"/>
  <c r="BI99" i="2"/>
  <c r="BH99" i="2"/>
  <c r="BG99" i="2"/>
  <c r="BF99" i="2"/>
  <c r="T99" i="2"/>
  <c r="R99" i="2"/>
  <c r="P99" i="2"/>
  <c r="BI98" i="2"/>
  <c r="BH98" i="2"/>
  <c r="BG98" i="2"/>
  <c r="BF98" i="2"/>
  <c r="T98" i="2"/>
  <c r="R98" i="2"/>
  <c r="P98" i="2"/>
  <c r="BI97" i="2"/>
  <c r="BH97" i="2"/>
  <c r="BG97" i="2"/>
  <c r="BF97" i="2"/>
  <c r="T97" i="2"/>
  <c r="R97" i="2"/>
  <c r="P97" i="2"/>
  <c r="BI96" i="2"/>
  <c r="BH96" i="2"/>
  <c r="BG96" i="2"/>
  <c r="BF96" i="2"/>
  <c r="T96" i="2"/>
  <c r="R96" i="2"/>
  <c r="P96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J86" i="2"/>
  <c r="J85" i="2"/>
  <c r="F85" i="2"/>
  <c r="F83" i="2"/>
  <c r="E81" i="2"/>
  <c r="J55" i="2"/>
  <c r="J54" i="2"/>
  <c r="F54" i="2"/>
  <c r="F52" i="2"/>
  <c r="E50" i="2"/>
  <c r="J18" i="2"/>
  <c r="E18" i="2"/>
  <c r="F86" i="2" s="1"/>
  <c r="J17" i="2"/>
  <c r="J12" i="2"/>
  <c r="J83" i="2"/>
  <c r="E7" i="2"/>
  <c r="E79" i="2"/>
  <c r="L50" i="1"/>
  <c r="AM50" i="1"/>
  <c r="AM49" i="1"/>
  <c r="L49" i="1"/>
  <c r="AM47" i="1"/>
  <c r="L47" i="1"/>
  <c r="L45" i="1"/>
  <c r="L44" i="1"/>
  <c r="J98" i="5"/>
  <c r="J111" i="4"/>
  <c r="BK108" i="4"/>
  <c r="J100" i="4"/>
  <c r="J87" i="4"/>
  <c r="J86" i="3"/>
  <c r="BK82" i="3"/>
  <c r="J214" i="2"/>
  <c r="J211" i="2"/>
  <c r="J204" i="2"/>
  <c r="BK194" i="2"/>
  <c r="J175" i="2"/>
  <c r="J167" i="2"/>
  <c r="BK162" i="2"/>
  <c r="BK129" i="2"/>
  <c r="J118" i="2"/>
  <c r="J112" i="2"/>
  <c r="BK105" i="2"/>
  <c r="BK99" i="2"/>
  <c r="BK91" i="2"/>
  <c r="J97" i="5"/>
  <c r="J94" i="5"/>
  <c r="J85" i="5"/>
  <c r="J98" i="4"/>
  <c r="BK85" i="4"/>
  <c r="BK86" i="3"/>
  <c r="J221" i="2"/>
  <c r="BK209" i="2"/>
  <c r="BK199" i="2"/>
  <c r="J196" i="2"/>
  <c r="J189" i="2"/>
  <c r="J178" i="2"/>
  <c r="BK169" i="2"/>
  <c r="BK151" i="2"/>
  <c r="J143" i="2"/>
  <c r="J133" i="2"/>
  <c r="BK126" i="2"/>
  <c r="BK115" i="2"/>
  <c r="BK104" i="2"/>
  <c r="J98" i="2"/>
  <c r="BK96" i="5"/>
  <c r="BK100" i="4"/>
  <c r="BK87" i="4"/>
  <c r="J220" i="2"/>
  <c r="J207" i="2"/>
  <c r="J202" i="2"/>
  <c r="J192" i="2"/>
  <c r="BK186" i="2"/>
  <c r="J180" i="2"/>
  <c r="BK175" i="2"/>
  <c r="BK165" i="2"/>
  <c r="J155" i="2"/>
  <c r="J145" i="2"/>
  <c r="BK141" i="2"/>
  <c r="BK136" i="2"/>
  <c r="BK130" i="2"/>
  <c r="J123" i="2"/>
  <c r="BK112" i="2"/>
  <c r="BK96" i="2"/>
  <c r="J93" i="2"/>
  <c r="BK84" i="5"/>
  <c r="J102" i="4"/>
  <c r="J84" i="3"/>
  <c r="J224" i="2"/>
  <c r="J218" i="2"/>
  <c r="J199" i="2"/>
  <c r="BK191" i="2"/>
  <c r="J187" i="2"/>
  <c r="BK180" i="2"/>
  <c r="J163" i="2"/>
  <c r="BK155" i="2"/>
  <c r="J151" i="2"/>
  <c r="BK142" i="2"/>
  <c r="J135" i="2"/>
  <c r="J115" i="2"/>
  <c r="BK107" i="2"/>
  <c r="BK97" i="2"/>
  <c r="BK102" i="4"/>
  <c r="BK217" i="2"/>
  <c r="J206" i="2"/>
  <c r="J197" i="2"/>
  <c r="J186" i="2"/>
  <c r="BK171" i="2"/>
  <c r="BK163" i="2"/>
  <c r="J149" i="2"/>
  <c r="J128" i="2"/>
  <c r="J117" i="2"/>
  <c r="J109" i="2"/>
  <c r="BK102" i="2"/>
  <c r="J97" i="2"/>
  <c r="AS54" i="1"/>
  <c r="BK216" i="2"/>
  <c r="BK201" i="2"/>
  <c r="J195" i="2"/>
  <c r="J185" i="2"/>
  <c r="BK170" i="2"/>
  <c r="J166" i="2"/>
  <c r="BK146" i="2"/>
  <c r="BK139" i="2"/>
  <c r="BK131" i="2"/>
  <c r="BK123" i="2"/>
  <c r="J113" i="2"/>
  <c r="J105" i="2"/>
  <c r="BK101" i="2"/>
  <c r="BK95" i="2"/>
  <c r="BK97" i="5"/>
  <c r="BK103" i="4"/>
  <c r="BK87" i="3"/>
  <c r="BK222" i="2"/>
  <c r="BK219" i="2"/>
  <c r="J203" i="2"/>
  <c r="J194" i="2"/>
  <c r="BK187" i="2"/>
  <c r="BK179" i="2"/>
  <c r="J170" i="2"/>
  <c r="J161" i="2"/>
  <c r="BK154" i="2"/>
  <c r="BK143" i="2"/>
  <c r="BK133" i="2"/>
  <c r="J126" i="2"/>
  <c r="BK120" i="2"/>
  <c r="J108" i="2"/>
  <c r="J102" i="2"/>
  <c r="BK92" i="2"/>
  <c r="BK110" i="4"/>
  <c r="J103" i="4"/>
  <c r="BK89" i="4"/>
  <c r="J85" i="3"/>
  <c r="BK223" i="2"/>
  <c r="BK213" i="2"/>
  <c r="BK196" i="2"/>
  <c r="BK190" i="2"/>
  <c r="BK182" i="2"/>
  <c r="BK168" i="2"/>
  <c r="BK161" i="2"/>
  <c r="J154" i="2"/>
  <c r="J147" i="2"/>
  <c r="J139" i="2"/>
  <c r="J120" i="2"/>
  <c r="BK110" i="2"/>
  <c r="BK106" i="2"/>
  <c r="J96" i="2"/>
  <c r="BK91" i="5"/>
  <c r="BK87" i="5"/>
  <c r="J110" i="4"/>
  <c r="BK105" i="4"/>
  <c r="BK97" i="4"/>
  <c r="J85" i="4"/>
  <c r="BK83" i="3"/>
  <c r="J216" i="2"/>
  <c r="BK212" i="2"/>
  <c r="BK207" i="2"/>
  <c r="BK193" i="2"/>
  <c r="BK185" i="2"/>
  <c r="BK166" i="2"/>
  <c r="J158" i="2"/>
  <c r="J130" i="2"/>
  <c r="J119" i="2"/>
  <c r="J116" i="2"/>
  <c r="J106" i="2"/>
  <c r="BK98" i="2"/>
  <c r="BK98" i="5"/>
  <c r="J96" i="5"/>
  <c r="BK89" i="5"/>
  <c r="J105" i="4"/>
  <c r="BK95" i="4"/>
  <c r="BK89" i="3"/>
  <c r="BK85" i="3"/>
  <c r="BK218" i="2"/>
  <c r="BK211" i="2"/>
  <c r="BK202" i="2"/>
  <c r="BK198" i="2"/>
  <c r="J190" i="2"/>
  <c r="J179" i="2"/>
  <c r="J172" i="2"/>
  <c r="J159" i="2"/>
  <c r="BK145" i="2"/>
  <c r="J137" i="2"/>
  <c r="BK127" i="2"/>
  <c r="BK121" i="2"/>
  <c r="J111" i="2"/>
  <c r="J103" i="2"/>
  <c r="J94" i="2"/>
  <c r="J91" i="5"/>
  <c r="BK93" i="4"/>
  <c r="J83" i="3"/>
  <c r="BK221" i="2"/>
  <c r="BK206" i="2"/>
  <c r="J201" i="2"/>
  <c r="J191" i="2"/>
  <c r="J182" i="2"/>
  <c r="BK178" i="2"/>
  <c r="J173" i="2"/>
  <c r="J162" i="2"/>
  <c r="BK157" i="2"/>
  <c r="BK150" i="2"/>
  <c r="BK144" i="2"/>
  <c r="BK137" i="2"/>
  <c r="J131" i="2"/>
  <c r="J129" i="2"/>
  <c r="J121" i="2"/>
  <c r="BK111" i="2"/>
  <c r="BK103" i="2"/>
  <c r="BK94" i="2"/>
  <c r="BK85" i="5"/>
  <c r="J108" i="4"/>
  <c r="J91" i="4"/>
  <c r="J89" i="3"/>
  <c r="J82" i="3"/>
  <c r="J222" i="2"/>
  <c r="BK204" i="2"/>
  <c r="BK192" i="2"/>
  <c r="BK189" i="2"/>
  <c r="BK181" i="2"/>
  <c r="J171" i="2"/>
  <c r="J157" i="2"/>
  <c r="J150" i="2"/>
  <c r="J141" i="2"/>
  <c r="BK128" i="2"/>
  <c r="BK117" i="2"/>
  <c r="BK109" i="2"/>
  <c r="BK100" i="2"/>
  <c r="J89" i="5"/>
  <c r="BK86" i="5"/>
  <c r="BK109" i="4"/>
  <c r="BK98" i="4"/>
  <c r="J95" i="4"/>
  <c r="BK88" i="3"/>
  <c r="BK220" i="2"/>
  <c r="J213" i="2"/>
  <c r="J209" i="2"/>
  <c r="J198" i="2"/>
  <c r="J188" i="2"/>
  <c r="BK173" i="2"/>
  <c r="J165" i="2"/>
  <c r="BK147" i="2"/>
  <c r="J127" i="2"/>
  <c r="BK113" i="2"/>
  <c r="J107" i="2"/>
  <c r="J101" i="2"/>
  <c r="BK93" i="2"/>
  <c r="BK94" i="5"/>
  <c r="J86" i="5"/>
  <c r="BK111" i="4"/>
  <c r="J97" i="4"/>
  <c r="BK91" i="4"/>
  <c r="J87" i="3"/>
  <c r="BK84" i="3"/>
  <c r="J217" i="2"/>
  <c r="BK203" i="2"/>
  <c r="BK200" i="2"/>
  <c r="BK197" i="2"/>
  <c r="J193" i="2"/>
  <c r="BK183" i="2"/>
  <c r="J176" i="2"/>
  <c r="J168" i="2"/>
  <c r="BK149" i="2"/>
  <c r="J142" i="2"/>
  <c r="BK125" i="2"/>
  <c r="BK116" i="2"/>
  <c r="J110" i="2"/>
  <c r="J100" i="2"/>
  <c r="J91" i="2"/>
  <c r="J84" i="5"/>
  <c r="J89" i="4"/>
  <c r="J223" i="2"/>
  <c r="BK214" i="2"/>
  <c r="J200" i="2"/>
  <c r="BK188" i="2"/>
  <c r="J181" i="2"/>
  <c r="BK176" i="2"/>
  <c r="J169" i="2"/>
  <c r="BK158" i="2"/>
  <c r="J153" i="2"/>
  <c r="J144" i="2"/>
  <c r="BK135" i="2"/>
  <c r="J125" i="2"/>
  <c r="BK119" i="2"/>
  <c r="J104" i="2"/>
  <c r="J95" i="2"/>
  <c r="J87" i="5"/>
  <c r="J109" i="4"/>
  <c r="J93" i="4"/>
  <c r="J88" i="3"/>
  <c r="BK224" i="2"/>
  <c r="J219" i="2"/>
  <c r="J212" i="2"/>
  <c r="BK195" i="2"/>
  <c r="J183" i="2"/>
  <c r="BK172" i="2"/>
  <c r="BK167" i="2"/>
  <c r="BK159" i="2"/>
  <c r="BK153" i="2"/>
  <c r="J146" i="2"/>
  <c r="J136" i="2"/>
  <c r="BK118" i="2"/>
  <c r="BK108" i="2"/>
  <c r="J99" i="2"/>
  <c r="J92" i="2"/>
  <c r="T90" i="2" l="1"/>
  <c r="P122" i="2"/>
  <c r="P114" i="2"/>
  <c r="T132" i="2"/>
  <c r="T156" i="2"/>
  <c r="R177" i="2"/>
  <c r="P184" i="2"/>
  <c r="R205" i="2"/>
  <c r="P210" i="2"/>
  <c r="BK215" i="2"/>
  <c r="J215" i="2"/>
  <c r="J69" i="2"/>
  <c r="P81" i="3"/>
  <c r="P80" i="3" s="1"/>
  <c r="AU56" i="1" s="1"/>
  <c r="R84" i="4"/>
  <c r="R83" i="4" s="1"/>
  <c r="T107" i="4"/>
  <c r="BK95" i="5"/>
  <c r="J95" i="5"/>
  <c r="J62" i="5" s="1"/>
  <c r="P90" i="2"/>
  <c r="R122" i="2"/>
  <c r="R114" i="2"/>
  <c r="R132" i="2"/>
  <c r="BK156" i="2"/>
  <c r="J156" i="2"/>
  <c r="J64" i="2"/>
  <c r="BK177" i="2"/>
  <c r="J177" i="2" s="1"/>
  <c r="J65" i="2" s="1"/>
  <c r="BK184" i="2"/>
  <c r="J184" i="2" s="1"/>
  <c r="J66" i="2" s="1"/>
  <c r="BK205" i="2"/>
  <c r="J205" i="2"/>
  <c r="J67" i="2" s="1"/>
  <c r="BK210" i="2"/>
  <c r="J210" i="2"/>
  <c r="J68" i="2"/>
  <c r="T215" i="2"/>
  <c r="BK81" i="3"/>
  <c r="J81" i="3"/>
  <c r="J60" i="3"/>
  <c r="P84" i="4"/>
  <c r="P83" i="4" s="1"/>
  <c r="P82" i="4" s="1"/>
  <c r="AU57" i="1" s="1"/>
  <c r="P107" i="4"/>
  <c r="P95" i="5"/>
  <c r="P83" i="5"/>
  <c r="P82" i="5"/>
  <c r="AU58" i="1" s="1"/>
  <c r="R90" i="2"/>
  <c r="T122" i="2"/>
  <c r="T114" i="2"/>
  <c r="P132" i="2"/>
  <c r="R156" i="2"/>
  <c r="P177" i="2"/>
  <c r="R184" i="2"/>
  <c r="T205" i="2"/>
  <c r="R210" i="2"/>
  <c r="R215" i="2"/>
  <c r="T81" i="3"/>
  <c r="T80" i="3" s="1"/>
  <c r="BK84" i="4"/>
  <c r="J84" i="4"/>
  <c r="J61" i="4"/>
  <c r="R107" i="4"/>
  <c r="R95" i="5"/>
  <c r="R83" i="5"/>
  <c r="R82" i="5"/>
  <c r="BK90" i="2"/>
  <c r="J90" i="2" s="1"/>
  <c r="J60" i="2" s="1"/>
  <c r="BK122" i="2"/>
  <c r="J122" i="2" s="1"/>
  <c r="J62" i="2" s="1"/>
  <c r="BK132" i="2"/>
  <c r="J132" i="2"/>
  <c r="J63" i="2" s="1"/>
  <c r="P156" i="2"/>
  <c r="T177" i="2"/>
  <c r="T184" i="2"/>
  <c r="P205" i="2"/>
  <c r="T210" i="2"/>
  <c r="P215" i="2"/>
  <c r="R81" i="3"/>
  <c r="R80" i="3" s="1"/>
  <c r="T84" i="4"/>
  <c r="T83" i="4"/>
  <c r="T82" i="4"/>
  <c r="BK107" i="4"/>
  <c r="J107" i="4" s="1"/>
  <c r="J62" i="4" s="1"/>
  <c r="T95" i="5"/>
  <c r="T83" i="5" s="1"/>
  <c r="T82" i="5" s="1"/>
  <c r="E48" i="2"/>
  <c r="BE93" i="2"/>
  <c r="BE101" i="2"/>
  <c r="BE102" i="2"/>
  <c r="BE104" i="2"/>
  <c r="BE111" i="2"/>
  <c r="BE112" i="2"/>
  <c r="BE125" i="2"/>
  <c r="BE126" i="2"/>
  <c r="BE130" i="2"/>
  <c r="BE137" i="2"/>
  <c r="BE143" i="2"/>
  <c r="BE147" i="2"/>
  <c r="BE162" i="2"/>
  <c r="BE165" i="2"/>
  <c r="BE176" i="2"/>
  <c r="BE183" i="2"/>
  <c r="BE185" i="2"/>
  <c r="BE187" i="2"/>
  <c r="BE193" i="2"/>
  <c r="BE197" i="2"/>
  <c r="BE200" i="2"/>
  <c r="BE206" i="2"/>
  <c r="BE207" i="2"/>
  <c r="BE214" i="2"/>
  <c r="BE216" i="2"/>
  <c r="BE217" i="2"/>
  <c r="BE219" i="2"/>
  <c r="BE220" i="2"/>
  <c r="BE221" i="2"/>
  <c r="BE223" i="2"/>
  <c r="BE224" i="2"/>
  <c r="J52" i="4"/>
  <c r="F55" i="4"/>
  <c r="BE85" i="4"/>
  <c r="BE95" i="4"/>
  <c r="BE98" i="4"/>
  <c r="BE105" i="4"/>
  <c r="E48" i="5"/>
  <c r="F55" i="5"/>
  <c r="J52" i="2"/>
  <c r="BE91" i="2"/>
  <c r="BE95" i="2"/>
  <c r="BE97" i="2"/>
  <c r="BE99" i="2"/>
  <c r="BE100" i="2"/>
  <c r="BE106" i="2"/>
  <c r="BE108" i="2"/>
  <c r="BE109" i="2"/>
  <c r="BE113" i="2"/>
  <c r="BE115" i="2"/>
  <c r="BE116" i="2"/>
  <c r="BE127" i="2"/>
  <c r="BE146" i="2"/>
  <c r="BE151" i="2"/>
  <c r="BE166" i="2"/>
  <c r="BE167" i="2"/>
  <c r="BE170" i="2"/>
  <c r="BE171" i="2"/>
  <c r="BE181" i="2"/>
  <c r="BE182" i="2"/>
  <c r="BE189" i="2"/>
  <c r="BE194" i="2"/>
  <c r="BE196" i="2"/>
  <c r="BE198" i="2"/>
  <c r="BE203" i="2"/>
  <c r="BE204" i="2"/>
  <c r="BE209" i="2"/>
  <c r="BE211" i="2"/>
  <c r="BE212" i="2"/>
  <c r="BE218" i="2"/>
  <c r="E48" i="3"/>
  <c r="J52" i="3"/>
  <c r="BE83" i="3"/>
  <c r="BE85" i="3"/>
  <c r="BE89" i="4"/>
  <c r="BE97" i="4"/>
  <c r="BE108" i="4"/>
  <c r="BE110" i="4"/>
  <c r="BE111" i="4"/>
  <c r="J52" i="5"/>
  <c r="BE85" i="5"/>
  <c r="BE86" i="5"/>
  <c r="BE89" i="5"/>
  <c r="BE94" i="5"/>
  <c r="F55" i="2"/>
  <c r="BE92" i="2"/>
  <c r="BE96" i="2"/>
  <c r="BE98" i="2"/>
  <c r="BE103" i="2"/>
  <c r="BE105" i="2"/>
  <c r="BE107" i="2"/>
  <c r="BE117" i="2"/>
  <c r="BE118" i="2"/>
  <c r="BE119" i="2"/>
  <c r="BE129" i="2"/>
  <c r="BE149" i="2"/>
  <c r="BE153" i="2"/>
  <c r="BE157" i="2"/>
  <c r="BE158" i="2"/>
  <c r="BE161" i="2"/>
  <c r="BE163" i="2"/>
  <c r="BE173" i="2"/>
  <c r="BE175" i="2"/>
  <c r="BE188" i="2"/>
  <c r="BE192" i="2"/>
  <c r="BE213" i="2"/>
  <c r="BE222" i="2"/>
  <c r="BE82" i="3"/>
  <c r="BE87" i="3"/>
  <c r="BE89" i="3"/>
  <c r="BE91" i="4"/>
  <c r="BE100" i="4"/>
  <c r="BE102" i="4"/>
  <c r="BE109" i="4"/>
  <c r="BE87" i="5"/>
  <c r="BE91" i="5"/>
  <c r="BE96" i="5"/>
  <c r="BE94" i="2"/>
  <c r="BE110" i="2"/>
  <c r="BE120" i="2"/>
  <c r="BE121" i="2"/>
  <c r="BE123" i="2"/>
  <c r="BE128" i="2"/>
  <c r="BE131" i="2"/>
  <c r="BE133" i="2"/>
  <c r="BE135" i="2"/>
  <c r="BE136" i="2"/>
  <c r="BE139" i="2"/>
  <c r="BE141" i="2"/>
  <c r="BE142" i="2"/>
  <c r="BE144" i="2"/>
  <c r="BE145" i="2"/>
  <c r="BE150" i="2"/>
  <c r="BE154" i="2"/>
  <c r="BE155" i="2"/>
  <c r="BE159" i="2"/>
  <c r="BE168" i="2"/>
  <c r="BE169" i="2"/>
  <c r="BE172" i="2"/>
  <c r="BE178" i="2"/>
  <c r="BE179" i="2"/>
  <c r="BE180" i="2"/>
  <c r="BE186" i="2"/>
  <c r="BE190" i="2"/>
  <c r="BE191" i="2"/>
  <c r="BE195" i="2"/>
  <c r="BE199" i="2"/>
  <c r="BE201" i="2"/>
  <c r="BE202" i="2"/>
  <c r="F55" i="3"/>
  <c r="BE84" i="3"/>
  <c r="BE86" i="3"/>
  <c r="BE88" i="3"/>
  <c r="E48" i="4"/>
  <c r="BE87" i="4"/>
  <c r="BE93" i="4"/>
  <c r="BE103" i="4"/>
  <c r="BE84" i="5"/>
  <c r="BE97" i="5"/>
  <c r="BE98" i="5"/>
  <c r="BK93" i="5"/>
  <c r="J93" i="5"/>
  <c r="J61" i="5" s="1"/>
  <c r="F37" i="3"/>
  <c r="BD56" i="1"/>
  <c r="F36" i="4"/>
  <c r="BC57" i="1" s="1"/>
  <c r="F36" i="2"/>
  <c r="BC55" i="1"/>
  <c r="F35" i="3"/>
  <c r="BB56" i="1" s="1"/>
  <c r="F35" i="4"/>
  <c r="BB57" i="1"/>
  <c r="F37" i="2"/>
  <c r="BD55" i="1" s="1"/>
  <c r="F36" i="3"/>
  <c r="BC56" i="1"/>
  <c r="J34" i="5"/>
  <c r="AW58" i="1" s="1"/>
  <c r="F34" i="3"/>
  <c r="BA56" i="1"/>
  <c r="J34" i="4"/>
  <c r="AW57" i="1" s="1"/>
  <c r="J34" i="3"/>
  <c r="AW56" i="1"/>
  <c r="F34" i="5"/>
  <c r="BA58" i="1" s="1"/>
  <c r="F34" i="2"/>
  <c r="BA55" i="1"/>
  <c r="F37" i="5"/>
  <c r="BD58" i="1" s="1"/>
  <c r="F34" i="4"/>
  <c r="BA57" i="1"/>
  <c r="F36" i="5"/>
  <c r="BC58" i="1" s="1"/>
  <c r="F37" i="4"/>
  <c r="BD57" i="1"/>
  <c r="F35" i="5"/>
  <c r="BB58" i="1" s="1"/>
  <c r="F35" i="2"/>
  <c r="BB55" i="1"/>
  <c r="J34" i="2"/>
  <c r="AW55" i="1" s="1"/>
  <c r="BK114" i="2" l="1"/>
  <c r="J114" i="2" s="1"/>
  <c r="J61" i="2" s="1"/>
  <c r="P89" i="2"/>
  <c r="AU55" i="1"/>
  <c r="R82" i="4"/>
  <c r="R89" i="2"/>
  <c r="T89" i="2"/>
  <c r="BK83" i="5"/>
  <c r="J83" i="5"/>
  <c r="J60" i="5" s="1"/>
  <c r="BK80" i="3"/>
  <c r="J80" i="3"/>
  <c r="J59" i="3"/>
  <c r="BK89" i="2"/>
  <c r="J89" i="2" s="1"/>
  <c r="J59" i="2" s="1"/>
  <c r="BK83" i="4"/>
  <c r="BK82" i="4" s="1"/>
  <c r="J82" i="4" s="1"/>
  <c r="J30" i="4" s="1"/>
  <c r="AG57" i="1" s="1"/>
  <c r="F33" i="2"/>
  <c r="AZ55" i="1"/>
  <c r="BD54" i="1"/>
  <c r="W33" i="1" s="1"/>
  <c r="F33" i="4"/>
  <c r="AZ57" i="1"/>
  <c r="J33" i="2"/>
  <c r="AV55" i="1" s="1"/>
  <c r="AT55" i="1" s="1"/>
  <c r="BB54" i="1"/>
  <c r="AX54" i="1" s="1"/>
  <c r="J33" i="4"/>
  <c r="AV57" i="1" s="1"/>
  <c r="AT57" i="1" s="1"/>
  <c r="BA54" i="1"/>
  <c r="W30" i="1"/>
  <c r="J33" i="5"/>
  <c r="AV58" i="1" s="1"/>
  <c r="AT58" i="1" s="1"/>
  <c r="AU54" i="1"/>
  <c r="BC54" i="1"/>
  <c r="W32" i="1" s="1"/>
  <c r="J33" i="3"/>
  <c r="AV56" i="1"/>
  <c r="AT56" i="1" s="1"/>
  <c r="F33" i="3"/>
  <c r="AZ56" i="1"/>
  <c r="F33" i="5"/>
  <c r="AZ58" i="1" s="1"/>
  <c r="J39" i="4" l="1"/>
  <c r="J83" i="4"/>
  <c r="J60" i="4"/>
  <c r="J59" i="4"/>
  <c r="BK82" i="5"/>
  <c r="J82" i="5"/>
  <c r="J59" i="5"/>
  <c r="AN57" i="1"/>
  <c r="W31" i="1"/>
  <c r="J30" i="3"/>
  <c r="AG56" i="1"/>
  <c r="AN56" i="1"/>
  <c r="AW54" i="1"/>
  <c r="AK30" i="1" s="1"/>
  <c r="AY54" i="1"/>
  <c r="J30" i="2"/>
  <c r="AG55" i="1" s="1"/>
  <c r="AN55" i="1" s="1"/>
  <c r="AZ54" i="1"/>
  <c r="W29" i="1"/>
  <c r="J39" i="3" l="1"/>
  <c r="J39" i="2"/>
  <c r="J30" i="5"/>
  <c r="AG58" i="1"/>
  <c r="AN58" i="1" s="1"/>
  <c r="AV54" i="1"/>
  <c r="AK29" i="1"/>
  <c r="J39" i="5" l="1"/>
  <c r="AG54" i="1"/>
  <c r="AT54" i="1"/>
  <c r="AN54" i="1" l="1"/>
  <c r="AK26" i="1"/>
  <c r="AK35" i="1"/>
</calcChain>
</file>

<file path=xl/sharedStrings.xml><?xml version="1.0" encoding="utf-8"?>
<sst xmlns="http://schemas.openxmlformats.org/spreadsheetml/2006/main" count="3482" uniqueCount="945">
  <si>
    <t>Export Komplet</t>
  </si>
  <si>
    <t>VZ</t>
  </si>
  <si>
    <t>2.0</t>
  </si>
  <si>
    <t>ZAMOK</t>
  </si>
  <si>
    <t>False</t>
  </si>
  <si>
    <t>{2696470c-0168-47f0-8d33-eeece4287988}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</si>
  <si>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</si>
  <si>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</si>
  <si>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</si>
  <si>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</si>
  <si>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</si>
  <si>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</si>
  <si>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</si>
  <si>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</si>
  <si>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2020_56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</si>
  <si>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</si>
  <si>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</si>
  <si>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PZS v km 62,353 na trati Kralupy nad Vltavou - Most</t>
  </si>
  <si>
    <t>KSO:</t>
  </si>
  <si>
    <t/>
  </si>
  <si>
    <t>CC-CZ:</t>
  </si>
  <si>
    <t>21219</t>
  </si>
  <si>
    <t>Místo:</t>
  </si>
  <si>
    <t xml:space="preserve"> Drchkov</t>
  </si>
  <si>
    <t>Datum:</t>
  </si>
  <si>
    <t>14. 2. 2020</t>
  </si>
  <si>
    <t>Zadavatel:</t>
  </si>
  <si>
    <t>IČ:</t>
  </si>
  <si>
    <t>Kejkula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</si>
  <si>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</si>
  <si>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</si>
  <si>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</si>
  <si>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</si>
  <si>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</si>
  <si>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</si>
  <si>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</si>
  <si>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Bělehrad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</si>
  <si>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</si>
  <si>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</si>
  <si>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</si>
  <si>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</si>
  <si>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</si>
  <si>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</si>
  <si>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</si>
  <si>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</si>
  <si>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</si>
  <si>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</si>
  <si>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</si>
  <si>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</si>
  <si>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</si>
  <si>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</si>
  <si>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</si>
  <si>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</si>
  <si>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</si>
  <si>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</si>
  <si>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</si>
  <si>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</si>
  <si>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</si>
  <si>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</si>
  <si>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</si>
  <si>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</si>
  <si>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</si>
  <si>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</si>
  <si>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</si>
  <si>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</si>
  <si>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</si>
  <si>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</si>
  <si>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</si>
  <si>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</si>
  <si>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</si>
  <si>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</si>
  <si>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</si>
  <si>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</si>
  <si>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</si>
  <si>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</si>
  <si>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</si>
  <si>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</si>
  <si>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</si>
  <si>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</si>
  <si>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Technologická část</t>
  </si>
  <si>
    <t>PRO</t>
  </si>
  <si>
    <t>1</t>
  </si>
  <si>
    <t>{e8bb485e-0e5a-4a6e-b416-78ec16f996a9}</t>
  </si>
  <si>
    <t>2</t>
  </si>
  <si>
    <t>01N</t>
  </si>
  <si>
    <t>Technologická část - dodávaný materiál SSZT Pz - NEOCEŇOVAT !!!</t>
  </si>
  <si>
    <t>{5ef4e694-9ce6-4790-8051-451a476d9e56}</t>
  </si>
  <si>
    <t>02</t>
  </si>
  <si>
    <t>Stavební část</t>
  </si>
  <si>
    <t>STA</t>
  </si>
  <si>
    <t>{806c09d6-ac83-4db0-8fda-5522137c443d}</t>
  </si>
  <si>
    <t>03</t>
  </si>
  <si>
    <t>VRN</t>
  </si>
  <si>
    <t>VON</t>
  </si>
  <si>
    <t>{46675f5d-0e88-4300-9884-7e4c7b947dba}</t>
  </si>
  <si>
    <t>KRYCÍ LIST SOUPISU PRACÍ</t>
  </si>
  <si>
    <t>Objekt:</t>
  </si>
  <si>
    <t>01 - Technologická část</t>
  </si>
  <si>
    <t>REKAPITULACE ČLENĚNÍ SOUPISU PRACÍ</t>
  </si>
  <si>
    <t>Kód dílu - Popis</t>
  </si>
  <si>
    <t>Cena celkem [CZK]</t>
  </si>
  <si>
    <t>-1</t>
  </si>
  <si>
    <t>KAB - Kabelizace</t>
  </si>
  <si>
    <t>DOM - Technologický domek</t>
  </si>
  <si>
    <t xml:space="preserve">    R_DC - Rozvaděč DC</t>
  </si>
  <si>
    <t>NAP - Napájení</t>
  </si>
  <si>
    <t>STOJ - Stojan zabezpečovacího zařízení</t>
  </si>
  <si>
    <t>VEN - Venkovní prvky</t>
  </si>
  <si>
    <t>PN - Počítače náprav</t>
  </si>
  <si>
    <t>OST - Ostatní</t>
  </si>
  <si>
    <t>DEM - Demontáže</t>
  </si>
  <si>
    <t>REV - Revize a zkoušky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</si>
  <si>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</si>
  <si>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</si>
  <si>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</si>
  <si>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</si>
  <si>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</si>
  <si>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</si>
  <si>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</si>
  <si>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</si>
  <si>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</si>
  <si>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</si>
  <si>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</si>
  <si>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</si>
  <si>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</si>
  <si>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KAB</t>
  </si>
  <si>
    <t>Kabelizace</t>
  </si>
  <si>
    <t>ROZPOCET</t>
  </si>
  <si>
    <t>M</t>
  </si>
  <si>
    <t>7590521514</t>
  </si>
  <si>
    <t>Venkovní vedení kabelová - metalické sítě Plněné, párované s ochr. vodičem TCEKPFLEY 3 P 1,0 D</t>
  </si>
  <si>
    <t>m</t>
  </si>
  <si>
    <t>Sborník UOŽI 01 2019</t>
  </si>
  <si>
    <t>256</t>
  </si>
  <si>
    <t>64</t>
  </si>
  <si>
    <t>1515602199</t>
  </si>
  <si>
    <t>7590521519</t>
  </si>
  <si>
    <t>Venkovní vedení kabelová - metalické sítě Plněné, párované s ochr. vodičem TCEKPFLEY 4 P 1,0 D</t>
  </si>
  <si>
    <t>107673363</t>
  </si>
  <si>
    <t>4</t>
  </si>
  <si>
    <t>7590521529</t>
  </si>
  <si>
    <t>Venkovní vedení kabelová - metalické sítě Plněné, párované s ochr. vodičem TCEKPFLEY 7 P 1,0 D</t>
  </si>
  <si>
    <t>-1716468296</t>
  </si>
  <si>
    <t>5</t>
  </si>
  <si>
    <t>7590520604</t>
  </si>
  <si>
    <t>Venkovní vedení kabelová - metalické sítě Plněné 4x0,8 TCEPKPFLEY 3 x 4 x 0,8</t>
  </si>
  <si>
    <t>-1719973550</t>
  </si>
  <si>
    <t>7</t>
  </si>
  <si>
    <t>7492501690</t>
  </si>
  <si>
    <t>Kabely, vodiče, šňůry Cu - nn Kabel silový 2 a 3-žílový Cu, plastová izolace CYKY 2O1,5 (2Dx1,5)</t>
  </si>
  <si>
    <t>128</t>
  </si>
  <si>
    <t>690228372</t>
  </si>
  <si>
    <t>8</t>
  </si>
  <si>
    <t>7492501740</t>
  </si>
  <si>
    <t>Kabely, vodiče, šňůry Cu - nn Kabel silový 2 a 3-žílový Cu, plastová izolace CYKY 3O1,5 (3Ax1,5)</t>
  </si>
  <si>
    <t>1115382057</t>
  </si>
  <si>
    <t>9</t>
  </si>
  <si>
    <t>7492502030</t>
  </si>
  <si>
    <t>Kabely, vodiče, šňůry Cu - nn Kabel silový 4 a 5-žílový Cu, plastová izolace CYKY 5J6 (5Cx6)</t>
  </si>
  <si>
    <t>-528860878</t>
  </si>
  <si>
    <t>10</t>
  </si>
  <si>
    <t>7492502130</t>
  </si>
  <si>
    <t>Kabely, vodiče, šňůry Cu - nn Kabel silový více-žílový Cu, plastová izolace CYKY 7O1,5 (7Dx1,5)</t>
  </si>
  <si>
    <t>1705080541</t>
  </si>
  <si>
    <t>11</t>
  </si>
  <si>
    <t>7492501880</t>
  </si>
  <si>
    <t>Kabely, vodiče, šňůry Cu - nn Kabel silový 4 a 5-žílový Cu, plastová izolace CYKY 4J16 (4Bx16)</t>
  </si>
  <si>
    <t>1922539544</t>
  </si>
  <si>
    <t>12</t>
  </si>
  <si>
    <t>K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</si>
  <si>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</si>
  <si>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</si>
  <si>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279544402</t>
  </si>
  <si>
    <t>13</t>
  </si>
  <si>
    <t>7590525222</t>
  </si>
  <si>
    <t>Montáž kabelu návěstního s jádrem 0,8 mm Cu TCEKEZE do 50 XN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</si>
  <si>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37368187</t>
  </si>
  <si>
    <t>14</t>
  </si>
  <si>
    <t>7590545050</t>
  </si>
  <si>
    <t>Uložení kabelu CYKY do žlabového rozvodu zabezpečovací ústředny do 4 x 10 mm - odvinutí, naměření a položení šňůry na lávku nebo do žlabového rozvodu včetně uchycení v ohybech, zakrytí žlabu a zaizolování konců kabelu, prozvonění a označení</t>
  </si>
  <si>
    <t>-1703648760</t>
  </si>
  <si>
    <t>7590555102</t>
  </si>
  <si>
    <t>Montáž formy pro kabely TCEKE, TCEKFY, TCEKY, TCEKEZE, TCEKEY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</si>
  <si>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kus</t>
  </si>
  <si>
    <t>-839431075</t>
  </si>
  <si>
    <t>16</t>
  </si>
  <si>
    <t>7590555104</t>
  </si>
  <si>
    <t>Montáž formy pro kabely TCEKE, TCEKFY, TCEKY, TCEKEZE, TCEKEY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</si>
  <si>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1234750640</t>
  </si>
  <si>
    <t>17</t>
  </si>
  <si>
    <t>7590555106</t>
  </si>
  <si>
    <t>Montáž formy pro kabely TCEKE, TCEKFY, TCEKY, TCEKEZE, TCEKEY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</si>
  <si>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1144814380</t>
  </si>
  <si>
    <t>18</t>
  </si>
  <si>
    <t>7590555072</t>
  </si>
  <si>
    <t>Montáž formy pro kabel TCEKE, TCEKES přes délku 0,5 m 5 XN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</si>
  <si>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-1262345319</t>
  </si>
  <si>
    <t>19</t>
  </si>
  <si>
    <t>7590545070</t>
  </si>
  <si>
    <t>Montáž ukončení kabelu CYKY 4x10 ve stojanu závor nebo rozvaděči - zatažení kabelu a jeho upevnění, odstranění pláště, rozpletení, odizolování žil, prozvonění a zapojení na svorkovnici</t>
  </si>
  <si>
    <t>2107295905</t>
  </si>
  <si>
    <t>20</t>
  </si>
  <si>
    <t>7590545052</t>
  </si>
  <si>
    <t>Uložení kabelu CYKY do žlabového rozvodu zabezpečovací ústředny nad 4 x 10 mm - odvinutí, naměření a položení šňůry na lávku nebo do žlabového rozvodu včetně uchycení v ohybech, zakrytí žlabu a zaizolování konců kabelu, prozvonění a označení</t>
  </si>
  <si>
    <t>945828280</t>
  </si>
  <si>
    <t>7590525413</t>
  </si>
  <si>
    <t>Montáž spojky rovné pro plastové kabely párové rovné o průměru 1,0 mm PE plášť bez pancíře S 1 do 24 žil - přistavení elektrického agregátu, změření izolačního odporu, vlastní montáž spojky, sestavení montážního stojanu, upnutí kabelu do stojanu, spojení žil, svaření spojky, uvolnění kabelu, uložení spojky v jámě</t>
  </si>
  <si>
    <t>-1529034230</t>
  </si>
  <si>
    <t>22</t>
  </si>
  <si>
    <t>7590541414</t>
  </si>
  <si>
    <t>Slaboproudé rozvody, kabely pro přívod a vnitřní instalaci Spojky metalických kabelů a příslušenství Teplem smrštitelná zesílená spojka pro netlakované kabely XAGA 500-100/25-500-FLE-CZ</t>
  </si>
  <si>
    <t>-186016218</t>
  </si>
  <si>
    <t>23</t>
  </si>
  <si>
    <t>7593505270</t>
  </si>
  <si>
    <t>Montáž kabelového označníku Ball Marker - upevnění kabelového označníku na plášť kabelu upevňovacími prvky</t>
  </si>
  <si>
    <t>173633563</t>
  </si>
  <si>
    <t>24</t>
  </si>
  <si>
    <t>7598015095</t>
  </si>
  <si>
    <t>Přeměření izolačního stavu kabelu úložného 30 žil</t>
  </si>
  <si>
    <t>1596349670</t>
  </si>
  <si>
    <t>25</t>
  </si>
  <si>
    <t>7598015185</t>
  </si>
  <si>
    <t>Jednosměrné měření kabelu místního</t>
  </si>
  <si>
    <t>pár</t>
  </si>
  <si>
    <t>512</t>
  </si>
  <si>
    <t>-1930167207</t>
  </si>
  <si>
    <t>DOM</t>
  </si>
  <si>
    <t>Technologický domek</t>
  </si>
  <si>
    <t>26</t>
  </si>
  <si>
    <t>7590110650</t>
  </si>
  <si>
    <t>Domky, přístřešky Domky s integrovanou betonovou střechou 3x2 m; výška 3,2 m</t>
  </si>
  <si>
    <t>1797742910</t>
  </si>
  <si>
    <t>27</t>
  </si>
  <si>
    <t>7590115005</t>
  </si>
  <si>
    <t>Montáž objektu rozměru do 2,5 x 3,6 m - usazení na základy, zatažení kabelů a zřízení kabelové rezervy, opravný nátěr. Neobsahuje výkop a zához jam</t>
  </si>
  <si>
    <t>464613539</t>
  </si>
  <si>
    <t>28</t>
  </si>
  <si>
    <t>7590110700</t>
  </si>
  <si>
    <t>Domky, přístřešky Okapy a děšťové svody - pro rel. domek podle zvl. požadavků a  předložené dokumentace 3x2 m</t>
  </si>
  <si>
    <t>210419629</t>
  </si>
  <si>
    <t>29</t>
  </si>
  <si>
    <t>7593310880</t>
  </si>
  <si>
    <t>Konstrukční díly Řada stojan. pro 1 stojan 19 polí inov. (HM0404215990311)</t>
  </si>
  <si>
    <t>1924852854</t>
  </si>
  <si>
    <t>30</t>
  </si>
  <si>
    <t>7593315120</t>
  </si>
  <si>
    <t>Montáž stojanové řady pro 1 stojan - sestavení dodané konstrukce, vyměření místa a usazení stojanové řady, montáž ochranných plechů a roštu stojanové řady, ukotvení</t>
  </si>
  <si>
    <t>332613742</t>
  </si>
  <si>
    <t>31</t>
  </si>
  <si>
    <t>7590190030</t>
  </si>
  <si>
    <t>Ostatní Nástupištní panel (před vchodové dveře RD)</t>
  </si>
  <si>
    <t>-1629085703</t>
  </si>
  <si>
    <t>32</t>
  </si>
  <si>
    <t>7590190010</t>
  </si>
  <si>
    <t>Ostatní Patka základová</t>
  </si>
  <si>
    <t>1956179910</t>
  </si>
  <si>
    <t>R_DC</t>
  </si>
  <si>
    <t>Rozvaděč DC</t>
  </si>
  <si>
    <t>33</t>
  </si>
  <si>
    <t>7494000120</t>
  </si>
  <si>
    <t>Rozvodnicové a rozváděčové skříně Distri Rozvodnicové skříně DistriTon Plastové Nástěnné (IP55) pro nástěnnou montáž, průhledné dveře, počet řad 3, krytí IP55, počet modulů v řadě 13, krytí IP55, PE+N, barva šedá, materiál: plast</t>
  </si>
  <si>
    <t>-1035620062</t>
  </si>
  <si>
    <t>P</t>
  </si>
  <si>
    <t>Poznámka k položce:_x000D_
Rozvodnice Eaton BC-O-3/54-TW-ECO</t>
  </si>
  <si>
    <t>34</t>
  </si>
  <si>
    <t>7494153020</t>
  </si>
  <si>
    <t>Montáž prázdných plastových kabelových skříní min. IP 44, výšky do 800 mm, hloubky do 320 mm do výklenku nebo na stěnu nebo na stožár š do 530 mm - včetně elektrovýzbroje</t>
  </si>
  <si>
    <t>582947955</t>
  </si>
  <si>
    <t>35</t>
  </si>
  <si>
    <t>7494003388</t>
  </si>
  <si>
    <t>Modulární přístroje Jističe do 80 A; 10 kA 3-pólové In 20 A, Ue AC 230/400 V / DC 216 V, charakteristika B, 3pól, Icn 10 kA</t>
  </si>
  <si>
    <t>-1848575501</t>
  </si>
  <si>
    <t>36</t>
  </si>
  <si>
    <t>7494003062</t>
  </si>
  <si>
    <t>Modulární přístroje Jističe do 63 A; 6 kA 2-pólové In 20 A, Ue AC 230/400 V / DC 144 V, charakteristika C, 2pól, Icn 6 kA</t>
  </si>
  <si>
    <t>-886325237</t>
  </si>
  <si>
    <t>37</t>
  </si>
  <si>
    <t>7494351020</t>
  </si>
  <si>
    <t>Montáž jističů (do 10 kA) dvoupólových nebo 1+N pólových do 20 A</t>
  </si>
  <si>
    <t>698258780</t>
  </si>
  <si>
    <t>38</t>
  </si>
  <si>
    <t>7494351030</t>
  </si>
  <si>
    <t>Montáž jističů (do 10 kA) třípólových do 20 A</t>
  </si>
  <si>
    <t>709765952</t>
  </si>
  <si>
    <t>39</t>
  </si>
  <si>
    <t>7494004946</t>
  </si>
  <si>
    <t>Kompaktní jističe Kompaktní jističe do 160A Napěťové spouště AC 230, 400 V / DC 220 V, např. pro BC160</t>
  </si>
  <si>
    <t>282881674</t>
  </si>
  <si>
    <t>40</t>
  </si>
  <si>
    <t>7593320435</t>
  </si>
  <si>
    <t>Prvky Ochrana baterie přepěťová  (CV800795088)</t>
  </si>
  <si>
    <t>-545614078</t>
  </si>
  <si>
    <t>NAP</t>
  </si>
  <si>
    <t>Napájení</t>
  </si>
  <si>
    <t>41</t>
  </si>
  <si>
    <t>7593000010</t>
  </si>
  <si>
    <t>Dobíječe, usměrňovače, napáječe Usměrňovač E230 G12/25, na polici/na zeď/na DIN lištu, základní stavová indikace opticky i bezpotenciálově, teplotní kompenzace</t>
  </si>
  <si>
    <t>-807702961</t>
  </si>
  <si>
    <t>Poznámka k položce:_x000D_
Dobíječ FJ 45 DS 12/24 pro ČD , nastavit na 13,5V</t>
  </si>
  <si>
    <t>42</t>
  </si>
  <si>
    <t>7593005012</t>
  </si>
  <si>
    <t>Montáž dobíječe, usměrňovače, napáječe nástěnného - včetně připojení vodičů elektrické sítě ss rozvodu a uzemnění, přezkoušení funkce</t>
  </si>
  <si>
    <t>-418595467</t>
  </si>
  <si>
    <t>43</t>
  </si>
  <si>
    <t>7494551022</t>
  </si>
  <si>
    <t>Montáž vačkových silových spínačů - vypínačů třípólových nebo čtyřpólových do 63 A - vypínač 0-1</t>
  </si>
  <si>
    <t>1278017136</t>
  </si>
  <si>
    <t>44</t>
  </si>
  <si>
    <t>7494004126</t>
  </si>
  <si>
    <t>Modulární přístroje Přepěťové ochrany Svodiče přepětí typ 2, Imax 40 kA, Uc AC 350 V, výměnné moduly, varistor, jiskřiště, 3+N-pól</t>
  </si>
  <si>
    <t>1426758863</t>
  </si>
  <si>
    <t>Poznámka k položce:_x000D_
přepěťová ochrana SLP- 275 V/4S</t>
  </si>
  <si>
    <t>45</t>
  </si>
  <si>
    <t>7494004154</t>
  </si>
  <si>
    <t>Modulární přístroje Přepěťové ochrany Svodiče přepětí typ 3, Imax 10 kA, Uc AC 253 V, výměnné moduly, se signalizací, varistor, jiskřiště, 1+N-pól</t>
  </si>
  <si>
    <t>-933409138</t>
  </si>
  <si>
    <t>Poznámka k položce:_x000D_
přepěťová ochrana DA- 275 DJ</t>
  </si>
  <si>
    <t>46</t>
  </si>
  <si>
    <t>7494004164</t>
  </si>
  <si>
    <t>Modulární přístroje Přepěťové ochrany Svodiče přepětí oddělovací tlumivka mezi svodiče typu 2 a 3</t>
  </si>
  <si>
    <t>-1341166281</t>
  </si>
  <si>
    <t>47</t>
  </si>
  <si>
    <t>7494000118</t>
  </si>
  <si>
    <t>Rozvodnicové a rozváděčové skříně Distri Rozvodnicové skříně DistriTon Plastové Nástěnné (IP55) pro nástěnnou montáž, průhledné dveře, počet řad 2, krytí IP55, počet modulů v řadě 13, krytí IP55, PE+N, barva šedá, materiál: plast</t>
  </si>
  <si>
    <t>-1481668826</t>
  </si>
  <si>
    <t>48</t>
  </si>
  <si>
    <t>7496655040</t>
  </si>
  <si>
    <t>Montáž staničních baterií (akumulátorů) olověných přes 100 do 200 Ah - montáž článků akumulátorové baterie včetně proudových propojek, propojení, kontrola spojů, provedení zkoušek, dodání atestů a revizních zpráv, sada 9 akumulátorů</t>
  </si>
  <si>
    <t>1433575446</t>
  </si>
  <si>
    <t>146</t>
  </si>
  <si>
    <t>7592920135</t>
  </si>
  <si>
    <t>Baterie Staniční akumulátory Pb článek 2V/250 Ah C10 s pancéřovanou trubkovou elektrodou, uzavřený větraný, cena včetně spojovacího materiálu a bateriového nosiče či stojanu</t>
  </si>
  <si>
    <t>-1610635000</t>
  </si>
  <si>
    <t>50</t>
  </si>
  <si>
    <t>7593310020</t>
  </si>
  <si>
    <t>Konstrukční díly Skříň batériová s krytem závě.pro 2BA (HM0383889990223)</t>
  </si>
  <si>
    <t>54662792</t>
  </si>
  <si>
    <t>51</t>
  </si>
  <si>
    <t>7593315090</t>
  </si>
  <si>
    <t>Montáž bateriové skříně do reléového objektu 2,5/3,6 - úprava skříně pro odchod vodičů z pravé strany, usazení skříně a montáž ovládací desky, propojení skříně s ovládací deskou a ochrana skříně připojením na uzemňovací sběrnici ovládací desky, včetně dodání vodičů. Bez osazení skříně bateriemi</t>
  </si>
  <si>
    <t>-644701443</t>
  </si>
  <si>
    <t>52</t>
  </si>
  <si>
    <t>7593310690</t>
  </si>
  <si>
    <t>Konstrukční díly Skříň přístrojová SPP 57B (CV801019002)</t>
  </si>
  <si>
    <t>-1727319727</t>
  </si>
  <si>
    <t>Poznámka k položce:_x000D_
Společná přístrojová skříň vybavená ovládacím panelem SPP a venkovním telefonním objektem malým</t>
  </si>
  <si>
    <t>53</t>
  </si>
  <si>
    <t>7596910030</t>
  </si>
  <si>
    <t>Venkovní telefonní objekty Objekt telef.venk.VTO 6 plastový sloupek (CV540329006)</t>
  </si>
  <si>
    <t>-332874820</t>
  </si>
  <si>
    <t>54</t>
  </si>
  <si>
    <t>7593100910</t>
  </si>
  <si>
    <t>Měniče Měnič DC/DC1 pro MB telefony, napětí DC/DC 12-36 V pro ústřední napájení mb venkovních  telefonních objektů</t>
  </si>
  <si>
    <t>-925106417</t>
  </si>
  <si>
    <t>55</t>
  </si>
  <si>
    <t>7494004950</t>
  </si>
  <si>
    <t>Kompaktní jističe Kompaktní jističe do 160A Podpěťové spouště AC/DC 110 V, např. pro BC160</t>
  </si>
  <si>
    <t>-644369403</t>
  </si>
  <si>
    <t>Poznámka k položce:_x000D_
Vypínací spoušť ZP-ASA/24</t>
  </si>
  <si>
    <t>56</t>
  </si>
  <si>
    <t>7494004534</t>
  </si>
  <si>
    <t>Modulární přístroje Ostatní přístroje -modulární přístroje Vypínače In 32 A, Ue AC 250/440 V, 3+N-pól</t>
  </si>
  <si>
    <t>1288758677</t>
  </si>
  <si>
    <t>57</t>
  </si>
  <si>
    <t>-128547983</t>
  </si>
  <si>
    <t>58</t>
  </si>
  <si>
    <t>7593310150</t>
  </si>
  <si>
    <t>Konstrukční díly Lišta uzemňovací-sestava  (CV725125006M)</t>
  </si>
  <si>
    <t>310994380</t>
  </si>
  <si>
    <t>STOJ</t>
  </si>
  <si>
    <t>Stojan zabezpečovacího zařízení</t>
  </si>
  <si>
    <t>59</t>
  </si>
  <si>
    <t>7593315100</t>
  </si>
  <si>
    <t>Montáž zabezpečovacího stojanu reléového - upevnění stojanu do stojanové řady, připojení ochranného uzemnění a informativní kontrola zapojení</t>
  </si>
  <si>
    <t>684569210</t>
  </si>
  <si>
    <t>65</t>
  </si>
  <si>
    <t>7593330420</t>
  </si>
  <si>
    <t>Výměnné díly Hlídač napětí baterie HNB/24V (HM0404221990502)</t>
  </si>
  <si>
    <t>297784260</t>
  </si>
  <si>
    <t>67</t>
  </si>
  <si>
    <t>7593100900</t>
  </si>
  <si>
    <t>Měniče Měnič DC 24V/24V spínaný, s galvanickýmoddělením, stabilizovaný</t>
  </si>
  <si>
    <t>1550921601</t>
  </si>
  <si>
    <t>Poznámka k položce:_x000D_
Měnič DC/DC HSD 15 24/24</t>
  </si>
  <si>
    <t>68</t>
  </si>
  <si>
    <t>7593321149</t>
  </si>
  <si>
    <t>Prvky Elektronický kmitač pro PZS s elektronickou stabilizací napětí pro každou žárovku, 6 desek spínačů</t>
  </si>
  <si>
    <t>-1287484601</t>
  </si>
  <si>
    <t>72</t>
  </si>
  <si>
    <t>7593310420</t>
  </si>
  <si>
    <t>Konstrukční díly Panel sestavený (RAL 7032)  (CV727265003)</t>
  </si>
  <si>
    <t>683613464</t>
  </si>
  <si>
    <t>73</t>
  </si>
  <si>
    <t>7593310430</t>
  </si>
  <si>
    <t>Konstrukční díly Panel svorkovnicový  (CV725959001)</t>
  </si>
  <si>
    <t>2138266173</t>
  </si>
  <si>
    <t>Poznámka k položce:_x000D_
Svorkovnicový panel WAGO pro KS</t>
  </si>
  <si>
    <t>74</t>
  </si>
  <si>
    <t>7593311050</t>
  </si>
  <si>
    <t>Konstrukční díly Svorkovnice WAGO 12-ti dílná (CV721225082)</t>
  </si>
  <si>
    <t>-619830856</t>
  </si>
  <si>
    <t>76</t>
  </si>
  <si>
    <t>7593320654</t>
  </si>
  <si>
    <t>Prvky Panel jističů (133mm)</t>
  </si>
  <si>
    <t>-1517354132</t>
  </si>
  <si>
    <t>142</t>
  </si>
  <si>
    <t>7592500010</t>
  </si>
  <si>
    <t>Diagnostická zařízení Blok diagnostiky pro diagnostiku reléového PZS 42 vstupů, 8 výstupů</t>
  </si>
  <si>
    <t>-1118158322</t>
  </si>
  <si>
    <t>77</t>
  </si>
  <si>
    <t>7494003574</t>
  </si>
  <si>
    <t>Modulární přístroje Jističe Jističe pro jištění stejnosměrných (DC) a střídavých (AC) obvodů, 2pólové In 1 A, Ue AC 230/400 V / DC 220/440 V, charakteristika C, 2pól, Icn 10 kA</t>
  </si>
  <si>
    <t>-91454187</t>
  </si>
  <si>
    <t>78</t>
  </si>
  <si>
    <t>7494003576</t>
  </si>
  <si>
    <t>Modulární přístroje Jističe Jističe pro jištění stejnosměrných (DC) a střídavých (AC) obvodů, 2pólové In 2 A, Ue AC 230/400 V / DC 220/440 V, charakteristika C, 2pól, Icn 10 kA</t>
  </si>
  <si>
    <t>-2076283785</t>
  </si>
  <si>
    <t>79</t>
  </si>
  <si>
    <t>7494003578</t>
  </si>
  <si>
    <t>Modulární přístroje Jističe Jističe pro jištění stejnosměrných (DC) a střídavých (AC) obvodů, 2pólové In 4 A, Ue AC 230/400 V / DC 220/440 V, charakteristika C, 2pól, Icn 10 kA</t>
  </si>
  <si>
    <t>893984210</t>
  </si>
  <si>
    <t>80</t>
  </si>
  <si>
    <t>7593310100</t>
  </si>
  <si>
    <t>Konstrukční díly Izolace stojanu úplná  (CV723685005M)</t>
  </si>
  <si>
    <t>551966941</t>
  </si>
  <si>
    <t>81</t>
  </si>
  <si>
    <t>7593320969</t>
  </si>
  <si>
    <t>Prvky Translátor TRN</t>
  </si>
  <si>
    <t>967458004</t>
  </si>
  <si>
    <t>83</t>
  </si>
  <si>
    <t>7593310380</t>
  </si>
  <si>
    <t>Konstrukční díly Panel krycí  (CV724799001M)</t>
  </si>
  <si>
    <t>-1896238251</t>
  </si>
  <si>
    <t>Poznámka k položce:_x000D_
Panel volné vazby 160</t>
  </si>
  <si>
    <t>145</t>
  </si>
  <si>
    <t>7592810904</t>
  </si>
  <si>
    <t>Reléový stojan PZS vystrojený na jednokolejné trati s automatickými závorami 2 - 4 kusy výstražníků - kategorie dle ČSN 34 2650 ed.2: PZS 3(2) S,B(N),I(L)</t>
  </si>
  <si>
    <t>komplet</t>
  </si>
  <si>
    <t>756837743</t>
  </si>
  <si>
    <t>85</t>
  </si>
  <si>
    <t>7593315425</t>
  </si>
  <si>
    <t>Zhotovení jednoho zapojení při volné vazbě - naměření vodiče, zatažení a připojení</t>
  </si>
  <si>
    <t>-89715938</t>
  </si>
  <si>
    <t>VEN</t>
  </si>
  <si>
    <t>Venkovní prvky</t>
  </si>
  <si>
    <t>86</t>
  </si>
  <si>
    <t>7590120140</t>
  </si>
  <si>
    <t>Skříně Skříňka přejezdového zařízení inovovaná (HM0404134120002)</t>
  </si>
  <si>
    <t>-295524189</t>
  </si>
  <si>
    <t>87</t>
  </si>
  <si>
    <t>7592840010</t>
  </si>
  <si>
    <t>Přejezdníky Přejezdník 1 přejezd (HM0404129990102)</t>
  </si>
  <si>
    <t>11459581</t>
  </si>
  <si>
    <t>137</t>
  </si>
  <si>
    <t>7592815040</t>
  </si>
  <si>
    <t>Montáž plastového výstražníku AŽD 97 s 1 skříní a se závorou AŽD - 99 -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</si>
  <si>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-1387614770</t>
  </si>
  <si>
    <t>89</t>
  </si>
  <si>
    <t>7590195010</t>
  </si>
  <si>
    <t>Montáž objektu venkovního ovládacího (PZS apod.) - připevnění skříňky na sloupek, zeď apod., zatažení kabelu z domku nebo PSK a zapojení na ovládací skříň. Ochrana skříňky připojením na hlavní uzemňovací sběrnici v domku nebo na zemnicí svorník PSK</t>
  </si>
  <si>
    <t>-1640740317</t>
  </si>
  <si>
    <t>90</t>
  </si>
  <si>
    <t>7592845010</t>
  </si>
  <si>
    <t>Montáž přejezdníku - postavení přejezdníku včetně transformátorové skříně na základ, zatažení kabelu</t>
  </si>
  <si>
    <t>-200009807</t>
  </si>
  <si>
    <t>91</t>
  </si>
  <si>
    <t>7592705014</t>
  </si>
  <si>
    <t>Montáž upozorňovadla vysokého na sloupek</t>
  </si>
  <si>
    <t>973175067</t>
  </si>
  <si>
    <t>PN</t>
  </si>
  <si>
    <t>Počítače náprav</t>
  </si>
  <si>
    <t>92</t>
  </si>
  <si>
    <t>7592010102</t>
  </si>
  <si>
    <t>Kolové senzory a snímače počítačů náprav Snímač průjezdu kola RSR 180 (5 m kabel)</t>
  </si>
  <si>
    <t>-113353085</t>
  </si>
  <si>
    <t>93</t>
  </si>
  <si>
    <t>7592010142</t>
  </si>
  <si>
    <t>Kolové senzory a snímače počítačů náprav Neoprénová ochr. hadice 4,8 m</t>
  </si>
  <si>
    <t>-144483896</t>
  </si>
  <si>
    <t>94</t>
  </si>
  <si>
    <t>7592010152</t>
  </si>
  <si>
    <t>Kolové senzory a snímače počítačů náprav Montážní sada neoprénové ochr.hadice</t>
  </si>
  <si>
    <t>-1725047594</t>
  </si>
  <si>
    <t>95</t>
  </si>
  <si>
    <t>7592010168</t>
  </si>
  <si>
    <t>Kolové senzory a snímače počítačů náprav Upevňovací souprava SK150</t>
  </si>
  <si>
    <t>356422853</t>
  </si>
  <si>
    <t>96</t>
  </si>
  <si>
    <t>7592010172</t>
  </si>
  <si>
    <t>Kolové senzory a snímače počítačů náprav Připevňovací čep BBK pro upevňovací soupravu SK140</t>
  </si>
  <si>
    <t>1169777657</t>
  </si>
  <si>
    <t>97</t>
  </si>
  <si>
    <t>7592010202</t>
  </si>
  <si>
    <t>Kolové senzory a snímače počítačů náprav Kabelový závěr KSL-FP pro RSR (s EPO)</t>
  </si>
  <si>
    <t>2105607745</t>
  </si>
  <si>
    <t>98</t>
  </si>
  <si>
    <t>7592010260</t>
  </si>
  <si>
    <t>Kolové senzory a snímače počítačů náprav Zkušební přípravek RSR SB</t>
  </si>
  <si>
    <t>-861419883</t>
  </si>
  <si>
    <t>100</t>
  </si>
  <si>
    <t>7594300018</t>
  </si>
  <si>
    <t>Počítače náprav Vnitřní prvky PN AZF Přepěťová ochrana vyhodnocovací jednotky BSI002 (BSI003, BSI004)</t>
  </si>
  <si>
    <t>118374635</t>
  </si>
  <si>
    <t>102</t>
  </si>
  <si>
    <t>7594300078</t>
  </si>
  <si>
    <t>Počítače náprav Vnitřní prvky PN ACS 2000 Čítačová jednotka ACB119 GS04</t>
  </si>
  <si>
    <t>732660484</t>
  </si>
  <si>
    <t>143</t>
  </si>
  <si>
    <t>7594300084</t>
  </si>
  <si>
    <t>Počítače náprav Vnitřní prvky PN ACS 2000 Vyhodnocovací jednotka IMC003 GS03</t>
  </si>
  <si>
    <t>191656239</t>
  </si>
  <si>
    <t>144</t>
  </si>
  <si>
    <t>7594300136</t>
  </si>
  <si>
    <t>Počítače náprav Vnitřní prvky PN ACS 2000 Sběrnicová jednotka ABP002-2 21TE GS02</t>
  </si>
  <si>
    <t>1817299304</t>
  </si>
  <si>
    <t>104</t>
  </si>
  <si>
    <t>7594300108</t>
  </si>
  <si>
    <t>Počítače náprav Vnitřní prvky PN ACS 2000 Jednotka jištění SIC006 GS01</t>
  </si>
  <si>
    <t>794192976</t>
  </si>
  <si>
    <t>105</t>
  </si>
  <si>
    <t>7594305070</t>
  </si>
  <si>
    <t>Montáž součástí počítače náprav skříně pro bloky šíře 84TE BGT 01</t>
  </si>
  <si>
    <t>1067978578</t>
  </si>
  <si>
    <t>106</t>
  </si>
  <si>
    <t>7594305010</t>
  </si>
  <si>
    <t>Montáž součástí počítače náprav vyhodnocovací části</t>
  </si>
  <si>
    <t>121472148</t>
  </si>
  <si>
    <t>107</t>
  </si>
  <si>
    <t>7594305015</t>
  </si>
  <si>
    <t>Montáž součástí počítače náprav neoprénové ochranné hadice se soupravou pro upevnění k pražci</t>
  </si>
  <si>
    <t>-215997912</t>
  </si>
  <si>
    <t>108</t>
  </si>
  <si>
    <t>7594305020</t>
  </si>
  <si>
    <t>Montáž součástí počítače náprav bleskojistkové svorkovnice</t>
  </si>
  <si>
    <t>823016344</t>
  </si>
  <si>
    <t>109</t>
  </si>
  <si>
    <t>7594305025</t>
  </si>
  <si>
    <t>Montáž součástí počítače náprav přepěťové ochrany napájení</t>
  </si>
  <si>
    <t>1351113092</t>
  </si>
  <si>
    <t>110</t>
  </si>
  <si>
    <t>7594305035</t>
  </si>
  <si>
    <t>Montáž součástí počítače náprav kabelového závěru KSL-FP pro RSR</t>
  </si>
  <si>
    <t>840609174</t>
  </si>
  <si>
    <t>111</t>
  </si>
  <si>
    <t>7594305040</t>
  </si>
  <si>
    <t>Montáž součástí počítače náprav upevňovací kolejnicové čelisti SK 140</t>
  </si>
  <si>
    <t>766149996</t>
  </si>
  <si>
    <t>113</t>
  </si>
  <si>
    <t>7594305055</t>
  </si>
  <si>
    <t>Montáž součástí počítače náprav bloku pro počítače náprav</t>
  </si>
  <si>
    <t>-609473396</t>
  </si>
  <si>
    <t>OST</t>
  </si>
  <si>
    <t>Ostatní</t>
  </si>
  <si>
    <t>116</t>
  </si>
  <si>
    <t>7590190140</t>
  </si>
  <si>
    <t>Ostatní Schůdky víceúčelové EN 131  (HM0478850000131)</t>
  </si>
  <si>
    <t>-232477462</t>
  </si>
  <si>
    <t>117</t>
  </si>
  <si>
    <t>7593310470</t>
  </si>
  <si>
    <t>Konstrukční díly Plech krycí  (CV725010004)</t>
  </si>
  <si>
    <t>995914771</t>
  </si>
  <si>
    <t>Poznámka k položce:_x000D_
Krycí záslepka na relé</t>
  </si>
  <si>
    <t>118</t>
  </si>
  <si>
    <t>7593320414</t>
  </si>
  <si>
    <t>Prvky Deska propojovací DPN (CV755135004)</t>
  </si>
  <si>
    <t>-1198010326</t>
  </si>
  <si>
    <t>DEM</t>
  </si>
  <si>
    <t>Demontáže</t>
  </si>
  <si>
    <t>119</t>
  </si>
  <si>
    <t>7592817010</t>
  </si>
  <si>
    <t>Demontáž výstražníku</t>
  </si>
  <si>
    <t>-1620124557</t>
  </si>
  <si>
    <t>120</t>
  </si>
  <si>
    <t>7496672015</t>
  </si>
  <si>
    <t>Demontáž rozvaděčů vlastní spotřeby stejnosměrného s bateriemi</t>
  </si>
  <si>
    <t>54838860</t>
  </si>
  <si>
    <t>122</t>
  </si>
  <si>
    <t>7590127025</t>
  </si>
  <si>
    <t>Demontáž skříně ŠM, PSK, SKP, SPP, KS - včetně odpojení zařízení od kabelových rozvodů</t>
  </si>
  <si>
    <t>2122179965</t>
  </si>
  <si>
    <t>123</t>
  </si>
  <si>
    <t>7592907052</t>
  </si>
  <si>
    <t>Demontáž bloku baterie olověné 24 V a 48 V kapacity přes 50 Ah</t>
  </si>
  <si>
    <t>190108766</t>
  </si>
  <si>
    <t>REV</t>
  </si>
  <si>
    <t>Revize a zkoušky</t>
  </si>
  <si>
    <t>124</t>
  </si>
  <si>
    <t>7592505030</t>
  </si>
  <si>
    <t>Montáž vybavení diagnostického zařízení PZS</t>
  </si>
  <si>
    <t>hod</t>
  </si>
  <si>
    <t>160487690</t>
  </si>
  <si>
    <t>126</t>
  </si>
  <si>
    <t>7598095085</t>
  </si>
  <si>
    <t>Přezkoušení a regulace senzoru počítacího bodu - kontrola (nastavení) mechanických parametrů polohy, regulace napájení, kalibrace, kontrola funkce a započítávání, kontrola indikace</t>
  </si>
  <si>
    <t>1015598193</t>
  </si>
  <si>
    <t>138</t>
  </si>
  <si>
    <t>7598095350</t>
  </si>
  <si>
    <t>Aktivace BDA bez vzdáleného přístupu - aktivace a konfigurace systému podle příslušné dokumentace</t>
  </si>
  <si>
    <t>6584506</t>
  </si>
  <si>
    <t>127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</si>
  <si>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</si>
  <si>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</si>
  <si>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-917059811</t>
  </si>
  <si>
    <t>141</t>
  </si>
  <si>
    <t>7598095505</t>
  </si>
  <si>
    <t>Komplexní zkouška automatických přejezdových zabezpečovacích zařízení se závorami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</si>
  <si>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-1911889453</t>
  </si>
  <si>
    <t>140</t>
  </si>
  <si>
    <t>7598095560</t>
  </si>
  <si>
    <t>Vyhotovení protokolu UTZ pro PZZ se závorou jedna kolej - vykonání prohlídky a zkoušky včetně vyhotovení protokolu podle vyhl. 100/1995 Sb.</t>
  </si>
  <si>
    <t>877586351</t>
  </si>
  <si>
    <t>139</t>
  </si>
  <si>
    <t>7598095435</t>
  </si>
  <si>
    <t>Příprava ke komplexním zkouškám automatických přejezdových zabezpečovacích zařízení se závorami jednokolejné - oživení, seřízení a nastavení zařízení s ohledem na postup jeho uvádění do provozu</t>
  </si>
  <si>
    <t>547361553</t>
  </si>
  <si>
    <t>135</t>
  </si>
  <si>
    <t>7598095635</t>
  </si>
  <si>
    <t>Vyhotovení revizní správy PZZ - vykonání prohlídky a  zkoušky pro napájení elektrického zařízení včetně vyhotovení revizní zprávy podle vyhl. 100/1995 Sb. a norem ČSN</t>
  </si>
  <si>
    <t>594452914</t>
  </si>
  <si>
    <t>136</t>
  </si>
  <si>
    <t>7598095150</t>
  </si>
  <si>
    <t>Regulovaní a aktivování automatického přejezdového zařízení se závorami - regulování proudokruhů výstražníku, závorových břeven, regulování chodu břeven, směrovaní výstražníku, kontrola napájecích zdrojů a relé, přezkoušení činnosti zařízení a kontrolní skříňky (indikací a ovládání)</t>
  </si>
  <si>
    <t>190388436</t>
  </si>
  <si>
    <t>01N - Technologická část - dodávaný materiál SSZT Pz - NEOCEŇOVAT !!!</t>
  </si>
  <si>
    <t>3</t>
  </si>
  <si>
    <t>7592810030</t>
  </si>
  <si>
    <t>Výstražníky Výstražník V3  (CV708289004)</t>
  </si>
  <si>
    <t>-83040519</t>
  </si>
  <si>
    <t>7592820201R</t>
  </si>
  <si>
    <t>Kříž výstr. jednokol. kompl. refl. A32a bez zvýraznění (HM 0404229200107) od r. 2020</t>
  </si>
  <si>
    <t>-1713817594</t>
  </si>
  <si>
    <t>7590720435</t>
  </si>
  <si>
    <t>Součásti světelných návěstidel Základ svět.náv. TIIIZ 53x73x170cm (HM0592110140000)</t>
  </si>
  <si>
    <t>-2134698220</t>
  </si>
  <si>
    <t>6</t>
  </si>
  <si>
    <t>7592701470</t>
  </si>
  <si>
    <t>Upozorňovadla, značky Návěsti označující místo na trati Upozorňov. vzdálenost. bez č. vlak se blíží k přejezdníku (HM0404129990703)</t>
  </si>
  <si>
    <t>-53704750</t>
  </si>
  <si>
    <t>7592701325</t>
  </si>
  <si>
    <t>Upozorňovadla, značky Návěsti označující místo na trati Sloupek žár.zink pr.51mm 3m (HM0404129990618)</t>
  </si>
  <si>
    <t>-1470045042</t>
  </si>
  <si>
    <t>7592830010</t>
  </si>
  <si>
    <t>Součásti stojanu se závorou Stojan závory s pohonem- P1V (CV708409001)</t>
  </si>
  <si>
    <t>1024603605</t>
  </si>
  <si>
    <t>7592830163</t>
  </si>
  <si>
    <t>Součásti stojanu se závorou Břevno závory  KC 7,5m (CV708405025)</t>
  </si>
  <si>
    <t>-834223417</t>
  </si>
  <si>
    <t>7592830200</t>
  </si>
  <si>
    <t>Součásti stojanu se závorou Křídla s protizávaž.velkým  (CV708405007)</t>
  </si>
  <si>
    <t>1146759919</t>
  </si>
  <si>
    <t>02 - Stavební část</t>
  </si>
  <si>
    <t>M -  Práce a dodávky M</t>
  </si>
  <si>
    <t xml:space="preserve">    46-M -  Zemní práce při extr.mont.pracích</t>
  </si>
  <si>
    <t>HZS -  Hodinové zúčtovací sazby</t>
  </si>
  <si>
    <t xml:space="preserve"> Práce a dodávky M</t>
  </si>
  <si>
    <t>46-M</t>
  </si>
  <si>
    <t xml:space="preserve"> Zemní práce při extr.mont.pracích</t>
  </si>
  <si>
    <t>460010021</t>
  </si>
  <si>
    <t>Vytyčení trasy vedení kabelového (podzemního) v obvodu železniční stanice</t>
  </si>
  <si>
    <t>km</t>
  </si>
  <si>
    <t>CS ÚRS 2020 01</t>
  </si>
  <si>
    <t>-718132067</t>
  </si>
  <si>
    <t>PSC</t>
  </si>
  <si>
    <t xml:space="preserve">Poznámka k souboru cen:_x000D_
1. V cenách jsou zahrnuty i náklady na:_x000D_
a) pochůzky projektovanou tratí,_x000D_
b) vyznačení budoucí trasy,_x000D_
c) rozmístění, očíslování a označení opěrných bodů,_x000D_
d) označení překážek a míst pro kabelové prostupy a podchodové štoly._x000D_
</t>
  </si>
  <si>
    <t>460070254</t>
  </si>
  <si>
    <t>Hloubení nezapažených jam ručně pro ostatní konstrukce s přemístěním výkopku do vzdálenosti 3 m od okraje jámy nebo naložením na dopravní prostředek, včetně zásypu, zhutnění a urovnání povrchu pro patice sloupku, upozorňovadel a hovorových souprav rozhlasu, včetně provedení základové patky montované betonové, v hornině třídy 4</t>
  </si>
  <si>
    <t>509214184</t>
  </si>
  <si>
    <t xml:space="preserve">Poznámka k souboru cen:_x000D_
1. Ceny hloubení jam ručně v hornině třídy 6 a 7 jsou stanoveny za použití pneumatického kladiva._x000D_
</t>
  </si>
  <si>
    <t>460150164</t>
  </si>
  <si>
    <t>Hloubení zapažených i nezapažených kabelových rýh ručně včetně urovnání dna s přemístěním výkopku do vzdálenosti 3 m od okraje jámy nebo naložením na dopravní prostředek šířky 35 cm, hloubky 80 cm, v hornině třídy 4</t>
  </si>
  <si>
    <t>-4517869</t>
  </si>
  <si>
    <t xml:space="preserve">Poznámka k souboru cen:_x000D_
1. Ceny hloubení rýh v hornině třídy 6 a 7 se oceňují cenami souboru cen 460 20- . Hloubení nezapažených kabelových rýh strojně._x000D_
</t>
  </si>
  <si>
    <t>460030011</t>
  </si>
  <si>
    <t>Přípravné terénní práce sejmutí drnu včetně nařezání a uložení na hromady nebo naložení na dopravní prostředek jakékoliv tloušťky</t>
  </si>
  <si>
    <t>m2</t>
  </si>
  <si>
    <t>2062468887</t>
  </si>
  <si>
    <t xml:space="preserve">Poznámka k souboru cen:_x000D_
1. V cenách -0001 až -0007 nejsou zahrnuty náklady na odstranění kamenů, kořenů a ostatních nevhodných přimísenin, tyto práce se oceňují individuálně._x000D_
2. U cen -0021 až -0025 se u středně hustého porostu uvažuje hustota do 3 ks/m2, u hustého porostu přes 3 ks/m2._x000D_
3. U ceny -0092 se počítá první vytržený obrubník trojnásobnou délkou._x000D_
</t>
  </si>
  <si>
    <t>460030015</t>
  </si>
  <si>
    <t>Přípravné terénní práce odstranění travnatého porostu kosení a shrabávání trávy</t>
  </si>
  <si>
    <t>1479792269</t>
  </si>
  <si>
    <t>460030023</t>
  </si>
  <si>
    <t>Přípravné terénní práce odstranění dřevitého porostu z keřů nebo stromků průměru kmenů do 5 cm včetně odstranění kořenů a složení do hromad nebo naložení na dopravní prostředek tvrdého středně hustého</t>
  </si>
  <si>
    <t>-9777525</t>
  </si>
  <si>
    <t>460490013</t>
  </si>
  <si>
    <t>Krytí kabelů, spojek, koncovek a odbočnic kabelů výstražnou fólií z PVC včetně vyrovnání povrchu rýhy, rozvinutí a uložení fólie do rýhy, fólie šířky do 34cm</t>
  </si>
  <si>
    <t>-104746724</t>
  </si>
  <si>
    <t>460151554</t>
  </si>
  <si>
    <t>Hloubení zapažených i nezapažených kabelových rýh ručně včetně urovnání dna s přemístěním výkopku do vzdálenosti 3 m od okraje jámy nebo naložením na dopravní prostředek ostatních rozměrů, v hornině třídy 4</t>
  </si>
  <si>
    <t>m3</t>
  </si>
  <si>
    <t>2036682595</t>
  </si>
  <si>
    <t>460421181</t>
  </si>
  <si>
    <t>Kabelové lože včetně podsypu, zhutnění a urovnání povrchu z písku nebo štěrkopísku tloušťky 10 cm nad kabel zakryté plastovou fólií, šířky lože do 25 cm</t>
  </si>
  <si>
    <t>-888442622</t>
  </si>
  <si>
    <t xml:space="preserve">Poznámka k souboru cen:_x000D_
1. V cenách -1021 až -1072, -1121 až -1172 a -1221 až -1272 nejsou započteny náklady na dodávku betonových a plastových desek. Tato dodávka se oceňuje ve specifikaci._x000D_
</t>
  </si>
  <si>
    <t>460560164</t>
  </si>
  <si>
    <t>Zásyp kabelových rýh ručně s uložením výkopku ve vrstvách včetně zhutnění a urovnání povrchu šířky 35 cm hloubky 80 cm, v hornině třídy 4</t>
  </si>
  <si>
    <t>1120189693</t>
  </si>
  <si>
    <t>460620014</t>
  </si>
  <si>
    <t>Úprava terénu provizorní úprava terénu včetně odkopání drobných nerovností a zásypu prohlubní se zhutněním, v hornině třídy 4</t>
  </si>
  <si>
    <t>111641149</t>
  </si>
  <si>
    <t xml:space="preserve">Poznámka k souboru cen:_x000D_
1. V cenách -0002 až -0003 nejsou zahrnuty dodávku drnů. Tato se oceňuje ve specifikaci._x000D_
2. V cenách -0022 až -0028 nejsou zahrnuty náklady na dodávku obrubníků. Tato dodávka se oceňuje ve specifikaci._x000D_
</t>
  </si>
  <si>
    <t>460310105</t>
  </si>
  <si>
    <t>Zemní protlaky strojně neřízený zemní protlak ( krtek) řízené horizontální vrtání v hornině tř. 1 až 4 pro protlačení PE trub, v hloubce do 6 m vnějšího průměru vrtu přes 125 do 160 mm</t>
  </si>
  <si>
    <t>-144419074</t>
  </si>
  <si>
    <t xml:space="preserve">Poznámka k souboru cen:_x000D_
1. V cenách -0001 až 0017 nejsou započteny náklady na:_x000D_
a) zemní práce nutné k provedení protlaku (startovací a cílové jámy),_x000D_
b) dodání chráničky a potrubí. Tyto materiály se oceňují ve specifikaci._x000D_
2. V cenách -0101 až 0109 jsou započteny i náklady na:_x000D_
a) případné vodorovné přemístění výkopku z protlačovaného potrubí a svislé přemístění výkopku z montážní jámy na povrch a jeho přehození na povrchu,_x000D_
b) úpravu čela potrubí pro protlačení._x000D_
3. V cenách -0101 až 0109 nejsou započteny náklady na:_x000D_
a) případné zemní práce nutné k provedení protlaku (startovací a cílové jámy),_x000D_
b) případné čerpání vody,_x000D_
c) montáž vedení a jeho příslušenství, slouží-li protlačená trouba jako ochranné potrubí,_x000D_
d) dodávku potrubí učeného k protlačení. Toto potrubí se oceňuje ve specifikaci. Ztratné lze stanovit ve výši 3%,_x000D_
e) překládání a zajišťování inženýrských sítí,_x000D_
f) vytýčení směru protlaku a stávajících inženýrských sítí._x000D_
</t>
  </si>
  <si>
    <t>HZS</t>
  </si>
  <si>
    <t xml:space="preserve"> Hodinové zúčtovací sazby</t>
  </si>
  <si>
    <t>HZS2222</t>
  </si>
  <si>
    <t>Hodinové zúčtovací sazby profesí PSV provádění stavebních instalací elektrikář odborný</t>
  </si>
  <si>
    <t>1726165757</t>
  </si>
  <si>
    <t>HZS3222</t>
  </si>
  <si>
    <t>Hodinové zúčtovací sazby montáží technologických zařízení na stavebních objektech montér slaboproudých zařízení odborný</t>
  </si>
  <si>
    <t>-1373945209</t>
  </si>
  <si>
    <t>HZS3231</t>
  </si>
  <si>
    <t>Hodinové zúčtovací sazby montáží technologických zařízení na stavebních objektech montér měřících a regulačních zařízení</t>
  </si>
  <si>
    <t>-110238370</t>
  </si>
  <si>
    <t>HZS4232</t>
  </si>
  <si>
    <t>Hodinové zúčtovací sazby ostatních profesí revizní a kontrolní činnost technik odborný</t>
  </si>
  <si>
    <t>267712796</t>
  </si>
  <si>
    <t>03 - VRN</t>
  </si>
  <si>
    <t>VRN -  Vedlejší rozpočtové náklady</t>
  </si>
  <si>
    <t xml:space="preserve">    VRN1 -  Průzkumné, geodetické a projektové práce</t>
  </si>
  <si>
    <t xml:space="preserve">    VRN7 - Provozní vlivy</t>
  </si>
  <si>
    <t xml:space="preserve"> Vedlejší rozpočtové náklady</t>
  </si>
  <si>
    <t>022101001</t>
  </si>
  <si>
    <t>Geodetické práce Geodetické práce před opravou</t>
  </si>
  <si>
    <t>%</t>
  </si>
  <si>
    <t>1024</t>
  </si>
  <si>
    <t>79844553</t>
  </si>
  <si>
    <t>022101011</t>
  </si>
  <si>
    <t>Geodetické práce Geodetické práce v průběhu opravy</t>
  </si>
  <si>
    <t>-1989246961</t>
  </si>
  <si>
    <t>022101021</t>
  </si>
  <si>
    <t>Geodetické práce Geodetické práce po ukončení opravy</t>
  </si>
  <si>
    <t>1802834144</t>
  </si>
  <si>
    <t>023101031</t>
  </si>
  <si>
    <t>Projektové práce Projektové práce v rozsahu ZRN (vyjma dále jmenované práce) přes 5 do 20 mil. Kč</t>
  </si>
  <si>
    <t>1963721538</t>
  </si>
  <si>
    <t>Poznámka k položce:_x000D_
Základna pro výpočet - ZRN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</si>
  <si>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</si>
  <si>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</si>
  <si>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1014402376</t>
  </si>
  <si>
    <t>032105001</t>
  </si>
  <si>
    <t>Územní vlivy mimostaveništní doprava</t>
  </si>
  <si>
    <t>Kč</t>
  </si>
  <si>
    <t>-767817872</t>
  </si>
  <si>
    <t>Poznámka k položce:_x000D_
ocení se položkami přílohy č. 3 Metodiky</t>
  </si>
  <si>
    <t>VRN1</t>
  </si>
  <si>
    <t xml:space="preserve"> Průzkumné, geodetické a projektové práce</t>
  </si>
  <si>
    <t>013254000.1</t>
  </si>
  <si>
    <t>Dokumentace skutečného provedení stavby</t>
  </si>
  <si>
    <t>1915080755</t>
  </si>
  <si>
    <t>VRN7</t>
  </si>
  <si>
    <t>Provozní vlivy</t>
  </si>
  <si>
    <t>7591505010.1</t>
  </si>
  <si>
    <t>Vypracování a projednání přechodné úpravy provozu na pozemní komunikaci při vypnutí přejezdového zabezpečovacího zařízení - návrh silničního dopravního značení, včetně jeho kladného projednání s příslušnými orgány státní správy. Měrnou jednotkou je kus železničního přejezdu</t>
  </si>
  <si>
    <t>211842540</t>
  </si>
  <si>
    <t>7591505020.1</t>
  </si>
  <si>
    <t>Pronájem přechodného dopravního značení při vypnutí přejezdového zabezpečovacího zařízení za 1 týden základní sestavy - pro značení jednoduché komunikace (tj. bez křižovatky poblíž přejezdu), křížící žel. trať</t>
  </si>
  <si>
    <t>-304423264</t>
  </si>
  <si>
    <t>7591505030</t>
  </si>
  <si>
    <t>Osazení přechodného dopravního značení při vypnutí přejezdového zabezpečovacího zařízení základní sestavy - pro značení jednoduché komunikace (tj. bez křižovatky poblíž přejezdu), křížící žel. trať</t>
  </si>
  <si>
    <t>-770464732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</si>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</sst>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  <protection locked="0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30" fillId="0" borderId="23" xfId="0" applyFont="1" applyBorder="1" applyAlignment="1" applyProtection="1">
      <alignment horizontal="center" vertical="center"/>
    </xf>
    <xf numFmtId="49" fontId="30" fillId="0" borderId="23" xfId="0" applyNumberFormat="1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center" vertical="center" wrapText="1"/>
    </xf>
    <xf numFmtId="167" fontId="30" fillId="0" borderId="23" xfId="0" applyNumberFormat="1" applyFont="1" applyBorder="1" applyAlignment="1" applyProtection="1">
      <alignment vertical="center"/>
    </xf>
    <xf numFmtId="4" fontId="30" fillId="2" borderId="23" xfId="0" applyNumberFormat="1" applyFont="1" applyFill="1" applyBorder="1" applyAlignment="1" applyProtection="1">
      <alignment vertical="center"/>
      <protection locked="0"/>
    </xf>
    <xf numFmtId="4" fontId="30" fillId="0" borderId="23" xfId="0" applyNumberFormat="1" applyFont="1" applyBorder="1" applyAlignment="1" applyProtection="1">
      <alignment vertical="center"/>
    </xf>
    <xf numFmtId="0" fontId="31" fillId="0" borderId="4" xfId="0" applyFont="1" applyBorder="1" applyAlignment="1">
      <alignment vertical="center"/>
    </xf>
    <xf numFmtId="0" fontId="30" fillId="2" borderId="15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30" fillId="2" borderId="20" xfId="0" applyFont="1" applyFill="1" applyBorder="1" applyAlignment="1" applyProtection="1">
      <alignment horizontal="left" vertical="center"/>
      <protection locked="0"/>
    </xf>
    <xf numFmtId="0" fontId="30" fillId="0" borderId="21" xfId="0" applyFont="1" applyBorder="1" applyAlignment="1" applyProtection="1">
      <alignment horizontal="center" vertical="center"/>
    </xf>
    <xf numFmtId="167" fontId="18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7" fillId="0" borderId="30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9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39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center" vertical="center"/>
    </xf>
    <xf numFmtId="0" fontId="23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5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 wrapText="1"/>
    </xf>
    <xf numFmtId="0" fontId="36" fillId="0" borderId="29" xfId="0" applyFont="1" applyBorder="1" applyAlignment="1">
      <alignment horizontal="left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wrapText="1"/>
    </xf>
    <xf numFmtId="49" fontId="37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337"/>
      <c r="AS2" s="337"/>
      <c r="AT2" s="337"/>
      <c r="AU2" s="337"/>
      <c r="AV2" s="337"/>
      <c r="AW2" s="337"/>
      <c r="AX2" s="337"/>
      <c r="AY2" s="337"/>
      <c r="AZ2" s="337"/>
      <c r="BA2" s="337"/>
      <c r="BB2" s="337"/>
      <c r="BC2" s="337"/>
      <c r="BD2" s="337"/>
      <c r="BE2" s="337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321" t="s">
        <v>14</v>
      </c>
      <c r="L5" s="322"/>
      <c r="M5" s="322"/>
      <c r="N5" s="322"/>
      <c r="O5" s="322"/>
      <c r="P5" s="322"/>
      <c r="Q5" s="322"/>
      <c r="R5" s="322"/>
      <c r="S5" s="322"/>
      <c r="T5" s="322"/>
      <c r="U5" s="322"/>
      <c r="V5" s="322"/>
      <c r="W5" s="322"/>
      <c r="X5" s="322"/>
      <c r="Y5" s="322"/>
      <c r="Z5" s="322"/>
      <c r="AA5" s="322"/>
      <c r="AB5" s="322"/>
      <c r="AC5" s="322"/>
      <c r="AD5" s="322"/>
      <c r="AE5" s="322"/>
      <c r="AF5" s="322"/>
      <c r="AG5" s="322"/>
      <c r="AH5" s="322"/>
      <c r="AI5" s="322"/>
      <c r="AJ5" s="322"/>
      <c r="AK5" s="322"/>
      <c r="AL5" s="322"/>
      <c r="AM5" s="322"/>
      <c r="AN5" s="322"/>
      <c r="AO5" s="322"/>
      <c r="AP5" s="20"/>
      <c r="AQ5" s="20"/>
      <c r="AR5" s="18"/>
      <c r="BE5" s="318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323" t="s">
        <v>17</v>
      </c>
      <c r="L6" s="322"/>
      <c r="M6" s="322"/>
      <c r="N6" s="322"/>
      <c r="O6" s="322"/>
      <c r="P6" s="322"/>
      <c r="Q6" s="322"/>
      <c r="R6" s="322"/>
      <c r="S6" s="322"/>
      <c r="T6" s="322"/>
      <c r="U6" s="322"/>
      <c r="V6" s="322"/>
      <c r="W6" s="322"/>
      <c r="X6" s="322"/>
      <c r="Y6" s="322"/>
      <c r="Z6" s="322"/>
      <c r="AA6" s="322"/>
      <c r="AB6" s="322"/>
      <c r="AC6" s="322"/>
      <c r="AD6" s="322"/>
      <c r="AE6" s="322"/>
      <c r="AF6" s="322"/>
      <c r="AG6" s="322"/>
      <c r="AH6" s="322"/>
      <c r="AI6" s="322"/>
      <c r="AJ6" s="322"/>
      <c r="AK6" s="322"/>
      <c r="AL6" s="322"/>
      <c r="AM6" s="322"/>
      <c r="AN6" s="322"/>
      <c r="AO6" s="322"/>
      <c r="AP6" s="20"/>
      <c r="AQ6" s="20"/>
      <c r="AR6" s="18"/>
      <c r="BE6" s="319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20</v>
      </c>
      <c r="AL7" s="20"/>
      <c r="AM7" s="20"/>
      <c r="AN7" s="25" t="s">
        <v>21</v>
      </c>
      <c r="AO7" s="20"/>
      <c r="AP7" s="20"/>
      <c r="AQ7" s="20"/>
      <c r="AR7" s="18"/>
      <c r="BE7" s="319"/>
      <c r="BS7" s="15" t="s">
        <v>6</v>
      </c>
    </row>
    <row r="8" spans="1:74" s="1" customFormat="1" ht="12" customHeight="1">
      <c r="B8" s="19"/>
      <c r="C8" s="20"/>
      <c r="D8" s="27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24</v>
      </c>
      <c r="AL8" s="20"/>
      <c r="AM8" s="20"/>
      <c r="AN8" s="28" t="s">
        <v>25</v>
      </c>
      <c r="AO8" s="20"/>
      <c r="AP8" s="20"/>
      <c r="AQ8" s="20"/>
      <c r="AR8" s="18"/>
      <c r="BE8" s="319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319"/>
      <c r="BS9" s="15" t="s">
        <v>6</v>
      </c>
    </row>
    <row r="10" spans="1:74" s="1" customFormat="1" ht="12" customHeight="1">
      <c r="B10" s="19"/>
      <c r="C10" s="20"/>
      <c r="D10" s="27" t="s">
        <v>26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27</v>
      </c>
      <c r="AL10" s="20"/>
      <c r="AM10" s="20"/>
      <c r="AN10" s="25" t="s">
        <v>19</v>
      </c>
      <c r="AO10" s="20"/>
      <c r="AP10" s="20"/>
      <c r="AQ10" s="20"/>
      <c r="AR10" s="18"/>
      <c r="BE10" s="319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29</v>
      </c>
      <c r="AL11" s="20"/>
      <c r="AM11" s="20"/>
      <c r="AN11" s="25" t="s">
        <v>19</v>
      </c>
      <c r="AO11" s="20"/>
      <c r="AP11" s="20"/>
      <c r="AQ11" s="20"/>
      <c r="AR11" s="18"/>
      <c r="BE11" s="319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319"/>
      <c r="BS12" s="15" t="s">
        <v>6</v>
      </c>
    </row>
    <row r="13" spans="1:74" s="1" customFormat="1" ht="12" customHeight="1">
      <c r="B13" s="19"/>
      <c r="C13" s="20"/>
      <c r="D13" s="27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27</v>
      </c>
      <c r="AL13" s="20"/>
      <c r="AM13" s="20"/>
      <c r="AN13" s="29" t="s">
        <v>31</v>
      </c>
      <c r="AO13" s="20"/>
      <c r="AP13" s="20"/>
      <c r="AQ13" s="20"/>
      <c r="AR13" s="18"/>
      <c r="BE13" s="319"/>
      <c r="BS13" s="15" t="s">
        <v>6</v>
      </c>
    </row>
    <row r="14" spans="1:74" ht="12.75">
      <c r="B14" s="19"/>
      <c r="C14" s="20"/>
      <c r="D14" s="20"/>
      <c r="E14" s="324" t="s">
        <v>31</v>
      </c>
      <c r="F14" s="325"/>
      <c r="G14" s="325"/>
      <c r="H14" s="325"/>
      <c r="I14" s="325"/>
      <c r="J14" s="325"/>
      <c r="K14" s="325"/>
      <c r="L14" s="325"/>
      <c r="M14" s="325"/>
      <c r="N14" s="325"/>
      <c r="O14" s="325"/>
      <c r="P14" s="325"/>
      <c r="Q14" s="325"/>
      <c r="R14" s="325"/>
      <c r="S14" s="325"/>
      <c r="T14" s="325"/>
      <c r="U14" s="325"/>
      <c r="V14" s="325"/>
      <c r="W14" s="325"/>
      <c r="X14" s="325"/>
      <c r="Y14" s="325"/>
      <c r="Z14" s="325"/>
      <c r="AA14" s="325"/>
      <c r="AB14" s="325"/>
      <c r="AC14" s="325"/>
      <c r="AD14" s="325"/>
      <c r="AE14" s="325"/>
      <c r="AF14" s="325"/>
      <c r="AG14" s="325"/>
      <c r="AH14" s="325"/>
      <c r="AI14" s="325"/>
      <c r="AJ14" s="325"/>
      <c r="AK14" s="27" t="s">
        <v>29</v>
      </c>
      <c r="AL14" s="20"/>
      <c r="AM14" s="20"/>
      <c r="AN14" s="29" t="s">
        <v>31</v>
      </c>
      <c r="AO14" s="20"/>
      <c r="AP14" s="20"/>
      <c r="AQ14" s="20"/>
      <c r="AR14" s="18"/>
      <c r="BE14" s="319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319"/>
      <c r="BS15" s="15" t="s">
        <v>4</v>
      </c>
    </row>
    <row r="16" spans="1:74" s="1" customFormat="1" ht="12" customHeight="1">
      <c r="B16" s="19"/>
      <c r="C16" s="20"/>
      <c r="D16" s="27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27</v>
      </c>
      <c r="AL16" s="20"/>
      <c r="AM16" s="20"/>
      <c r="AN16" s="25" t="s">
        <v>19</v>
      </c>
      <c r="AO16" s="20"/>
      <c r="AP16" s="20"/>
      <c r="AQ16" s="20"/>
      <c r="AR16" s="18"/>
      <c r="BE16" s="319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29</v>
      </c>
      <c r="AL17" s="20"/>
      <c r="AM17" s="20"/>
      <c r="AN17" s="25" t="s">
        <v>19</v>
      </c>
      <c r="AO17" s="20"/>
      <c r="AP17" s="20"/>
      <c r="AQ17" s="20"/>
      <c r="AR17" s="18"/>
      <c r="BE17" s="319"/>
      <c r="BS17" s="15" t="s">
        <v>34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319"/>
      <c r="BS18" s="15" t="s">
        <v>6</v>
      </c>
    </row>
    <row r="19" spans="1:71" s="1" customFormat="1" ht="12" customHeight="1">
      <c r="B19" s="19"/>
      <c r="C19" s="20"/>
      <c r="D19" s="27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27</v>
      </c>
      <c r="AL19" s="20"/>
      <c r="AM19" s="20"/>
      <c r="AN19" s="25" t="s">
        <v>19</v>
      </c>
      <c r="AO19" s="20"/>
      <c r="AP19" s="20"/>
      <c r="AQ19" s="20"/>
      <c r="AR19" s="18"/>
      <c r="BE19" s="319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36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29</v>
      </c>
      <c r="AL20" s="20"/>
      <c r="AM20" s="20"/>
      <c r="AN20" s="25" t="s">
        <v>19</v>
      </c>
      <c r="AO20" s="20"/>
      <c r="AP20" s="20"/>
      <c r="AQ20" s="20"/>
      <c r="AR20" s="18"/>
      <c r="BE20" s="319"/>
      <c r="BS20" s="15" t="s">
        <v>4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319"/>
    </row>
    <row r="22" spans="1:71" s="1" customFormat="1" ht="12" customHeight="1">
      <c r="B22" s="19"/>
      <c r="C22" s="20"/>
      <c r="D22" s="27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319"/>
    </row>
    <row r="23" spans="1:71" s="1" customFormat="1" ht="47.25" customHeight="1">
      <c r="B23" s="19"/>
      <c r="C23" s="20"/>
      <c r="D23" s="20"/>
      <c r="E23" s="326" t="s">
        <v>38</v>
      </c>
      <c r="F23" s="326"/>
      <c r="G23" s="326"/>
      <c r="H23" s="326"/>
      <c r="I23" s="326"/>
      <c r="J23" s="326"/>
      <c r="K23" s="326"/>
      <c r="L23" s="326"/>
      <c r="M23" s="326"/>
      <c r="N23" s="326"/>
      <c r="O23" s="326"/>
      <c r="P23" s="326"/>
      <c r="Q23" s="326"/>
      <c r="R23" s="326"/>
      <c r="S23" s="326"/>
      <c r="T23" s="326"/>
      <c r="U23" s="326"/>
      <c r="V23" s="326"/>
      <c r="W23" s="326"/>
      <c r="X23" s="326"/>
      <c r="Y23" s="326"/>
      <c r="Z23" s="326"/>
      <c r="AA23" s="326"/>
      <c r="AB23" s="326"/>
      <c r="AC23" s="326"/>
      <c r="AD23" s="326"/>
      <c r="AE23" s="326"/>
      <c r="AF23" s="326"/>
      <c r="AG23" s="326"/>
      <c r="AH23" s="326"/>
      <c r="AI23" s="326"/>
      <c r="AJ23" s="326"/>
      <c r="AK23" s="326"/>
      <c r="AL23" s="326"/>
      <c r="AM23" s="326"/>
      <c r="AN23" s="326"/>
      <c r="AO23" s="20"/>
      <c r="AP23" s="20"/>
      <c r="AQ23" s="20"/>
      <c r="AR23" s="18"/>
      <c r="BE23" s="319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319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319"/>
    </row>
    <row r="26" spans="1:71" s="2" customFormat="1" ht="25.9" customHeight="1">
      <c r="A26" s="32"/>
      <c r="B26" s="33"/>
      <c r="C26" s="34"/>
      <c r="D26" s="35" t="s">
        <v>39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27">
        <f>ROUND(AG54,2)</f>
        <v>0</v>
      </c>
      <c r="AL26" s="328"/>
      <c r="AM26" s="328"/>
      <c r="AN26" s="328"/>
      <c r="AO26" s="328"/>
      <c r="AP26" s="34"/>
      <c r="AQ26" s="34"/>
      <c r="AR26" s="37"/>
      <c r="BE26" s="319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319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29" t="s">
        <v>40</v>
      </c>
      <c r="M28" s="329"/>
      <c r="N28" s="329"/>
      <c r="O28" s="329"/>
      <c r="P28" s="329"/>
      <c r="Q28" s="34"/>
      <c r="R28" s="34"/>
      <c r="S28" s="34"/>
      <c r="T28" s="34"/>
      <c r="U28" s="34"/>
      <c r="V28" s="34"/>
      <c r="W28" s="329" t="s">
        <v>41</v>
      </c>
      <c r="X28" s="329"/>
      <c r="Y28" s="329"/>
      <c r="Z28" s="329"/>
      <c r="AA28" s="329"/>
      <c r="AB28" s="329"/>
      <c r="AC28" s="329"/>
      <c r="AD28" s="329"/>
      <c r="AE28" s="329"/>
      <c r="AF28" s="34"/>
      <c r="AG28" s="34"/>
      <c r="AH28" s="34"/>
      <c r="AI28" s="34"/>
      <c r="AJ28" s="34"/>
      <c r="AK28" s="329" t="s">
        <v>42</v>
      </c>
      <c r="AL28" s="329"/>
      <c r="AM28" s="329"/>
      <c r="AN28" s="329"/>
      <c r="AO28" s="329"/>
      <c r="AP28" s="34"/>
      <c r="AQ28" s="34"/>
      <c r="AR28" s="37"/>
      <c r="BE28" s="319"/>
    </row>
    <row r="29" spans="1:71" s="3" customFormat="1" ht="14.45" customHeight="1">
      <c r="B29" s="38"/>
      <c r="C29" s="39"/>
      <c r="D29" s="27" t="s">
        <v>43</v>
      </c>
      <c r="E29" s="39"/>
      <c r="F29" s="27" t="s">
        <v>44</v>
      </c>
      <c r="G29" s="39"/>
      <c r="H29" s="39"/>
      <c r="I29" s="39"/>
      <c r="J29" s="39"/>
      <c r="K29" s="39"/>
      <c r="L29" s="332">
        <v>0.21</v>
      </c>
      <c r="M29" s="331"/>
      <c r="N29" s="331"/>
      <c r="O29" s="331"/>
      <c r="P29" s="331"/>
      <c r="Q29" s="39"/>
      <c r="R29" s="39"/>
      <c r="S29" s="39"/>
      <c r="T29" s="39"/>
      <c r="U29" s="39"/>
      <c r="V29" s="39"/>
      <c r="W29" s="330">
        <f>ROUND(AZ54, 2)</f>
        <v>0</v>
      </c>
      <c r="X29" s="331"/>
      <c r="Y29" s="331"/>
      <c r="Z29" s="331"/>
      <c r="AA29" s="331"/>
      <c r="AB29" s="331"/>
      <c r="AC29" s="331"/>
      <c r="AD29" s="331"/>
      <c r="AE29" s="331"/>
      <c r="AF29" s="39"/>
      <c r="AG29" s="39"/>
      <c r="AH29" s="39"/>
      <c r="AI29" s="39"/>
      <c r="AJ29" s="39"/>
      <c r="AK29" s="330">
        <f>ROUND(AV54, 2)</f>
        <v>0</v>
      </c>
      <c r="AL29" s="331"/>
      <c r="AM29" s="331"/>
      <c r="AN29" s="331"/>
      <c r="AO29" s="331"/>
      <c r="AP29" s="39"/>
      <c r="AQ29" s="39"/>
      <c r="AR29" s="40"/>
      <c r="BE29" s="320"/>
    </row>
    <row r="30" spans="1:71" s="3" customFormat="1" ht="14.45" customHeight="1">
      <c r="B30" s="38"/>
      <c r="C30" s="39"/>
      <c r="D30" s="39"/>
      <c r="E30" s="39"/>
      <c r="F30" s="27" t="s">
        <v>45</v>
      </c>
      <c r="G30" s="39"/>
      <c r="H30" s="39"/>
      <c r="I30" s="39"/>
      <c r="J30" s="39"/>
      <c r="K30" s="39"/>
      <c r="L30" s="332">
        <v>0.15</v>
      </c>
      <c r="M30" s="331"/>
      <c r="N30" s="331"/>
      <c r="O30" s="331"/>
      <c r="P30" s="331"/>
      <c r="Q30" s="39"/>
      <c r="R30" s="39"/>
      <c r="S30" s="39"/>
      <c r="T30" s="39"/>
      <c r="U30" s="39"/>
      <c r="V30" s="39"/>
      <c r="W30" s="330">
        <f>ROUND(BA54, 2)</f>
        <v>0</v>
      </c>
      <c r="X30" s="331"/>
      <c r="Y30" s="331"/>
      <c r="Z30" s="331"/>
      <c r="AA30" s="331"/>
      <c r="AB30" s="331"/>
      <c r="AC30" s="331"/>
      <c r="AD30" s="331"/>
      <c r="AE30" s="331"/>
      <c r="AF30" s="39"/>
      <c r="AG30" s="39"/>
      <c r="AH30" s="39"/>
      <c r="AI30" s="39"/>
      <c r="AJ30" s="39"/>
      <c r="AK30" s="330">
        <f>ROUND(AW54, 2)</f>
        <v>0</v>
      </c>
      <c r="AL30" s="331"/>
      <c r="AM30" s="331"/>
      <c r="AN30" s="331"/>
      <c r="AO30" s="331"/>
      <c r="AP30" s="39"/>
      <c r="AQ30" s="39"/>
      <c r="AR30" s="40"/>
      <c r="BE30" s="320"/>
    </row>
    <row r="31" spans="1:71" s="3" customFormat="1" ht="14.45" hidden="1" customHeight="1">
      <c r="B31" s="38"/>
      <c r="C31" s="39"/>
      <c r="D31" s="39"/>
      <c r="E31" s="39"/>
      <c r="F31" s="27" t="s">
        <v>46</v>
      </c>
      <c r="G31" s="39"/>
      <c r="H31" s="39"/>
      <c r="I31" s="39"/>
      <c r="J31" s="39"/>
      <c r="K31" s="39"/>
      <c r="L31" s="332">
        <v>0.21</v>
      </c>
      <c r="M31" s="331"/>
      <c r="N31" s="331"/>
      <c r="O31" s="331"/>
      <c r="P31" s="331"/>
      <c r="Q31" s="39"/>
      <c r="R31" s="39"/>
      <c r="S31" s="39"/>
      <c r="T31" s="39"/>
      <c r="U31" s="39"/>
      <c r="V31" s="39"/>
      <c r="W31" s="330">
        <f>ROUND(BB54, 2)</f>
        <v>0</v>
      </c>
      <c r="X31" s="331"/>
      <c r="Y31" s="331"/>
      <c r="Z31" s="331"/>
      <c r="AA31" s="331"/>
      <c r="AB31" s="331"/>
      <c r="AC31" s="331"/>
      <c r="AD31" s="331"/>
      <c r="AE31" s="331"/>
      <c r="AF31" s="39"/>
      <c r="AG31" s="39"/>
      <c r="AH31" s="39"/>
      <c r="AI31" s="39"/>
      <c r="AJ31" s="39"/>
      <c r="AK31" s="330">
        <v>0</v>
      </c>
      <c r="AL31" s="331"/>
      <c r="AM31" s="331"/>
      <c r="AN31" s="331"/>
      <c r="AO31" s="331"/>
      <c r="AP31" s="39"/>
      <c r="AQ31" s="39"/>
      <c r="AR31" s="40"/>
      <c r="BE31" s="320"/>
    </row>
    <row r="32" spans="1:71" s="3" customFormat="1" ht="14.45" hidden="1" customHeight="1">
      <c r="B32" s="38"/>
      <c r="C32" s="39"/>
      <c r="D32" s="39"/>
      <c r="E32" s="39"/>
      <c r="F32" s="27" t="s">
        <v>47</v>
      </c>
      <c r="G32" s="39"/>
      <c r="H32" s="39"/>
      <c r="I32" s="39"/>
      <c r="J32" s="39"/>
      <c r="K32" s="39"/>
      <c r="L32" s="332">
        <v>0.15</v>
      </c>
      <c r="M32" s="331"/>
      <c r="N32" s="331"/>
      <c r="O32" s="331"/>
      <c r="P32" s="331"/>
      <c r="Q32" s="39"/>
      <c r="R32" s="39"/>
      <c r="S32" s="39"/>
      <c r="T32" s="39"/>
      <c r="U32" s="39"/>
      <c r="V32" s="39"/>
      <c r="W32" s="330">
        <f>ROUND(BC54, 2)</f>
        <v>0</v>
      </c>
      <c r="X32" s="331"/>
      <c r="Y32" s="331"/>
      <c r="Z32" s="331"/>
      <c r="AA32" s="331"/>
      <c r="AB32" s="331"/>
      <c r="AC32" s="331"/>
      <c r="AD32" s="331"/>
      <c r="AE32" s="331"/>
      <c r="AF32" s="39"/>
      <c r="AG32" s="39"/>
      <c r="AH32" s="39"/>
      <c r="AI32" s="39"/>
      <c r="AJ32" s="39"/>
      <c r="AK32" s="330">
        <v>0</v>
      </c>
      <c r="AL32" s="331"/>
      <c r="AM32" s="331"/>
      <c r="AN32" s="331"/>
      <c r="AO32" s="331"/>
      <c r="AP32" s="39"/>
      <c r="AQ32" s="39"/>
      <c r="AR32" s="40"/>
      <c r="BE32" s="320"/>
    </row>
    <row r="33" spans="1:57" s="3" customFormat="1" ht="14.45" hidden="1" customHeight="1">
      <c r="B33" s="38"/>
      <c r="C33" s="39"/>
      <c r="D33" s="39"/>
      <c r="E33" s="39"/>
      <c r="F33" s="27" t="s">
        <v>48</v>
      </c>
      <c r="G33" s="39"/>
      <c r="H33" s="39"/>
      <c r="I33" s="39"/>
      <c r="J33" s="39"/>
      <c r="K33" s="39"/>
      <c r="L33" s="332">
        <v>0</v>
      </c>
      <c r="M33" s="331"/>
      <c r="N33" s="331"/>
      <c r="O33" s="331"/>
      <c r="P33" s="331"/>
      <c r="Q33" s="39"/>
      <c r="R33" s="39"/>
      <c r="S33" s="39"/>
      <c r="T33" s="39"/>
      <c r="U33" s="39"/>
      <c r="V33" s="39"/>
      <c r="W33" s="330">
        <f>ROUND(BD54, 2)</f>
        <v>0</v>
      </c>
      <c r="X33" s="331"/>
      <c r="Y33" s="331"/>
      <c r="Z33" s="331"/>
      <c r="AA33" s="331"/>
      <c r="AB33" s="331"/>
      <c r="AC33" s="331"/>
      <c r="AD33" s="331"/>
      <c r="AE33" s="331"/>
      <c r="AF33" s="39"/>
      <c r="AG33" s="39"/>
      <c r="AH33" s="39"/>
      <c r="AI33" s="39"/>
      <c r="AJ33" s="39"/>
      <c r="AK33" s="330">
        <v>0</v>
      </c>
      <c r="AL33" s="331"/>
      <c r="AM33" s="331"/>
      <c r="AN33" s="331"/>
      <c r="AO33" s="331"/>
      <c r="AP33" s="39"/>
      <c r="AQ33" s="39"/>
      <c r="AR33" s="40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32"/>
    </row>
    <row r="35" spans="1:57" s="2" customFormat="1" ht="25.9" customHeight="1">
      <c r="A35" s="32"/>
      <c r="B35" s="33"/>
      <c r="C35" s="41"/>
      <c r="D35" s="42" t="s">
        <v>49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50</v>
      </c>
      <c r="U35" s="43"/>
      <c r="V35" s="43"/>
      <c r="W35" s="43"/>
      <c r="X35" s="336" t="s">
        <v>51</v>
      </c>
      <c r="Y35" s="334"/>
      <c r="Z35" s="334"/>
      <c r="AA35" s="334"/>
      <c r="AB35" s="334"/>
      <c r="AC35" s="43"/>
      <c r="AD35" s="43"/>
      <c r="AE35" s="43"/>
      <c r="AF35" s="43"/>
      <c r="AG35" s="43"/>
      <c r="AH35" s="43"/>
      <c r="AI35" s="43"/>
      <c r="AJ35" s="43"/>
      <c r="AK35" s="333">
        <f>SUM(AK26:AK33)</f>
        <v>0</v>
      </c>
      <c r="AL35" s="334"/>
      <c r="AM35" s="334"/>
      <c r="AN35" s="334"/>
      <c r="AO35" s="335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6.95" customHeight="1">
      <c r="A37" s="32"/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  <c r="BE37" s="32"/>
    </row>
    <row r="41" spans="1:57" s="2" customFormat="1" ht="6.95" customHeight="1">
      <c r="A41" s="32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  <c r="BE41" s="32"/>
    </row>
    <row r="42" spans="1:57" s="2" customFormat="1" ht="24.95" customHeight="1">
      <c r="A42" s="32"/>
      <c r="B42" s="33"/>
      <c r="C42" s="21" t="s">
        <v>52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  <c r="BE42" s="32"/>
    </row>
    <row r="43" spans="1:57" s="2" customFormat="1" ht="6.95" customHeight="1">
      <c r="A43" s="32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  <c r="BE43" s="32"/>
    </row>
    <row r="44" spans="1:57" s="4" customFormat="1" ht="12" customHeight="1">
      <c r="B44" s="49"/>
      <c r="C44" s="27" t="s">
        <v>13</v>
      </c>
      <c r="D44" s="50"/>
      <c r="E44" s="50"/>
      <c r="F44" s="50"/>
      <c r="G44" s="50"/>
      <c r="H44" s="50"/>
      <c r="I44" s="50"/>
      <c r="J44" s="50"/>
      <c r="K44" s="50"/>
      <c r="L44" s="50" t="str">
        <f>K5</f>
        <v>2020_56</v>
      </c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1"/>
    </row>
    <row r="45" spans="1:57" s="5" customFormat="1" ht="36.950000000000003" customHeight="1">
      <c r="B45" s="52"/>
      <c r="C45" s="53" t="s">
        <v>16</v>
      </c>
      <c r="D45" s="54"/>
      <c r="E45" s="54"/>
      <c r="F45" s="54"/>
      <c r="G45" s="54"/>
      <c r="H45" s="54"/>
      <c r="I45" s="54"/>
      <c r="J45" s="54"/>
      <c r="K45" s="54"/>
      <c r="L45" s="298" t="str">
        <f>K6</f>
        <v>Oprava PZS v km 62,353 na trati Kralupy nad Vltavou - Most</v>
      </c>
      <c r="M45" s="299"/>
      <c r="N45" s="299"/>
      <c r="O45" s="299"/>
      <c r="P45" s="299"/>
      <c r="Q45" s="299"/>
      <c r="R45" s="299"/>
      <c r="S45" s="299"/>
      <c r="T45" s="299"/>
      <c r="U45" s="299"/>
      <c r="V45" s="299"/>
      <c r="W45" s="299"/>
      <c r="X45" s="299"/>
      <c r="Y45" s="299"/>
      <c r="Z45" s="299"/>
      <c r="AA45" s="299"/>
      <c r="AB45" s="299"/>
      <c r="AC45" s="299"/>
      <c r="AD45" s="299"/>
      <c r="AE45" s="299"/>
      <c r="AF45" s="299"/>
      <c r="AG45" s="299"/>
      <c r="AH45" s="299"/>
      <c r="AI45" s="299"/>
      <c r="AJ45" s="299"/>
      <c r="AK45" s="299"/>
      <c r="AL45" s="299"/>
      <c r="AM45" s="299"/>
      <c r="AN45" s="299"/>
      <c r="AO45" s="299"/>
      <c r="AP45" s="54"/>
      <c r="AQ45" s="54"/>
      <c r="AR45" s="55"/>
    </row>
    <row r="46" spans="1:57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  <c r="BE46" s="32"/>
    </row>
    <row r="47" spans="1:57" s="2" customFormat="1" ht="12" customHeight="1">
      <c r="A47" s="32"/>
      <c r="B47" s="33"/>
      <c r="C47" s="27" t="s">
        <v>22</v>
      </c>
      <c r="D47" s="34"/>
      <c r="E47" s="34"/>
      <c r="F47" s="34"/>
      <c r="G47" s="34"/>
      <c r="H47" s="34"/>
      <c r="I47" s="34"/>
      <c r="J47" s="34"/>
      <c r="K47" s="34"/>
      <c r="L47" s="56" t="str">
        <f>IF(K8="","",K8)</f>
        <v xml:space="preserve"> Drchkov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24</v>
      </c>
      <c r="AJ47" s="34"/>
      <c r="AK47" s="34"/>
      <c r="AL47" s="34"/>
      <c r="AM47" s="300" t="str">
        <f>IF(AN8= "","",AN8)</f>
        <v>14. 2. 2020</v>
      </c>
      <c r="AN47" s="300"/>
      <c r="AO47" s="34"/>
      <c r="AP47" s="34"/>
      <c r="AQ47" s="34"/>
      <c r="AR47" s="37"/>
      <c r="BE47" s="32"/>
    </row>
    <row r="48" spans="1:57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  <c r="BE48" s="32"/>
    </row>
    <row r="49" spans="1:91" s="2" customFormat="1" ht="15.2" customHeight="1">
      <c r="A49" s="32"/>
      <c r="B49" s="33"/>
      <c r="C49" s="27" t="s">
        <v>26</v>
      </c>
      <c r="D49" s="34"/>
      <c r="E49" s="34"/>
      <c r="F49" s="34"/>
      <c r="G49" s="34"/>
      <c r="H49" s="34"/>
      <c r="I49" s="34"/>
      <c r="J49" s="34"/>
      <c r="K49" s="34"/>
      <c r="L49" s="50" t="str">
        <f>IF(E11= "","",E11)</f>
        <v>Kejkula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32</v>
      </c>
      <c r="AJ49" s="34"/>
      <c r="AK49" s="34"/>
      <c r="AL49" s="34"/>
      <c r="AM49" s="301" t="str">
        <f>IF(E17="","",E17)</f>
        <v xml:space="preserve"> </v>
      </c>
      <c r="AN49" s="302"/>
      <c r="AO49" s="302"/>
      <c r="AP49" s="302"/>
      <c r="AQ49" s="34"/>
      <c r="AR49" s="37"/>
      <c r="AS49" s="303" t="s">
        <v>53</v>
      </c>
      <c r="AT49" s="304"/>
      <c r="AU49" s="58"/>
      <c r="AV49" s="58"/>
      <c r="AW49" s="58"/>
      <c r="AX49" s="58"/>
      <c r="AY49" s="58"/>
      <c r="AZ49" s="58"/>
      <c r="BA49" s="58"/>
      <c r="BB49" s="58"/>
      <c r="BC49" s="58"/>
      <c r="BD49" s="59"/>
      <c r="BE49" s="32"/>
    </row>
    <row r="50" spans="1:91" s="2" customFormat="1" ht="15.2" customHeight="1">
      <c r="A50" s="32"/>
      <c r="B50" s="33"/>
      <c r="C50" s="27" t="s">
        <v>30</v>
      </c>
      <c r="D50" s="34"/>
      <c r="E50" s="34"/>
      <c r="F50" s="34"/>
      <c r="G50" s="34"/>
      <c r="H50" s="34"/>
      <c r="I50" s="34"/>
      <c r="J50" s="34"/>
      <c r="K50" s="34"/>
      <c r="L50" s="50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35</v>
      </c>
      <c r="AJ50" s="34"/>
      <c r="AK50" s="34"/>
      <c r="AL50" s="34"/>
      <c r="AM50" s="301" t="str">
        <f>IF(E20="","",E20)</f>
        <v>Bělehrad</v>
      </c>
      <c r="AN50" s="302"/>
      <c r="AO50" s="302"/>
      <c r="AP50" s="302"/>
      <c r="AQ50" s="34"/>
      <c r="AR50" s="37"/>
      <c r="AS50" s="305"/>
      <c r="AT50" s="306"/>
      <c r="AU50" s="60"/>
      <c r="AV50" s="60"/>
      <c r="AW50" s="60"/>
      <c r="AX50" s="60"/>
      <c r="AY50" s="60"/>
      <c r="AZ50" s="60"/>
      <c r="BA50" s="60"/>
      <c r="BB50" s="60"/>
      <c r="BC50" s="60"/>
      <c r="BD50" s="61"/>
      <c r="BE50" s="32"/>
    </row>
    <row r="51" spans="1:91" s="2" customFormat="1" ht="10.9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307"/>
      <c r="AT51" s="308"/>
      <c r="AU51" s="62"/>
      <c r="AV51" s="62"/>
      <c r="AW51" s="62"/>
      <c r="AX51" s="62"/>
      <c r="AY51" s="62"/>
      <c r="AZ51" s="62"/>
      <c r="BA51" s="62"/>
      <c r="BB51" s="62"/>
      <c r="BC51" s="62"/>
      <c r="BD51" s="63"/>
      <c r="BE51" s="32"/>
    </row>
    <row r="52" spans="1:91" s="2" customFormat="1" ht="29.25" customHeight="1">
      <c r="A52" s="32"/>
      <c r="B52" s="33"/>
      <c r="C52" s="309" t="s">
        <v>54</v>
      </c>
      <c r="D52" s="310"/>
      <c r="E52" s="310"/>
      <c r="F52" s="310"/>
      <c r="G52" s="310"/>
      <c r="H52" s="64"/>
      <c r="I52" s="312" t="s">
        <v>55</v>
      </c>
      <c r="J52" s="310"/>
      <c r="K52" s="310"/>
      <c r="L52" s="310"/>
      <c r="M52" s="310"/>
      <c r="N52" s="310"/>
      <c r="O52" s="310"/>
      <c r="P52" s="310"/>
      <c r="Q52" s="310"/>
      <c r="R52" s="310"/>
      <c r="S52" s="310"/>
      <c r="T52" s="310"/>
      <c r="U52" s="310"/>
      <c r="V52" s="310"/>
      <c r="W52" s="310"/>
      <c r="X52" s="310"/>
      <c r="Y52" s="310"/>
      <c r="Z52" s="310"/>
      <c r="AA52" s="310"/>
      <c r="AB52" s="310"/>
      <c r="AC52" s="310"/>
      <c r="AD52" s="310"/>
      <c r="AE52" s="310"/>
      <c r="AF52" s="310"/>
      <c r="AG52" s="311" t="s">
        <v>56</v>
      </c>
      <c r="AH52" s="310"/>
      <c r="AI52" s="310"/>
      <c r="AJ52" s="310"/>
      <c r="AK52" s="310"/>
      <c r="AL52" s="310"/>
      <c r="AM52" s="310"/>
      <c r="AN52" s="312" t="s">
        <v>57</v>
      </c>
      <c r="AO52" s="310"/>
      <c r="AP52" s="310"/>
      <c r="AQ52" s="65" t="s">
        <v>58</v>
      </c>
      <c r="AR52" s="37"/>
      <c r="AS52" s="66" t="s">
        <v>59</v>
      </c>
      <c r="AT52" s="67" t="s">
        <v>60</v>
      </c>
      <c r="AU52" s="67" t="s">
        <v>61</v>
      </c>
      <c r="AV52" s="67" t="s">
        <v>62</v>
      </c>
      <c r="AW52" s="67" t="s">
        <v>63</v>
      </c>
      <c r="AX52" s="67" t="s">
        <v>64</v>
      </c>
      <c r="AY52" s="67" t="s">
        <v>65</v>
      </c>
      <c r="AZ52" s="67" t="s">
        <v>66</v>
      </c>
      <c r="BA52" s="67" t="s">
        <v>67</v>
      </c>
      <c r="BB52" s="67" t="s">
        <v>68</v>
      </c>
      <c r="BC52" s="67" t="s">
        <v>69</v>
      </c>
      <c r="BD52" s="68" t="s">
        <v>70</v>
      </c>
      <c r="BE52" s="32"/>
    </row>
    <row r="53" spans="1:91" s="2" customFormat="1" ht="10.9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9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1"/>
      <c r="BE53" s="32"/>
    </row>
    <row r="54" spans="1:91" s="6" customFormat="1" ht="32.450000000000003" customHeight="1">
      <c r="B54" s="72"/>
      <c r="C54" s="73" t="s">
        <v>71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316">
        <f>ROUND(SUM(AG55:AG58),2)</f>
        <v>0</v>
      </c>
      <c r="AH54" s="316"/>
      <c r="AI54" s="316"/>
      <c r="AJ54" s="316"/>
      <c r="AK54" s="316"/>
      <c r="AL54" s="316"/>
      <c r="AM54" s="316"/>
      <c r="AN54" s="317">
        <f>SUM(AG54,AT54)</f>
        <v>0</v>
      </c>
      <c r="AO54" s="317"/>
      <c r="AP54" s="317"/>
      <c r="AQ54" s="76" t="s">
        <v>19</v>
      </c>
      <c r="AR54" s="77"/>
      <c r="AS54" s="78">
        <f>ROUND(SUM(AS55:AS58),2)</f>
        <v>0</v>
      </c>
      <c r="AT54" s="79">
        <f>ROUND(SUM(AV54:AW54),2)</f>
        <v>0</v>
      </c>
      <c r="AU54" s="80">
        <f>ROUND(SUM(AU55:AU58),5)</f>
        <v>0</v>
      </c>
      <c r="AV54" s="79">
        <f>ROUND(AZ54*L29,2)</f>
        <v>0</v>
      </c>
      <c r="AW54" s="79">
        <f>ROUND(BA54*L30,2)</f>
        <v>0</v>
      </c>
      <c r="AX54" s="79">
        <f>ROUND(BB54*L29,2)</f>
        <v>0</v>
      </c>
      <c r="AY54" s="79">
        <f>ROUND(BC54*L30,2)</f>
        <v>0</v>
      </c>
      <c r="AZ54" s="79">
        <f>ROUND(SUM(AZ55:AZ58),2)</f>
        <v>0</v>
      </c>
      <c r="BA54" s="79">
        <f>ROUND(SUM(BA55:BA58),2)</f>
        <v>0</v>
      </c>
      <c r="BB54" s="79">
        <f>ROUND(SUM(BB55:BB58),2)</f>
        <v>0</v>
      </c>
      <c r="BC54" s="79">
        <f>ROUND(SUM(BC55:BC58),2)</f>
        <v>0</v>
      </c>
      <c r="BD54" s="81">
        <f>ROUND(SUM(BD55:BD58),2)</f>
        <v>0</v>
      </c>
      <c r="BS54" s="82" t="s">
        <v>72</v>
      </c>
      <c r="BT54" s="82" t="s">
        <v>73</v>
      </c>
      <c r="BU54" s="83" t="s">
        <v>74</v>
      </c>
      <c r="BV54" s="82" t="s">
        <v>75</v>
      </c>
      <c r="BW54" s="82" t="s">
        <v>5</v>
      </c>
      <c r="BX54" s="82" t="s">
        <v>76</v>
      </c>
      <c r="CL54" s="82" t="s">
        <v>19</v>
      </c>
    </row>
    <row r="55" spans="1:91" s="7" customFormat="1" ht="16.5" customHeight="1">
      <c r="A55" s="84" t="s">
        <v>77</v>
      </c>
      <c r="B55" s="85"/>
      <c r="C55" s="86"/>
      <c r="D55" s="313" t="s">
        <v>78</v>
      </c>
      <c r="E55" s="313"/>
      <c r="F55" s="313"/>
      <c r="G55" s="313"/>
      <c r="H55" s="313"/>
      <c r="I55" s="87"/>
      <c r="J55" s="313" t="s">
        <v>79</v>
      </c>
      <c r="K55" s="313"/>
      <c r="L55" s="313"/>
      <c r="M55" s="313"/>
      <c r="N55" s="313"/>
      <c r="O55" s="313"/>
      <c r="P55" s="313"/>
      <c r="Q55" s="313"/>
      <c r="R55" s="313"/>
      <c r="S55" s="313"/>
      <c r="T55" s="313"/>
      <c r="U55" s="313"/>
      <c r="V55" s="313"/>
      <c r="W55" s="313"/>
      <c r="X55" s="313"/>
      <c r="Y55" s="313"/>
      <c r="Z55" s="313"/>
      <c r="AA55" s="313"/>
      <c r="AB55" s="313"/>
      <c r="AC55" s="313"/>
      <c r="AD55" s="313"/>
      <c r="AE55" s="313"/>
      <c r="AF55" s="313"/>
      <c r="AG55" s="314">
        <f>'01 - Technologická část'!J30</f>
        <v>0</v>
      </c>
      <c r="AH55" s="315"/>
      <c r="AI55" s="315"/>
      <c r="AJ55" s="315"/>
      <c r="AK55" s="315"/>
      <c r="AL55" s="315"/>
      <c r="AM55" s="315"/>
      <c r="AN55" s="314">
        <f>SUM(AG55,AT55)</f>
        <v>0</v>
      </c>
      <c r="AO55" s="315"/>
      <c r="AP55" s="315"/>
      <c r="AQ55" s="88" t="s">
        <v>80</v>
      </c>
      <c r="AR55" s="89"/>
      <c r="AS55" s="90">
        <v>0</v>
      </c>
      <c r="AT55" s="91">
        <f>ROUND(SUM(AV55:AW55),2)</f>
        <v>0</v>
      </c>
      <c r="AU55" s="92">
        <f>'01 - Technologická část'!P89</f>
        <v>0</v>
      </c>
      <c r="AV55" s="91">
        <f>'01 - Technologická část'!J33</f>
        <v>0</v>
      </c>
      <c r="AW55" s="91">
        <f>'01 - Technologická část'!J34</f>
        <v>0</v>
      </c>
      <c r="AX55" s="91">
        <f>'01 - Technologická část'!J35</f>
        <v>0</v>
      </c>
      <c r="AY55" s="91">
        <f>'01 - Technologická část'!J36</f>
        <v>0</v>
      </c>
      <c r="AZ55" s="91">
        <f>'01 - Technologická část'!F33</f>
        <v>0</v>
      </c>
      <c r="BA55" s="91">
        <f>'01 - Technologická část'!F34</f>
        <v>0</v>
      </c>
      <c r="BB55" s="91">
        <f>'01 - Technologická část'!F35</f>
        <v>0</v>
      </c>
      <c r="BC55" s="91">
        <f>'01 - Technologická část'!F36</f>
        <v>0</v>
      </c>
      <c r="BD55" s="93">
        <f>'01 - Technologická část'!F37</f>
        <v>0</v>
      </c>
      <c r="BT55" s="94" t="s">
        <v>81</v>
      </c>
      <c r="BV55" s="94" t="s">
        <v>75</v>
      </c>
      <c r="BW55" s="94" t="s">
        <v>82</v>
      </c>
      <c r="BX55" s="94" t="s">
        <v>5</v>
      </c>
      <c r="CL55" s="94" t="s">
        <v>19</v>
      </c>
      <c r="CM55" s="94" t="s">
        <v>83</v>
      </c>
    </row>
    <row r="56" spans="1:91" s="7" customFormat="1" ht="24.75" customHeight="1">
      <c r="A56" s="84" t="s">
        <v>77</v>
      </c>
      <c r="B56" s="85"/>
      <c r="C56" s="86"/>
      <c r="D56" s="313" t="s">
        <v>84</v>
      </c>
      <c r="E56" s="313"/>
      <c r="F56" s="313"/>
      <c r="G56" s="313"/>
      <c r="H56" s="313"/>
      <c r="I56" s="87"/>
      <c r="J56" s="313" t="s">
        <v>85</v>
      </c>
      <c r="K56" s="313"/>
      <c r="L56" s="313"/>
      <c r="M56" s="313"/>
      <c r="N56" s="313"/>
      <c r="O56" s="313"/>
      <c r="P56" s="313"/>
      <c r="Q56" s="313"/>
      <c r="R56" s="313"/>
      <c r="S56" s="313"/>
      <c r="T56" s="313"/>
      <c r="U56" s="313"/>
      <c r="V56" s="313"/>
      <c r="W56" s="313"/>
      <c r="X56" s="313"/>
      <c r="Y56" s="313"/>
      <c r="Z56" s="313"/>
      <c r="AA56" s="313"/>
      <c r="AB56" s="313"/>
      <c r="AC56" s="313"/>
      <c r="AD56" s="313"/>
      <c r="AE56" s="313"/>
      <c r="AF56" s="313"/>
      <c r="AG56" s="314">
        <f>'01N - Technologická část ...'!J30</f>
        <v>0</v>
      </c>
      <c r="AH56" s="315"/>
      <c r="AI56" s="315"/>
      <c r="AJ56" s="315"/>
      <c r="AK56" s="315"/>
      <c r="AL56" s="315"/>
      <c r="AM56" s="315"/>
      <c r="AN56" s="314">
        <f>SUM(AG56,AT56)</f>
        <v>0</v>
      </c>
      <c r="AO56" s="315"/>
      <c r="AP56" s="315"/>
      <c r="AQ56" s="88" t="s">
        <v>80</v>
      </c>
      <c r="AR56" s="89"/>
      <c r="AS56" s="90">
        <v>0</v>
      </c>
      <c r="AT56" s="91">
        <f>ROUND(SUM(AV56:AW56),2)</f>
        <v>0</v>
      </c>
      <c r="AU56" s="92">
        <f>'01N - Technologická část ...'!P80</f>
        <v>0</v>
      </c>
      <c r="AV56" s="91">
        <f>'01N - Technologická část ...'!J33</f>
        <v>0</v>
      </c>
      <c r="AW56" s="91">
        <f>'01N - Technologická část ...'!J34</f>
        <v>0</v>
      </c>
      <c r="AX56" s="91">
        <f>'01N - Technologická část ...'!J35</f>
        <v>0</v>
      </c>
      <c r="AY56" s="91">
        <f>'01N - Technologická část ...'!J36</f>
        <v>0</v>
      </c>
      <c r="AZ56" s="91">
        <f>'01N - Technologická část ...'!F33</f>
        <v>0</v>
      </c>
      <c r="BA56" s="91">
        <f>'01N - Technologická část ...'!F34</f>
        <v>0</v>
      </c>
      <c r="BB56" s="91">
        <f>'01N - Technologická část ...'!F35</f>
        <v>0</v>
      </c>
      <c r="BC56" s="91">
        <f>'01N - Technologická část ...'!F36</f>
        <v>0</v>
      </c>
      <c r="BD56" s="93">
        <f>'01N - Technologická část ...'!F37</f>
        <v>0</v>
      </c>
      <c r="BT56" s="94" t="s">
        <v>81</v>
      </c>
      <c r="BV56" s="94" t="s">
        <v>75</v>
      </c>
      <c r="BW56" s="94" t="s">
        <v>86</v>
      </c>
      <c r="BX56" s="94" t="s">
        <v>5</v>
      </c>
      <c r="CL56" s="94" t="s">
        <v>19</v>
      </c>
      <c r="CM56" s="94" t="s">
        <v>83</v>
      </c>
    </row>
    <row r="57" spans="1:91" s="7" customFormat="1" ht="16.5" customHeight="1">
      <c r="A57" s="84" t="s">
        <v>77</v>
      </c>
      <c r="B57" s="85"/>
      <c r="C57" s="86"/>
      <c r="D57" s="313" t="s">
        <v>87</v>
      </c>
      <c r="E57" s="313"/>
      <c r="F57" s="313"/>
      <c r="G57" s="313"/>
      <c r="H57" s="313"/>
      <c r="I57" s="87"/>
      <c r="J57" s="313" t="s">
        <v>88</v>
      </c>
      <c r="K57" s="313"/>
      <c r="L57" s="313"/>
      <c r="M57" s="313"/>
      <c r="N57" s="313"/>
      <c r="O57" s="313"/>
      <c r="P57" s="313"/>
      <c r="Q57" s="313"/>
      <c r="R57" s="313"/>
      <c r="S57" s="313"/>
      <c r="T57" s="313"/>
      <c r="U57" s="313"/>
      <c r="V57" s="313"/>
      <c r="W57" s="313"/>
      <c r="X57" s="313"/>
      <c r="Y57" s="313"/>
      <c r="Z57" s="313"/>
      <c r="AA57" s="313"/>
      <c r="AB57" s="313"/>
      <c r="AC57" s="313"/>
      <c r="AD57" s="313"/>
      <c r="AE57" s="313"/>
      <c r="AF57" s="313"/>
      <c r="AG57" s="314">
        <f>'02 - Stavební část'!J30</f>
        <v>0</v>
      </c>
      <c r="AH57" s="315"/>
      <c r="AI57" s="315"/>
      <c r="AJ57" s="315"/>
      <c r="AK57" s="315"/>
      <c r="AL57" s="315"/>
      <c r="AM57" s="315"/>
      <c r="AN57" s="314">
        <f>SUM(AG57,AT57)</f>
        <v>0</v>
      </c>
      <c r="AO57" s="315"/>
      <c r="AP57" s="315"/>
      <c r="AQ57" s="88" t="s">
        <v>89</v>
      </c>
      <c r="AR57" s="89"/>
      <c r="AS57" s="90">
        <v>0</v>
      </c>
      <c r="AT57" s="91">
        <f>ROUND(SUM(AV57:AW57),2)</f>
        <v>0</v>
      </c>
      <c r="AU57" s="92">
        <f>'02 - Stavební část'!P82</f>
        <v>0</v>
      </c>
      <c r="AV57" s="91">
        <f>'02 - Stavební část'!J33</f>
        <v>0</v>
      </c>
      <c r="AW57" s="91">
        <f>'02 - Stavební část'!J34</f>
        <v>0</v>
      </c>
      <c r="AX57" s="91">
        <f>'02 - Stavební část'!J35</f>
        <v>0</v>
      </c>
      <c r="AY57" s="91">
        <f>'02 - Stavební část'!J36</f>
        <v>0</v>
      </c>
      <c r="AZ57" s="91">
        <f>'02 - Stavební část'!F33</f>
        <v>0</v>
      </c>
      <c r="BA57" s="91">
        <f>'02 - Stavební část'!F34</f>
        <v>0</v>
      </c>
      <c r="BB57" s="91">
        <f>'02 - Stavební část'!F35</f>
        <v>0</v>
      </c>
      <c r="BC57" s="91">
        <f>'02 - Stavební část'!F36</f>
        <v>0</v>
      </c>
      <c r="BD57" s="93">
        <f>'02 - Stavební část'!F37</f>
        <v>0</v>
      </c>
      <c r="BT57" s="94" t="s">
        <v>81</v>
      </c>
      <c r="BV57" s="94" t="s">
        <v>75</v>
      </c>
      <c r="BW57" s="94" t="s">
        <v>90</v>
      </c>
      <c r="BX57" s="94" t="s">
        <v>5</v>
      </c>
      <c r="CL57" s="94" t="s">
        <v>19</v>
      </c>
      <c r="CM57" s="94" t="s">
        <v>83</v>
      </c>
    </row>
    <row r="58" spans="1:91" s="7" customFormat="1" ht="16.5" customHeight="1">
      <c r="A58" s="84" t="s">
        <v>77</v>
      </c>
      <c r="B58" s="85"/>
      <c r="C58" s="86"/>
      <c r="D58" s="313" t="s">
        <v>91</v>
      </c>
      <c r="E58" s="313"/>
      <c r="F58" s="313"/>
      <c r="G58" s="313"/>
      <c r="H58" s="313"/>
      <c r="I58" s="87"/>
      <c r="J58" s="313" t="s">
        <v>92</v>
      </c>
      <c r="K58" s="313"/>
      <c r="L58" s="313"/>
      <c r="M58" s="313"/>
      <c r="N58" s="313"/>
      <c r="O58" s="313"/>
      <c r="P58" s="313"/>
      <c r="Q58" s="313"/>
      <c r="R58" s="313"/>
      <c r="S58" s="313"/>
      <c r="T58" s="313"/>
      <c r="U58" s="313"/>
      <c r="V58" s="313"/>
      <c r="W58" s="313"/>
      <c r="X58" s="313"/>
      <c r="Y58" s="313"/>
      <c r="Z58" s="313"/>
      <c r="AA58" s="313"/>
      <c r="AB58" s="313"/>
      <c r="AC58" s="313"/>
      <c r="AD58" s="313"/>
      <c r="AE58" s="313"/>
      <c r="AF58" s="313"/>
      <c r="AG58" s="314">
        <f>'03 - VRN'!J30</f>
        <v>0</v>
      </c>
      <c r="AH58" s="315"/>
      <c r="AI58" s="315"/>
      <c r="AJ58" s="315"/>
      <c r="AK58" s="315"/>
      <c r="AL58" s="315"/>
      <c r="AM58" s="315"/>
      <c r="AN58" s="314">
        <f>SUM(AG58,AT58)</f>
        <v>0</v>
      </c>
      <c r="AO58" s="315"/>
      <c r="AP58" s="315"/>
      <c r="AQ58" s="88" t="s">
        <v>93</v>
      </c>
      <c r="AR58" s="89"/>
      <c r="AS58" s="95">
        <v>0</v>
      </c>
      <c r="AT58" s="96">
        <f>ROUND(SUM(AV58:AW58),2)</f>
        <v>0</v>
      </c>
      <c r="AU58" s="97">
        <f>'03 - VRN'!P82</f>
        <v>0</v>
      </c>
      <c r="AV58" s="96">
        <f>'03 - VRN'!J33</f>
        <v>0</v>
      </c>
      <c r="AW58" s="96">
        <f>'03 - VRN'!J34</f>
        <v>0</v>
      </c>
      <c r="AX58" s="96">
        <f>'03 - VRN'!J35</f>
        <v>0</v>
      </c>
      <c r="AY58" s="96">
        <f>'03 - VRN'!J36</f>
        <v>0</v>
      </c>
      <c r="AZ58" s="96">
        <f>'03 - VRN'!F33</f>
        <v>0</v>
      </c>
      <c r="BA58" s="96">
        <f>'03 - VRN'!F34</f>
        <v>0</v>
      </c>
      <c r="BB58" s="96">
        <f>'03 - VRN'!F35</f>
        <v>0</v>
      </c>
      <c r="BC58" s="96">
        <f>'03 - VRN'!F36</f>
        <v>0</v>
      </c>
      <c r="BD58" s="98">
        <f>'03 - VRN'!F37</f>
        <v>0</v>
      </c>
      <c r="BT58" s="94" t="s">
        <v>81</v>
      </c>
      <c r="BV58" s="94" t="s">
        <v>75</v>
      </c>
      <c r="BW58" s="94" t="s">
        <v>94</v>
      </c>
      <c r="BX58" s="94" t="s">
        <v>5</v>
      </c>
      <c r="CL58" s="94" t="s">
        <v>19</v>
      </c>
      <c r="CM58" s="94" t="s">
        <v>83</v>
      </c>
    </row>
    <row r="59" spans="1:91" s="2" customFormat="1" ht="30" customHeight="1">
      <c r="A59" s="32"/>
      <c r="B59" s="33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34"/>
      <c r="AQ59" s="34"/>
      <c r="AR59" s="37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</row>
    <row r="60" spans="1:91" s="2" customFormat="1" ht="6.95" customHeight="1">
      <c r="A60" s="32"/>
      <c r="B60" s="45"/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6"/>
      <c r="AP60" s="46"/>
      <c r="AQ60" s="46"/>
      <c r="AR60" s="37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</row>
  </sheetData>
  <sheetProtection algorithmName="SHA-512" hashValue="rgZHGEINc3JHMSOOF10DB+GZdPK01Nub8SlKtTuwo8OkPsG1ZPoToy5VB/WVhI/1VEWQ+mUu+luEEbAsoJT40w==" saltValue="KDcjetTig7aGa9mavQLHGqfDtHA0dbby86h/9rMlMyFdsFmc1R9Ts3VDruJrkbYemYrt3Q7mQ86puBXVqtsTnQ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01 - Technologická část'!C2" display="/"/>
    <hyperlink ref="A56" location="'01N - Technologická část ...'!C2" display="/"/>
    <hyperlink ref="A57" location="'02 - Stavební část'!C2" display="/"/>
    <hyperlink ref="A58" location="'03 - VR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5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5" t="s">
        <v>82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2"/>
      <c r="J3" s="101"/>
      <c r="K3" s="101"/>
      <c r="L3" s="18"/>
      <c r="AT3" s="15" t="s">
        <v>83</v>
      </c>
    </row>
    <row r="4" spans="1:46" s="1" customFormat="1" ht="24.95" customHeight="1">
      <c r="B4" s="18"/>
      <c r="D4" s="103" t="s">
        <v>95</v>
      </c>
      <c r="I4" s="99"/>
      <c r="L4" s="18"/>
      <c r="M4" s="104" t="s">
        <v>10</v>
      </c>
      <c r="AT4" s="15" t="s">
        <v>4</v>
      </c>
    </row>
    <row r="5" spans="1:46" s="1" customFormat="1" ht="6.95" customHeight="1">
      <c r="B5" s="18"/>
      <c r="I5" s="99"/>
      <c r="L5" s="18"/>
    </row>
    <row r="6" spans="1:46" s="1" customFormat="1" ht="12" customHeight="1">
      <c r="B6" s="18"/>
      <c r="D6" s="105" t="s">
        <v>16</v>
      </c>
      <c r="I6" s="99"/>
      <c r="L6" s="18"/>
    </row>
    <row r="7" spans="1:46" s="1" customFormat="1" ht="16.5" customHeight="1">
      <c r="B7" s="18"/>
      <c r="E7" s="338" t="str">
        <f>'Rekapitulace stavby'!K6</f>
        <v>Oprava PZS v km 62,353 na trati Kralupy nad Vltavou - Most</v>
      </c>
      <c r="F7" s="339"/>
      <c r="G7" s="339"/>
      <c r="H7" s="339"/>
      <c r="I7" s="99"/>
      <c r="L7" s="18"/>
    </row>
    <row r="8" spans="1:46" s="2" customFormat="1" ht="12" customHeight="1">
      <c r="A8" s="32"/>
      <c r="B8" s="37"/>
      <c r="C8" s="32"/>
      <c r="D8" s="105" t="s">
        <v>96</v>
      </c>
      <c r="E8" s="32"/>
      <c r="F8" s="32"/>
      <c r="G8" s="32"/>
      <c r="H8" s="32"/>
      <c r="I8" s="106"/>
      <c r="J8" s="32"/>
      <c r="K8" s="32"/>
      <c r="L8" s="10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40" t="s">
        <v>97</v>
      </c>
      <c r="F9" s="341"/>
      <c r="G9" s="341"/>
      <c r="H9" s="341"/>
      <c r="I9" s="106"/>
      <c r="J9" s="32"/>
      <c r="K9" s="32"/>
      <c r="L9" s="10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06"/>
      <c r="J10" s="32"/>
      <c r="K10" s="32"/>
      <c r="L10" s="10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5" t="s">
        <v>18</v>
      </c>
      <c r="E11" s="32"/>
      <c r="F11" s="108" t="s">
        <v>19</v>
      </c>
      <c r="G11" s="32"/>
      <c r="H11" s="32"/>
      <c r="I11" s="109" t="s">
        <v>20</v>
      </c>
      <c r="J11" s="108" t="s">
        <v>19</v>
      </c>
      <c r="K11" s="32"/>
      <c r="L11" s="10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5" t="s">
        <v>22</v>
      </c>
      <c r="E12" s="32"/>
      <c r="F12" s="108" t="s">
        <v>23</v>
      </c>
      <c r="G12" s="32"/>
      <c r="H12" s="32"/>
      <c r="I12" s="109" t="s">
        <v>24</v>
      </c>
      <c r="J12" s="110" t="str">
        <f>'Rekapitulace stavby'!AN8</f>
        <v>14. 2. 2020</v>
      </c>
      <c r="K12" s="32"/>
      <c r="L12" s="10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06"/>
      <c r="J13" s="32"/>
      <c r="K13" s="32"/>
      <c r="L13" s="10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5" t="s">
        <v>26</v>
      </c>
      <c r="E14" s="32"/>
      <c r="F14" s="32"/>
      <c r="G14" s="32"/>
      <c r="H14" s="32"/>
      <c r="I14" s="109" t="s">
        <v>27</v>
      </c>
      <c r="J14" s="108" t="s">
        <v>19</v>
      </c>
      <c r="K14" s="32"/>
      <c r="L14" s="10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8" t="s">
        <v>28</v>
      </c>
      <c r="F15" s="32"/>
      <c r="G15" s="32"/>
      <c r="H15" s="32"/>
      <c r="I15" s="109" t="s">
        <v>29</v>
      </c>
      <c r="J15" s="108" t="s">
        <v>19</v>
      </c>
      <c r="K15" s="32"/>
      <c r="L15" s="10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06"/>
      <c r="J16" s="32"/>
      <c r="K16" s="32"/>
      <c r="L16" s="10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5" t="s">
        <v>30</v>
      </c>
      <c r="E17" s="32"/>
      <c r="F17" s="32"/>
      <c r="G17" s="32"/>
      <c r="H17" s="32"/>
      <c r="I17" s="109" t="s">
        <v>27</v>
      </c>
      <c r="J17" s="28" t="str">
        <f>'Rekapitulace stavby'!AN13</f>
        <v>Vyplň údaj</v>
      </c>
      <c r="K17" s="32"/>
      <c r="L17" s="10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42" t="str">
        <f>'Rekapitulace stavby'!E14</f>
        <v>Vyplň údaj</v>
      </c>
      <c r="F18" s="343"/>
      <c r="G18" s="343"/>
      <c r="H18" s="343"/>
      <c r="I18" s="109" t="s">
        <v>29</v>
      </c>
      <c r="J18" s="28" t="str">
        <f>'Rekapitulace stavby'!AN14</f>
        <v>Vyplň údaj</v>
      </c>
      <c r="K18" s="32"/>
      <c r="L18" s="10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06"/>
      <c r="J19" s="32"/>
      <c r="K19" s="32"/>
      <c r="L19" s="10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5" t="s">
        <v>32</v>
      </c>
      <c r="E20" s="32"/>
      <c r="F20" s="32"/>
      <c r="G20" s="32"/>
      <c r="H20" s="32"/>
      <c r="I20" s="109" t="s">
        <v>27</v>
      </c>
      <c r="J20" s="108" t="s">
        <v>19</v>
      </c>
      <c r="K20" s="32"/>
      <c r="L20" s="10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8" t="s">
        <v>33</v>
      </c>
      <c r="F21" s="32"/>
      <c r="G21" s="32"/>
      <c r="H21" s="32"/>
      <c r="I21" s="109" t="s">
        <v>29</v>
      </c>
      <c r="J21" s="108" t="s">
        <v>19</v>
      </c>
      <c r="K21" s="32"/>
      <c r="L21" s="10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06"/>
      <c r="J22" s="32"/>
      <c r="K22" s="32"/>
      <c r="L22" s="10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5" t="s">
        <v>35</v>
      </c>
      <c r="E23" s="32"/>
      <c r="F23" s="32"/>
      <c r="G23" s="32"/>
      <c r="H23" s="32"/>
      <c r="I23" s="109" t="s">
        <v>27</v>
      </c>
      <c r="J23" s="108" t="s">
        <v>19</v>
      </c>
      <c r="K23" s="32"/>
      <c r="L23" s="10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8" t="s">
        <v>36</v>
      </c>
      <c r="F24" s="32"/>
      <c r="G24" s="32"/>
      <c r="H24" s="32"/>
      <c r="I24" s="109" t="s">
        <v>29</v>
      </c>
      <c r="J24" s="108" t="s">
        <v>19</v>
      </c>
      <c r="K24" s="32"/>
      <c r="L24" s="10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06"/>
      <c r="J25" s="32"/>
      <c r="K25" s="32"/>
      <c r="L25" s="10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5" t="s">
        <v>37</v>
      </c>
      <c r="E26" s="32"/>
      <c r="F26" s="32"/>
      <c r="G26" s="32"/>
      <c r="H26" s="32"/>
      <c r="I26" s="106"/>
      <c r="J26" s="32"/>
      <c r="K26" s="32"/>
      <c r="L26" s="10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1"/>
      <c r="B27" s="112"/>
      <c r="C27" s="111"/>
      <c r="D27" s="111"/>
      <c r="E27" s="344" t="s">
        <v>19</v>
      </c>
      <c r="F27" s="344"/>
      <c r="G27" s="344"/>
      <c r="H27" s="344"/>
      <c r="I27" s="113"/>
      <c r="J27" s="111"/>
      <c r="K27" s="111"/>
      <c r="L27" s="114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06"/>
      <c r="J28" s="32"/>
      <c r="K28" s="32"/>
      <c r="L28" s="10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5"/>
      <c r="E29" s="115"/>
      <c r="F29" s="115"/>
      <c r="G29" s="115"/>
      <c r="H29" s="115"/>
      <c r="I29" s="116"/>
      <c r="J29" s="115"/>
      <c r="K29" s="115"/>
      <c r="L29" s="10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39</v>
      </c>
      <c r="E30" s="32"/>
      <c r="F30" s="32"/>
      <c r="G30" s="32"/>
      <c r="H30" s="32"/>
      <c r="I30" s="106"/>
      <c r="J30" s="118">
        <f>ROUND(J89, 2)</f>
        <v>0</v>
      </c>
      <c r="K30" s="32"/>
      <c r="L30" s="10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5"/>
      <c r="E31" s="115"/>
      <c r="F31" s="115"/>
      <c r="G31" s="115"/>
      <c r="H31" s="115"/>
      <c r="I31" s="116"/>
      <c r="J31" s="115"/>
      <c r="K31" s="115"/>
      <c r="L31" s="10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41</v>
      </c>
      <c r="G32" s="32"/>
      <c r="H32" s="32"/>
      <c r="I32" s="120" t="s">
        <v>40</v>
      </c>
      <c r="J32" s="119" t="s">
        <v>42</v>
      </c>
      <c r="K32" s="32"/>
      <c r="L32" s="10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1" t="s">
        <v>43</v>
      </c>
      <c r="E33" s="105" t="s">
        <v>44</v>
      </c>
      <c r="F33" s="122">
        <f>ROUND((SUM(BE89:BE224)),  2)</f>
        <v>0</v>
      </c>
      <c r="G33" s="32"/>
      <c r="H33" s="32"/>
      <c r="I33" s="123">
        <v>0.21</v>
      </c>
      <c r="J33" s="122">
        <f>ROUND(((SUM(BE89:BE224))*I33),  2)</f>
        <v>0</v>
      </c>
      <c r="K33" s="32"/>
      <c r="L33" s="10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5" t="s">
        <v>45</v>
      </c>
      <c r="F34" s="122">
        <f>ROUND((SUM(BF89:BF224)),  2)</f>
        <v>0</v>
      </c>
      <c r="G34" s="32"/>
      <c r="H34" s="32"/>
      <c r="I34" s="123">
        <v>0.15</v>
      </c>
      <c r="J34" s="122">
        <f>ROUND(((SUM(BF89:BF224))*I34),  2)</f>
        <v>0</v>
      </c>
      <c r="K34" s="32"/>
      <c r="L34" s="10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5" t="s">
        <v>46</v>
      </c>
      <c r="F35" s="122">
        <f>ROUND((SUM(BG89:BG224)),  2)</f>
        <v>0</v>
      </c>
      <c r="G35" s="32"/>
      <c r="H35" s="32"/>
      <c r="I35" s="123">
        <v>0.21</v>
      </c>
      <c r="J35" s="122">
        <f>0</f>
        <v>0</v>
      </c>
      <c r="K35" s="32"/>
      <c r="L35" s="10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5" t="s">
        <v>47</v>
      </c>
      <c r="F36" s="122">
        <f>ROUND((SUM(BH89:BH224)),  2)</f>
        <v>0</v>
      </c>
      <c r="G36" s="32"/>
      <c r="H36" s="32"/>
      <c r="I36" s="123">
        <v>0.15</v>
      </c>
      <c r="J36" s="122">
        <f>0</f>
        <v>0</v>
      </c>
      <c r="K36" s="32"/>
      <c r="L36" s="10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5" t="s">
        <v>48</v>
      </c>
      <c r="F37" s="122">
        <f>ROUND((SUM(BI89:BI224)),  2)</f>
        <v>0</v>
      </c>
      <c r="G37" s="32"/>
      <c r="H37" s="32"/>
      <c r="I37" s="123">
        <v>0</v>
      </c>
      <c r="J37" s="122">
        <f>0</f>
        <v>0</v>
      </c>
      <c r="K37" s="32"/>
      <c r="L37" s="10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06"/>
      <c r="J38" s="32"/>
      <c r="K38" s="32"/>
      <c r="L38" s="10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4"/>
      <c r="D39" s="125" t="s">
        <v>49</v>
      </c>
      <c r="E39" s="126"/>
      <c r="F39" s="126"/>
      <c r="G39" s="127" t="s">
        <v>50</v>
      </c>
      <c r="H39" s="128" t="s">
        <v>51</v>
      </c>
      <c r="I39" s="129"/>
      <c r="J39" s="130">
        <f>SUM(J30:J37)</f>
        <v>0</v>
      </c>
      <c r="K39" s="131"/>
      <c r="L39" s="10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2"/>
      <c r="C40" s="133"/>
      <c r="D40" s="133"/>
      <c r="E40" s="133"/>
      <c r="F40" s="133"/>
      <c r="G40" s="133"/>
      <c r="H40" s="133"/>
      <c r="I40" s="134"/>
      <c r="J40" s="133"/>
      <c r="K40" s="133"/>
      <c r="L40" s="10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5"/>
      <c r="C44" s="136"/>
      <c r="D44" s="136"/>
      <c r="E44" s="136"/>
      <c r="F44" s="136"/>
      <c r="G44" s="136"/>
      <c r="H44" s="136"/>
      <c r="I44" s="137"/>
      <c r="J44" s="136"/>
      <c r="K44" s="136"/>
      <c r="L44" s="107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98</v>
      </c>
      <c r="D45" s="34"/>
      <c r="E45" s="34"/>
      <c r="F45" s="34"/>
      <c r="G45" s="34"/>
      <c r="H45" s="34"/>
      <c r="I45" s="106"/>
      <c r="J45" s="34"/>
      <c r="K45" s="34"/>
      <c r="L45" s="107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106"/>
      <c r="J46" s="34"/>
      <c r="K46" s="34"/>
      <c r="L46" s="10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106"/>
      <c r="J47" s="34"/>
      <c r="K47" s="34"/>
      <c r="L47" s="10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45" t="str">
        <f>E7</f>
        <v>Oprava PZS v km 62,353 na trati Kralupy nad Vltavou - Most</v>
      </c>
      <c r="F48" s="346"/>
      <c r="G48" s="346"/>
      <c r="H48" s="346"/>
      <c r="I48" s="106"/>
      <c r="J48" s="34"/>
      <c r="K48" s="34"/>
      <c r="L48" s="10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96</v>
      </c>
      <c r="D49" s="34"/>
      <c r="E49" s="34"/>
      <c r="F49" s="34"/>
      <c r="G49" s="34"/>
      <c r="H49" s="34"/>
      <c r="I49" s="106"/>
      <c r="J49" s="34"/>
      <c r="K49" s="34"/>
      <c r="L49" s="10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298" t="str">
        <f>E9</f>
        <v>01 - Technologická část</v>
      </c>
      <c r="F50" s="347"/>
      <c r="G50" s="347"/>
      <c r="H50" s="347"/>
      <c r="I50" s="106"/>
      <c r="J50" s="34"/>
      <c r="K50" s="34"/>
      <c r="L50" s="10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106"/>
      <c r="J51" s="34"/>
      <c r="K51" s="34"/>
      <c r="L51" s="107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22</v>
      </c>
      <c r="D52" s="34"/>
      <c r="E52" s="34"/>
      <c r="F52" s="25" t="str">
        <f>F12</f>
        <v xml:space="preserve"> Drchkov</v>
      </c>
      <c r="G52" s="34"/>
      <c r="H52" s="34"/>
      <c r="I52" s="109" t="s">
        <v>24</v>
      </c>
      <c r="J52" s="57" t="str">
        <f>IF(J12="","",J12)</f>
        <v>14. 2. 2020</v>
      </c>
      <c r="K52" s="34"/>
      <c r="L52" s="10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106"/>
      <c r="J53" s="34"/>
      <c r="K53" s="34"/>
      <c r="L53" s="10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26</v>
      </c>
      <c r="D54" s="34"/>
      <c r="E54" s="34"/>
      <c r="F54" s="25" t="str">
        <f>E15</f>
        <v>Kejkula</v>
      </c>
      <c r="G54" s="34"/>
      <c r="H54" s="34"/>
      <c r="I54" s="109" t="s">
        <v>32</v>
      </c>
      <c r="J54" s="30" t="str">
        <f>E21</f>
        <v xml:space="preserve"> </v>
      </c>
      <c r="K54" s="34"/>
      <c r="L54" s="10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30</v>
      </c>
      <c r="D55" s="34"/>
      <c r="E55" s="34"/>
      <c r="F55" s="25" t="str">
        <f>IF(E18="","",E18)</f>
        <v>Vyplň údaj</v>
      </c>
      <c r="G55" s="34"/>
      <c r="H55" s="34"/>
      <c r="I55" s="109" t="s">
        <v>35</v>
      </c>
      <c r="J55" s="30" t="str">
        <f>E24</f>
        <v>Bělehrad</v>
      </c>
      <c r="K55" s="34"/>
      <c r="L55" s="10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106"/>
      <c r="J56" s="34"/>
      <c r="K56" s="34"/>
      <c r="L56" s="10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8" t="s">
        <v>99</v>
      </c>
      <c r="D57" s="139"/>
      <c r="E57" s="139"/>
      <c r="F57" s="139"/>
      <c r="G57" s="139"/>
      <c r="H57" s="139"/>
      <c r="I57" s="140"/>
      <c r="J57" s="141" t="s">
        <v>100</v>
      </c>
      <c r="K57" s="139"/>
      <c r="L57" s="10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106"/>
      <c r="J58" s="34"/>
      <c r="K58" s="34"/>
      <c r="L58" s="10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42" t="s">
        <v>71</v>
      </c>
      <c r="D59" s="34"/>
      <c r="E59" s="34"/>
      <c r="F59" s="34"/>
      <c r="G59" s="34"/>
      <c r="H59" s="34"/>
      <c r="I59" s="106"/>
      <c r="J59" s="75">
        <f>J89</f>
        <v>0</v>
      </c>
      <c r="K59" s="34"/>
      <c r="L59" s="10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101</v>
      </c>
    </row>
    <row r="60" spans="1:47" s="9" customFormat="1" ht="24.95" customHeight="1">
      <c r="B60" s="143"/>
      <c r="C60" s="144"/>
      <c r="D60" s="145" t="s">
        <v>102</v>
      </c>
      <c r="E60" s="146"/>
      <c r="F60" s="146"/>
      <c r="G60" s="146"/>
      <c r="H60" s="146"/>
      <c r="I60" s="147"/>
      <c r="J60" s="148">
        <f>J90</f>
        <v>0</v>
      </c>
      <c r="K60" s="144"/>
      <c r="L60" s="149"/>
    </row>
    <row r="61" spans="1:47" s="9" customFormat="1" ht="24.95" customHeight="1">
      <c r="B61" s="143"/>
      <c r="C61" s="144"/>
      <c r="D61" s="145" t="s">
        <v>103</v>
      </c>
      <c r="E61" s="146"/>
      <c r="F61" s="146"/>
      <c r="G61" s="146"/>
      <c r="H61" s="146"/>
      <c r="I61" s="147"/>
      <c r="J61" s="148">
        <f>J114</f>
        <v>0</v>
      </c>
      <c r="K61" s="144"/>
      <c r="L61" s="149"/>
    </row>
    <row r="62" spans="1:47" s="10" customFormat="1" ht="19.899999999999999" customHeight="1">
      <c r="B62" s="150"/>
      <c r="C62" s="151"/>
      <c r="D62" s="152" t="s">
        <v>104</v>
      </c>
      <c r="E62" s="153"/>
      <c r="F62" s="153"/>
      <c r="G62" s="153"/>
      <c r="H62" s="153"/>
      <c r="I62" s="154"/>
      <c r="J62" s="155">
        <f>J122</f>
        <v>0</v>
      </c>
      <c r="K62" s="151"/>
      <c r="L62" s="156"/>
    </row>
    <row r="63" spans="1:47" s="9" customFormat="1" ht="24.95" customHeight="1">
      <c r="B63" s="143"/>
      <c r="C63" s="144"/>
      <c r="D63" s="145" t="s">
        <v>105</v>
      </c>
      <c r="E63" s="146"/>
      <c r="F63" s="146"/>
      <c r="G63" s="146"/>
      <c r="H63" s="146"/>
      <c r="I63" s="147"/>
      <c r="J63" s="148">
        <f>J132</f>
        <v>0</v>
      </c>
      <c r="K63" s="144"/>
      <c r="L63" s="149"/>
    </row>
    <row r="64" spans="1:47" s="9" customFormat="1" ht="24.95" customHeight="1">
      <c r="B64" s="143"/>
      <c r="C64" s="144"/>
      <c r="D64" s="145" t="s">
        <v>106</v>
      </c>
      <c r="E64" s="146"/>
      <c r="F64" s="146"/>
      <c r="G64" s="146"/>
      <c r="H64" s="146"/>
      <c r="I64" s="147"/>
      <c r="J64" s="148">
        <f>J156</f>
        <v>0</v>
      </c>
      <c r="K64" s="144"/>
      <c r="L64" s="149"/>
    </row>
    <row r="65" spans="1:31" s="9" customFormat="1" ht="24.95" customHeight="1">
      <c r="B65" s="143"/>
      <c r="C65" s="144"/>
      <c r="D65" s="145" t="s">
        <v>107</v>
      </c>
      <c r="E65" s="146"/>
      <c r="F65" s="146"/>
      <c r="G65" s="146"/>
      <c r="H65" s="146"/>
      <c r="I65" s="147"/>
      <c r="J65" s="148">
        <f>J177</f>
        <v>0</v>
      </c>
      <c r="K65" s="144"/>
      <c r="L65" s="149"/>
    </row>
    <row r="66" spans="1:31" s="9" customFormat="1" ht="24.95" customHeight="1">
      <c r="B66" s="143"/>
      <c r="C66" s="144"/>
      <c r="D66" s="145" t="s">
        <v>108</v>
      </c>
      <c r="E66" s="146"/>
      <c r="F66" s="146"/>
      <c r="G66" s="146"/>
      <c r="H66" s="146"/>
      <c r="I66" s="147"/>
      <c r="J66" s="148">
        <f>J184</f>
        <v>0</v>
      </c>
      <c r="K66" s="144"/>
      <c r="L66" s="149"/>
    </row>
    <row r="67" spans="1:31" s="9" customFormat="1" ht="24.95" customHeight="1">
      <c r="B67" s="143"/>
      <c r="C67" s="144"/>
      <c r="D67" s="145" t="s">
        <v>109</v>
      </c>
      <c r="E67" s="146"/>
      <c r="F67" s="146"/>
      <c r="G67" s="146"/>
      <c r="H67" s="146"/>
      <c r="I67" s="147"/>
      <c r="J67" s="148">
        <f>J205</f>
        <v>0</v>
      </c>
      <c r="K67" s="144"/>
      <c r="L67" s="149"/>
    </row>
    <row r="68" spans="1:31" s="9" customFormat="1" ht="24.95" customHeight="1">
      <c r="B68" s="143"/>
      <c r="C68" s="144"/>
      <c r="D68" s="145" t="s">
        <v>110</v>
      </c>
      <c r="E68" s="146"/>
      <c r="F68" s="146"/>
      <c r="G68" s="146"/>
      <c r="H68" s="146"/>
      <c r="I68" s="147"/>
      <c r="J68" s="148">
        <f>J210</f>
        <v>0</v>
      </c>
      <c r="K68" s="144"/>
      <c r="L68" s="149"/>
    </row>
    <row r="69" spans="1:31" s="9" customFormat="1" ht="24.95" customHeight="1">
      <c r="B69" s="143"/>
      <c r="C69" s="144"/>
      <c r="D69" s="145" t="s">
        <v>111</v>
      </c>
      <c r="E69" s="146"/>
      <c r="F69" s="146"/>
      <c r="G69" s="146"/>
      <c r="H69" s="146"/>
      <c r="I69" s="147"/>
      <c r="J69" s="148">
        <f>J215</f>
        <v>0</v>
      </c>
      <c r="K69" s="144"/>
      <c r="L69" s="149"/>
    </row>
    <row r="70" spans="1:31" s="2" customFormat="1" ht="21.75" customHeight="1">
      <c r="A70" s="32"/>
      <c r="B70" s="33"/>
      <c r="C70" s="34"/>
      <c r="D70" s="34"/>
      <c r="E70" s="34"/>
      <c r="F70" s="34"/>
      <c r="G70" s="34"/>
      <c r="H70" s="34"/>
      <c r="I70" s="106"/>
      <c r="J70" s="34"/>
      <c r="K70" s="34"/>
      <c r="L70" s="107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6.95" customHeight="1">
      <c r="A71" s="32"/>
      <c r="B71" s="45"/>
      <c r="C71" s="46"/>
      <c r="D71" s="46"/>
      <c r="E71" s="46"/>
      <c r="F71" s="46"/>
      <c r="G71" s="46"/>
      <c r="H71" s="46"/>
      <c r="I71" s="134"/>
      <c r="J71" s="46"/>
      <c r="K71" s="46"/>
      <c r="L71" s="107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5" spans="1:31" s="2" customFormat="1" ht="6.95" customHeight="1">
      <c r="A75" s="32"/>
      <c r="B75" s="47"/>
      <c r="C75" s="48"/>
      <c r="D75" s="48"/>
      <c r="E75" s="48"/>
      <c r="F75" s="48"/>
      <c r="G75" s="48"/>
      <c r="H75" s="48"/>
      <c r="I75" s="137"/>
      <c r="J75" s="48"/>
      <c r="K75" s="48"/>
      <c r="L75" s="107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24.95" customHeight="1">
      <c r="A76" s="32"/>
      <c r="B76" s="33"/>
      <c r="C76" s="21" t="s">
        <v>112</v>
      </c>
      <c r="D76" s="34"/>
      <c r="E76" s="34"/>
      <c r="F76" s="34"/>
      <c r="G76" s="34"/>
      <c r="H76" s="34"/>
      <c r="I76" s="106"/>
      <c r="J76" s="34"/>
      <c r="K76" s="34"/>
      <c r="L76" s="10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6.95" customHeight="1">
      <c r="A77" s="32"/>
      <c r="B77" s="33"/>
      <c r="C77" s="34"/>
      <c r="D77" s="34"/>
      <c r="E77" s="34"/>
      <c r="F77" s="34"/>
      <c r="G77" s="34"/>
      <c r="H77" s="34"/>
      <c r="I77" s="106"/>
      <c r="J77" s="34"/>
      <c r="K77" s="34"/>
      <c r="L77" s="10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2" customHeight="1">
      <c r="A78" s="32"/>
      <c r="B78" s="33"/>
      <c r="C78" s="27" t="s">
        <v>16</v>
      </c>
      <c r="D78" s="34"/>
      <c r="E78" s="34"/>
      <c r="F78" s="34"/>
      <c r="G78" s="34"/>
      <c r="H78" s="34"/>
      <c r="I78" s="106"/>
      <c r="J78" s="34"/>
      <c r="K78" s="34"/>
      <c r="L78" s="10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6.5" customHeight="1">
      <c r="A79" s="32"/>
      <c r="B79" s="33"/>
      <c r="C79" s="34"/>
      <c r="D79" s="34"/>
      <c r="E79" s="345" t="str">
        <f>E7</f>
        <v>Oprava PZS v km 62,353 na trati Kralupy nad Vltavou - Most</v>
      </c>
      <c r="F79" s="346"/>
      <c r="G79" s="346"/>
      <c r="H79" s="346"/>
      <c r="I79" s="106"/>
      <c r="J79" s="34"/>
      <c r="K79" s="34"/>
      <c r="L79" s="107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2" customHeight="1">
      <c r="A80" s="32"/>
      <c r="B80" s="33"/>
      <c r="C80" s="27" t="s">
        <v>96</v>
      </c>
      <c r="D80" s="34"/>
      <c r="E80" s="34"/>
      <c r="F80" s="34"/>
      <c r="G80" s="34"/>
      <c r="H80" s="34"/>
      <c r="I80" s="106"/>
      <c r="J80" s="34"/>
      <c r="K80" s="34"/>
      <c r="L80" s="107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6.5" customHeight="1">
      <c r="A81" s="32"/>
      <c r="B81" s="33"/>
      <c r="C81" s="34"/>
      <c r="D81" s="34"/>
      <c r="E81" s="298" t="str">
        <f>E9</f>
        <v>01 - Technologická část</v>
      </c>
      <c r="F81" s="347"/>
      <c r="G81" s="347"/>
      <c r="H81" s="347"/>
      <c r="I81" s="106"/>
      <c r="J81" s="34"/>
      <c r="K81" s="34"/>
      <c r="L81" s="10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6.95" customHeight="1">
      <c r="A82" s="32"/>
      <c r="B82" s="33"/>
      <c r="C82" s="34"/>
      <c r="D82" s="34"/>
      <c r="E82" s="34"/>
      <c r="F82" s="34"/>
      <c r="G82" s="34"/>
      <c r="H82" s="34"/>
      <c r="I82" s="106"/>
      <c r="J82" s="34"/>
      <c r="K82" s="34"/>
      <c r="L82" s="10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2" customHeight="1">
      <c r="A83" s="32"/>
      <c r="B83" s="33"/>
      <c r="C83" s="27" t="s">
        <v>22</v>
      </c>
      <c r="D83" s="34"/>
      <c r="E83" s="34"/>
      <c r="F83" s="25" t="str">
        <f>F12</f>
        <v xml:space="preserve"> Drchkov</v>
      </c>
      <c r="G83" s="34"/>
      <c r="H83" s="34"/>
      <c r="I83" s="109" t="s">
        <v>24</v>
      </c>
      <c r="J83" s="57" t="str">
        <f>IF(J12="","",J12)</f>
        <v>14. 2. 2020</v>
      </c>
      <c r="K83" s="34"/>
      <c r="L83" s="10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6.95" customHeight="1">
      <c r="A84" s="32"/>
      <c r="B84" s="33"/>
      <c r="C84" s="34"/>
      <c r="D84" s="34"/>
      <c r="E84" s="34"/>
      <c r="F84" s="34"/>
      <c r="G84" s="34"/>
      <c r="H84" s="34"/>
      <c r="I84" s="106"/>
      <c r="J84" s="34"/>
      <c r="K84" s="34"/>
      <c r="L84" s="10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15.2" customHeight="1">
      <c r="A85" s="32"/>
      <c r="B85" s="33"/>
      <c r="C85" s="27" t="s">
        <v>26</v>
      </c>
      <c r="D85" s="34"/>
      <c r="E85" s="34"/>
      <c r="F85" s="25" t="str">
        <f>E15</f>
        <v>Kejkula</v>
      </c>
      <c r="G85" s="34"/>
      <c r="H85" s="34"/>
      <c r="I85" s="109" t="s">
        <v>32</v>
      </c>
      <c r="J85" s="30" t="str">
        <f>E21</f>
        <v xml:space="preserve"> </v>
      </c>
      <c r="K85" s="34"/>
      <c r="L85" s="10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2" customFormat="1" ht="15.2" customHeight="1">
      <c r="A86" s="32"/>
      <c r="B86" s="33"/>
      <c r="C86" s="27" t="s">
        <v>30</v>
      </c>
      <c r="D86" s="34"/>
      <c r="E86" s="34"/>
      <c r="F86" s="25" t="str">
        <f>IF(E18="","",E18)</f>
        <v>Vyplň údaj</v>
      </c>
      <c r="G86" s="34"/>
      <c r="H86" s="34"/>
      <c r="I86" s="109" t="s">
        <v>35</v>
      </c>
      <c r="J86" s="30" t="str">
        <f>E24</f>
        <v>Bělehrad</v>
      </c>
      <c r="K86" s="34"/>
      <c r="L86" s="10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5" s="2" customFormat="1" ht="10.35" customHeight="1">
      <c r="A87" s="32"/>
      <c r="B87" s="33"/>
      <c r="C87" s="34"/>
      <c r="D87" s="34"/>
      <c r="E87" s="34"/>
      <c r="F87" s="34"/>
      <c r="G87" s="34"/>
      <c r="H87" s="34"/>
      <c r="I87" s="106"/>
      <c r="J87" s="34"/>
      <c r="K87" s="34"/>
      <c r="L87" s="10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65" s="11" customFormat="1" ht="29.25" customHeight="1">
      <c r="A88" s="157"/>
      <c r="B88" s="158"/>
      <c r="C88" s="159" t="s">
        <v>113</v>
      </c>
      <c r="D88" s="160" t="s">
        <v>58</v>
      </c>
      <c r="E88" s="160" t="s">
        <v>54</v>
      </c>
      <c r="F88" s="160" t="s">
        <v>55</v>
      </c>
      <c r="G88" s="160" t="s">
        <v>114</v>
      </c>
      <c r="H88" s="160" t="s">
        <v>115</v>
      </c>
      <c r="I88" s="161" t="s">
        <v>116</v>
      </c>
      <c r="J88" s="160" t="s">
        <v>100</v>
      </c>
      <c r="K88" s="162" t="s">
        <v>117</v>
      </c>
      <c r="L88" s="163"/>
      <c r="M88" s="66" t="s">
        <v>19</v>
      </c>
      <c r="N88" s="67" t="s">
        <v>43</v>
      </c>
      <c r="O88" s="67" t="s">
        <v>118</v>
      </c>
      <c r="P88" s="67" t="s">
        <v>119</v>
      </c>
      <c r="Q88" s="67" t="s">
        <v>120</v>
      </c>
      <c r="R88" s="67" t="s">
        <v>121</v>
      </c>
      <c r="S88" s="67" t="s">
        <v>122</v>
      </c>
      <c r="T88" s="68" t="s">
        <v>123</v>
      </c>
      <c r="U88" s="157"/>
      <c r="V88" s="157"/>
      <c r="W88" s="157"/>
      <c r="X88" s="157"/>
      <c r="Y88" s="157"/>
      <c r="Z88" s="157"/>
      <c r="AA88" s="157"/>
      <c r="AB88" s="157"/>
      <c r="AC88" s="157"/>
      <c r="AD88" s="157"/>
      <c r="AE88" s="157"/>
    </row>
    <row r="89" spans="1:65" s="2" customFormat="1" ht="22.9" customHeight="1">
      <c r="A89" s="32"/>
      <c r="B89" s="33"/>
      <c r="C89" s="73" t="s">
        <v>124</v>
      </c>
      <c r="D89" s="34"/>
      <c r="E89" s="34"/>
      <c r="F89" s="34"/>
      <c r="G89" s="34"/>
      <c r="H89" s="34"/>
      <c r="I89" s="106"/>
      <c r="J89" s="164">
        <f>BK89</f>
        <v>0</v>
      </c>
      <c r="K89" s="34"/>
      <c r="L89" s="37"/>
      <c r="M89" s="69"/>
      <c r="N89" s="165"/>
      <c r="O89" s="70"/>
      <c r="P89" s="166">
        <f>P90+P114+P132+P156+P177+P184+P205+P210+P215</f>
        <v>0</v>
      </c>
      <c r="Q89" s="70"/>
      <c r="R89" s="166">
        <f>R90+R114+R132+R156+R177+R184+R205+R210+R215</f>
        <v>0</v>
      </c>
      <c r="S89" s="70"/>
      <c r="T89" s="167">
        <f>T90+T114+T132+T156+T177+T184+T205+T210+T215</f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T89" s="15" t="s">
        <v>72</v>
      </c>
      <c r="AU89" s="15" t="s">
        <v>101</v>
      </c>
      <c r="BK89" s="168">
        <f>BK90+BK114+BK132+BK156+BK177+BK184+BK205+BK210+BK215</f>
        <v>0</v>
      </c>
    </row>
    <row r="90" spans="1:65" s="12" customFormat="1" ht="25.9" customHeight="1">
      <c r="B90" s="169"/>
      <c r="C90" s="170"/>
      <c r="D90" s="171" t="s">
        <v>72</v>
      </c>
      <c r="E90" s="172" t="s">
        <v>125</v>
      </c>
      <c r="F90" s="172" t="s">
        <v>126</v>
      </c>
      <c r="G90" s="170"/>
      <c r="H90" s="170"/>
      <c r="I90" s="173"/>
      <c r="J90" s="174">
        <f>BK90</f>
        <v>0</v>
      </c>
      <c r="K90" s="170"/>
      <c r="L90" s="175"/>
      <c r="M90" s="176"/>
      <c r="N90" s="177"/>
      <c r="O90" s="177"/>
      <c r="P90" s="178">
        <f>SUM(P91:P113)</f>
        <v>0</v>
      </c>
      <c r="Q90" s="177"/>
      <c r="R90" s="178">
        <f>SUM(R91:R113)</f>
        <v>0</v>
      </c>
      <c r="S90" s="177"/>
      <c r="T90" s="179">
        <f>SUM(T91:T113)</f>
        <v>0</v>
      </c>
      <c r="AR90" s="180" t="s">
        <v>81</v>
      </c>
      <c r="AT90" s="181" t="s">
        <v>72</v>
      </c>
      <c r="AU90" s="181" t="s">
        <v>73</v>
      </c>
      <c r="AY90" s="180" t="s">
        <v>127</v>
      </c>
      <c r="BK90" s="182">
        <f>SUM(BK91:BK113)</f>
        <v>0</v>
      </c>
    </row>
    <row r="91" spans="1:65" s="2" customFormat="1" ht="21.75" customHeight="1">
      <c r="A91" s="32"/>
      <c r="B91" s="33"/>
      <c r="C91" s="183" t="s">
        <v>81</v>
      </c>
      <c r="D91" s="183" t="s">
        <v>128</v>
      </c>
      <c r="E91" s="184" t="s">
        <v>129</v>
      </c>
      <c r="F91" s="185" t="s">
        <v>130</v>
      </c>
      <c r="G91" s="186" t="s">
        <v>131</v>
      </c>
      <c r="H91" s="187">
        <v>1450</v>
      </c>
      <c r="I91" s="188"/>
      <c r="J91" s="189">
        <f t="shared" ref="J91:J113" si="0">ROUND(I91*H91,2)</f>
        <v>0</v>
      </c>
      <c r="K91" s="185" t="s">
        <v>132</v>
      </c>
      <c r="L91" s="190"/>
      <c r="M91" s="191" t="s">
        <v>19</v>
      </c>
      <c r="N91" s="192" t="s">
        <v>44</v>
      </c>
      <c r="O91" s="62"/>
      <c r="P91" s="193">
        <f t="shared" ref="P91:P113" si="1">O91*H91</f>
        <v>0</v>
      </c>
      <c r="Q91" s="193">
        <v>0</v>
      </c>
      <c r="R91" s="193">
        <f t="shared" ref="R91:R113" si="2">Q91*H91</f>
        <v>0</v>
      </c>
      <c r="S91" s="193">
        <v>0</v>
      </c>
      <c r="T91" s="194">
        <f t="shared" ref="T91:T113" si="3">S91*H91</f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95" t="s">
        <v>133</v>
      </c>
      <c r="AT91" s="195" t="s">
        <v>128</v>
      </c>
      <c r="AU91" s="195" t="s">
        <v>81</v>
      </c>
      <c r="AY91" s="15" t="s">
        <v>127</v>
      </c>
      <c r="BE91" s="196">
        <f t="shared" ref="BE91:BE113" si="4">IF(N91="základní",J91,0)</f>
        <v>0</v>
      </c>
      <c r="BF91" s="196">
        <f t="shared" ref="BF91:BF113" si="5">IF(N91="snížená",J91,0)</f>
        <v>0</v>
      </c>
      <c r="BG91" s="196">
        <f t="shared" ref="BG91:BG113" si="6">IF(N91="zákl. přenesená",J91,0)</f>
        <v>0</v>
      </c>
      <c r="BH91" s="196">
        <f t="shared" ref="BH91:BH113" si="7">IF(N91="sníž. přenesená",J91,0)</f>
        <v>0</v>
      </c>
      <c r="BI91" s="196">
        <f t="shared" ref="BI91:BI113" si="8">IF(N91="nulová",J91,0)</f>
        <v>0</v>
      </c>
      <c r="BJ91" s="15" t="s">
        <v>81</v>
      </c>
      <c r="BK91" s="196">
        <f t="shared" ref="BK91:BK113" si="9">ROUND(I91*H91,2)</f>
        <v>0</v>
      </c>
      <c r="BL91" s="15" t="s">
        <v>134</v>
      </c>
      <c r="BM91" s="195" t="s">
        <v>135</v>
      </c>
    </row>
    <row r="92" spans="1:65" s="2" customFormat="1" ht="21.75" customHeight="1">
      <c r="A92" s="32"/>
      <c r="B92" s="33"/>
      <c r="C92" s="183" t="s">
        <v>83</v>
      </c>
      <c r="D92" s="183" t="s">
        <v>128</v>
      </c>
      <c r="E92" s="184" t="s">
        <v>136</v>
      </c>
      <c r="F92" s="185" t="s">
        <v>137</v>
      </c>
      <c r="G92" s="186" t="s">
        <v>131</v>
      </c>
      <c r="H92" s="187">
        <v>50</v>
      </c>
      <c r="I92" s="188"/>
      <c r="J92" s="189">
        <f t="shared" si="0"/>
        <v>0</v>
      </c>
      <c r="K92" s="185" t="s">
        <v>132</v>
      </c>
      <c r="L92" s="190"/>
      <c r="M92" s="191" t="s">
        <v>19</v>
      </c>
      <c r="N92" s="192" t="s">
        <v>44</v>
      </c>
      <c r="O92" s="62"/>
      <c r="P92" s="193">
        <f t="shared" si="1"/>
        <v>0</v>
      </c>
      <c r="Q92" s="193">
        <v>0</v>
      </c>
      <c r="R92" s="193">
        <f t="shared" si="2"/>
        <v>0</v>
      </c>
      <c r="S92" s="193">
        <v>0</v>
      </c>
      <c r="T92" s="194">
        <f t="shared" si="3"/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95" t="s">
        <v>133</v>
      </c>
      <c r="AT92" s="195" t="s">
        <v>128</v>
      </c>
      <c r="AU92" s="195" t="s">
        <v>81</v>
      </c>
      <c r="AY92" s="15" t="s">
        <v>127</v>
      </c>
      <c r="BE92" s="196">
        <f t="shared" si="4"/>
        <v>0</v>
      </c>
      <c r="BF92" s="196">
        <f t="shared" si="5"/>
        <v>0</v>
      </c>
      <c r="BG92" s="196">
        <f t="shared" si="6"/>
        <v>0</v>
      </c>
      <c r="BH92" s="196">
        <f t="shared" si="7"/>
        <v>0</v>
      </c>
      <c r="BI92" s="196">
        <f t="shared" si="8"/>
        <v>0</v>
      </c>
      <c r="BJ92" s="15" t="s">
        <v>81</v>
      </c>
      <c r="BK92" s="196">
        <f t="shared" si="9"/>
        <v>0</v>
      </c>
      <c r="BL92" s="15" t="s">
        <v>134</v>
      </c>
      <c r="BM92" s="195" t="s">
        <v>138</v>
      </c>
    </row>
    <row r="93" spans="1:65" s="2" customFormat="1" ht="21.75" customHeight="1">
      <c r="A93" s="32"/>
      <c r="B93" s="33"/>
      <c r="C93" s="183" t="s">
        <v>139</v>
      </c>
      <c r="D93" s="183" t="s">
        <v>128</v>
      </c>
      <c r="E93" s="184" t="s">
        <v>140</v>
      </c>
      <c r="F93" s="185" t="s">
        <v>141</v>
      </c>
      <c r="G93" s="186" t="s">
        <v>131</v>
      </c>
      <c r="H93" s="187">
        <v>50</v>
      </c>
      <c r="I93" s="188"/>
      <c r="J93" s="189">
        <f t="shared" si="0"/>
        <v>0</v>
      </c>
      <c r="K93" s="185" t="s">
        <v>132</v>
      </c>
      <c r="L93" s="190"/>
      <c r="M93" s="191" t="s">
        <v>19</v>
      </c>
      <c r="N93" s="192" t="s">
        <v>44</v>
      </c>
      <c r="O93" s="62"/>
      <c r="P93" s="193">
        <f t="shared" si="1"/>
        <v>0</v>
      </c>
      <c r="Q93" s="193">
        <v>0</v>
      </c>
      <c r="R93" s="193">
        <f t="shared" si="2"/>
        <v>0</v>
      </c>
      <c r="S93" s="193">
        <v>0</v>
      </c>
      <c r="T93" s="194">
        <f t="shared" si="3"/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95" t="s">
        <v>133</v>
      </c>
      <c r="AT93" s="195" t="s">
        <v>128</v>
      </c>
      <c r="AU93" s="195" t="s">
        <v>81</v>
      </c>
      <c r="AY93" s="15" t="s">
        <v>127</v>
      </c>
      <c r="BE93" s="196">
        <f t="shared" si="4"/>
        <v>0</v>
      </c>
      <c r="BF93" s="196">
        <f t="shared" si="5"/>
        <v>0</v>
      </c>
      <c r="BG93" s="196">
        <f t="shared" si="6"/>
        <v>0</v>
      </c>
      <c r="BH93" s="196">
        <f t="shared" si="7"/>
        <v>0</v>
      </c>
      <c r="BI93" s="196">
        <f t="shared" si="8"/>
        <v>0</v>
      </c>
      <c r="BJ93" s="15" t="s">
        <v>81</v>
      </c>
      <c r="BK93" s="196">
        <f t="shared" si="9"/>
        <v>0</v>
      </c>
      <c r="BL93" s="15" t="s">
        <v>134</v>
      </c>
      <c r="BM93" s="195" t="s">
        <v>142</v>
      </c>
    </row>
    <row r="94" spans="1:65" s="2" customFormat="1" ht="21.75" customHeight="1">
      <c r="A94" s="32"/>
      <c r="B94" s="33"/>
      <c r="C94" s="183" t="s">
        <v>143</v>
      </c>
      <c r="D94" s="183" t="s">
        <v>128</v>
      </c>
      <c r="E94" s="184" t="s">
        <v>144</v>
      </c>
      <c r="F94" s="185" t="s">
        <v>145</v>
      </c>
      <c r="G94" s="186" t="s">
        <v>131</v>
      </c>
      <c r="H94" s="187">
        <v>1830</v>
      </c>
      <c r="I94" s="188"/>
      <c r="J94" s="189">
        <f t="shared" si="0"/>
        <v>0</v>
      </c>
      <c r="K94" s="185" t="s">
        <v>132</v>
      </c>
      <c r="L94" s="190"/>
      <c r="M94" s="191" t="s">
        <v>19</v>
      </c>
      <c r="N94" s="192" t="s">
        <v>44</v>
      </c>
      <c r="O94" s="62"/>
      <c r="P94" s="193">
        <f t="shared" si="1"/>
        <v>0</v>
      </c>
      <c r="Q94" s="193">
        <v>0</v>
      </c>
      <c r="R94" s="193">
        <f t="shared" si="2"/>
        <v>0</v>
      </c>
      <c r="S94" s="193">
        <v>0</v>
      </c>
      <c r="T94" s="194">
        <f t="shared" si="3"/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95" t="s">
        <v>133</v>
      </c>
      <c r="AT94" s="195" t="s">
        <v>128</v>
      </c>
      <c r="AU94" s="195" t="s">
        <v>81</v>
      </c>
      <c r="AY94" s="15" t="s">
        <v>127</v>
      </c>
      <c r="BE94" s="196">
        <f t="shared" si="4"/>
        <v>0</v>
      </c>
      <c r="BF94" s="196">
        <f t="shared" si="5"/>
        <v>0</v>
      </c>
      <c r="BG94" s="196">
        <f t="shared" si="6"/>
        <v>0</v>
      </c>
      <c r="BH94" s="196">
        <f t="shared" si="7"/>
        <v>0</v>
      </c>
      <c r="BI94" s="196">
        <f t="shared" si="8"/>
        <v>0</v>
      </c>
      <c r="BJ94" s="15" t="s">
        <v>81</v>
      </c>
      <c r="BK94" s="196">
        <f t="shared" si="9"/>
        <v>0</v>
      </c>
      <c r="BL94" s="15" t="s">
        <v>134</v>
      </c>
      <c r="BM94" s="195" t="s">
        <v>146</v>
      </c>
    </row>
    <row r="95" spans="1:65" s="2" customFormat="1" ht="21.75" customHeight="1">
      <c r="A95" s="32"/>
      <c r="B95" s="33"/>
      <c r="C95" s="183" t="s">
        <v>147</v>
      </c>
      <c r="D95" s="183" t="s">
        <v>128</v>
      </c>
      <c r="E95" s="184" t="s">
        <v>148</v>
      </c>
      <c r="F95" s="185" t="s">
        <v>149</v>
      </c>
      <c r="G95" s="186" t="s">
        <v>131</v>
      </c>
      <c r="H95" s="187">
        <v>8</v>
      </c>
      <c r="I95" s="188"/>
      <c r="J95" s="189">
        <f t="shared" si="0"/>
        <v>0</v>
      </c>
      <c r="K95" s="185" t="s">
        <v>132</v>
      </c>
      <c r="L95" s="190"/>
      <c r="M95" s="191" t="s">
        <v>19</v>
      </c>
      <c r="N95" s="192" t="s">
        <v>44</v>
      </c>
      <c r="O95" s="62"/>
      <c r="P95" s="193">
        <f t="shared" si="1"/>
        <v>0</v>
      </c>
      <c r="Q95" s="193">
        <v>0</v>
      </c>
      <c r="R95" s="193">
        <f t="shared" si="2"/>
        <v>0</v>
      </c>
      <c r="S95" s="193">
        <v>0</v>
      </c>
      <c r="T95" s="194">
        <f t="shared" si="3"/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95" t="s">
        <v>150</v>
      </c>
      <c r="AT95" s="195" t="s">
        <v>128</v>
      </c>
      <c r="AU95" s="195" t="s">
        <v>81</v>
      </c>
      <c r="AY95" s="15" t="s">
        <v>127</v>
      </c>
      <c r="BE95" s="196">
        <f t="shared" si="4"/>
        <v>0</v>
      </c>
      <c r="BF95" s="196">
        <f t="shared" si="5"/>
        <v>0</v>
      </c>
      <c r="BG95" s="196">
        <f t="shared" si="6"/>
        <v>0</v>
      </c>
      <c r="BH95" s="196">
        <f t="shared" si="7"/>
        <v>0</v>
      </c>
      <c r="BI95" s="196">
        <f t="shared" si="8"/>
        <v>0</v>
      </c>
      <c r="BJ95" s="15" t="s">
        <v>81</v>
      </c>
      <c r="BK95" s="196">
        <f t="shared" si="9"/>
        <v>0</v>
      </c>
      <c r="BL95" s="15" t="s">
        <v>150</v>
      </c>
      <c r="BM95" s="195" t="s">
        <v>151</v>
      </c>
    </row>
    <row r="96" spans="1:65" s="2" customFormat="1" ht="21.75" customHeight="1">
      <c r="A96" s="32"/>
      <c r="B96" s="33"/>
      <c r="C96" s="183" t="s">
        <v>152</v>
      </c>
      <c r="D96" s="183" t="s">
        <v>128</v>
      </c>
      <c r="E96" s="184" t="s">
        <v>153</v>
      </c>
      <c r="F96" s="185" t="s">
        <v>154</v>
      </c>
      <c r="G96" s="186" t="s">
        <v>131</v>
      </c>
      <c r="H96" s="187">
        <v>8</v>
      </c>
      <c r="I96" s="188"/>
      <c r="J96" s="189">
        <f t="shared" si="0"/>
        <v>0</v>
      </c>
      <c r="K96" s="185" t="s">
        <v>132</v>
      </c>
      <c r="L96" s="190"/>
      <c r="M96" s="191" t="s">
        <v>19</v>
      </c>
      <c r="N96" s="192" t="s">
        <v>44</v>
      </c>
      <c r="O96" s="62"/>
      <c r="P96" s="193">
        <f t="shared" si="1"/>
        <v>0</v>
      </c>
      <c r="Q96" s="193">
        <v>0</v>
      </c>
      <c r="R96" s="193">
        <f t="shared" si="2"/>
        <v>0</v>
      </c>
      <c r="S96" s="193">
        <v>0</v>
      </c>
      <c r="T96" s="194">
        <f t="shared" si="3"/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95" t="s">
        <v>83</v>
      </c>
      <c r="AT96" s="195" t="s">
        <v>128</v>
      </c>
      <c r="AU96" s="195" t="s">
        <v>81</v>
      </c>
      <c r="AY96" s="15" t="s">
        <v>127</v>
      </c>
      <c r="BE96" s="196">
        <f t="shared" si="4"/>
        <v>0</v>
      </c>
      <c r="BF96" s="196">
        <f t="shared" si="5"/>
        <v>0</v>
      </c>
      <c r="BG96" s="196">
        <f t="shared" si="6"/>
        <v>0</v>
      </c>
      <c r="BH96" s="196">
        <f t="shared" si="7"/>
        <v>0</v>
      </c>
      <c r="BI96" s="196">
        <f t="shared" si="8"/>
        <v>0</v>
      </c>
      <c r="BJ96" s="15" t="s">
        <v>81</v>
      </c>
      <c r="BK96" s="196">
        <f t="shared" si="9"/>
        <v>0</v>
      </c>
      <c r="BL96" s="15" t="s">
        <v>81</v>
      </c>
      <c r="BM96" s="195" t="s">
        <v>155</v>
      </c>
    </row>
    <row r="97" spans="1:65" s="2" customFormat="1" ht="21.75" customHeight="1">
      <c r="A97" s="32"/>
      <c r="B97" s="33"/>
      <c r="C97" s="183" t="s">
        <v>156</v>
      </c>
      <c r="D97" s="183" t="s">
        <v>128</v>
      </c>
      <c r="E97" s="184" t="s">
        <v>157</v>
      </c>
      <c r="F97" s="185" t="s">
        <v>158</v>
      </c>
      <c r="G97" s="186" t="s">
        <v>131</v>
      </c>
      <c r="H97" s="187">
        <v>10</v>
      </c>
      <c r="I97" s="188"/>
      <c r="J97" s="189">
        <f t="shared" si="0"/>
        <v>0</v>
      </c>
      <c r="K97" s="185" t="s">
        <v>132</v>
      </c>
      <c r="L97" s="190"/>
      <c r="M97" s="191" t="s">
        <v>19</v>
      </c>
      <c r="N97" s="192" t="s">
        <v>44</v>
      </c>
      <c r="O97" s="62"/>
      <c r="P97" s="193">
        <f t="shared" si="1"/>
        <v>0</v>
      </c>
      <c r="Q97" s="193">
        <v>0</v>
      </c>
      <c r="R97" s="193">
        <f t="shared" si="2"/>
        <v>0</v>
      </c>
      <c r="S97" s="193">
        <v>0</v>
      </c>
      <c r="T97" s="194">
        <f t="shared" si="3"/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95" t="s">
        <v>83</v>
      </c>
      <c r="AT97" s="195" t="s">
        <v>128</v>
      </c>
      <c r="AU97" s="195" t="s">
        <v>81</v>
      </c>
      <c r="AY97" s="15" t="s">
        <v>127</v>
      </c>
      <c r="BE97" s="196">
        <f t="shared" si="4"/>
        <v>0</v>
      </c>
      <c r="BF97" s="196">
        <f t="shared" si="5"/>
        <v>0</v>
      </c>
      <c r="BG97" s="196">
        <f t="shared" si="6"/>
        <v>0</v>
      </c>
      <c r="BH97" s="196">
        <f t="shared" si="7"/>
        <v>0</v>
      </c>
      <c r="BI97" s="196">
        <f t="shared" si="8"/>
        <v>0</v>
      </c>
      <c r="BJ97" s="15" t="s">
        <v>81</v>
      </c>
      <c r="BK97" s="196">
        <f t="shared" si="9"/>
        <v>0</v>
      </c>
      <c r="BL97" s="15" t="s">
        <v>81</v>
      </c>
      <c r="BM97" s="195" t="s">
        <v>159</v>
      </c>
    </row>
    <row r="98" spans="1:65" s="2" customFormat="1" ht="21.75" customHeight="1">
      <c r="A98" s="32"/>
      <c r="B98" s="33"/>
      <c r="C98" s="183" t="s">
        <v>160</v>
      </c>
      <c r="D98" s="183" t="s">
        <v>128</v>
      </c>
      <c r="E98" s="184" t="s">
        <v>161</v>
      </c>
      <c r="F98" s="185" t="s">
        <v>162</v>
      </c>
      <c r="G98" s="186" t="s">
        <v>131</v>
      </c>
      <c r="H98" s="187">
        <v>188</v>
      </c>
      <c r="I98" s="188"/>
      <c r="J98" s="189">
        <f t="shared" si="0"/>
        <v>0</v>
      </c>
      <c r="K98" s="185" t="s">
        <v>132</v>
      </c>
      <c r="L98" s="190"/>
      <c r="M98" s="191" t="s">
        <v>19</v>
      </c>
      <c r="N98" s="192" t="s">
        <v>44</v>
      </c>
      <c r="O98" s="62"/>
      <c r="P98" s="193">
        <f t="shared" si="1"/>
        <v>0</v>
      </c>
      <c r="Q98" s="193">
        <v>0</v>
      </c>
      <c r="R98" s="193">
        <f t="shared" si="2"/>
        <v>0</v>
      </c>
      <c r="S98" s="193">
        <v>0</v>
      </c>
      <c r="T98" s="194">
        <f t="shared" si="3"/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95" t="s">
        <v>83</v>
      </c>
      <c r="AT98" s="195" t="s">
        <v>128</v>
      </c>
      <c r="AU98" s="195" t="s">
        <v>81</v>
      </c>
      <c r="AY98" s="15" t="s">
        <v>127</v>
      </c>
      <c r="BE98" s="196">
        <f t="shared" si="4"/>
        <v>0</v>
      </c>
      <c r="BF98" s="196">
        <f t="shared" si="5"/>
        <v>0</v>
      </c>
      <c r="BG98" s="196">
        <f t="shared" si="6"/>
        <v>0</v>
      </c>
      <c r="BH98" s="196">
        <f t="shared" si="7"/>
        <v>0</v>
      </c>
      <c r="BI98" s="196">
        <f t="shared" si="8"/>
        <v>0</v>
      </c>
      <c r="BJ98" s="15" t="s">
        <v>81</v>
      </c>
      <c r="BK98" s="196">
        <f t="shared" si="9"/>
        <v>0</v>
      </c>
      <c r="BL98" s="15" t="s">
        <v>81</v>
      </c>
      <c r="BM98" s="195" t="s">
        <v>163</v>
      </c>
    </row>
    <row r="99" spans="1:65" s="2" customFormat="1" ht="21.75" customHeight="1">
      <c r="A99" s="32"/>
      <c r="B99" s="33"/>
      <c r="C99" s="183" t="s">
        <v>164</v>
      </c>
      <c r="D99" s="183" t="s">
        <v>128</v>
      </c>
      <c r="E99" s="184" t="s">
        <v>165</v>
      </c>
      <c r="F99" s="185" t="s">
        <v>166</v>
      </c>
      <c r="G99" s="186" t="s">
        <v>131</v>
      </c>
      <c r="H99" s="187">
        <v>30</v>
      </c>
      <c r="I99" s="188"/>
      <c r="J99" s="189">
        <f t="shared" si="0"/>
        <v>0</v>
      </c>
      <c r="K99" s="185" t="s">
        <v>132</v>
      </c>
      <c r="L99" s="190"/>
      <c r="M99" s="191" t="s">
        <v>19</v>
      </c>
      <c r="N99" s="192" t="s">
        <v>44</v>
      </c>
      <c r="O99" s="62"/>
      <c r="P99" s="193">
        <f t="shared" si="1"/>
        <v>0</v>
      </c>
      <c r="Q99" s="193">
        <v>0</v>
      </c>
      <c r="R99" s="193">
        <f t="shared" si="2"/>
        <v>0</v>
      </c>
      <c r="S99" s="193">
        <v>0</v>
      </c>
      <c r="T99" s="194">
        <f t="shared" si="3"/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95" t="s">
        <v>83</v>
      </c>
      <c r="AT99" s="195" t="s">
        <v>128</v>
      </c>
      <c r="AU99" s="195" t="s">
        <v>81</v>
      </c>
      <c r="AY99" s="15" t="s">
        <v>127</v>
      </c>
      <c r="BE99" s="196">
        <f t="shared" si="4"/>
        <v>0</v>
      </c>
      <c r="BF99" s="196">
        <f t="shared" si="5"/>
        <v>0</v>
      </c>
      <c r="BG99" s="196">
        <f t="shared" si="6"/>
        <v>0</v>
      </c>
      <c r="BH99" s="196">
        <f t="shared" si="7"/>
        <v>0</v>
      </c>
      <c r="BI99" s="196">
        <f t="shared" si="8"/>
        <v>0</v>
      </c>
      <c r="BJ99" s="15" t="s">
        <v>81</v>
      </c>
      <c r="BK99" s="196">
        <f t="shared" si="9"/>
        <v>0</v>
      </c>
      <c r="BL99" s="15" t="s">
        <v>81</v>
      </c>
      <c r="BM99" s="195" t="s">
        <v>167</v>
      </c>
    </row>
    <row r="100" spans="1:65" s="2" customFormat="1" ht="44.25" customHeight="1">
      <c r="A100" s="32"/>
      <c r="B100" s="33"/>
      <c r="C100" s="197" t="s">
        <v>168</v>
      </c>
      <c r="D100" s="197" t="s">
        <v>169</v>
      </c>
      <c r="E100" s="198" t="s">
        <v>170</v>
      </c>
      <c r="F100" s="199" t="s">
        <v>171</v>
      </c>
      <c r="G100" s="200" t="s">
        <v>131</v>
      </c>
      <c r="H100" s="201">
        <v>1550</v>
      </c>
      <c r="I100" s="202"/>
      <c r="J100" s="203">
        <f t="shared" si="0"/>
        <v>0</v>
      </c>
      <c r="K100" s="199" t="s">
        <v>132</v>
      </c>
      <c r="L100" s="37"/>
      <c r="M100" s="204" t="s">
        <v>19</v>
      </c>
      <c r="N100" s="205" t="s">
        <v>44</v>
      </c>
      <c r="O100" s="62"/>
      <c r="P100" s="193">
        <f t="shared" si="1"/>
        <v>0</v>
      </c>
      <c r="Q100" s="193">
        <v>0</v>
      </c>
      <c r="R100" s="193">
        <f t="shared" si="2"/>
        <v>0</v>
      </c>
      <c r="S100" s="193">
        <v>0</v>
      </c>
      <c r="T100" s="194">
        <f t="shared" si="3"/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95" t="s">
        <v>81</v>
      </c>
      <c r="AT100" s="195" t="s">
        <v>169</v>
      </c>
      <c r="AU100" s="195" t="s">
        <v>81</v>
      </c>
      <c r="AY100" s="15" t="s">
        <v>127</v>
      </c>
      <c r="BE100" s="196">
        <f t="shared" si="4"/>
        <v>0</v>
      </c>
      <c r="BF100" s="196">
        <f t="shared" si="5"/>
        <v>0</v>
      </c>
      <c r="BG100" s="196">
        <f t="shared" si="6"/>
        <v>0</v>
      </c>
      <c r="BH100" s="196">
        <f t="shared" si="7"/>
        <v>0</v>
      </c>
      <c r="BI100" s="196">
        <f t="shared" si="8"/>
        <v>0</v>
      </c>
      <c r="BJ100" s="15" t="s">
        <v>81</v>
      </c>
      <c r="BK100" s="196">
        <f t="shared" si="9"/>
        <v>0</v>
      </c>
      <c r="BL100" s="15" t="s">
        <v>81</v>
      </c>
      <c r="BM100" s="195" t="s">
        <v>172</v>
      </c>
    </row>
    <row r="101" spans="1:65" s="2" customFormat="1" ht="44.25" customHeight="1">
      <c r="A101" s="32"/>
      <c r="B101" s="33"/>
      <c r="C101" s="197" t="s">
        <v>173</v>
      </c>
      <c r="D101" s="197" t="s">
        <v>169</v>
      </c>
      <c r="E101" s="198" t="s">
        <v>174</v>
      </c>
      <c r="F101" s="199" t="s">
        <v>175</v>
      </c>
      <c r="G101" s="200" t="s">
        <v>131</v>
      </c>
      <c r="H101" s="201">
        <v>1830</v>
      </c>
      <c r="I101" s="202"/>
      <c r="J101" s="203">
        <f t="shared" si="0"/>
        <v>0</v>
      </c>
      <c r="K101" s="199" t="s">
        <v>132</v>
      </c>
      <c r="L101" s="37"/>
      <c r="M101" s="204" t="s">
        <v>19</v>
      </c>
      <c r="N101" s="205" t="s">
        <v>44</v>
      </c>
      <c r="O101" s="62"/>
      <c r="P101" s="193">
        <f t="shared" si="1"/>
        <v>0</v>
      </c>
      <c r="Q101" s="193">
        <v>0</v>
      </c>
      <c r="R101" s="193">
        <f t="shared" si="2"/>
        <v>0</v>
      </c>
      <c r="S101" s="193">
        <v>0</v>
      </c>
      <c r="T101" s="194">
        <f t="shared" si="3"/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95" t="s">
        <v>81</v>
      </c>
      <c r="AT101" s="195" t="s">
        <v>169</v>
      </c>
      <c r="AU101" s="195" t="s">
        <v>81</v>
      </c>
      <c r="AY101" s="15" t="s">
        <v>127</v>
      </c>
      <c r="BE101" s="196">
        <f t="shared" si="4"/>
        <v>0</v>
      </c>
      <c r="BF101" s="196">
        <f t="shared" si="5"/>
        <v>0</v>
      </c>
      <c r="BG101" s="196">
        <f t="shared" si="6"/>
        <v>0</v>
      </c>
      <c r="BH101" s="196">
        <f t="shared" si="7"/>
        <v>0</v>
      </c>
      <c r="BI101" s="196">
        <f t="shared" si="8"/>
        <v>0</v>
      </c>
      <c r="BJ101" s="15" t="s">
        <v>81</v>
      </c>
      <c r="BK101" s="196">
        <f t="shared" si="9"/>
        <v>0</v>
      </c>
      <c r="BL101" s="15" t="s">
        <v>81</v>
      </c>
      <c r="BM101" s="195" t="s">
        <v>176</v>
      </c>
    </row>
    <row r="102" spans="1:65" s="2" customFormat="1" ht="33" customHeight="1">
      <c r="A102" s="32"/>
      <c r="B102" s="33"/>
      <c r="C102" s="197" t="s">
        <v>177</v>
      </c>
      <c r="D102" s="197" t="s">
        <v>169</v>
      </c>
      <c r="E102" s="198" t="s">
        <v>178</v>
      </c>
      <c r="F102" s="199" t="s">
        <v>179</v>
      </c>
      <c r="G102" s="200" t="s">
        <v>131</v>
      </c>
      <c r="H102" s="201">
        <v>244</v>
      </c>
      <c r="I102" s="202"/>
      <c r="J102" s="203">
        <f t="shared" si="0"/>
        <v>0</v>
      </c>
      <c r="K102" s="199" t="s">
        <v>132</v>
      </c>
      <c r="L102" s="37"/>
      <c r="M102" s="204" t="s">
        <v>19</v>
      </c>
      <c r="N102" s="205" t="s">
        <v>44</v>
      </c>
      <c r="O102" s="62"/>
      <c r="P102" s="193">
        <f t="shared" si="1"/>
        <v>0</v>
      </c>
      <c r="Q102" s="193">
        <v>0</v>
      </c>
      <c r="R102" s="193">
        <f t="shared" si="2"/>
        <v>0</v>
      </c>
      <c r="S102" s="193">
        <v>0</v>
      </c>
      <c r="T102" s="194">
        <f t="shared" si="3"/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95" t="s">
        <v>81</v>
      </c>
      <c r="AT102" s="195" t="s">
        <v>169</v>
      </c>
      <c r="AU102" s="195" t="s">
        <v>81</v>
      </c>
      <c r="AY102" s="15" t="s">
        <v>127</v>
      </c>
      <c r="BE102" s="196">
        <f t="shared" si="4"/>
        <v>0</v>
      </c>
      <c r="BF102" s="196">
        <f t="shared" si="5"/>
        <v>0</v>
      </c>
      <c r="BG102" s="196">
        <f t="shared" si="6"/>
        <v>0</v>
      </c>
      <c r="BH102" s="196">
        <f t="shared" si="7"/>
        <v>0</v>
      </c>
      <c r="BI102" s="196">
        <f t="shared" si="8"/>
        <v>0</v>
      </c>
      <c r="BJ102" s="15" t="s">
        <v>81</v>
      </c>
      <c r="BK102" s="196">
        <f t="shared" si="9"/>
        <v>0</v>
      </c>
      <c r="BL102" s="15" t="s">
        <v>81</v>
      </c>
      <c r="BM102" s="195" t="s">
        <v>180</v>
      </c>
    </row>
    <row r="103" spans="1:65" s="2" customFormat="1" ht="44.25" customHeight="1">
      <c r="A103" s="32"/>
      <c r="B103" s="33"/>
      <c r="C103" s="197" t="s">
        <v>8</v>
      </c>
      <c r="D103" s="197" t="s">
        <v>169</v>
      </c>
      <c r="E103" s="198" t="s">
        <v>181</v>
      </c>
      <c r="F103" s="199" t="s">
        <v>182</v>
      </c>
      <c r="G103" s="200" t="s">
        <v>183</v>
      </c>
      <c r="H103" s="201">
        <v>6</v>
      </c>
      <c r="I103" s="202"/>
      <c r="J103" s="203">
        <f t="shared" si="0"/>
        <v>0</v>
      </c>
      <c r="K103" s="199" t="s">
        <v>132</v>
      </c>
      <c r="L103" s="37"/>
      <c r="M103" s="204" t="s">
        <v>19</v>
      </c>
      <c r="N103" s="205" t="s">
        <v>44</v>
      </c>
      <c r="O103" s="62"/>
      <c r="P103" s="193">
        <f t="shared" si="1"/>
        <v>0</v>
      </c>
      <c r="Q103" s="193">
        <v>0</v>
      </c>
      <c r="R103" s="193">
        <f t="shared" si="2"/>
        <v>0</v>
      </c>
      <c r="S103" s="193">
        <v>0</v>
      </c>
      <c r="T103" s="194">
        <f t="shared" si="3"/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95" t="s">
        <v>81</v>
      </c>
      <c r="AT103" s="195" t="s">
        <v>169</v>
      </c>
      <c r="AU103" s="195" t="s">
        <v>81</v>
      </c>
      <c r="AY103" s="15" t="s">
        <v>127</v>
      </c>
      <c r="BE103" s="196">
        <f t="shared" si="4"/>
        <v>0</v>
      </c>
      <c r="BF103" s="196">
        <f t="shared" si="5"/>
        <v>0</v>
      </c>
      <c r="BG103" s="196">
        <f t="shared" si="6"/>
        <v>0</v>
      </c>
      <c r="BH103" s="196">
        <f t="shared" si="7"/>
        <v>0</v>
      </c>
      <c r="BI103" s="196">
        <f t="shared" si="8"/>
        <v>0</v>
      </c>
      <c r="BJ103" s="15" t="s">
        <v>81</v>
      </c>
      <c r="BK103" s="196">
        <f t="shared" si="9"/>
        <v>0</v>
      </c>
      <c r="BL103" s="15" t="s">
        <v>81</v>
      </c>
      <c r="BM103" s="195" t="s">
        <v>184</v>
      </c>
    </row>
    <row r="104" spans="1:65" s="2" customFormat="1" ht="44.25" customHeight="1">
      <c r="A104" s="32"/>
      <c r="B104" s="33"/>
      <c r="C104" s="197" t="s">
        <v>185</v>
      </c>
      <c r="D104" s="197" t="s">
        <v>169</v>
      </c>
      <c r="E104" s="198" t="s">
        <v>186</v>
      </c>
      <c r="F104" s="199" t="s">
        <v>187</v>
      </c>
      <c r="G104" s="200" t="s">
        <v>183</v>
      </c>
      <c r="H104" s="201">
        <v>4</v>
      </c>
      <c r="I104" s="202"/>
      <c r="J104" s="203">
        <f t="shared" si="0"/>
        <v>0</v>
      </c>
      <c r="K104" s="199" t="s">
        <v>132</v>
      </c>
      <c r="L104" s="37"/>
      <c r="M104" s="204" t="s">
        <v>19</v>
      </c>
      <c r="N104" s="205" t="s">
        <v>44</v>
      </c>
      <c r="O104" s="62"/>
      <c r="P104" s="193">
        <f t="shared" si="1"/>
        <v>0</v>
      </c>
      <c r="Q104" s="193">
        <v>0</v>
      </c>
      <c r="R104" s="193">
        <f t="shared" si="2"/>
        <v>0</v>
      </c>
      <c r="S104" s="193">
        <v>0</v>
      </c>
      <c r="T104" s="194">
        <f t="shared" si="3"/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95" t="s">
        <v>81</v>
      </c>
      <c r="AT104" s="195" t="s">
        <v>169</v>
      </c>
      <c r="AU104" s="195" t="s">
        <v>81</v>
      </c>
      <c r="AY104" s="15" t="s">
        <v>127</v>
      </c>
      <c r="BE104" s="196">
        <f t="shared" si="4"/>
        <v>0</v>
      </c>
      <c r="BF104" s="196">
        <f t="shared" si="5"/>
        <v>0</v>
      </c>
      <c r="BG104" s="196">
        <f t="shared" si="6"/>
        <v>0</v>
      </c>
      <c r="BH104" s="196">
        <f t="shared" si="7"/>
        <v>0</v>
      </c>
      <c r="BI104" s="196">
        <f t="shared" si="8"/>
        <v>0</v>
      </c>
      <c r="BJ104" s="15" t="s">
        <v>81</v>
      </c>
      <c r="BK104" s="196">
        <f t="shared" si="9"/>
        <v>0</v>
      </c>
      <c r="BL104" s="15" t="s">
        <v>81</v>
      </c>
      <c r="BM104" s="195" t="s">
        <v>188</v>
      </c>
    </row>
    <row r="105" spans="1:65" s="2" customFormat="1" ht="44.25" customHeight="1">
      <c r="A105" s="32"/>
      <c r="B105" s="33"/>
      <c r="C105" s="197" t="s">
        <v>189</v>
      </c>
      <c r="D105" s="197" t="s">
        <v>169</v>
      </c>
      <c r="E105" s="198" t="s">
        <v>190</v>
      </c>
      <c r="F105" s="199" t="s">
        <v>191</v>
      </c>
      <c r="G105" s="200" t="s">
        <v>183</v>
      </c>
      <c r="H105" s="201">
        <v>4</v>
      </c>
      <c r="I105" s="202"/>
      <c r="J105" s="203">
        <f t="shared" si="0"/>
        <v>0</v>
      </c>
      <c r="K105" s="199" t="s">
        <v>132</v>
      </c>
      <c r="L105" s="37"/>
      <c r="M105" s="204" t="s">
        <v>19</v>
      </c>
      <c r="N105" s="205" t="s">
        <v>44</v>
      </c>
      <c r="O105" s="62"/>
      <c r="P105" s="193">
        <f t="shared" si="1"/>
        <v>0</v>
      </c>
      <c r="Q105" s="193">
        <v>0</v>
      </c>
      <c r="R105" s="193">
        <f t="shared" si="2"/>
        <v>0</v>
      </c>
      <c r="S105" s="193">
        <v>0</v>
      </c>
      <c r="T105" s="194">
        <f t="shared" si="3"/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95" t="s">
        <v>81</v>
      </c>
      <c r="AT105" s="195" t="s">
        <v>169</v>
      </c>
      <c r="AU105" s="195" t="s">
        <v>81</v>
      </c>
      <c r="AY105" s="15" t="s">
        <v>127</v>
      </c>
      <c r="BE105" s="196">
        <f t="shared" si="4"/>
        <v>0</v>
      </c>
      <c r="BF105" s="196">
        <f t="shared" si="5"/>
        <v>0</v>
      </c>
      <c r="BG105" s="196">
        <f t="shared" si="6"/>
        <v>0</v>
      </c>
      <c r="BH105" s="196">
        <f t="shared" si="7"/>
        <v>0</v>
      </c>
      <c r="BI105" s="196">
        <f t="shared" si="8"/>
        <v>0</v>
      </c>
      <c r="BJ105" s="15" t="s">
        <v>81</v>
      </c>
      <c r="BK105" s="196">
        <f t="shared" si="9"/>
        <v>0</v>
      </c>
      <c r="BL105" s="15" t="s">
        <v>81</v>
      </c>
      <c r="BM105" s="195" t="s">
        <v>192</v>
      </c>
    </row>
    <row r="106" spans="1:65" s="2" customFormat="1" ht="33" customHeight="1">
      <c r="A106" s="32"/>
      <c r="B106" s="33"/>
      <c r="C106" s="197" t="s">
        <v>193</v>
      </c>
      <c r="D106" s="197" t="s">
        <v>169</v>
      </c>
      <c r="E106" s="198" t="s">
        <v>194</v>
      </c>
      <c r="F106" s="199" t="s">
        <v>195</v>
      </c>
      <c r="G106" s="200" t="s">
        <v>183</v>
      </c>
      <c r="H106" s="201">
        <v>12</v>
      </c>
      <c r="I106" s="202"/>
      <c r="J106" s="203">
        <f t="shared" si="0"/>
        <v>0</v>
      </c>
      <c r="K106" s="199" t="s">
        <v>132</v>
      </c>
      <c r="L106" s="37"/>
      <c r="M106" s="204" t="s">
        <v>19</v>
      </c>
      <c r="N106" s="205" t="s">
        <v>44</v>
      </c>
      <c r="O106" s="62"/>
      <c r="P106" s="193">
        <f t="shared" si="1"/>
        <v>0</v>
      </c>
      <c r="Q106" s="193">
        <v>0</v>
      </c>
      <c r="R106" s="193">
        <f t="shared" si="2"/>
        <v>0</v>
      </c>
      <c r="S106" s="193">
        <v>0</v>
      </c>
      <c r="T106" s="194">
        <f t="shared" si="3"/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95" t="s">
        <v>81</v>
      </c>
      <c r="AT106" s="195" t="s">
        <v>169</v>
      </c>
      <c r="AU106" s="195" t="s">
        <v>81</v>
      </c>
      <c r="AY106" s="15" t="s">
        <v>127</v>
      </c>
      <c r="BE106" s="196">
        <f t="shared" si="4"/>
        <v>0</v>
      </c>
      <c r="BF106" s="196">
        <f t="shared" si="5"/>
        <v>0</v>
      </c>
      <c r="BG106" s="196">
        <f t="shared" si="6"/>
        <v>0</v>
      </c>
      <c r="BH106" s="196">
        <f t="shared" si="7"/>
        <v>0</v>
      </c>
      <c r="BI106" s="196">
        <f t="shared" si="8"/>
        <v>0</v>
      </c>
      <c r="BJ106" s="15" t="s">
        <v>81</v>
      </c>
      <c r="BK106" s="196">
        <f t="shared" si="9"/>
        <v>0</v>
      </c>
      <c r="BL106" s="15" t="s">
        <v>81</v>
      </c>
      <c r="BM106" s="195" t="s">
        <v>196</v>
      </c>
    </row>
    <row r="107" spans="1:65" s="2" customFormat="1" ht="21.75" customHeight="1">
      <c r="A107" s="32"/>
      <c r="B107" s="33"/>
      <c r="C107" s="197" t="s">
        <v>197</v>
      </c>
      <c r="D107" s="197" t="s">
        <v>169</v>
      </c>
      <c r="E107" s="198" t="s">
        <v>198</v>
      </c>
      <c r="F107" s="199" t="s">
        <v>199</v>
      </c>
      <c r="G107" s="200" t="s">
        <v>183</v>
      </c>
      <c r="H107" s="201">
        <v>32</v>
      </c>
      <c r="I107" s="202"/>
      <c r="J107" s="203">
        <f t="shared" si="0"/>
        <v>0</v>
      </c>
      <c r="K107" s="199" t="s">
        <v>132</v>
      </c>
      <c r="L107" s="37"/>
      <c r="M107" s="204" t="s">
        <v>19</v>
      </c>
      <c r="N107" s="205" t="s">
        <v>44</v>
      </c>
      <c r="O107" s="62"/>
      <c r="P107" s="193">
        <f t="shared" si="1"/>
        <v>0</v>
      </c>
      <c r="Q107" s="193">
        <v>0</v>
      </c>
      <c r="R107" s="193">
        <f t="shared" si="2"/>
        <v>0</v>
      </c>
      <c r="S107" s="193">
        <v>0</v>
      </c>
      <c r="T107" s="194">
        <f t="shared" si="3"/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95" t="s">
        <v>81</v>
      </c>
      <c r="AT107" s="195" t="s">
        <v>169</v>
      </c>
      <c r="AU107" s="195" t="s">
        <v>81</v>
      </c>
      <c r="AY107" s="15" t="s">
        <v>127</v>
      </c>
      <c r="BE107" s="196">
        <f t="shared" si="4"/>
        <v>0</v>
      </c>
      <c r="BF107" s="196">
        <f t="shared" si="5"/>
        <v>0</v>
      </c>
      <c r="BG107" s="196">
        <f t="shared" si="6"/>
        <v>0</v>
      </c>
      <c r="BH107" s="196">
        <f t="shared" si="7"/>
        <v>0</v>
      </c>
      <c r="BI107" s="196">
        <f t="shared" si="8"/>
        <v>0</v>
      </c>
      <c r="BJ107" s="15" t="s">
        <v>81</v>
      </c>
      <c r="BK107" s="196">
        <f t="shared" si="9"/>
        <v>0</v>
      </c>
      <c r="BL107" s="15" t="s">
        <v>81</v>
      </c>
      <c r="BM107" s="195" t="s">
        <v>200</v>
      </c>
    </row>
    <row r="108" spans="1:65" s="2" customFormat="1" ht="33" customHeight="1">
      <c r="A108" s="32"/>
      <c r="B108" s="33"/>
      <c r="C108" s="197" t="s">
        <v>201</v>
      </c>
      <c r="D108" s="197" t="s">
        <v>169</v>
      </c>
      <c r="E108" s="198" t="s">
        <v>202</v>
      </c>
      <c r="F108" s="199" t="s">
        <v>203</v>
      </c>
      <c r="G108" s="200" t="s">
        <v>131</v>
      </c>
      <c r="H108" s="201">
        <v>30</v>
      </c>
      <c r="I108" s="202"/>
      <c r="J108" s="203">
        <f t="shared" si="0"/>
        <v>0</v>
      </c>
      <c r="K108" s="199" t="s">
        <v>132</v>
      </c>
      <c r="L108" s="37"/>
      <c r="M108" s="204" t="s">
        <v>19</v>
      </c>
      <c r="N108" s="205" t="s">
        <v>44</v>
      </c>
      <c r="O108" s="62"/>
      <c r="P108" s="193">
        <f t="shared" si="1"/>
        <v>0</v>
      </c>
      <c r="Q108" s="193">
        <v>0</v>
      </c>
      <c r="R108" s="193">
        <f t="shared" si="2"/>
        <v>0</v>
      </c>
      <c r="S108" s="193">
        <v>0</v>
      </c>
      <c r="T108" s="194">
        <f t="shared" si="3"/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95" t="s">
        <v>81</v>
      </c>
      <c r="AT108" s="195" t="s">
        <v>169</v>
      </c>
      <c r="AU108" s="195" t="s">
        <v>81</v>
      </c>
      <c r="AY108" s="15" t="s">
        <v>127</v>
      </c>
      <c r="BE108" s="196">
        <f t="shared" si="4"/>
        <v>0</v>
      </c>
      <c r="BF108" s="196">
        <f t="shared" si="5"/>
        <v>0</v>
      </c>
      <c r="BG108" s="196">
        <f t="shared" si="6"/>
        <v>0</v>
      </c>
      <c r="BH108" s="196">
        <f t="shared" si="7"/>
        <v>0</v>
      </c>
      <c r="BI108" s="196">
        <f t="shared" si="8"/>
        <v>0</v>
      </c>
      <c r="BJ108" s="15" t="s">
        <v>81</v>
      </c>
      <c r="BK108" s="196">
        <f t="shared" si="9"/>
        <v>0</v>
      </c>
      <c r="BL108" s="15" t="s">
        <v>81</v>
      </c>
      <c r="BM108" s="195" t="s">
        <v>204</v>
      </c>
    </row>
    <row r="109" spans="1:65" s="2" customFormat="1" ht="33" customHeight="1">
      <c r="A109" s="32"/>
      <c r="B109" s="33"/>
      <c r="C109" s="197" t="s">
        <v>7</v>
      </c>
      <c r="D109" s="197" t="s">
        <v>169</v>
      </c>
      <c r="E109" s="198" t="s">
        <v>205</v>
      </c>
      <c r="F109" s="199" t="s">
        <v>206</v>
      </c>
      <c r="G109" s="200" t="s">
        <v>183</v>
      </c>
      <c r="H109" s="201">
        <v>8</v>
      </c>
      <c r="I109" s="202"/>
      <c r="J109" s="203">
        <f t="shared" si="0"/>
        <v>0</v>
      </c>
      <c r="K109" s="199" t="s">
        <v>132</v>
      </c>
      <c r="L109" s="37"/>
      <c r="M109" s="204" t="s">
        <v>19</v>
      </c>
      <c r="N109" s="205" t="s">
        <v>44</v>
      </c>
      <c r="O109" s="62"/>
      <c r="P109" s="193">
        <f t="shared" si="1"/>
        <v>0</v>
      </c>
      <c r="Q109" s="193">
        <v>0</v>
      </c>
      <c r="R109" s="193">
        <f t="shared" si="2"/>
        <v>0</v>
      </c>
      <c r="S109" s="193">
        <v>0</v>
      </c>
      <c r="T109" s="194">
        <f t="shared" si="3"/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95" t="s">
        <v>81</v>
      </c>
      <c r="AT109" s="195" t="s">
        <v>169</v>
      </c>
      <c r="AU109" s="195" t="s">
        <v>81</v>
      </c>
      <c r="AY109" s="15" t="s">
        <v>127</v>
      </c>
      <c r="BE109" s="196">
        <f t="shared" si="4"/>
        <v>0</v>
      </c>
      <c r="BF109" s="196">
        <f t="shared" si="5"/>
        <v>0</v>
      </c>
      <c r="BG109" s="196">
        <f t="shared" si="6"/>
        <v>0</v>
      </c>
      <c r="BH109" s="196">
        <f t="shared" si="7"/>
        <v>0</v>
      </c>
      <c r="BI109" s="196">
        <f t="shared" si="8"/>
        <v>0</v>
      </c>
      <c r="BJ109" s="15" t="s">
        <v>81</v>
      </c>
      <c r="BK109" s="196">
        <f t="shared" si="9"/>
        <v>0</v>
      </c>
      <c r="BL109" s="15" t="s">
        <v>81</v>
      </c>
      <c r="BM109" s="195" t="s">
        <v>207</v>
      </c>
    </row>
    <row r="110" spans="1:65" s="2" customFormat="1" ht="21.75" customHeight="1">
      <c r="A110" s="32"/>
      <c r="B110" s="33"/>
      <c r="C110" s="183" t="s">
        <v>208</v>
      </c>
      <c r="D110" s="183" t="s">
        <v>128</v>
      </c>
      <c r="E110" s="184" t="s">
        <v>209</v>
      </c>
      <c r="F110" s="185" t="s">
        <v>210</v>
      </c>
      <c r="G110" s="186" t="s">
        <v>183</v>
      </c>
      <c r="H110" s="187">
        <v>8</v>
      </c>
      <c r="I110" s="188"/>
      <c r="J110" s="189">
        <f t="shared" si="0"/>
        <v>0</v>
      </c>
      <c r="K110" s="185" t="s">
        <v>132</v>
      </c>
      <c r="L110" s="190"/>
      <c r="M110" s="191" t="s">
        <v>19</v>
      </c>
      <c r="N110" s="192" t="s">
        <v>44</v>
      </c>
      <c r="O110" s="62"/>
      <c r="P110" s="193">
        <f t="shared" si="1"/>
        <v>0</v>
      </c>
      <c r="Q110" s="193">
        <v>0</v>
      </c>
      <c r="R110" s="193">
        <f t="shared" si="2"/>
        <v>0</v>
      </c>
      <c r="S110" s="193">
        <v>0</v>
      </c>
      <c r="T110" s="194">
        <f t="shared" si="3"/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95" t="s">
        <v>133</v>
      </c>
      <c r="AT110" s="195" t="s">
        <v>128</v>
      </c>
      <c r="AU110" s="195" t="s">
        <v>81</v>
      </c>
      <c r="AY110" s="15" t="s">
        <v>127</v>
      </c>
      <c r="BE110" s="196">
        <f t="shared" si="4"/>
        <v>0</v>
      </c>
      <c r="BF110" s="196">
        <f t="shared" si="5"/>
        <v>0</v>
      </c>
      <c r="BG110" s="196">
        <f t="shared" si="6"/>
        <v>0</v>
      </c>
      <c r="BH110" s="196">
        <f t="shared" si="7"/>
        <v>0</v>
      </c>
      <c r="BI110" s="196">
        <f t="shared" si="8"/>
        <v>0</v>
      </c>
      <c r="BJ110" s="15" t="s">
        <v>81</v>
      </c>
      <c r="BK110" s="196">
        <f t="shared" si="9"/>
        <v>0</v>
      </c>
      <c r="BL110" s="15" t="s">
        <v>134</v>
      </c>
      <c r="BM110" s="195" t="s">
        <v>211</v>
      </c>
    </row>
    <row r="111" spans="1:65" s="2" customFormat="1" ht="21.75" customHeight="1">
      <c r="A111" s="32"/>
      <c r="B111" s="33"/>
      <c r="C111" s="197" t="s">
        <v>212</v>
      </c>
      <c r="D111" s="197" t="s">
        <v>169</v>
      </c>
      <c r="E111" s="198" t="s">
        <v>213</v>
      </c>
      <c r="F111" s="199" t="s">
        <v>214</v>
      </c>
      <c r="G111" s="200" t="s">
        <v>183</v>
      </c>
      <c r="H111" s="201">
        <v>8</v>
      </c>
      <c r="I111" s="202"/>
      <c r="J111" s="203">
        <f t="shared" si="0"/>
        <v>0</v>
      </c>
      <c r="K111" s="199" t="s">
        <v>132</v>
      </c>
      <c r="L111" s="37"/>
      <c r="M111" s="204" t="s">
        <v>19</v>
      </c>
      <c r="N111" s="205" t="s">
        <v>44</v>
      </c>
      <c r="O111" s="62"/>
      <c r="P111" s="193">
        <f t="shared" si="1"/>
        <v>0</v>
      </c>
      <c r="Q111" s="193">
        <v>0</v>
      </c>
      <c r="R111" s="193">
        <f t="shared" si="2"/>
        <v>0</v>
      </c>
      <c r="S111" s="193">
        <v>0</v>
      </c>
      <c r="T111" s="194">
        <f t="shared" si="3"/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95" t="s">
        <v>134</v>
      </c>
      <c r="AT111" s="195" t="s">
        <v>169</v>
      </c>
      <c r="AU111" s="195" t="s">
        <v>81</v>
      </c>
      <c r="AY111" s="15" t="s">
        <v>127</v>
      </c>
      <c r="BE111" s="196">
        <f t="shared" si="4"/>
        <v>0</v>
      </c>
      <c r="BF111" s="196">
        <f t="shared" si="5"/>
        <v>0</v>
      </c>
      <c r="BG111" s="196">
        <f t="shared" si="6"/>
        <v>0</v>
      </c>
      <c r="BH111" s="196">
        <f t="shared" si="7"/>
        <v>0</v>
      </c>
      <c r="BI111" s="196">
        <f t="shared" si="8"/>
        <v>0</v>
      </c>
      <c r="BJ111" s="15" t="s">
        <v>81</v>
      </c>
      <c r="BK111" s="196">
        <f t="shared" si="9"/>
        <v>0</v>
      </c>
      <c r="BL111" s="15" t="s">
        <v>134</v>
      </c>
      <c r="BM111" s="195" t="s">
        <v>215</v>
      </c>
    </row>
    <row r="112" spans="1:65" s="2" customFormat="1" ht="21.75" customHeight="1">
      <c r="A112" s="32"/>
      <c r="B112" s="33"/>
      <c r="C112" s="197" t="s">
        <v>216</v>
      </c>
      <c r="D112" s="197" t="s">
        <v>169</v>
      </c>
      <c r="E112" s="198" t="s">
        <v>217</v>
      </c>
      <c r="F112" s="199" t="s">
        <v>218</v>
      </c>
      <c r="G112" s="200" t="s">
        <v>183</v>
      </c>
      <c r="H112" s="201">
        <v>16</v>
      </c>
      <c r="I112" s="202"/>
      <c r="J112" s="203">
        <f t="shared" si="0"/>
        <v>0</v>
      </c>
      <c r="K112" s="199" t="s">
        <v>132</v>
      </c>
      <c r="L112" s="37"/>
      <c r="M112" s="204" t="s">
        <v>19</v>
      </c>
      <c r="N112" s="205" t="s">
        <v>44</v>
      </c>
      <c r="O112" s="62"/>
      <c r="P112" s="193">
        <f t="shared" si="1"/>
        <v>0</v>
      </c>
      <c r="Q112" s="193">
        <v>0</v>
      </c>
      <c r="R112" s="193">
        <f t="shared" si="2"/>
        <v>0</v>
      </c>
      <c r="S112" s="193">
        <v>0</v>
      </c>
      <c r="T112" s="194">
        <f t="shared" si="3"/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95" t="s">
        <v>134</v>
      </c>
      <c r="AT112" s="195" t="s">
        <v>169</v>
      </c>
      <c r="AU112" s="195" t="s">
        <v>81</v>
      </c>
      <c r="AY112" s="15" t="s">
        <v>127</v>
      </c>
      <c r="BE112" s="196">
        <f t="shared" si="4"/>
        <v>0</v>
      </c>
      <c r="BF112" s="196">
        <f t="shared" si="5"/>
        <v>0</v>
      </c>
      <c r="BG112" s="196">
        <f t="shared" si="6"/>
        <v>0</v>
      </c>
      <c r="BH112" s="196">
        <f t="shared" si="7"/>
        <v>0</v>
      </c>
      <c r="BI112" s="196">
        <f t="shared" si="8"/>
        <v>0</v>
      </c>
      <c r="BJ112" s="15" t="s">
        <v>81</v>
      </c>
      <c r="BK112" s="196">
        <f t="shared" si="9"/>
        <v>0</v>
      </c>
      <c r="BL112" s="15" t="s">
        <v>134</v>
      </c>
      <c r="BM112" s="195" t="s">
        <v>219</v>
      </c>
    </row>
    <row r="113" spans="1:65" s="2" customFormat="1" ht="21.75" customHeight="1">
      <c r="A113" s="32"/>
      <c r="B113" s="33"/>
      <c r="C113" s="197" t="s">
        <v>220</v>
      </c>
      <c r="D113" s="197" t="s">
        <v>169</v>
      </c>
      <c r="E113" s="198" t="s">
        <v>221</v>
      </c>
      <c r="F113" s="199" t="s">
        <v>222</v>
      </c>
      <c r="G113" s="200" t="s">
        <v>223</v>
      </c>
      <c r="H113" s="201">
        <v>132</v>
      </c>
      <c r="I113" s="202"/>
      <c r="J113" s="203">
        <f t="shared" si="0"/>
        <v>0</v>
      </c>
      <c r="K113" s="199" t="s">
        <v>132</v>
      </c>
      <c r="L113" s="37"/>
      <c r="M113" s="204" t="s">
        <v>19</v>
      </c>
      <c r="N113" s="205" t="s">
        <v>44</v>
      </c>
      <c r="O113" s="62"/>
      <c r="P113" s="193">
        <f t="shared" si="1"/>
        <v>0</v>
      </c>
      <c r="Q113" s="193">
        <v>0</v>
      </c>
      <c r="R113" s="193">
        <f t="shared" si="2"/>
        <v>0</v>
      </c>
      <c r="S113" s="193">
        <v>0</v>
      </c>
      <c r="T113" s="194">
        <f t="shared" si="3"/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95" t="s">
        <v>224</v>
      </c>
      <c r="AT113" s="195" t="s">
        <v>169</v>
      </c>
      <c r="AU113" s="195" t="s">
        <v>81</v>
      </c>
      <c r="AY113" s="15" t="s">
        <v>127</v>
      </c>
      <c r="BE113" s="196">
        <f t="shared" si="4"/>
        <v>0</v>
      </c>
      <c r="BF113" s="196">
        <f t="shared" si="5"/>
        <v>0</v>
      </c>
      <c r="BG113" s="196">
        <f t="shared" si="6"/>
        <v>0</v>
      </c>
      <c r="BH113" s="196">
        <f t="shared" si="7"/>
        <v>0</v>
      </c>
      <c r="BI113" s="196">
        <f t="shared" si="8"/>
        <v>0</v>
      </c>
      <c r="BJ113" s="15" t="s">
        <v>81</v>
      </c>
      <c r="BK113" s="196">
        <f t="shared" si="9"/>
        <v>0</v>
      </c>
      <c r="BL113" s="15" t="s">
        <v>224</v>
      </c>
      <c r="BM113" s="195" t="s">
        <v>225</v>
      </c>
    </row>
    <row r="114" spans="1:65" s="12" customFormat="1" ht="25.9" customHeight="1">
      <c r="B114" s="169"/>
      <c r="C114" s="170"/>
      <c r="D114" s="171" t="s">
        <v>72</v>
      </c>
      <c r="E114" s="172" t="s">
        <v>226</v>
      </c>
      <c r="F114" s="172" t="s">
        <v>227</v>
      </c>
      <c r="G114" s="170"/>
      <c r="H114" s="170"/>
      <c r="I114" s="173"/>
      <c r="J114" s="174">
        <f>BK114</f>
        <v>0</v>
      </c>
      <c r="K114" s="170"/>
      <c r="L114" s="175"/>
      <c r="M114" s="176"/>
      <c r="N114" s="177"/>
      <c r="O114" s="177"/>
      <c r="P114" s="178">
        <f>P115+SUM(P116:P122)</f>
        <v>0</v>
      </c>
      <c r="Q114" s="177"/>
      <c r="R114" s="178">
        <f>R115+SUM(R116:R122)</f>
        <v>0</v>
      </c>
      <c r="S114" s="177"/>
      <c r="T114" s="179">
        <f>T115+SUM(T116:T122)</f>
        <v>0</v>
      </c>
      <c r="AR114" s="180" t="s">
        <v>81</v>
      </c>
      <c r="AT114" s="181" t="s">
        <v>72</v>
      </c>
      <c r="AU114" s="181" t="s">
        <v>73</v>
      </c>
      <c r="AY114" s="180" t="s">
        <v>127</v>
      </c>
      <c r="BK114" s="182">
        <f>BK115+SUM(BK116:BK122)</f>
        <v>0</v>
      </c>
    </row>
    <row r="115" spans="1:65" s="2" customFormat="1" ht="21.75" customHeight="1">
      <c r="A115" s="32"/>
      <c r="B115" s="33"/>
      <c r="C115" s="183" t="s">
        <v>228</v>
      </c>
      <c r="D115" s="183" t="s">
        <v>128</v>
      </c>
      <c r="E115" s="184" t="s">
        <v>229</v>
      </c>
      <c r="F115" s="185" t="s">
        <v>230</v>
      </c>
      <c r="G115" s="186" t="s">
        <v>183</v>
      </c>
      <c r="H115" s="187">
        <v>1</v>
      </c>
      <c r="I115" s="188"/>
      <c r="J115" s="189">
        <f t="shared" ref="J115:J121" si="10">ROUND(I115*H115,2)</f>
        <v>0</v>
      </c>
      <c r="K115" s="185" t="s">
        <v>132</v>
      </c>
      <c r="L115" s="190"/>
      <c r="M115" s="191" t="s">
        <v>19</v>
      </c>
      <c r="N115" s="192" t="s">
        <v>44</v>
      </c>
      <c r="O115" s="62"/>
      <c r="P115" s="193">
        <f t="shared" ref="P115:P121" si="11">O115*H115</f>
        <v>0</v>
      </c>
      <c r="Q115" s="193">
        <v>0</v>
      </c>
      <c r="R115" s="193">
        <f t="shared" ref="R115:R121" si="12">Q115*H115</f>
        <v>0</v>
      </c>
      <c r="S115" s="193">
        <v>0</v>
      </c>
      <c r="T115" s="194">
        <f t="shared" ref="T115:T121" si="13">S115*H115</f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95" t="s">
        <v>83</v>
      </c>
      <c r="AT115" s="195" t="s">
        <v>128</v>
      </c>
      <c r="AU115" s="195" t="s">
        <v>81</v>
      </c>
      <c r="AY115" s="15" t="s">
        <v>127</v>
      </c>
      <c r="BE115" s="196">
        <f t="shared" ref="BE115:BE121" si="14">IF(N115="základní",J115,0)</f>
        <v>0</v>
      </c>
      <c r="BF115" s="196">
        <f t="shared" ref="BF115:BF121" si="15">IF(N115="snížená",J115,0)</f>
        <v>0</v>
      </c>
      <c r="BG115" s="196">
        <f t="shared" ref="BG115:BG121" si="16">IF(N115="zákl. přenesená",J115,0)</f>
        <v>0</v>
      </c>
      <c r="BH115" s="196">
        <f t="shared" ref="BH115:BH121" si="17">IF(N115="sníž. přenesená",J115,0)</f>
        <v>0</v>
      </c>
      <c r="BI115" s="196">
        <f t="shared" ref="BI115:BI121" si="18">IF(N115="nulová",J115,0)</f>
        <v>0</v>
      </c>
      <c r="BJ115" s="15" t="s">
        <v>81</v>
      </c>
      <c r="BK115" s="196">
        <f t="shared" ref="BK115:BK121" si="19">ROUND(I115*H115,2)</f>
        <v>0</v>
      </c>
      <c r="BL115" s="15" t="s">
        <v>81</v>
      </c>
      <c r="BM115" s="195" t="s">
        <v>231</v>
      </c>
    </row>
    <row r="116" spans="1:65" s="2" customFormat="1" ht="21.75" customHeight="1">
      <c r="A116" s="32"/>
      <c r="B116" s="33"/>
      <c r="C116" s="197" t="s">
        <v>232</v>
      </c>
      <c r="D116" s="197" t="s">
        <v>169</v>
      </c>
      <c r="E116" s="198" t="s">
        <v>233</v>
      </c>
      <c r="F116" s="199" t="s">
        <v>234</v>
      </c>
      <c r="G116" s="200" t="s">
        <v>183</v>
      </c>
      <c r="H116" s="201">
        <v>1</v>
      </c>
      <c r="I116" s="202"/>
      <c r="J116" s="203">
        <f t="shared" si="10"/>
        <v>0</v>
      </c>
      <c r="K116" s="199" t="s">
        <v>132</v>
      </c>
      <c r="L116" s="37"/>
      <c r="M116" s="204" t="s">
        <v>19</v>
      </c>
      <c r="N116" s="205" t="s">
        <v>44</v>
      </c>
      <c r="O116" s="62"/>
      <c r="P116" s="193">
        <f t="shared" si="11"/>
        <v>0</v>
      </c>
      <c r="Q116" s="193">
        <v>0</v>
      </c>
      <c r="R116" s="193">
        <f t="shared" si="12"/>
        <v>0</v>
      </c>
      <c r="S116" s="193">
        <v>0</v>
      </c>
      <c r="T116" s="194">
        <f t="shared" si="13"/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95" t="s">
        <v>81</v>
      </c>
      <c r="AT116" s="195" t="s">
        <v>169</v>
      </c>
      <c r="AU116" s="195" t="s">
        <v>81</v>
      </c>
      <c r="AY116" s="15" t="s">
        <v>127</v>
      </c>
      <c r="BE116" s="196">
        <f t="shared" si="14"/>
        <v>0</v>
      </c>
      <c r="BF116" s="196">
        <f t="shared" si="15"/>
        <v>0</v>
      </c>
      <c r="BG116" s="196">
        <f t="shared" si="16"/>
        <v>0</v>
      </c>
      <c r="BH116" s="196">
        <f t="shared" si="17"/>
        <v>0</v>
      </c>
      <c r="BI116" s="196">
        <f t="shared" si="18"/>
        <v>0</v>
      </c>
      <c r="BJ116" s="15" t="s">
        <v>81</v>
      </c>
      <c r="BK116" s="196">
        <f t="shared" si="19"/>
        <v>0</v>
      </c>
      <c r="BL116" s="15" t="s">
        <v>81</v>
      </c>
      <c r="BM116" s="195" t="s">
        <v>235</v>
      </c>
    </row>
    <row r="117" spans="1:65" s="2" customFormat="1" ht="21.75" customHeight="1">
      <c r="A117" s="32"/>
      <c r="B117" s="33"/>
      <c r="C117" s="183" t="s">
        <v>236</v>
      </c>
      <c r="D117" s="183" t="s">
        <v>128</v>
      </c>
      <c r="E117" s="184" t="s">
        <v>237</v>
      </c>
      <c r="F117" s="185" t="s">
        <v>238</v>
      </c>
      <c r="G117" s="186" t="s">
        <v>183</v>
      </c>
      <c r="H117" s="187">
        <v>1</v>
      </c>
      <c r="I117" s="188"/>
      <c r="J117" s="189">
        <f t="shared" si="10"/>
        <v>0</v>
      </c>
      <c r="K117" s="185" t="s">
        <v>132</v>
      </c>
      <c r="L117" s="190"/>
      <c r="M117" s="191" t="s">
        <v>19</v>
      </c>
      <c r="N117" s="192" t="s">
        <v>44</v>
      </c>
      <c r="O117" s="62"/>
      <c r="P117" s="193">
        <f t="shared" si="11"/>
        <v>0</v>
      </c>
      <c r="Q117" s="193">
        <v>0</v>
      </c>
      <c r="R117" s="193">
        <f t="shared" si="12"/>
        <v>0</v>
      </c>
      <c r="S117" s="193">
        <v>0</v>
      </c>
      <c r="T117" s="194">
        <f t="shared" si="13"/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5" t="s">
        <v>83</v>
      </c>
      <c r="AT117" s="195" t="s">
        <v>128</v>
      </c>
      <c r="AU117" s="195" t="s">
        <v>81</v>
      </c>
      <c r="AY117" s="15" t="s">
        <v>127</v>
      </c>
      <c r="BE117" s="196">
        <f t="shared" si="14"/>
        <v>0</v>
      </c>
      <c r="BF117" s="196">
        <f t="shared" si="15"/>
        <v>0</v>
      </c>
      <c r="BG117" s="196">
        <f t="shared" si="16"/>
        <v>0</v>
      </c>
      <c r="BH117" s="196">
        <f t="shared" si="17"/>
        <v>0</v>
      </c>
      <c r="BI117" s="196">
        <f t="shared" si="18"/>
        <v>0</v>
      </c>
      <c r="BJ117" s="15" t="s">
        <v>81</v>
      </c>
      <c r="BK117" s="196">
        <f t="shared" si="19"/>
        <v>0</v>
      </c>
      <c r="BL117" s="15" t="s">
        <v>81</v>
      </c>
      <c r="BM117" s="195" t="s">
        <v>239</v>
      </c>
    </row>
    <row r="118" spans="1:65" s="2" customFormat="1" ht="21.75" customHeight="1">
      <c r="A118" s="32"/>
      <c r="B118" s="33"/>
      <c r="C118" s="183" t="s">
        <v>240</v>
      </c>
      <c r="D118" s="183" t="s">
        <v>128</v>
      </c>
      <c r="E118" s="184" t="s">
        <v>241</v>
      </c>
      <c r="F118" s="185" t="s">
        <v>242</v>
      </c>
      <c r="G118" s="186" t="s">
        <v>183</v>
      </c>
      <c r="H118" s="187">
        <v>1</v>
      </c>
      <c r="I118" s="188"/>
      <c r="J118" s="189">
        <f t="shared" si="10"/>
        <v>0</v>
      </c>
      <c r="K118" s="185" t="s">
        <v>132</v>
      </c>
      <c r="L118" s="190"/>
      <c r="M118" s="191" t="s">
        <v>19</v>
      </c>
      <c r="N118" s="192" t="s">
        <v>44</v>
      </c>
      <c r="O118" s="62"/>
      <c r="P118" s="193">
        <f t="shared" si="11"/>
        <v>0</v>
      </c>
      <c r="Q118" s="193">
        <v>0</v>
      </c>
      <c r="R118" s="193">
        <f t="shared" si="12"/>
        <v>0</v>
      </c>
      <c r="S118" s="193">
        <v>0</v>
      </c>
      <c r="T118" s="194">
        <f t="shared" si="13"/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95" t="s">
        <v>83</v>
      </c>
      <c r="AT118" s="195" t="s">
        <v>128</v>
      </c>
      <c r="AU118" s="195" t="s">
        <v>81</v>
      </c>
      <c r="AY118" s="15" t="s">
        <v>127</v>
      </c>
      <c r="BE118" s="196">
        <f t="shared" si="14"/>
        <v>0</v>
      </c>
      <c r="BF118" s="196">
        <f t="shared" si="15"/>
        <v>0</v>
      </c>
      <c r="BG118" s="196">
        <f t="shared" si="16"/>
        <v>0</v>
      </c>
      <c r="BH118" s="196">
        <f t="shared" si="17"/>
        <v>0</v>
      </c>
      <c r="BI118" s="196">
        <f t="shared" si="18"/>
        <v>0</v>
      </c>
      <c r="BJ118" s="15" t="s">
        <v>81</v>
      </c>
      <c r="BK118" s="196">
        <f t="shared" si="19"/>
        <v>0</v>
      </c>
      <c r="BL118" s="15" t="s">
        <v>81</v>
      </c>
      <c r="BM118" s="195" t="s">
        <v>243</v>
      </c>
    </row>
    <row r="119" spans="1:65" s="2" customFormat="1" ht="21.75" customHeight="1">
      <c r="A119" s="32"/>
      <c r="B119" s="33"/>
      <c r="C119" s="197" t="s">
        <v>244</v>
      </c>
      <c r="D119" s="197" t="s">
        <v>169</v>
      </c>
      <c r="E119" s="198" t="s">
        <v>245</v>
      </c>
      <c r="F119" s="199" t="s">
        <v>246</v>
      </c>
      <c r="G119" s="200" t="s">
        <v>183</v>
      </c>
      <c r="H119" s="201">
        <v>1</v>
      </c>
      <c r="I119" s="202"/>
      <c r="J119" s="203">
        <f t="shared" si="10"/>
        <v>0</v>
      </c>
      <c r="K119" s="199" t="s">
        <v>132</v>
      </c>
      <c r="L119" s="37"/>
      <c r="M119" s="204" t="s">
        <v>19</v>
      </c>
      <c r="N119" s="205" t="s">
        <v>44</v>
      </c>
      <c r="O119" s="62"/>
      <c r="P119" s="193">
        <f t="shared" si="11"/>
        <v>0</v>
      </c>
      <c r="Q119" s="193">
        <v>0</v>
      </c>
      <c r="R119" s="193">
        <f t="shared" si="12"/>
        <v>0</v>
      </c>
      <c r="S119" s="193">
        <v>0</v>
      </c>
      <c r="T119" s="194">
        <f t="shared" si="13"/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95" t="s">
        <v>81</v>
      </c>
      <c r="AT119" s="195" t="s">
        <v>169</v>
      </c>
      <c r="AU119" s="195" t="s">
        <v>81</v>
      </c>
      <c r="AY119" s="15" t="s">
        <v>127</v>
      </c>
      <c r="BE119" s="196">
        <f t="shared" si="14"/>
        <v>0</v>
      </c>
      <c r="BF119" s="196">
        <f t="shared" si="15"/>
        <v>0</v>
      </c>
      <c r="BG119" s="196">
        <f t="shared" si="16"/>
        <v>0</v>
      </c>
      <c r="BH119" s="196">
        <f t="shared" si="17"/>
        <v>0</v>
      </c>
      <c r="BI119" s="196">
        <f t="shared" si="18"/>
        <v>0</v>
      </c>
      <c r="BJ119" s="15" t="s">
        <v>81</v>
      </c>
      <c r="BK119" s="196">
        <f t="shared" si="19"/>
        <v>0</v>
      </c>
      <c r="BL119" s="15" t="s">
        <v>81</v>
      </c>
      <c r="BM119" s="195" t="s">
        <v>247</v>
      </c>
    </row>
    <row r="120" spans="1:65" s="2" customFormat="1" ht="21.75" customHeight="1">
      <c r="A120" s="32"/>
      <c r="B120" s="33"/>
      <c r="C120" s="183" t="s">
        <v>248</v>
      </c>
      <c r="D120" s="183" t="s">
        <v>128</v>
      </c>
      <c r="E120" s="184" t="s">
        <v>249</v>
      </c>
      <c r="F120" s="185" t="s">
        <v>250</v>
      </c>
      <c r="G120" s="186" t="s">
        <v>183</v>
      </c>
      <c r="H120" s="187">
        <v>1</v>
      </c>
      <c r="I120" s="188"/>
      <c r="J120" s="189">
        <f t="shared" si="10"/>
        <v>0</v>
      </c>
      <c r="K120" s="185" t="s">
        <v>132</v>
      </c>
      <c r="L120" s="190"/>
      <c r="M120" s="191" t="s">
        <v>19</v>
      </c>
      <c r="N120" s="192" t="s">
        <v>44</v>
      </c>
      <c r="O120" s="62"/>
      <c r="P120" s="193">
        <f t="shared" si="11"/>
        <v>0</v>
      </c>
      <c r="Q120" s="193">
        <v>0</v>
      </c>
      <c r="R120" s="193">
        <f t="shared" si="12"/>
        <v>0</v>
      </c>
      <c r="S120" s="193">
        <v>0</v>
      </c>
      <c r="T120" s="194">
        <f t="shared" si="13"/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95" t="s">
        <v>83</v>
      </c>
      <c r="AT120" s="195" t="s">
        <v>128</v>
      </c>
      <c r="AU120" s="195" t="s">
        <v>81</v>
      </c>
      <c r="AY120" s="15" t="s">
        <v>127</v>
      </c>
      <c r="BE120" s="196">
        <f t="shared" si="14"/>
        <v>0</v>
      </c>
      <c r="BF120" s="196">
        <f t="shared" si="15"/>
        <v>0</v>
      </c>
      <c r="BG120" s="196">
        <f t="shared" si="16"/>
        <v>0</v>
      </c>
      <c r="BH120" s="196">
        <f t="shared" si="17"/>
        <v>0</v>
      </c>
      <c r="BI120" s="196">
        <f t="shared" si="18"/>
        <v>0</v>
      </c>
      <c r="BJ120" s="15" t="s">
        <v>81</v>
      </c>
      <c r="BK120" s="196">
        <f t="shared" si="19"/>
        <v>0</v>
      </c>
      <c r="BL120" s="15" t="s">
        <v>81</v>
      </c>
      <c r="BM120" s="195" t="s">
        <v>251</v>
      </c>
    </row>
    <row r="121" spans="1:65" s="2" customFormat="1" ht="21.75" customHeight="1">
      <c r="A121" s="32"/>
      <c r="B121" s="33"/>
      <c r="C121" s="183" t="s">
        <v>252</v>
      </c>
      <c r="D121" s="183" t="s">
        <v>128</v>
      </c>
      <c r="E121" s="184" t="s">
        <v>253</v>
      </c>
      <c r="F121" s="185" t="s">
        <v>254</v>
      </c>
      <c r="G121" s="186" t="s">
        <v>183</v>
      </c>
      <c r="H121" s="187">
        <v>4</v>
      </c>
      <c r="I121" s="188"/>
      <c r="J121" s="189">
        <f t="shared" si="10"/>
        <v>0</v>
      </c>
      <c r="K121" s="185" t="s">
        <v>132</v>
      </c>
      <c r="L121" s="190"/>
      <c r="M121" s="191" t="s">
        <v>19</v>
      </c>
      <c r="N121" s="192" t="s">
        <v>44</v>
      </c>
      <c r="O121" s="62"/>
      <c r="P121" s="193">
        <f t="shared" si="11"/>
        <v>0</v>
      </c>
      <c r="Q121" s="193">
        <v>0</v>
      </c>
      <c r="R121" s="193">
        <f t="shared" si="12"/>
        <v>0</v>
      </c>
      <c r="S121" s="193">
        <v>0</v>
      </c>
      <c r="T121" s="194">
        <f t="shared" si="13"/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5" t="s">
        <v>83</v>
      </c>
      <c r="AT121" s="195" t="s">
        <v>128</v>
      </c>
      <c r="AU121" s="195" t="s">
        <v>81</v>
      </c>
      <c r="AY121" s="15" t="s">
        <v>127</v>
      </c>
      <c r="BE121" s="196">
        <f t="shared" si="14"/>
        <v>0</v>
      </c>
      <c r="BF121" s="196">
        <f t="shared" si="15"/>
        <v>0</v>
      </c>
      <c r="BG121" s="196">
        <f t="shared" si="16"/>
        <v>0</v>
      </c>
      <c r="BH121" s="196">
        <f t="shared" si="17"/>
        <v>0</v>
      </c>
      <c r="BI121" s="196">
        <f t="shared" si="18"/>
        <v>0</v>
      </c>
      <c r="BJ121" s="15" t="s">
        <v>81</v>
      </c>
      <c r="BK121" s="196">
        <f t="shared" si="19"/>
        <v>0</v>
      </c>
      <c r="BL121" s="15" t="s">
        <v>81</v>
      </c>
      <c r="BM121" s="195" t="s">
        <v>255</v>
      </c>
    </row>
    <row r="122" spans="1:65" s="12" customFormat="1" ht="22.9" customHeight="1">
      <c r="B122" s="169"/>
      <c r="C122" s="170"/>
      <c r="D122" s="171" t="s">
        <v>72</v>
      </c>
      <c r="E122" s="206" t="s">
        <v>256</v>
      </c>
      <c r="F122" s="206" t="s">
        <v>257</v>
      </c>
      <c r="G122" s="170"/>
      <c r="H122" s="170"/>
      <c r="I122" s="173"/>
      <c r="J122" s="207">
        <f>BK122</f>
        <v>0</v>
      </c>
      <c r="K122" s="170"/>
      <c r="L122" s="175"/>
      <c r="M122" s="176"/>
      <c r="N122" s="177"/>
      <c r="O122" s="177"/>
      <c r="P122" s="178">
        <f>SUM(P123:P131)</f>
        <v>0</v>
      </c>
      <c r="Q122" s="177"/>
      <c r="R122" s="178">
        <f>SUM(R123:R131)</f>
        <v>0</v>
      </c>
      <c r="S122" s="177"/>
      <c r="T122" s="179">
        <f>SUM(T123:T131)</f>
        <v>0</v>
      </c>
      <c r="AR122" s="180" t="s">
        <v>81</v>
      </c>
      <c r="AT122" s="181" t="s">
        <v>72</v>
      </c>
      <c r="AU122" s="181" t="s">
        <v>81</v>
      </c>
      <c r="AY122" s="180" t="s">
        <v>127</v>
      </c>
      <c r="BK122" s="182">
        <f>SUM(BK123:BK131)</f>
        <v>0</v>
      </c>
    </row>
    <row r="123" spans="1:65" s="2" customFormat="1" ht="33" customHeight="1">
      <c r="A123" s="32"/>
      <c r="B123" s="33"/>
      <c r="C123" s="183" t="s">
        <v>258</v>
      </c>
      <c r="D123" s="183" t="s">
        <v>128</v>
      </c>
      <c r="E123" s="184" t="s">
        <v>259</v>
      </c>
      <c r="F123" s="185" t="s">
        <v>260</v>
      </c>
      <c r="G123" s="186" t="s">
        <v>183</v>
      </c>
      <c r="H123" s="187">
        <v>1</v>
      </c>
      <c r="I123" s="188"/>
      <c r="J123" s="189">
        <f>ROUND(I123*H123,2)</f>
        <v>0</v>
      </c>
      <c r="K123" s="185" t="s">
        <v>132</v>
      </c>
      <c r="L123" s="190"/>
      <c r="M123" s="191" t="s">
        <v>19</v>
      </c>
      <c r="N123" s="192" t="s">
        <v>44</v>
      </c>
      <c r="O123" s="62"/>
      <c r="P123" s="193">
        <f>O123*H123</f>
        <v>0</v>
      </c>
      <c r="Q123" s="193">
        <v>0</v>
      </c>
      <c r="R123" s="193">
        <f>Q123*H123</f>
        <v>0</v>
      </c>
      <c r="S123" s="193">
        <v>0</v>
      </c>
      <c r="T123" s="194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5" t="s">
        <v>150</v>
      </c>
      <c r="AT123" s="195" t="s">
        <v>128</v>
      </c>
      <c r="AU123" s="195" t="s">
        <v>83</v>
      </c>
      <c r="AY123" s="15" t="s">
        <v>127</v>
      </c>
      <c r="BE123" s="196">
        <f>IF(N123="základní",J123,0)</f>
        <v>0</v>
      </c>
      <c r="BF123" s="196">
        <f>IF(N123="snížená",J123,0)</f>
        <v>0</v>
      </c>
      <c r="BG123" s="196">
        <f>IF(N123="zákl. přenesená",J123,0)</f>
        <v>0</v>
      </c>
      <c r="BH123" s="196">
        <f>IF(N123="sníž. přenesená",J123,0)</f>
        <v>0</v>
      </c>
      <c r="BI123" s="196">
        <f>IF(N123="nulová",J123,0)</f>
        <v>0</v>
      </c>
      <c r="BJ123" s="15" t="s">
        <v>81</v>
      </c>
      <c r="BK123" s="196">
        <f>ROUND(I123*H123,2)</f>
        <v>0</v>
      </c>
      <c r="BL123" s="15" t="s">
        <v>150</v>
      </c>
      <c r="BM123" s="195" t="s">
        <v>261</v>
      </c>
    </row>
    <row r="124" spans="1:65" s="2" customFormat="1" ht="19.5">
      <c r="A124" s="32"/>
      <c r="B124" s="33"/>
      <c r="C124" s="34"/>
      <c r="D124" s="208" t="s">
        <v>262</v>
      </c>
      <c r="E124" s="34"/>
      <c r="F124" s="209" t="s">
        <v>263</v>
      </c>
      <c r="G124" s="34"/>
      <c r="H124" s="34"/>
      <c r="I124" s="106"/>
      <c r="J124" s="34"/>
      <c r="K124" s="34"/>
      <c r="L124" s="37"/>
      <c r="M124" s="210"/>
      <c r="N124" s="211"/>
      <c r="O124" s="62"/>
      <c r="P124" s="62"/>
      <c r="Q124" s="62"/>
      <c r="R124" s="62"/>
      <c r="S124" s="62"/>
      <c r="T124" s="63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5" t="s">
        <v>262</v>
      </c>
      <c r="AU124" s="15" t="s">
        <v>83</v>
      </c>
    </row>
    <row r="125" spans="1:65" s="2" customFormat="1" ht="21.75" customHeight="1">
      <c r="A125" s="32"/>
      <c r="B125" s="33"/>
      <c r="C125" s="197" t="s">
        <v>264</v>
      </c>
      <c r="D125" s="197" t="s">
        <v>169</v>
      </c>
      <c r="E125" s="198" t="s">
        <v>265</v>
      </c>
      <c r="F125" s="199" t="s">
        <v>266</v>
      </c>
      <c r="G125" s="200" t="s">
        <v>183</v>
      </c>
      <c r="H125" s="201">
        <v>1</v>
      </c>
      <c r="I125" s="202"/>
      <c r="J125" s="203">
        <f t="shared" ref="J125:J131" si="20">ROUND(I125*H125,2)</f>
        <v>0</v>
      </c>
      <c r="K125" s="199" t="s">
        <v>132</v>
      </c>
      <c r="L125" s="37"/>
      <c r="M125" s="204" t="s">
        <v>19</v>
      </c>
      <c r="N125" s="205" t="s">
        <v>44</v>
      </c>
      <c r="O125" s="62"/>
      <c r="P125" s="193">
        <f t="shared" ref="P125:P131" si="21">O125*H125</f>
        <v>0</v>
      </c>
      <c r="Q125" s="193">
        <v>0</v>
      </c>
      <c r="R125" s="193">
        <f t="shared" ref="R125:R131" si="22">Q125*H125</f>
        <v>0</v>
      </c>
      <c r="S125" s="193">
        <v>0</v>
      </c>
      <c r="T125" s="194">
        <f t="shared" ref="T125:T131" si="23"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5" t="s">
        <v>81</v>
      </c>
      <c r="AT125" s="195" t="s">
        <v>169</v>
      </c>
      <c r="AU125" s="195" t="s">
        <v>83</v>
      </c>
      <c r="AY125" s="15" t="s">
        <v>127</v>
      </c>
      <c r="BE125" s="196">
        <f t="shared" ref="BE125:BE131" si="24">IF(N125="základní",J125,0)</f>
        <v>0</v>
      </c>
      <c r="BF125" s="196">
        <f t="shared" ref="BF125:BF131" si="25">IF(N125="snížená",J125,0)</f>
        <v>0</v>
      </c>
      <c r="BG125" s="196">
        <f t="shared" ref="BG125:BG131" si="26">IF(N125="zákl. přenesená",J125,0)</f>
        <v>0</v>
      </c>
      <c r="BH125" s="196">
        <f t="shared" ref="BH125:BH131" si="27">IF(N125="sníž. přenesená",J125,0)</f>
        <v>0</v>
      </c>
      <c r="BI125" s="196">
        <f t="shared" ref="BI125:BI131" si="28">IF(N125="nulová",J125,0)</f>
        <v>0</v>
      </c>
      <c r="BJ125" s="15" t="s">
        <v>81</v>
      </c>
      <c r="BK125" s="196">
        <f t="shared" ref="BK125:BK131" si="29">ROUND(I125*H125,2)</f>
        <v>0</v>
      </c>
      <c r="BL125" s="15" t="s">
        <v>81</v>
      </c>
      <c r="BM125" s="195" t="s">
        <v>267</v>
      </c>
    </row>
    <row r="126" spans="1:65" s="2" customFormat="1" ht="21.75" customHeight="1">
      <c r="A126" s="32"/>
      <c r="B126" s="33"/>
      <c r="C126" s="183" t="s">
        <v>268</v>
      </c>
      <c r="D126" s="183" t="s">
        <v>128</v>
      </c>
      <c r="E126" s="184" t="s">
        <v>269</v>
      </c>
      <c r="F126" s="185" t="s">
        <v>270</v>
      </c>
      <c r="G126" s="186" t="s">
        <v>183</v>
      </c>
      <c r="H126" s="187">
        <v>1</v>
      </c>
      <c r="I126" s="188"/>
      <c r="J126" s="189">
        <f t="shared" si="20"/>
        <v>0</v>
      </c>
      <c r="K126" s="185" t="s">
        <v>132</v>
      </c>
      <c r="L126" s="190"/>
      <c r="M126" s="191" t="s">
        <v>19</v>
      </c>
      <c r="N126" s="192" t="s">
        <v>44</v>
      </c>
      <c r="O126" s="62"/>
      <c r="P126" s="193">
        <f t="shared" si="21"/>
        <v>0</v>
      </c>
      <c r="Q126" s="193">
        <v>0</v>
      </c>
      <c r="R126" s="193">
        <f t="shared" si="22"/>
        <v>0</v>
      </c>
      <c r="S126" s="193">
        <v>0</v>
      </c>
      <c r="T126" s="194">
        <f t="shared" si="23"/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5" t="s">
        <v>83</v>
      </c>
      <c r="AT126" s="195" t="s">
        <v>128</v>
      </c>
      <c r="AU126" s="195" t="s">
        <v>83</v>
      </c>
      <c r="AY126" s="15" t="s">
        <v>127</v>
      </c>
      <c r="BE126" s="196">
        <f t="shared" si="24"/>
        <v>0</v>
      </c>
      <c r="BF126" s="196">
        <f t="shared" si="25"/>
        <v>0</v>
      </c>
      <c r="BG126" s="196">
        <f t="shared" si="26"/>
        <v>0</v>
      </c>
      <c r="BH126" s="196">
        <f t="shared" si="27"/>
        <v>0</v>
      </c>
      <c r="BI126" s="196">
        <f t="shared" si="28"/>
        <v>0</v>
      </c>
      <c r="BJ126" s="15" t="s">
        <v>81</v>
      </c>
      <c r="BK126" s="196">
        <f t="shared" si="29"/>
        <v>0</v>
      </c>
      <c r="BL126" s="15" t="s">
        <v>81</v>
      </c>
      <c r="BM126" s="195" t="s">
        <v>271</v>
      </c>
    </row>
    <row r="127" spans="1:65" s="2" customFormat="1" ht="21.75" customHeight="1">
      <c r="A127" s="32"/>
      <c r="B127" s="33"/>
      <c r="C127" s="183" t="s">
        <v>272</v>
      </c>
      <c r="D127" s="183" t="s">
        <v>128</v>
      </c>
      <c r="E127" s="184" t="s">
        <v>273</v>
      </c>
      <c r="F127" s="185" t="s">
        <v>274</v>
      </c>
      <c r="G127" s="186" t="s">
        <v>183</v>
      </c>
      <c r="H127" s="187">
        <v>8</v>
      </c>
      <c r="I127" s="188"/>
      <c r="J127" s="189">
        <f t="shared" si="20"/>
        <v>0</v>
      </c>
      <c r="K127" s="185" t="s">
        <v>132</v>
      </c>
      <c r="L127" s="190"/>
      <c r="M127" s="191" t="s">
        <v>19</v>
      </c>
      <c r="N127" s="192" t="s">
        <v>44</v>
      </c>
      <c r="O127" s="62"/>
      <c r="P127" s="193">
        <f t="shared" si="21"/>
        <v>0</v>
      </c>
      <c r="Q127" s="193">
        <v>0</v>
      </c>
      <c r="R127" s="193">
        <f t="shared" si="22"/>
        <v>0</v>
      </c>
      <c r="S127" s="193">
        <v>0</v>
      </c>
      <c r="T127" s="194">
        <f t="shared" si="23"/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5" t="s">
        <v>150</v>
      </c>
      <c r="AT127" s="195" t="s">
        <v>128</v>
      </c>
      <c r="AU127" s="195" t="s">
        <v>83</v>
      </c>
      <c r="AY127" s="15" t="s">
        <v>127</v>
      </c>
      <c r="BE127" s="196">
        <f t="shared" si="24"/>
        <v>0</v>
      </c>
      <c r="BF127" s="196">
        <f t="shared" si="25"/>
        <v>0</v>
      </c>
      <c r="BG127" s="196">
        <f t="shared" si="26"/>
        <v>0</v>
      </c>
      <c r="BH127" s="196">
        <f t="shared" si="27"/>
        <v>0</v>
      </c>
      <c r="BI127" s="196">
        <f t="shared" si="28"/>
        <v>0</v>
      </c>
      <c r="BJ127" s="15" t="s">
        <v>81</v>
      </c>
      <c r="BK127" s="196">
        <f t="shared" si="29"/>
        <v>0</v>
      </c>
      <c r="BL127" s="15" t="s">
        <v>150</v>
      </c>
      <c r="BM127" s="195" t="s">
        <v>275</v>
      </c>
    </row>
    <row r="128" spans="1:65" s="2" customFormat="1" ht="21.75" customHeight="1">
      <c r="A128" s="32"/>
      <c r="B128" s="33"/>
      <c r="C128" s="197" t="s">
        <v>276</v>
      </c>
      <c r="D128" s="197" t="s">
        <v>169</v>
      </c>
      <c r="E128" s="198" t="s">
        <v>277</v>
      </c>
      <c r="F128" s="199" t="s">
        <v>278</v>
      </c>
      <c r="G128" s="200" t="s">
        <v>183</v>
      </c>
      <c r="H128" s="201">
        <v>8</v>
      </c>
      <c r="I128" s="202"/>
      <c r="J128" s="203">
        <f t="shared" si="20"/>
        <v>0</v>
      </c>
      <c r="K128" s="199" t="s">
        <v>132</v>
      </c>
      <c r="L128" s="37"/>
      <c r="M128" s="204" t="s">
        <v>19</v>
      </c>
      <c r="N128" s="205" t="s">
        <v>44</v>
      </c>
      <c r="O128" s="62"/>
      <c r="P128" s="193">
        <f t="shared" si="21"/>
        <v>0</v>
      </c>
      <c r="Q128" s="193">
        <v>0</v>
      </c>
      <c r="R128" s="193">
        <f t="shared" si="22"/>
        <v>0</v>
      </c>
      <c r="S128" s="193">
        <v>0</v>
      </c>
      <c r="T128" s="194">
        <f t="shared" si="23"/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95" t="s">
        <v>81</v>
      </c>
      <c r="AT128" s="195" t="s">
        <v>169</v>
      </c>
      <c r="AU128" s="195" t="s">
        <v>83</v>
      </c>
      <c r="AY128" s="15" t="s">
        <v>127</v>
      </c>
      <c r="BE128" s="196">
        <f t="shared" si="24"/>
        <v>0</v>
      </c>
      <c r="BF128" s="196">
        <f t="shared" si="25"/>
        <v>0</v>
      </c>
      <c r="BG128" s="196">
        <f t="shared" si="26"/>
        <v>0</v>
      </c>
      <c r="BH128" s="196">
        <f t="shared" si="27"/>
        <v>0</v>
      </c>
      <c r="BI128" s="196">
        <f t="shared" si="28"/>
        <v>0</v>
      </c>
      <c r="BJ128" s="15" t="s">
        <v>81</v>
      </c>
      <c r="BK128" s="196">
        <f t="shared" si="29"/>
        <v>0</v>
      </c>
      <c r="BL128" s="15" t="s">
        <v>81</v>
      </c>
      <c r="BM128" s="195" t="s">
        <v>279</v>
      </c>
    </row>
    <row r="129" spans="1:65" s="2" customFormat="1" ht="21.75" customHeight="1">
      <c r="A129" s="32"/>
      <c r="B129" s="33"/>
      <c r="C129" s="197" t="s">
        <v>280</v>
      </c>
      <c r="D129" s="197" t="s">
        <v>169</v>
      </c>
      <c r="E129" s="198" t="s">
        <v>281</v>
      </c>
      <c r="F129" s="199" t="s">
        <v>282</v>
      </c>
      <c r="G129" s="200" t="s">
        <v>183</v>
      </c>
      <c r="H129" s="201">
        <v>1</v>
      </c>
      <c r="I129" s="202"/>
      <c r="J129" s="203">
        <f t="shared" si="20"/>
        <v>0</v>
      </c>
      <c r="K129" s="199" t="s">
        <v>132</v>
      </c>
      <c r="L129" s="37"/>
      <c r="M129" s="204" t="s">
        <v>19</v>
      </c>
      <c r="N129" s="205" t="s">
        <v>44</v>
      </c>
      <c r="O129" s="62"/>
      <c r="P129" s="193">
        <f t="shared" si="21"/>
        <v>0</v>
      </c>
      <c r="Q129" s="193">
        <v>0</v>
      </c>
      <c r="R129" s="193">
        <f t="shared" si="22"/>
        <v>0</v>
      </c>
      <c r="S129" s="193">
        <v>0</v>
      </c>
      <c r="T129" s="194">
        <f t="shared" si="23"/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5" t="s">
        <v>81</v>
      </c>
      <c r="AT129" s="195" t="s">
        <v>169</v>
      </c>
      <c r="AU129" s="195" t="s">
        <v>83</v>
      </c>
      <c r="AY129" s="15" t="s">
        <v>127</v>
      </c>
      <c r="BE129" s="196">
        <f t="shared" si="24"/>
        <v>0</v>
      </c>
      <c r="BF129" s="196">
        <f t="shared" si="25"/>
        <v>0</v>
      </c>
      <c r="BG129" s="196">
        <f t="shared" si="26"/>
        <v>0</v>
      </c>
      <c r="BH129" s="196">
        <f t="shared" si="27"/>
        <v>0</v>
      </c>
      <c r="BI129" s="196">
        <f t="shared" si="28"/>
        <v>0</v>
      </c>
      <c r="BJ129" s="15" t="s">
        <v>81</v>
      </c>
      <c r="BK129" s="196">
        <f t="shared" si="29"/>
        <v>0</v>
      </c>
      <c r="BL129" s="15" t="s">
        <v>81</v>
      </c>
      <c r="BM129" s="195" t="s">
        <v>283</v>
      </c>
    </row>
    <row r="130" spans="1:65" s="2" customFormat="1" ht="21.75" customHeight="1">
      <c r="A130" s="32"/>
      <c r="B130" s="33"/>
      <c r="C130" s="183" t="s">
        <v>284</v>
      </c>
      <c r="D130" s="183" t="s">
        <v>128</v>
      </c>
      <c r="E130" s="184" t="s">
        <v>285</v>
      </c>
      <c r="F130" s="185" t="s">
        <v>286</v>
      </c>
      <c r="G130" s="186" t="s">
        <v>183</v>
      </c>
      <c r="H130" s="187">
        <v>8</v>
      </c>
      <c r="I130" s="188"/>
      <c r="J130" s="189">
        <f t="shared" si="20"/>
        <v>0</v>
      </c>
      <c r="K130" s="185" t="s">
        <v>132</v>
      </c>
      <c r="L130" s="190"/>
      <c r="M130" s="191" t="s">
        <v>19</v>
      </c>
      <c r="N130" s="192" t="s">
        <v>44</v>
      </c>
      <c r="O130" s="62"/>
      <c r="P130" s="193">
        <f t="shared" si="21"/>
        <v>0</v>
      </c>
      <c r="Q130" s="193">
        <v>0</v>
      </c>
      <c r="R130" s="193">
        <f t="shared" si="22"/>
        <v>0</v>
      </c>
      <c r="S130" s="193">
        <v>0</v>
      </c>
      <c r="T130" s="194">
        <f t="shared" si="23"/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5" t="s">
        <v>83</v>
      </c>
      <c r="AT130" s="195" t="s">
        <v>128</v>
      </c>
      <c r="AU130" s="195" t="s">
        <v>83</v>
      </c>
      <c r="AY130" s="15" t="s">
        <v>127</v>
      </c>
      <c r="BE130" s="196">
        <f t="shared" si="24"/>
        <v>0</v>
      </c>
      <c r="BF130" s="196">
        <f t="shared" si="25"/>
        <v>0</v>
      </c>
      <c r="BG130" s="196">
        <f t="shared" si="26"/>
        <v>0</v>
      </c>
      <c r="BH130" s="196">
        <f t="shared" si="27"/>
        <v>0</v>
      </c>
      <c r="BI130" s="196">
        <f t="shared" si="28"/>
        <v>0</v>
      </c>
      <c r="BJ130" s="15" t="s">
        <v>81</v>
      </c>
      <c r="BK130" s="196">
        <f t="shared" si="29"/>
        <v>0</v>
      </c>
      <c r="BL130" s="15" t="s">
        <v>81</v>
      </c>
      <c r="BM130" s="195" t="s">
        <v>287</v>
      </c>
    </row>
    <row r="131" spans="1:65" s="2" customFormat="1" ht="21.75" customHeight="1">
      <c r="A131" s="32"/>
      <c r="B131" s="33"/>
      <c r="C131" s="183" t="s">
        <v>288</v>
      </c>
      <c r="D131" s="183" t="s">
        <v>128</v>
      </c>
      <c r="E131" s="184" t="s">
        <v>289</v>
      </c>
      <c r="F131" s="185" t="s">
        <v>290</v>
      </c>
      <c r="G131" s="186" t="s">
        <v>183</v>
      </c>
      <c r="H131" s="187">
        <v>1</v>
      </c>
      <c r="I131" s="188"/>
      <c r="J131" s="189">
        <f t="shared" si="20"/>
        <v>0</v>
      </c>
      <c r="K131" s="185" t="s">
        <v>132</v>
      </c>
      <c r="L131" s="190"/>
      <c r="M131" s="191" t="s">
        <v>19</v>
      </c>
      <c r="N131" s="192" t="s">
        <v>44</v>
      </c>
      <c r="O131" s="62"/>
      <c r="P131" s="193">
        <f t="shared" si="21"/>
        <v>0</v>
      </c>
      <c r="Q131" s="193">
        <v>0</v>
      </c>
      <c r="R131" s="193">
        <f t="shared" si="22"/>
        <v>0</v>
      </c>
      <c r="S131" s="193">
        <v>0</v>
      </c>
      <c r="T131" s="194">
        <f t="shared" si="23"/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5" t="s">
        <v>83</v>
      </c>
      <c r="AT131" s="195" t="s">
        <v>128</v>
      </c>
      <c r="AU131" s="195" t="s">
        <v>83</v>
      </c>
      <c r="AY131" s="15" t="s">
        <v>127</v>
      </c>
      <c r="BE131" s="196">
        <f t="shared" si="24"/>
        <v>0</v>
      </c>
      <c r="BF131" s="196">
        <f t="shared" si="25"/>
        <v>0</v>
      </c>
      <c r="BG131" s="196">
        <f t="shared" si="26"/>
        <v>0</v>
      </c>
      <c r="BH131" s="196">
        <f t="shared" si="27"/>
        <v>0</v>
      </c>
      <c r="BI131" s="196">
        <f t="shared" si="28"/>
        <v>0</v>
      </c>
      <c r="BJ131" s="15" t="s">
        <v>81</v>
      </c>
      <c r="BK131" s="196">
        <f t="shared" si="29"/>
        <v>0</v>
      </c>
      <c r="BL131" s="15" t="s">
        <v>81</v>
      </c>
      <c r="BM131" s="195" t="s">
        <v>291</v>
      </c>
    </row>
    <row r="132" spans="1:65" s="12" customFormat="1" ht="25.9" customHeight="1">
      <c r="B132" s="169"/>
      <c r="C132" s="170"/>
      <c r="D132" s="171" t="s">
        <v>72</v>
      </c>
      <c r="E132" s="172" t="s">
        <v>292</v>
      </c>
      <c r="F132" s="172" t="s">
        <v>293</v>
      </c>
      <c r="G132" s="170"/>
      <c r="H132" s="170"/>
      <c r="I132" s="173"/>
      <c r="J132" s="174">
        <f>BK132</f>
        <v>0</v>
      </c>
      <c r="K132" s="170"/>
      <c r="L132" s="175"/>
      <c r="M132" s="176"/>
      <c r="N132" s="177"/>
      <c r="O132" s="177"/>
      <c r="P132" s="178">
        <f>SUM(P133:P155)</f>
        <v>0</v>
      </c>
      <c r="Q132" s="177"/>
      <c r="R132" s="178">
        <f>SUM(R133:R155)</f>
        <v>0</v>
      </c>
      <c r="S132" s="177"/>
      <c r="T132" s="179">
        <f>SUM(T133:T155)</f>
        <v>0</v>
      </c>
      <c r="AR132" s="180" t="s">
        <v>81</v>
      </c>
      <c r="AT132" s="181" t="s">
        <v>72</v>
      </c>
      <c r="AU132" s="181" t="s">
        <v>73</v>
      </c>
      <c r="AY132" s="180" t="s">
        <v>127</v>
      </c>
      <c r="BK132" s="182">
        <f>SUM(BK133:BK155)</f>
        <v>0</v>
      </c>
    </row>
    <row r="133" spans="1:65" s="2" customFormat="1" ht="21.75" customHeight="1">
      <c r="A133" s="32"/>
      <c r="B133" s="33"/>
      <c r="C133" s="183" t="s">
        <v>294</v>
      </c>
      <c r="D133" s="183" t="s">
        <v>128</v>
      </c>
      <c r="E133" s="184" t="s">
        <v>295</v>
      </c>
      <c r="F133" s="185" t="s">
        <v>296</v>
      </c>
      <c r="G133" s="186" t="s">
        <v>183</v>
      </c>
      <c r="H133" s="187">
        <v>2</v>
      </c>
      <c r="I133" s="188"/>
      <c r="J133" s="189">
        <f>ROUND(I133*H133,2)</f>
        <v>0</v>
      </c>
      <c r="K133" s="185" t="s">
        <v>132</v>
      </c>
      <c r="L133" s="190"/>
      <c r="M133" s="191" t="s">
        <v>19</v>
      </c>
      <c r="N133" s="192" t="s">
        <v>44</v>
      </c>
      <c r="O133" s="62"/>
      <c r="P133" s="193">
        <f>O133*H133</f>
        <v>0</v>
      </c>
      <c r="Q133" s="193">
        <v>0</v>
      </c>
      <c r="R133" s="193">
        <f>Q133*H133</f>
        <v>0</v>
      </c>
      <c r="S133" s="193">
        <v>0</v>
      </c>
      <c r="T133" s="194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5" t="s">
        <v>150</v>
      </c>
      <c r="AT133" s="195" t="s">
        <v>128</v>
      </c>
      <c r="AU133" s="195" t="s">
        <v>81</v>
      </c>
      <c r="AY133" s="15" t="s">
        <v>127</v>
      </c>
      <c r="BE133" s="196">
        <f>IF(N133="základní",J133,0)</f>
        <v>0</v>
      </c>
      <c r="BF133" s="196">
        <f>IF(N133="snížená",J133,0)</f>
        <v>0</v>
      </c>
      <c r="BG133" s="196">
        <f>IF(N133="zákl. přenesená",J133,0)</f>
        <v>0</v>
      </c>
      <c r="BH133" s="196">
        <f>IF(N133="sníž. přenesená",J133,0)</f>
        <v>0</v>
      </c>
      <c r="BI133" s="196">
        <f>IF(N133="nulová",J133,0)</f>
        <v>0</v>
      </c>
      <c r="BJ133" s="15" t="s">
        <v>81</v>
      </c>
      <c r="BK133" s="196">
        <f>ROUND(I133*H133,2)</f>
        <v>0</v>
      </c>
      <c r="BL133" s="15" t="s">
        <v>150</v>
      </c>
      <c r="BM133" s="195" t="s">
        <v>297</v>
      </c>
    </row>
    <row r="134" spans="1:65" s="2" customFormat="1" ht="19.5">
      <c r="A134" s="32"/>
      <c r="B134" s="33"/>
      <c r="C134" s="34"/>
      <c r="D134" s="208" t="s">
        <v>262</v>
      </c>
      <c r="E134" s="34"/>
      <c r="F134" s="209" t="s">
        <v>298</v>
      </c>
      <c r="G134" s="34"/>
      <c r="H134" s="34"/>
      <c r="I134" s="106"/>
      <c r="J134" s="34"/>
      <c r="K134" s="34"/>
      <c r="L134" s="37"/>
      <c r="M134" s="210"/>
      <c r="N134" s="211"/>
      <c r="O134" s="62"/>
      <c r="P134" s="62"/>
      <c r="Q134" s="62"/>
      <c r="R134" s="62"/>
      <c r="S134" s="62"/>
      <c r="T134" s="63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5" t="s">
        <v>262</v>
      </c>
      <c r="AU134" s="15" t="s">
        <v>81</v>
      </c>
    </row>
    <row r="135" spans="1:65" s="2" customFormat="1" ht="21.75" customHeight="1">
      <c r="A135" s="32"/>
      <c r="B135" s="33"/>
      <c r="C135" s="197" t="s">
        <v>299</v>
      </c>
      <c r="D135" s="197" t="s">
        <v>169</v>
      </c>
      <c r="E135" s="198" t="s">
        <v>300</v>
      </c>
      <c r="F135" s="199" t="s">
        <v>301</v>
      </c>
      <c r="G135" s="200" t="s">
        <v>183</v>
      </c>
      <c r="H135" s="201">
        <v>2</v>
      </c>
      <c r="I135" s="202"/>
      <c r="J135" s="203">
        <f>ROUND(I135*H135,2)</f>
        <v>0</v>
      </c>
      <c r="K135" s="199" t="s">
        <v>132</v>
      </c>
      <c r="L135" s="37"/>
      <c r="M135" s="204" t="s">
        <v>19</v>
      </c>
      <c r="N135" s="205" t="s">
        <v>44</v>
      </c>
      <c r="O135" s="62"/>
      <c r="P135" s="193">
        <f>O135*H135</f>
        <v>0</v>
      </c>
      <c r="Q135" s="193">
        <v>0</v>
      </c>
      <c r="R135" s="193">
        <f>Q135*H135</f>
        <v>0</v>
      </c>
      <c r="S135" s="193">
        <v>0</v>
      </c>
      <c r="T135" s="194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5" t="s">
        <v>81</v>
      </c>
      <c r="AT135" s="195" t="s">
        <v>169</v>
      </c>
      <c r="AU135" s="195" t="s">
        <v>81</v>
      </c>
      <c r="AY135" s="15" t="s">
        <v>127</v>
      </c>
      <c r="BE135" s="196">
        <f>IF(N135="základní",J135,0)</f>
        <v>0</v>
      </c>
      <c r="BF135" s="196">
        <f>IF(N135="snížená",J135,0)</f>
        <v>0</v>
      </c>
      <c r="BG135" s="196">
        <f>IF(N135="zákl. přenesená",J135,0)</f>
        <v>0</v>
      </c>
      <c r="BH135" s="196">
        <f>IF(N135="sníž. přenesená",J135,0)</f>
        <v>0</v>
      </c>
      <c r="BI135" s="196">
        <f>IF(N135="nulová",J135,0)</f>
        <v>0</v>
      </c>
      <c r="BJ135" s="15" t="s">
        <v>81</v>
      </c>
      <c r="BK135" s="196">
        <f>ROUND(I135*H135,2)</f>
        <v>0</v>
      </c>
      <c r="BL135" s="15" t="s">
        <v>81</v>
      </c>
      <c r="BM135" s="195" t="s">
        <v>302</v>
      </c>
    </row>
    <row r="136" spans="1:65" s="2" customFormat="1" ht="21.75" customHeight="1">
      <c r="A136" s="32"/>
      <c r="B136" s="33"/>
      <c r="C136" s="197" t="s">
        <v>303</v>
      </c>
      <c r="D136" s="197" t="s">
        <v>169</v>
      </c>
      <c r="E136" s="198" t="s">
        <v>304</v>
      </c>
      <c r="F136" s="199" t="s">
        <v>305</v>
      </c>
      <c r="G136" s="200" t="s">
        <v>183</v>
      </c>
      <c r="H136" s="201">
        <v>1</v>
      </c>
      <c r="I136" s="202"/>
      <c r="J136" s="203">
        <f>ROUND(I136*H136,2)</f>
        <v>0</v>
      </c>
      <c r="K136" s="199" t="s">
        <v>132</v>
      </c>
      <c r="L136" s="37"/>
      <c r="M136" s="204" t="s">
        <v>19</v>
      </c>
      <c r="N136" s="205" t="s">
        <v>44</v>
      </c>
      <c r="O136" s="62"/>
      <c r="P136" s="193">
        <f>O136*H136</f>
        <v>0</v>
      </c>
      <c r="Q136" s="193">
        <v>0</v>
      </c>
      <c r="R136" s="193">
        <f>Q136*H136</f>
        <v>0</v>
      </c>
      <c r="S136" s="193">
        <v>0</v>
      </c>
      <c r="T136" s="194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5" t="s">
        <v>81</v>
      </c>
      <c r="AT136" s="195" t="s">
        <v>169</v>
      </c>
      <c r="AU136" s="195" t="s">
        <v>81</v>
      </c>
      <c r="AY136" s="15" t="s">
        <v>127</v>
      </c>
      <c r="BE136" s="196">
        <f>IF(N136="základní",J136,0)</f>
        <v>0</v>
      </c>
      <c r="BF136" s="196">
        <f>IF(N136="snížená",J136,0)</f>
        <v>0</v>
      </c>
      <c r="BG136" s="196">
        <f>IF(N136="zákl. přenesená",J136,0)</f>
        <v>0</v>
      </c>
      <c r="BH136" s="196">
        <f>IF(N136="sníž. přenesená",J136,0)</f>
        <v>0</v>
      </c>
      <c r="BI136" s="196">
        <f>IF(N136="nulová",J136,0)</f>
        <v>0</v>
      </c>
      <c r="BJ136" s="15" t="s">
        <v>81</v>
      </c>
      <c r="BK136" s="196">
        <f>ROUND(I136*H136,2)</f>
        <v>0</v>
      </c>
      <c r="BL136" s="15" t="s">
        <v>81</v>
      </c>
      <c r="BM136" s="195" t="s">
        <v>306</v>
      </c>
    </row>
    <row r="137" spans="1:65" s="2" customFormat="1" ht="21.75" customHeight="1">
      <c r="A137" s="32"/>
      <c r="B137" s="33"/>
      <c r="C137" s="183" t="s">
        <v>307</v>
      </c>
      <c r="D137" s="183" t="s">
        <v>128</v>
      </c>
      <c r="E137" s="184" t="s">
        <v>308</v>
      </c>
      <c r="F137" s="185" t="s">
        <v>309</v>
      </c>
      <c r="G137" s="186" t="s">
        <v>183</v>
      </c>
      <c r="H137" s="187">
        <v>3</v>
      </c>
      <c r="I137" s="188"/>
      <c r="J137" s="189">
        <f>ROUND(I137*H137,2)</f>
        <v>0</v>
      </c>
      <c r="K137" s="185" t="s">
        <v>132</v>
      </c>
      <c r="L137" s="190"/>
      <c r="M137" s="191" t="s">
        <v>19</v>
      </c>
      <c r="N137" s="192" t="s">
        <v>44</v>
      </c>
      <c r="O137" s="62"/>
      <c r="P137" s="193">
        <f>O137*H137</f>
        <v>0</v>
      </c>
      <c r="Q137" s="193">
        <v>0</v>
      </c>
      <c r="R137" s="193">
        <f>Q137*H137</f>
        <v>0</v>
      </c>
      <c r="S137" s="193">
        <v>0</v>
      </c>
      <c r="T137" s="194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5" t="s">
        <v>150</v>
      </c>
      <c r="AT137" s="195" t="s">
        <v>128</v>
      </c>
      <c r="AU137" s="195" t="s">
        <v>81</v>
      </c>
      <c r="AY137" s="15" t="s">
        <v>127</v>
      </c>
      <c r="BE137" s="196">
        <f>IF(N137="základní",J137,0)</f>
        <v>0</v>
      </c>
      <c r="BF137" s="196">
        <f>IF(N137="snížená",J137,0)</f>
        <v>0</v>
      </c>
      <c r="BG137" s="196">
        <f>IF(N137="zákl. přenesená",J137,0)</f>
        <v>0</v>
      </c>
      <c r="BH137" s="196">
        <f>IF(N137="sníž. přenesená",J137,0)</f>
        <v>0</v>
      </c>
      <c r="BI137" s="196">
        <f>IF(N137="nulová",J137,0)</f>
        <v>0</v>
      </c>
      <c r="BJ137" s="15" t="s">
        <v>81</v>
      </c>
      <c r="BK137" s="196">
        <f>ROUND(I137*H137,2)</f>
        <v>0</v>
      </c>
      <c r="BL137" s="15" t="s">
        <v>150</v>
      </c>
      <c r="BM137" s="195" t="s">
        <v>310</v>
      </c>
    </row>
    <row r="138" spans="1:65" s="2" customFormat="1" ht="19.5">
      <c r="A138" s="32"/>
      <c r="B138" s="33"/>
      <c r="C138" s="34"/>
      <c r="D138" s="208" t="s">
        <v>262</v>
      </c>
      <c r="E138" s="34"/>
      <c r="F138" s="209" t="s">
        <v>311</v>
      </c>
      <c r="G138" s="34"/>
      <c r="H138" s="34"/>
      <c r="I138" s="106"/>
      <c r="J138" s="34"/>
      <c r="K138" s="34"/>
      <c r="L138" s="37"/>
      <c r="M138" s="210"/>
      <c r="N138" s="211"/>
      <c r="O138" s="62"/>
      <c r="P138" s="62"/>
      <c r="Q138" s="62"/>
      <c r="R138" s="62"/>
      <c r="S138" s="62"/>
      <c r="T138" s="63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5" t="s">
        <v>262</v>
      </c>
      <c r="AU138" s="15" t="s">
        <v>81</v>
      </c>
    </row>
    <row r="139" spans="1:65" s="2" customFormat="1" ht="21.75" customHeight="1">
      <c r="A139" s="32"/>
      <c r="B139" s="33"/>
      <c r="C139" s="183" t="s">
        <v>312</v>
      </c>
      <c r="D139" s="183" t="s">
        <v>128</v>
      </c>
      <c r="E139" s="184" t="s">
        <v>313</v>
      </c>
      <c r="F139" s="185" t="s">
        <v>314</v>
      </c>
      <c r="G139" s="186" t="s">
        <v>183</v>
      </c>
      <c r="H139" s="187">
        <v>1</v>
      </c>
      <c r="I139" s="188"/>
      <c r="J139" s="189">
        <f>ROUND(I139*H139,2)</f>
        <v>0</v>
      </c>
      <c r="K139" s="185" t="s">
        <v>132</v>
      </c>
      <c r="L139" s="190"/>
      <c r="M139" s="191" t="s">
        <v>19</v>
      </c>
      <c r="N139" s="192" t="s">
        <v>44</v>
      </c>
      <c r="O139" s="62"/>
      <c r="P139" s="193">
        <f>O139*H139</f>
        <v>0</v>
      </c>
      <c r="Q139" s="193">
        <v>0</v>
      </c>
      <c r="R139" s="193">
        <f>Q139*H139</f>
        <v>0</v>
      </c>
      <c r="S139" s="193">
        <v>0</v>
      </c>
      <c r="T139" s="194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5" t="s">
        <v>83</v>
      </c>
      <c r="AT139" s="195" t="s">
        <v>128</v>
      </c>
      <c r="AU139" s="195" t="s">
        <v>81</v>
      </c>
      <c r="AY139" s="15" t="s">
        <v>127</v>
      </c>
      <c r="BE139" s="196">
        <f>IF(N139="základní",J139,0)</f>
        <v>0</v>
      </c>
      <c r="BF139" s="196">
        <f>IF(N139="snížená",J139,0)</f>
        <v>0</v>
      </c>
      <c r="BG139" s="196">
        <f>IF(N139="zákl. přenesená",J139,0)</f>
        <v>0</v>
      </c>
      <c r="BH139" s="196">
        <f>IF(N139="sníž. přenesená",J139,0)</f>
        <v>0</v>
      </c>
      <c r="BI139" s="196">
        <f>IF(N139="nulová",J139,0)</f>
        <v>0</v>
      </c>
      <c r="BJ139" s="15" t="s">
        <v>81</v>
      </c>
      <c r="BK139" s="196">
        <f>ROUND(I139*H139,2)</f>
        <v>0</v>
      </c>
      <c r="BL139" s="15" t="s">
        <v>81</v>
      </c>
      <c r="BM139" s="195" t="s">
        <v>315</v>
      </c>
    </row>
    <row r="140" spans="1:65" s="2" customFormat="1" ht="19.5">
      <c r="A140" s="32"/>
      <c r="B140" s="33"/>
      <c r="C140" s="34"/>
      <c r="D140" s="208" t="s">
        <v>262</v>
      </c>
      <c r="E140" s="34"/>
      <c r="F140" s="209" t="s">
        <v>316</v>
      </c>
      <c r="G140" s="34"/>
      <c r="H140" s="34"/>
      <c r="I140" s="106"/>
      <c r="J140" s="34"/>
      <c r="K140" s="34"/>
      <c r="L140" s="37"/>
      <c r="M140" s="210"/>
      <c r="N140" s="211"/>
      <c r="O140" s="62"/>
      <c r="P140" s="62"/>
      <c r="Q140" s="62"/>
      <c r="R140" s="62"/>
      <c r="S140" s="62"/>
      <c r="T140" s="63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5" t="s">
        <v>262</v>
      </c>
      <c r="AU140" s="15" t="s">
        <v>81</v>
      </c>
    </row>
    <row r="141" spans="1:65" s="2" customFormat="1" ht="21.75" customHeight="1">
      <c r="A141" s="32"/>
      <c r="B141" s="33"/>
      <c r="C141" s="183" t="s">
        <v>317</v>
      </c>
      <c r="D141" s="183" t="s">
        <v>128</v>
      </c>
      <c r="E141" s="184" t="s">
        <v>318</v>
      </c>
      <c r="F141" s="185" t="s">
        <v>319</v>
      </c>
      <c r="G141" s="186" t="s">
        <v>183</v>
      </c>
      <c r="H141" s="187">
        <v>3</v>
      </c>
      <c r="I141" s="188"/>
      <c r="J141" s="189">
        <f t="shared" ref="J141:J147" si="30">ROUND(I141*H141,2)</f>
        <v>0</v>
      </c>
      <c r="K141" s="185" t="s">
        <v>132</v>
      </c>
      <c r="L141" s="190"/>
      <c r="M141" s="191" t="s">
        <v>19</v>
      </c>
      <c r="N141" s="192" t="s">
        <v>44</v>
      </c>
      <c r="O141" s="62"/>
      <c r="P141" s="193">
        <f t="shared" ref="P141:P147" si="31">O141*H141</f>
        <v>0</v>
      </c>
      <c r="Q141" s="193">
        <v>0</v>
      </c>
      <c r="R141" s="193">
        <f t="shared" ref="R141:R147" si="32">Q141*H141</f>
        <v>0</v>
      </c>
      <c r="S141" s="193">
        <v>0</v>
      </c>
      <c r="T141" s="194">
        <f t="shared" ref="T141:T147" si="33"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5" t="s">
        <v>83</v>
      </c>
      <c r="AT141" s="195" t="s">
        <v>128</v>
      </c>
      <c r="AU141" s="195" t="s">
        <v>81</v>
      </c>
      <c r="AY141" s="15" t="s">
        <v>127</v>
      </c>
      <c r="BE141" s="196">
        <f t="shared" ref="BE141:BE147" si="34">IF(N141="základní",J141,0)</f>
        <v>0</v>
      </c>
      <c r="BF141" s="196">
        <f t="shared" ref="BF141:BF147" si="35">IF(N141="snížená",J141,0)</f>
        <v>0</v>
      </c>
      <c r="BG141" s="196">
        <f t="shared" ref="BG141:BG147" si="36">IF(N141="zákl. přenesená",J141,0)</f>
        <v>0</v>
      </c>
      <c r="BH141" s="196">
        <f t="shared" ref="BH141:BH147" si="37">IF(N141="sníž. přenesená",J141,0)</f>
        <v>0</v>
      </c>
      <c r="BI141" s="196">
        <f t="shared" ref="BI141:BI147" si="38">IF(N141="nulová",J141,0)</f>
        <v>0</v>
      </c>
      <c r="BJ141" s="15" t="s">
        <v>81</v>
      </c>
      <c r="BK141" s="196">
        <f t="shared" ref="BK141:BK147" si="39">ROUND(I141*H141,2)</f>
        <v>0</v>
      </c>
      <c r="BL141" s="15" t="s">
        <v>81</v>
      </c>
      <c r="BM141" s="195" t="s">
        <v>320</v>
      </c>
    </row>
    <row r="142" spans="1:65" s="2" customFormat="1" ht="33" customHeight="1">
      <c r="A142" s="32"/>
      <c r="B142" s="33"/>
      <c r="C142" s="183" t="s">
        <v>321</v>
      </c>
      <c r="D142" s="183" t="s">
        <v>128</v>
      </c>
      <c r="E142" s="184" t="s">
        <v>322</v>
      </c>
      <c r="F142" s="185" t="s">
        <v>323</v>
      </c>
      <c r="G142" s="186" t="s">
        <v>183</v>
      </c>
      <c r="H142" s="187">
        <v>1</v>
      </c>
      <c r="I142" s="188"/>
      <c r="J142" s="189">
        <f t="shared" si="30"/>
        <v>0</v>
      </c>
      <c r="K142" s="185" t="s">
        <v>132</v>
      </c>
      <c r="L142" s="190"/>
      <c r="M142" s="191" t="s">
        <v>19</v>
      </c>
      <c r="N142" s="192" t="s">
        <v>44</v>
      </c>
      <c r="O142" s="62"/>
      <c r="P142" s="193">
        <f t="shared" si="31"/>
        <v>0</v>
      </c>
      <c r="Q142" s="193">
        <v>0</v>
      </c>
      <c r="R142" s="193">
        <f t="shared" si="32"/>
        <v>0</v>
      </c>
      <c r="S142" s="193">
        <v>0</v>
      </c>
      <c r="T142" s="194">
        <f t="shared" si="33"/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95" t="s">
        <v>83</v>
      </c>
      <c r="AT142" s="195" t="s">
        <v>128</v>
      </c>
      <c r="AU142" s="195" t="s">
        <v>81</v>
      </c>
      <c r="AY142" s="15" t="s">
        <v>127</v>
      </c>
      <c r="BE142" s="196">
        <f t="shared" si="34"/>
        <v>0</v>
      </c>
      <c r="BF142" s="196">
        <f t="shared" si="35"/>
        <v>0</v>
      </c>
      <c r="BG142" s="196">
        <f t="shared" si="36"/>
        <v>0</v>
      </c>
      <c r="BH142" s="196">
        <f t="shared" si="37"/>
        <v>0</v>
      </c>
      <c r="BI142" s="196">
        <f t="shared" si="38"/>
        <v>0</v>
      </c>
      <c r="BJ142" s="15" t="s">
        <v>81</v>
      </c>
      <c r="BK142" s="196">
        <f t="shared" si="39"/>
        <v>0</v>
      </c>
      <c r="BL142" s="15" t="s">
        <v>81</v>
      </c>
      <c r="BM142" s="195" t="s">
        <v>324</v>
      </c>
    </row>
    <row r="143" spans="1:65" s="2" customFormat="1" ht="33" customHeight="1">
      <c r="A143" s="32"/>
      <c r="B143" s="33"/>
      <c r="C143" s="197" t="s">
        <v>325</v>
      </c>
      <c r="D143" s="197" t="s">
        <v>169</v>
      </c>
      <c r="E143" s="198" t="s">
        <v>326</v>
      </c>
      <c r="F143" s="199" t="s">
        <v>327</v>
      </c>
      <c r="G143" s="200" t="s">
        <v>183</v>
      </c>
      <c r="H143" s="201">
        <v>1</v>
      </c>
      <c r="I143" s="202"/>
      <c r="J143" s="203">
        <f t="shared" si="30"/>
        <v>0</v>
      </c>
      <c r="K143" s="199" t="s">
        <v>132</v>
      </c>
      <c r="L143" s="37"/>
      <c r="M143" s="204" t="s">
        <v>19</v>
      </c>
      <c r="N143" s="205" t="s">
        <v>44</v>
      </c>
      <c r="O143" s="62"/>
      <c r="P143" s="193">
        <f t="shared" si="31"/>
        <v>0</v>
      </c>
      <c r="Q143" s="193">
        <v>0</v>
      </c>
      <c r="R143" s="193">
        <f t="shared" si="32"/>
        <v>0</v>
      </c>
      <c r="S143" s="193">
        <v>0</v>
      </c>
      <c r="T143" s="194">
        <f t="shared" si="33"/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5" t="s">
        <v>81</v>
      </c>
      <c r="AT143" s="195" t="s">
        <v>169</v>
      </c>
      <c r="AU143" s="195" t="s">
        <v>81</v>
      </c>
      <c r="AY143" s="15" t="s">
        <v>127</v>
      </c>
      <c r="BE143" s="196">
        <f t="shared" si="34"/>
        <v>0</v>
      </c>
      <c r="BF143" s="196">
        <f t="shared" si="35"/>
        <v>0</v>
      </c>
      <c r="BG143" s="196">
        <f t="shared" si="36"/>
        <v>0</v>
      </c>
      <c r="BH143" s="196">
        <f t="shared" si="37"/>
        <v>0</v>
      </c>
      <c r="BI143" s="196">
        <f t="shared" si="38"/>
        <v>0</v>
      </c>
      <c r="BJ143" s="15" t="s">
        <v>81</v>
      </c>
      <c r="BK143" s="196">
        <f t="shared" si="39"/>
        <v>0</v>
      </c>
      <c r="BL143" s="15" t="s">
        <v>81</v>
      </c>
      <c r="BM143" s="195" t="s">
        <v>328</v>
      </c>
    </row>
    <row r="144" spans="1:65" s="2" customFormat="1" ht="21.75" customHeight="1">
      <c r="A144" s="32"/>
      <c r="B144" s="33"/>
      <c r="C144" s="183" t="s">
        <v>329</v>
      </c>
      <c r="D144" s="183" t="s">
        <v>128</v>
      </c>
      <c r="E144" s="184" t="s">
        <v>330</v>
      </c>
      <c r="F144" s="185" t="s">
        <v>331</v>
      </c>
      <c r="G144" s="186" t="s">
        <v>183</v>
      </c>
      <c r="H144" s="187">
        <v>12</v>
      </c>
      <c r="I144" s="188"/>
      <c r="J144" s="189">
        <f t="shared" si="30"/>
        <v>0</v>
      </c>
      <c r="K144" s="185" t="s">
        <v>132</v>
      </c>
      <c r="L144" s="190"/>
      <c r="M144" s="191" t="s">
        <v>19</v>
      </c>
      <c r="N144" s="192" t="s">
        <v>44</v>
      </c>
      <c r="O144" s="62"/>
      <c r="P144" s="193">
        <f t="shared" si="31"/>
        <v>0</v>
      </c>
      <c r="Q144" s="193">
        <v>0</v>
      </c>
      <c r="R144" s="193">
        <f t="shared" si="32"/>
        <v>0</v>
      </c>
      <c r="S144" s="193">
        <v>0</v>
      </c>
      <c r="T144" s="194">
        <f t="shared" si="3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5" t="s">
        <v>83</v>
      </c>
      <c r="AT144" s="195" t="s">
        <v>128</v>
      </c>
      <c r="AU144" s="195" t="s">
        <v>81</v>
      </c>
      <c r="AY144" s="15" t="s">
        <v>127</v>
      </c>
      <c r="BE144" s="196">
        <f t="shared" si="34"/>
        <v>0</v>
      </c>
      <c r="BF144" s="196">
        <f t="shared" si="35"/>
        <v>0</v>
      </c>
      <c r="BG144" s="196">
        <f t="shared" si="36"/>
        <v>0</v>
      </c>
      <c r="BH144" s="196">
        <f t="shared" si="37"/>
        <v>0</v>
      </c>
      <c r="BI144" s="196">
        <f t="shared" si="38"/>
        <v>0</v>
      </c>
      <c r="BJ144" s="15" t="s">
        <v>81</v>
      </c>
      <c r="BK144" s="196">
        <f t="shared" si="39"/>
        <v>0</v>
      </c>
      <c r="BL144" s="15" t="s">
        <v>81</v>
      </c>
      <c r="BM144" s="195" t="s">
        <v>332</v>
      </c>
    </row>
    <row r="145" spans="1:65" s="2" customFormat="1" ht="21.75" customHeight="1">
      <c r="A145" s="32"/>
      <c r="B145" s="33"/>
      <c r="C145" s="183" t="s">
        <v>333</v>
      </c>
      <c r="D145" s="183" t="s">
        <v>128</v>
      </c>
      <c r="E145" s="184" t="s">
        <v>334</v>
      </c>
      <c r="F145" s="185" t="s">
        <v>335</v>
      </c>
      <c r="G145" s="186" t="s">
        <v>183</v>
      </c>
      <c r="H145" s="187">
        <v>1</v>
      </c>
      <c r="I145" s="188"/>
      <c r="J145" s="189">
        <f t="shared" si="30"/>
        <v>0</v>
      </c>
      <c r="K145" s="185" t="s">
        <v>132</v>
      </c>
      <c r="L145" s="190"/>
      <c r="M145" s="191" t="s">
        <v>19</v>
      </c>
      <c r="N145" s="192" t="s">
        <v>44</v>
      </c>
      <c r="O145" s="62"/>
      <c r="P145" s="193">
        <f t="shared" si="31"/>
        <v>0</v>
      </c>
      <c r="Q145" s="193">
        <v>0</v>
      </c>
      <c r="R145" s="193">
        <f t="shared" si="32"/>
        <v>0</v>
      </c>
      <c r="S145" s="193">
        <v>0</v>
      </c>
      <c r="T145" s="194">
        <f t="shared" si="3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5" t="s">
        <v>83</v>
      </c>
      <c r="AT145" s="195" t="s">
        <v>128</v>
      </c>
      <c r="AU145" s="195" t="s">
        <v>81</v>
      </c>
      <c r="AY145" s="15" t="s">
        <v>127</v>
      </c>
      <c r="BE145" s="196">
        <f t="shared" si="34"/>
        <v>0</v>
      </c>
      <c r="BF145" s="196">
        <f t="shared" si="35"/>
        <v>0</v>
      </c>
      <c r="BG145" s="196">
        <f t="shared" si="36"/>
        <v>0</v>
      </c>
      <c r="BH145" s="196">
        <f t="shared" si="37"/>
        <v>0</v>
      </c>
      <c r="BI145" s="196">
        <f t="shared" si="38"/>
        <v>0</v>
      </c>
      <c r="BJ145" s="15" t="s">
        <v>81</v>
      </c>
      <c r="BK145" s="196">
        <f t="shared" si="39"/>
        <v>0</v>
      </c>
      <c r="BL145" s="15" t="s">
        <v>81</v>
      </c>
      <c r="BM145" s="195" t="s">
        <v>336</v>
      </c>
    </row>
    <row r="146" spans="1:65" s="2" customFormat="1" ht="33" customHeight="1">
      <c r="A146" s="32"/>
      <c r="B146" s="33"/>
      <c r="C146" s="197" t="s">
        <v>337</v>
      </c>
      <c r="D146" s="197" t="s">
        <v>169</v>
      </c>
      <c r="E146" s="198" t="s">
        <v>338</v>
      </c>
      <c r="F146" s="199" t="s">
        <v>339</v>
      </c>
      <c r="G146" s="200" t="s">
        <v>183</v>
      </c>
      <c r="H146" s="201">
        <v>1</v>
      </c>
      <c r="I146" s="202"/>
      <c r="J146" s="203">
        <f t="shared" si="30"/>
        <v>0</v>
      </c>
      <c r="K146" s="199" t="s">
        <v>132</v>
      </c>
      <c r="L146" s="37"/>
      <c r="M146" s="204" t="s">
        <v>19</v>
      </c>
      <c r="N146" s="205" t="s">
        <v>44</v>
      </c>
      <c r="O146" s="62"/>
      <c r="P146" s="193">
        <f t="shared" si="31"/>
        <v>0</v>
      </c>
      <c r="Q146" s="193">
        <v>0</v>
      </c>
      <c r="R146" s="193">
        <f t="shared" si="32"/>
        <v>0</v>
      </c>
      <c r="S146" s="193">
        <v>0</v>
      </c>
      <c r="T146" s="194">
        <f t="shared" si="3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5" t="s">
        <v>224</v>
      </c>
      <c r="AT146" s="195" t="s">
        <v>169</v>
      </c>
      <c r="AU146" s="195" t="s">
        <v>81</v>
      </c>
      <c r="AY146" s="15" t="s">
        <v>127</v>
      </c>
      <c r="BE146" s="196">
        <f t="shared" si="34"/>
        <v>0</v>
      </c>
      <c r="BF146" s="196">
        <f t="shared" si="35"/>
        <v>0</v>
      </c>
      <c r="BG146" s="196">
        <f t="shared" si="36"/>
        <v>0</v>
      </c>
      <c r="BH146" s="196">
        <f t="shared" si="37"/>
        <v>0</v>
      </c>
      <c r="BI146" s="196">
        <f t="shared" si="38"/>
        <v>0</v>
      </c>
      <c r="BJ146" s="15" t="s">
        <v>81</v>
      </c>
      <c r="BK146" s="196">
        <f t="shared" si="39"/>
        <v>0</v>
      </c>
      <c r="BL146" s="15" t="s">
        <v>224</v>
      </c>
      <c r="BM146" s="195" t="s">
        <v>340</v>
      </c>
    </row>
    <row r="147" spans="1:65" s="2" customFormat="1" ht="21.75" customHeight="1">
      <c r="A147" s="32"/>
      <c r="B147" s="33"/>
      <c r="C147" s="183" t="s">
        <v>341</v>
      </c>
      <c r="D147" s="183" t="s">
        <v>128</v>
      </c>
      <c r="E147" s="184" t="s">
        <v>342</v>
      </c>
      <c r="F147" s="185" t="s">
        <v>343</v>
      </c>
      <c r="G147" s="186" t="s">
        <v>183</v>
      </c>
      <c r="H147" s="187">
        <v>1</v>
      </c>
      <c r="I147" s="188"/>
      <c r="J147" s="189">
        <f t="shared" si="30"/>
        <v>0</v>
      </c>
      <c r="K147" s="185" t="s">
        <v>132</v>
      </c>
      <c r="L147" s="190"/>
      <c r="M147" s="191" t="s">
        <v>19</v>
      </c>
      <c r="N147" s="192" t="s">
        <v>44</v>
      </c>
      <c r="O147" s="62"/>
      <c r="P147" s="193">
        <f t="shared" si="31"/>
        <v>0</v>
      </c>
      <c r="Q147" s="193">
        <v>0</v>
      </c>
      <c r="R147" s="193">
        <f t="shared" si="32"/>
        <v>0</v>
      </c>
      <c r="S147" s="193">
        <v>0</v>
      </c>
      <c r="T147" s="194">
        <f t="shared" si="3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95" t="s">
        <v>83</v>
      </c>
      <c r="AT147" s="195" t="s">
        <v>128</v>
      </c>
      <c r="AU147" s="195" t="s">
        <v>81</v>
      </c>
      <c r="AY147" s="15" t="s">
        <v>127</v>
      </c>
      <c r="BE147" s="196">
        <f t="shared" si="34"/>
        <v>0</v>
      </c>
      <c r="BF147" s="196">
        <f t="shared" si="35"/>
        <v>0</v>
      </c>
      <c r="BG147" s="196">
        <f t="shared" si="36"/>
        <v>0</v>
      </c>
      <c r="BH147" s="196">
        <f t="shared" si="37"/>
        <v>0</v>
      </c>
      <c r="BI147" s="196">
        <f t="shared" si="38"/>
        <v>0</v>
      </c>
      <c r="BJ147" s="15" t="s">
        <v>81</v>
      </c>
      <c r="BK147" s="196">
        <f t="shared" si="39"/>
        <v>0</v>
      </c>
      <c r="BL147" s="15" t="s">
        <v>81</v>
      </c>
      <c r="BM147" s="195" t="s">
        <v>344</v>
      </c>
    </row>
    <row r="148" spans="1:65" s="2" customFormat="1" ht="19.5">
      <c r="A148" s="32"/>
      <c r="B148" s="33"/>
      <c r="C148" s="34"/>
      <c r="D148" s="208" t="s">
        <v>262</v>
      </c>
      <c r="E148" s="34"/>
      <c r="F148" s="209" t="s">
        <v>345</v>
      </c>
      <c r="G148" s="34"/>
      <c r="H148" s="34"/>
      <c r="I148" s="106"/>
      <c r="J148" s="34"/>
      <c r="K148" s="34"/>
      <c r="L148" s="37"/>
      <c r="M148" s="210"/>
      <c r="N148" s="211"/>
      <c r="O148" s="62"/>
      <c r="P148" s="62"/>
      <c r="Q148" s="62"/>
      <c r="R148" s="62"/>
      <c r="S148" s="62"/>
      <c r="T148" s="63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5" t="s">
        <v>262</v>
      </c>
      <c r="AU148" s="15" t="s">
        <v>81</v>
      </c>
    </row>
    <row r="149" spans="1:65" s="2" customFormat="1" ht="21.75" customHeight="1">
      <c r="A149" s="32"/>
      <c r="B149" s="33"/>
      <c r="C149" s="183" t="s">
        <v>346</v>
      </c>
      <c r="D149" s="183" t="s">
        <v>128</v>
      </c>
      <c r="E149" s="184" t="s">
        <v>347</v>
      </c>
      <c r="F149" s="185" t="s">
        <v>348</v>
      </c>
      <c r="G149" s="186" t="s">
        <v>183</v>
      </c>
      <c r="H149" s="187">
        <v>1</v>
      </c>
      <c r="I149" s="188"/>
      <c r="J149" s="189">
        <f>ROUND(I149*H149,2)</f>
        <v>0</v>
      </c>
      <c r="K149" s="185" t="s">
        <v>132</v>
      </c>
      <c r="L149" s="190"/>
      <c r="M149" s="191" t="s">
        <v>19</v>
      </c>
      <c r="N149" s="192" t="s">
        <v>44</v>
      </c>
      <c r="O149" s="62"/>
      <c r="P149" s="193">
        <f>O149*H149</f>
        <v>0</v>
      </c>
      <c r="Q149" s="193">
        <v>0</v>
      </c>
      <c r="R149" s="193">
        <f>Q149*H149</f>
        <v>0</v>
      </c>
      <c r="S149" s="193">
        <v>0</v>
      </c>
      <c r="T149" s="194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95" t="s">
        <v>133</v>
      </c>
      <c r="AT149" s="195" t="s">
        <v>128</v>
      </c>
      <c r="AU149" s="195" t="s">
        <v>81</v>
      </c>
      <c r="AY149" s="15" t="s">
        <v>127</v>
      </c>
      <c r="BE149" s="196">
        <f>IF(N149="základní",J149,0)</f>
        <v>0</v>
      </c>
      <c r="BF149" s="196">
        <f>IF(N149="snížená",J149,0)</f>
        <v>0</v>
      </c>
      <c r="BG149" s="196">
        <f>IF(N149="zákl. přenesená",J149,0)</f>
        <v>0</v>
      </c>
      <c r="BH149" s="196">
        <f>IF(N149="sníž. přenesená",J149,0)</f>
        <v>0</v>
      </c>
      <c r="BI149" s="196">
        <f>IF(N149="nulová",J149,0)</f>
        <v>0</v>
      </c>
      <c r="BJ149" s="15" t="s">
        <v>81</v>
      </c>
      <c r="BK149" s="196">
        <f>ROUND(I149*H149,2)</f>
        <v>0</v>
      </c>
      <c r="BL149" s="15" t="s">
        <v>134</v>
      </c>
      <c r="BM149" s="195" t="s">
        <v>349</v>
      </c>
    </row>
    <row r="150" spans="1:65" s="2" customFormat="1" ht="21.75" customHeight="1">
      <c r="A150" s="32"/>
      <c r="B150" s="33"/>
      <c r="C150" s="183" t="s">
        <v>350</v>
      </c>
      <c r="D150" s="183" t="s">
        <v>128</v>
      </c>
      <c r="E150" s="184" t="s">
        <v>351</v>
      </c>
      <c r="F150" s="185" t="s">
        <v>352</v>
      </c>
      <c r="G150" s="186" t="s">
        <v>183</v>
      </c>
      <c r="H150" s="187">
        <v>1</v>
      </c>
      <c r="I150" s="188"/>
      <c r="J150" s="189">
        <f>ROUND(I150*H150,2)</f>
        <v>0</v>
      </c>
      <c r="K150" s="185" t="s">
        <v>132</v>
      </c>
      <c r="L150" s="190"/>
      <c r="M150" s="191" t="s">
        <v>19</v>
      </c>
      <c r="N150" s="192" t="s">
        <v>44</v>
      </c>
      <c r="O150" s="62"/>
      <c r="P150" s="193">
        <f>O150*H150</f>
        <v>0</v>
      </c>
      <c r="Q150" s="193">
        <v>0</v>
      </c>
      <c r="R150" s="193">
        <f>Q150*H150</f>
        <v>0</v>
      </c>
      <c r="S150" s="193">
        <v>0</v>
      </c>
      <c r="T150" s="194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95" t="s">
        <v>133</v>
      </c>
      <c r="AT150" s="195" t="s">
        <v>128</v>
      </c>
      <c r="AU150" s="195" t="s">
        <v>81</v>
      </c>
      <c r="AY150" s="15" t="s">
        <v>127</v>
      </c>
      <c r="BE150" s="196">
        <f>IF(N150="základní",J150,0)</f>
        <v>0</v>
      </c>
      <c r="BF150" s="196">
        <f>IF(N150="snížená",J150,0)</f>
        <v>0</v>
      </c>
      <c r="BG150" s="196">
        <f>IF(N150="zákl. přenesená",J150,0)</f>
        <v>0</v>
      </c>
      <c r="BH150" s="196">
        <f>IF(N150="sníž. přenesená",J150,0)</f>
        <v>0</v>
      </c>
      <c r="BI150" s="196">
        <f>IF(N150="nulová",J150,0)</f>
        <v>0</v>
      </c>
      <c r="BJ150" s="15" t="s">
        <v>81</v>
      </c>
      <c r="BK150" s="196">
        <f>ROUND(I150*H150,2)</f>
        <v>0</v>
      </c>
      <c r="BL150" s="15" t="s">
        <v>134</v>
      </c>
      <c r="BM150" s="195" t="s">
        <v>353</v>
      </c>
    </row>
    <row r="151" spans="1:65" s="2" customFormat="1" ht="21.75" customHeight="1">
      <c r="A151" s="32"/>
      <c r="B151" s="33"/>
      <c r="C151" s="183" t="s">
        <v>354</v>
      </c>
      <c r="D151" s="183" t="s">
        <v>128</v>
      </c>
      <c r="E151" s="184" t="s">
        <v>355</v>
      </c>
      <c r="F151" s="185" t="s">
        <v>356</v>
      </c>
      <c r="G151" s="186" t="s">
        <v>183</v>
      </c>
      <c r="H151" s="187">
        <v>8</v>
      </c>
      <c r="I151" s="188"/>
      <c r="J151" s="189">
        <f>ROUND(I151*H151,2)</f>
        <v>0</v>
      </c>
      <c r="K151" s="185" t="s">
        <v>132</v>
      </c>
      <c r="L151" s="190"/>
      <c r="M151" s="191" t="s">
        <v>19</v>
      </c>
      <c r="N151" s="192" t="s">
        <v>44</v>
      </c>
      <c r="O151" s="62"/>
      <c r="P151" s="193">
        <f>O151*H151</f>
        <v>0</v>
      </c>
      <c r="Q151" s="193">
        <v>0</v>
      </c>
      <c r="R151" s="193">
        <f>Q151*H151</f>
        <v>0</v>
      </c>
      <c r="S151" s="193">
        <v>0</v>
      </c>
      <c r="T151" s="194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5" t="s">
        <v>152</v>
      </c>
      <c r="AT151" s="195" t="s">
        <v>128</v>
      </c>
      <c r="AU151" s="195" t="s">
        <v>81</v>
      </c>
      <c r="AY151" s="15" t="s">
        <v>127</v>
      </c>
      <c r="BE151" s="196">
        <f>IF(N151="základní",J151,0)</f>
        <v>0</v>
      </c>
      <c r="BF151" s="196">
        <f>IF(N151="snížená",J151,0)</f>
        <v>0</v>
      </c>
      <c r="BG151" s="196">
        <f>IF(N151="zákl. přenesená",J151,0)</f>
        <v>0</v>
      </c>
      <c r="BH151" s="196">
        <f>IF(N151="sníž. přenesená",J151,0)</f>
        <v>0</v>
      </c>
      <c r="BI151" s="196">
        <f>IF(N151="nulová",J151,0)</f>
        <v>0</v>
      </c>
      <c r="BJ151" s="15" t="s">
        <v>81</v>
      </c>
      <c r="BK151" s="196">
        <f>ROUND(I151*H151,2)</f>
        <v>0</v>
      </c>
      <c r="BL151" s="15" t="s">
        <v>139</v>
      </c>
      <c r="BM151" s="195" t="s">
        <v>357</v>
      </c>
    </row>
    <row r="152" spans="1:65" s="2" customFormat="1" ht="19.5">
      <c r="A152" s="32"/>
      <c r="B152" s="33"/>
      <c r="C152" s="34"/>
      <c r="D152" s="208" t="s">
        <v>262</v>
      </c>
      <c r="E152" s="34"/>
      <c r="F152" s="209" t="s">
        <v>358</v>
      </c>
      <c r="G152" s="34"/>
      <c r="H152" s="34"/>
      <c r="I152" s="106"/>
      <c r="J152" s="34"/>
      <c r="K152" s="34"/>
      <c r="L152" s="37"/>
      <c r="M152" s="210"/>
      <c r="N152" s="211"/>
      <c r="O152" s="62"/>
      <c r="P152" s="62"/>
      <c r="Q152" s="62"/>
      <c r="R152" s="62"/>
      <c r="S152" s="62"/>
      <c r="T152" s="63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5" t="s">
        <v>262</v>
      </c>
      <c r="AU152" s="15" t="s">
        <v>81</v>
      </c>
    </row>
    <row r="153" spans="1:65" s="2" customFormat="1" ht="21.75" customHeight="1">
      <c r="A153" s="32"/>
      <c r="B153" s="33"/>
      <c r="C153" s="183" t="s">
        <v>359</v>
      </c>
      <c r="D153" s="183" t="s">
        <v>128</v>
      </c>
      <c r="E153" s="184" t="s">
        <v>360</v>
      </c>
      <c r="F153" s="185" t="s">
        <v>361</v>
      </c>
      <c r="G153" s="186" t="s">
        <v>183</v>
      </c>
      <c r="H153" s="187">
        <v>2</v>
      </c>
      <c r="I153" s="188"/>
      <c r="J153" s="189">
        <f>ROUND(I153*H153,2)</f>
        <v>0</v>
      </c>
      <c r="K153" s="185" t="s">
        <v>132</v>
      </c>
      <c r="L153" s="190"/>
      <c r="M153" s="191" t="s">
        <v>19</v>
      </c>
      <c r="N153" s="192" t="s">
        <v>44</v>
      </c>
      <c r="O153" s="62"/>
      <c r="P153" s="193">
        <f>O153*H153</f>
        <v>0</v>
      </c>
      <c r="Q153" s="193">
        <v>0</v>
      </c>
      <c r="R153" s="193">
        <f>Q153*H153</f>
        <v>0</v>
      </c>
      <c r="S153" s="193">
        <v>0</v>
      </c>
      <c r="T153" s="194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95" t="s">
        <v>152</v>
      </c>
      <c r="AT153" s="195" t="s">
        <v>128</v>
      </c>
      <c r="AU153" s="195" t="s">
        <v>81</v>
      </c>
      <c r="AY153" s="15" t="s">
        <v>127</v>
      </c>
      <c r="BE153" s="196">
        <f>IF(N153="základní",J153,0)</f>
        <v>0</v>
      </c>
      <c r="BF153" s="196">
        <f>IF(N153="snížená",J153,0)</f>
        <v>0</v>
      </c>
      <c r="BG153" s="196">
        <f>IF(N153="zákl. přenesená",J153,0)</f>
        <v>0</v>
      </c>
      <c r="BH153" s="196">
        <f>IF(N153="sníž. přenesená",J153,0)</f>
        <v>0</v>
      </c>
      <c r="BI153" s="196">
        <f>IF(N153="nulová",J153,0)</f>
        <v>0</v>
      </c>
      <c r="BJ153" s="15" t="s">
        <v>81</v>
      </c>
      <c r="BK153" s="196">
        <f>ROUND(I153*H153,2)</f>
        <v>0</v>
      </c>
      <c r="BL153" s="15" t="s">
        <v>139</v>
      </c>
      <c r="BM153" s="195" t="s">
        <v>362</v>
      </c>
    </row>
    <row r="154" spans="1:65" s="2" customFormat="1" ht="21.75" customHeight="1">
      <c r="A154" s="32"/>
      <c r="B154" s="33"/>
      <c r="C154" s="197" t="s">
        <v>363</v>
      </c>
      <c r="D154" s="197" t="s">
        <v>169</v>
      </c>
      <c r="E154" s="198" t="s">
        <v>277</v>
      </c>
      <c r="F154" s="199" t="s">
        <v>278</v>
      </c>
      <c r="G154" s="200" t="s">
        <v>183</v>
      </c>
      <c r="H154" s="201">
        <v>10</v>
      </c>
      <c r="I154" s="202"/>
      <c r="J154" s="203">
        <f>ROUND(I154*H154,2)</f>
        <v>0</v>
      </c>
      <c r="K154" s="199" t="s">
        <v>132</v>
      </c>
      <c r="L154" s="37"/>
      <c r="M154" s="204" t="s">
        <v>19</v>
      </c>
      <c r="N154" s="205" t="s">
        <v>44</v>
      </c>
      <c r="O154" s="62"/>
      <c r="P154" s="193">
        <f>O154*H154</f>
        <v>0</v>
      </c>
      <c r="Q154" s="193">
        <v>0</v>
      </c>
      <c r="R154" s="193">
        <f>Q154*H154</f>
        <v>0</v>
      </c>
      <c r="S154" s="193">
        <v>0</v>
      </c>
      <c r="T154" s="194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95" t="s">
        <v>139</v>
      </c>
      <c r="AT154" s="195" t="s">
        <v>169</v>
      </c>
      <c r="AU154" s="195" t="s">
        <v>81</v>
      </c>
      <c r="AY154" s="15" t="s">
        <v>127</v>
      </c>
      <c r="BE154" s="196">
        <f>IF(N154="základní",J154,0)</f>
        <v>0</v>
      </c>
      <c r="BF154" s="196">
        <f>IF(N154="snížená",J154,0)</f>
        <v>0</v>
      </c>
      <c r="BG154" s="196">
        <f>IF(N154="zákl. přenesená",J154,0)</f>
        <v>0</v>
      </c>
      <c r="BH154" s="196">
        <f>IF(N154="sníž. přenesená",J154,0)</f>
        <v>0</v>
      </c>
      <c r="BI154" s="196">
        <f>IF(N154="nulová",J154,0)</f>
        <v>0</v>
      </c>
      <c r="BJ154" s="15" t="s">
        <v>81</v>
      </c>
      <c r="BK154" s="196">
        <f>ROUND(I154*H154,2)</f>
        <v>0</v>
      </c>
      <c r="BL154" s="15" t="s">
        <v>139</v>
      </c>
      <c r="BM154" s="195" t="s">
        <v>364</v>
      </c>
    </row>
    <row r="155" spans="1:65" s="2" customFormat="1" ht="21.75" customHeight="1">
      <c r="A155" s="32"/>
      <c r="B155" s="33"/>
      <c r="C155" s="183" t="s">
        <v>365</v>
      </c>
      <c r="D155" s="183" t="s">
        <v>128</v>
      </c>
      <c r="E155" s="184" t="s">
        <v>366</v>
      </c>
      <c r="F155" s="185" t="s">
        <v>367</v>
      </c>
      <c r="G155" s="186" t="s">
        <v>183</v>
      </c>
      <c r="H155" s="187">
        <v>1</v>
      </c>
      <c r="I155" s="188"/>
      <c r="J155" s="189">
        <f>ROUND(I155*H155,2)</f>
        <v>0</v>
      </c>
      <c r="K155" s="185" t="s">
        <v>132</v>
      </c>
      <c r="L155" s="190"/>
      <c r="M155" s="191" t="s">
        <v>19</v>
      </c>
      <c r="N155" s="192" t="s">
        <v>44</v>
      </c>
      <c r="O155" s="62"/>
      <c r="P155" s="193">
        <f>O155*H155</f>
        <v>0</v>
      </c>
      <c r="Q155" s="193">
        <v>0</v>
      </c>
      <c r="R155" s="193">
        <f>Q155*H155</f>
        <v>0</v>
      </c>
      <c r="S155" s="193">
        <v>0</v>
      </c>
      <c r="T155" s="194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95" t="s">
        <v>133</v>
      </c>
      <c r="AT155" s="195" t="s">
        <v>128</v>
      </c>
      <c r="AU155" s="195" t="s">
        <v>81</v>
      </c>
      <c r="AY155" s="15" t="s">
        <v>127</v>
      </c>
      <c r="BE155" s="196">
        <f>IF(N155="základní",J155,0)</f>
        <v>0</v>
      </c>
      <c r="BF155" s="196">
        <f>IF(N155="snížená",J155,0)</f>
        <v>0</v>
      </c>
      <c r="BG155" s="196">
        <f>IF(N155="zákl. přenesená",J155,0)</f>
        <v>0</v>
      </c>
      <c r="BH155" s="196">
        <f>IF(N155="sníž. přenesená",J155,0)</f>
        <v>0</v>
      </c>
      <c r="BI155" s="196">
        <f>IF(N155="nulová",J155,0)</f>
        <v>0</v>
      </c>
      <c r="BJ155" s="15" t="s">
        <v>81</v>
      </c>
      <c r="BK155" s="196">
        <f>ROUND(I155*H155,2)</f>
        <v>0</v>
      </c>
      <c r="BL155" s="15" t="s">
        <v>134</v>
      </c>
      <c r="BM155" s="195" t="s">
        <v>368</v>
      </c>
    </row>
    <row r="156" spans="1:65" s="12" customFormat="1" ht="25.9" customHeight="1">
      <c r="B156" s="169"/>
      <c r="C156" s="170"/>
      <c r="D156" s="171" t="s">
        <v>72</v>
      </c>
      <c r="E156" s="172" t="s">
        <v>369</v>
      </c>
      <c r="F156" s="172" t="s">
        <v>370</v>
      </c>
      <c r="G156" s="170"/>
      <c r="H156" s="170"/>
      <c r="I156" s="173"/>
      <c r="J156" s="174">
        <f>BK156</f>
        <v>0</v>
      </c>
      <c r="K156" s="170"/>
      <c r="L156" s="175"/>
      <c r="M156" s="176"/>
      <c r="N156" s="177"/>
      <c r="O156" s="177"/>
      <c r="P156" s="178">
        <f>SUM(P157:P176)</f>
        <v>0</v>
      </c>
      <c r="Q156" s="177"/>
      <c r="R156" s="178">
        <f>SUM(R157:R176)</f>
        <v>0</v>
      </c>
      <c r="S156" s="177"/>
      <c r="T156" s="179">
        <f>SUM(T157:T176)</f>
        <v>0</v>
      </c>
      <c r="AR156" s="180" t="s">
        <v>81</v>
      </c>
      <c r="AT156" s="181" t="s">
        <v>72</v>
      </c>
      <c r="AU156" s="181" t="s">
        <v>73</v>
      </c>
      <c r="AY156" s="180" t="s">
        <v>127</v>
      </c>
      <c r="BK156" s="182">
        <f>SUM(BK157:BK176)</f>
        <v>0</v>
      </c>
    </row>
    <row r="157" spans="1:65" s="2" customFormat="1" ht="21.75" customHeight="1">
      <c r="A157" s="32"/>
      <c r="B157" s="33"/>
      <c r="C157" s="197" t="s">
        <v>371</v>
      </c>
      <c r="D157" s="197" t="s">
        <v>169</v>
      </c>
      <c r="E157" s="198" t="s">
        <v>372</v>
      </c>
      <c r="F157" s="199" t="s">
        <v>373</v>
      </c>
      <c r="G157" s="200" t="s">
        <v>183</v>
      </c>
      <c r="H157" s="201">
        <v>1</v>
      </c>
      <c r="I157" s="202"/>
      <c r="J157" s="203">
        <f>ROUND(I157*H157,2)</f>
        <v>0</v>
      </c>
      <c r="K157" s="199" t="s">
        <v>132</v>
      </c>
      <c r="L157" s="37"/>
      <c r="M157" s="204" t="s">
        <v>19</v>
      </c>
      <c r="N157" s="205" t="s">
        <v>44</v>
      </c>
      <c r="O157" s="62"/>
      <c r="P157" s="193">
        <f>O157*H157</f>
        <v>0</v>
      </c>
      <c r="Q157" s="193">
        <v>0</v>
      </c>
      <c r="R157" s="193">
        <f>Q157*H157</f>
        <v>0</v>
      </c>
      <c r="S157" s="193">
        <v>0</v>
      </c>
      <c r="T157" s="194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95" t="s">
        <v>134</v>
      </c>
      <c r="AT157" s="195" t="s">
        <v>169</v>
      </c>
      <c r="AU157" s="195" t="s">
        <v>81</v>
      </c>
      <c r="AY157" s="15" t="s">
        <v>127</v>
      </c>
      <c r="BE157" s="196">
        <f>IF(N157="základní",J157,0)</f>
        <v>0</v>
      </c>
      <c r="BF157" s="196">
        <f>IF(N157="snížená",J157,0)</f>
        <v>0</v>
      </c>
      <c r="BG157" s="196">
        <f>IF(N157="zákl. přenesená",J157,0)</f>
        <v>0</v>
      </c>
      <c r="BH157" s="196">
        <f>IF(N157="sníž. přenesená",J157,0)</f>
        <v>0</v>
      </c>
      <c r="BI157" s="196">
        <f>IF(N157="nulová",J157,0)</f>
        <v>0</v>
      </c>
      <c r="BJ157" s="15" t="s">
        <v>81</v>
      </c>
      <c r="BK157" s="196">
        <f>ROUND(I157*H157,2)</f>
        <v>0</v>
      </c>
      <c r="BL157" s="15" t="s">
        <v>134</v>
      </c>
      <c r="BM157" s="195" t="s">
        <v>374</v>
      </c>
    </row>
    <row r="158" spans="1:65" s="2" customFormat="1" ht="21.75" customHeight="1">
      <c r="A158" s="32"/>
      <c r="B158" s="33"/>
      <c r="C158" s="183" t="s">
        <v>375</v>
      </c>
      <c r="D158" s="183" t="s">
        <v>128</v>
      </c>
      <c r="E158" s="184" t="s">
        <v>376</v>
      </c>
      <c r="F158" s="185" t="s">
        <v>377</v>
      </c>
      <c r="G158" s="186" t="s">
        <v>183</v>
      </c>
      <c r="H158" s="187">
        <v>1</v>
      </c>
      <c r="I158" s="188"/>
      <c r="J158" s="189">
        <f>ROUND(I158*H158,2)</f>
        <v>0</v>
      </c>
      <c r="K158" s="185" t="s">
        <v>132</v>
      </c>
      <c r="L158" s="190"/>
      <c r="M158" s="191" t="s">
        <v>19</v>
      </c>
      <c r="N158" s="192" t="s">
        <v>44</v>
      </c>
      <c r="O158" s="62"/>
      <c r="P158" s="193">
        <f>O158*H158</f>
        <v>0</v>
      </c>
      <c r="Q158" s="193">
        <v>0</v>
      </c>
      <c r="R158" s="193">
        <f>Q158*H158</f>
        <v>0</v>
      </c>
      <c r="S158" s="193">
        <v>0</v>
      </c>
      <c r="T158" s="194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95" t="s">
        <v>150</v>
      </c>
      <c r="AT158" s="195" t="s">
        <v>128</v>
      </c>
      <c r="AU158" s="195" t="s">
        <v>81</v>
      </c>
      <c r="AY158" s="15" t="s">
        <v>127</v>
      </c>
      <c r="BE158" s="196">
        <f>IF(N158="základní",J158,0)</f>
        <v>0</v>
      </c>
      <c r="BF158" s="196">
        <f>IF(N158="snížená",J158,0)</f>
        <v>0</v>
      </c>
      <c r="BG158" s="196">
        <f>IF(N158="zákl. přenesená",J158,0)</f>
        <v>0</v>
      </c>
      <c r="BH158" s="196">
        <f>IF(N158="sníž. přenesená",J158,0)</f>
        <v>0</v>
      </c>
      <c r="BI158" s="196">
        <f>IF(N158="nulová",J158,0)</f>
        <v>0</v>
      </c>
      <c r="BJ158" s="15" t="s">
        <v>81</v>
      </c>
      <c r="BK158" s="196">
        <f>ROUND(I158*H158,2)</f>
        <v>0</v>
      </c>
      <c r="BL158" s="15" t="s">
        <v>150</v>
      </c>
      <c r="BM158" s="195" t="s">
        <v>378</v>
      </c>
    </row>
    <row r="159" spans="1:65" s="2" customFormat="1" ht="21.75" customHeight="1">
      <c r="A159" s="32"/>
      <c r="B159" s="33"/>
      <c r="C159" s="183" t="s">
        <v>379</v>
      </c>
      <c r="D159" s="183" t="s">
        <v>128</v>
      </c>
      <c r="E159" s="184" t="s">
        <v>380</v>
      </c>
      <c r="F159" s="185" t="s">
        <v>381</v>
      </c>
      <c r="G159" s="186" t="s">
        <v>183</v>
      </c>
      <c r="H159" s="187">
        <v>1</v>
      </c>
      <c r="I159" s="188"/>
      <c r="J159" s="189">
        <f>ROUND(I159*H159,2)</f>
        <v>0</v>
      </c>
      <c r="K159" s="185" t="s">
        <v>132</v>
      </c>
      <c r="L159" s="190"/>
      <c r="M159" s="191" t="s">
        <v>19</v>
      </c>
      <c r="N159" s="192" t="s">
        <v>44</v>
      </c>
      <c r="O159" s="62"/>
      <c r="P159" s="193">
        <f>O159*H159</f>
        <v>0</v>
      </c>
      <c r="Q159" s="193">
        <v>0</v>
      </c>
      <c r="R159" s="193">
        <f>Q159*H159</f>
        <v>0</v>
      </c>
      <c r="S159" s="193">
        <v>0</v>
      </c>
      <c r="T159" s="194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95" t="s">
        <v>150</v>
      </c>
      <c r="AT159" s="195" t="s">
        <v>128</v>
      </c>
      <c r="AU159" s="195" t="s">
        <v>81</v>
      </c>
      <c r="AY159" s="15" t="s">
        <v>127</v>
      </c>
      <c r="BE159" s="196">
        <f>IF(N159="základní",J159,0)</f>
        <v>0</v>
      </c>
      <c r="BF159" s="196">
        <f>IF(N159="snížená",J159,0)</f>
        <v>0</v>
      </c>
      <c r="BG159" s="196">
        <f>IF(N159="zákl. přenesená",J159,0)</f>
        <v>0</v>
      </c>
      <c r="BH159" s="196">
        <f>IF(N159="sníž. přenesená",J159,0)</f>
        <v>0</v>
      </c>
      <c r="BI159" s="196">
        <f>IF(N159="nulová",J159,0)</f>
        <v>0</v>
      </c>
      <c r="BJ159" s="15" t="s">
        <v>81</v>
      </c>
      <c r="BK159" s="196">
        <f>ROUND(I159*H159,2)</f>
        <v>0</v>
      </c>
      <c r="BL159" s="15" t="s">
        <v>150</v>
      </c>
      <c r="BM159" s="195" t="s">
        <v>382</v>
      </c>
    </row>
    <row r="160" spans="1:65" s="2" customFormat="1" ht="19.5">
      <c r="A160" s="32"/>
      <c r="B160" s="33"/>
      <c r="C160" s="34"/>
      <c r="D160" s="208" t="s">
        <v>262</v>
      </c>
      <c r="E160" s="34"/>
      <c r="F160" s="209" t="s">
        <v>383</v>
      </c>
      <c r="G160" s="34"/>
      <c r="H160" s="34"/>
      <c r="I160" s="106"/>
      <c r="J160" s="34"/>
      <c r="K160" s="34"/>
      <c r="L160" s="37"/>
      <c r="M160" s="210"/>
      <c r="N160" s="211"/>
      <c r="O160" s="62"/>
      <c r="P160" s="62"/>
      <c r="Q160" s="62"/>
      <c r="R160" s="62"/>
      <c r="S160" s="62"/>
      <c r="T160" s="63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5" t="s">
        <v>262</v>
      </c>
      <c r="AU160" s="15" t="s">
        <v>81</v>
      </c>
    </row>
    <row r="161" spans="1:65" s="2" customFormat="1" ht="21.75" customHeight="1">
      <c r="A161" s="32"/>
      <c r="B161" s="33"/>
      <c r="C161" s="183" t="s">
        <v>384</v>
      </c>
      <c r="D161" s="183" t="s">
        <v>128</v>
      </c>
      <c r="E161" s="184" t="s">
        <v>385</v>
      </c>
      <c r="F161" s="185" t="s">
        <v>386</v>
      </c>
      <c r="G161" s="186" t="s">
        <v>183</v>
      </c>
      <c r="H161" s="187">
        <v>1</v>
      </c>
      <c r="I161" s="188"/>
      <c r="J161" s="189">
        <f>ROUND(I161*H161,2)</f>
        <v>0</v>
      </c>
      <c r="K161" s="185" t="s">
        <v>132</v>
      </c>
      <c r="L161" s="190"/>
      <c r="M161" s="191" t="s">
        <v>19</v>
      </c>
      <c r="N161" s="192" t="s">
        <v>44</v>
      </c>
      <c r="O161" s="62"/>
      <c r="P161" s="193">
        <f>O161*H161</f>
        <v>0</v>
      </c>
      <c r="Q161" s="193">
        <v>0</v>
      </c>
      <c r="R161" s="193">
        <f>Q161*H161</f>
        <v>0</v>
      </c>
      <c r="S161" s="193">
        <v>0</v>
      </c>
      <c r="T161" s="194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95" t="s">
        <v>83</v>
      </c>
      <c r="AT161" s="195" t="s">
        <v>128</v>
      </c>
      <c r="AU161" s="195" t="s">
        <v>81</v>
      </c>
      <c r="AY161" s="15" t="s">
        <v>127</v>
      </c>
      <c r="BE161" s="196">
        <f>IF(N161="základní",J161,0)</f>
        <v>0</v>
      </c>
      <c r="BF161" s="196">
        <f>IF(N161="snížená",J161,0)</f>
        <v>0</v>
      </c>
      <c r="BG161" s="196">
        <f>IF(N161="zákl. přenesená",J161,0)</f>
        <v>0</v>
      </c>
      <c r="BH161" s="196">
        <f>IF(N161="sníž. přenesená",J161,0)</f>
        <v>0</v>
      </c>
      <c r="BI161" s="196">
        <f>IF(N161="nulová",J161,0)</f>
        <v>0</v>
      </c>
      <c r="BJ161" s="15" t="s">
        <v>81</v>
      </c>
      <c r="BK161" s="196">
        <f>ROUND(I161*H161,2)</f>
        <v>0</v>
      </c>
      <c r="BL161" s="15" t="s">
        <v>81</v>
      </c>
      <c r="BM161" s="195" t="s">
        <v>387</v>
      </c>
    </row>
    <row r="162" spans="1:65" s="2" customFormat="1" ht="21.75" customHeight="1">
      <c r="A162" s="32"/>
      <c r="B162" s="33"/>
      <c r="C162" s="183" t="s">
        <v>388</v>
      </c>
      <c r="D162" s="183" t="s">
        <v>128</v>
      </c>
      <c r="E162" s="184" t="s">
        <v>389</v>
      </c>
      <c r="F162" s="185" t="s">
        <v>390</v>
      </c>
      <c r="G162" s="186" t="s">
        <v>183</v>
      </c>
      <c r="H162" s="187">
        <v>1</v>
      </c>
      <c r="I162" s="188"/>
      <c r="J162" s="189">
        <f>ROUND(I162*H162,2)</f>
        <v>0</v>
      </c>
      <c r="K162" s="185" t="s">
        <v>132</v>
      </c>
      <c r="L162" s="190"/>
      <c r="M162" s="191" t="s">
        <v>19</v>
      </c>
      <c r="N162" s="192" t="s">
        <v>44</v>
      </c>
      <c r="O162" s="62"/>
      <c r="P162" s="193">
        <f>O162*H162</f>
        <v>0</v>
      </c>
      <c r="Q162" s="193">
        <v>0</v>
      </c>
      <c r="R162" s="193">
        <f>Q162*H162</f>
        <v>0</v>
      </c>
      <c r="S162" s="193">
        <v>0</v>
      </c>
      <c r="T162" s="194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95" t="s">
        <v>83</v>
      </c>
      <c r="AT162" s="195" t="s">
        <v>128</v>
      </c>
      <c r="AU162" s="195" t="s">
        <v>81</v>
      </c>
      <c r="AY162" s="15" t="s">
        <v>127</v>
      </c>
      <c r="BE162" s="196">
        <f>IF(N162="základní",J162,0)</f>
        <v>0</v>
      </c>
      <c r="BF162" s="196">
        <f>IF(N162="snížená",J162,0)</f>
        <v>0</v>
      </c>
      <c r="BG162" s="196">
        <f>IF(N162="zákl. přenesená",J162,0)</f>
        <v>0</v>
      </c>
      <c r="BH162" s="196">
        <f>IF(N162="sníž. přenesená",J162,0)</f>
        <v>0</v>
      </c>
      <c r="BI162" s="196">
        <f>IF(N162="nulová",J162,0)</f>
        <v>0</v>
      </c>
      <c r="BJ162" s="15" t="s">
        <v>81</v>
      </c>
      <c r="BK162" s="196">
        <f>ROUND(I162*H162,2)</f>
        <v>0</v>
      </c>
      <c r="BL162" s="15" t="s">
        <v>81</v>
      </c>
      <c r="BM162" s="195" t="s">
        <v>391</v>
      </c>
    </row>
    <row r="163" spans="1:65" s="2" customFormat="1" ht="21.75" customHeight="1">
      <c r="A163" s="32"/>
      <c r="B163" s="33"/>
      <c r="C163" s="183" t="s">
        <v>392</v>
      </c>
      <c r="D163" s="183" t="s">
        <v>128</v>
      </c>
      <c r="E163" s="184" t="s">
        <v>393</v>
      </c>
      <c r="F163" s="185" t="s">
        <v>394</v>
      </c>
      <c r="G163" s="186" t="s">
        <v>183</v>
      </c>
      <c r="H163" s="187">
        <v>1</v>
      </c>
      <c r="I163" s="188"/>
      <c r="J163" s="189">
        <f>ROUND(I163*H163,2)</f>
        <v>0</v>
      </c>
      <c r="K163" s="185" t="s">
        <v>132</v>
      </c>
      <c r="L163" s="190"/>
      <c r="M163" s="191" t="s">
        <v>19</v>
      </c>
      <c r="N163" s="192" t="s">
        <v>44</v>
      </c>
      <c r="O163" s="62"/>
      <c r="P163" s="193">
        <f>O163*H163</f>
        <v>0</v>
      </c>
      <c r="Q163" s="193">
        <v>0</v>
      </c>
      <c r="R163" s="193">
        <f>Q163*H163</f>
        <v>0</v>
      </c>
      <c r="S163" s="193">
        <v>0</v>
      </c>
      <c r="T163" s="194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95" t="s">
        <v>83</v>
      </c>
      <c r="AT163" s="195" t="s">
        <v>128</v>
      </c>
      <c r="AU163" s="195" t="s">
        <v>81</v>
      </c>
      <c r="AY163" s="15" t="s">
        <v>127</v>
      </c>
      <c r="BE163" s="196">
        <f>IF(N163="základní",J163,0)</f>
        <v>0</v>
      </c>
      <c r="BF163" s="196">
        <f>IF(N163="snížená",J163,0)</f>
        <v>0</v>
      </c>
      <c r="BG163" s="196">
        <f>IF(N163="zákl. přenesená",J163,0)</f>
        <v>0</v>
      </c>
      <c r="BH163" s="196">
        <f>IF(N163="sníž. přenesená",J163,0)</f>
        <v>0</v>
      </c>
      <c r="BI163" s="196">
        <f>IF(N163="nulová",J163,0)</f>
        <v>0</v>
      </c>
      <c r="BJ163" s="15" t="s">
        <v>81</v>
      </c>
      <c r="BK163" s="196">
        <f>ROUND(I163*H163,2)</f>
        <v>0</v>
      </c>
      <c r="BL163" s="15" t="s">
        <v>81</v>
      </c>
      <c r="BM163" s="195" t="s">
        <v>395</v>
      </c>
    </row>
    <row r="164" spans="1:65" s="2" customFormat="1" ht="19.5">
      <c r="A164" s="32"/>
      <c r="B164" s="33"/>
      <c r="C164" s="34"/>
      <c r="D164" s="208" t="s">
        <v>262</v>
      </c>
      <c r="E164" s="34"/>
      <c r="F164" s="209" t="s">
        <v>396</v>
      </c>
      <c r="G164" s="34"/>
      <c r="H164" s="34"/>
      <c r="I164" s="106"/>
      <c r="J164" s="34"/>
      <c r="K164" s="34"/>
      <c r="L164" s="37"/>
      <c r="M164" s="210"/>
      <c r="N164" s="211"/>
      <c r="O164" s="62"/>
      <c r="P164" s="62"/>
      <c r="Q164" s="62"/>
      <c r="R164" s="62"/>
      <c r="S164" s="62"/>
      <c r="T164" s="63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5" t="s">
        <v>262</v>
      </c>
      <c r="AU164" s="15" t="s">
        <v>81</v>
      </c>
    </row>
    <row r="165" spans="1:65" s="2" customFormat="1" ht="21.75" customHeight="1">
      <c r="A165" s="32"/>
      <c r="B165" s="33"/>
      <c r="C165" s="183" t="s">
        <v>397</v>
      </c>
      <c r="D165" s="183" t="s">
        <v>128</v>
      </c>
      <c r="E165" s="184" t="s">
        <v>398</v>
      </c>
      <c r="F165" s="185" t="s">
        <v>399</v>
      </c>
      <c r="G165" s="186" t="s">
        <v>183</v>
      </c>
      <c r="H165" s="187">
        <v>48</v>
      </c>
      <c r="I165" s="188"/>
      <c r="J165" s="189">
        <f t="shared" ref="J165:J173" si="40">ROUND(I165*H165,2)</f>
        <v>0</v>
      </c>
      <c r="K165" s="185" t="s">
        <v>132</v>
      </c>
      <c r="L165" s="190"/>
      <c r="M165" s="191" t="s">
        <v>19</v>
      </c>
      <c r="N165" s="192" t="s">
        <v>44</v>
      </c>
      <c r="O165" s="62"/>
      <c r="P165" s="193">
        <f t="shared" ref="P165:P173" si="41">O165*H165</f>
        <v>0</v>
      </c>
      <c r="Q165" s="193">
        <v>0</v>
      </c>
      <c r="R165" s="193">
        <f t="shared" ref="R165:R173" si="42">Q165*H165</f>
        <v>0</v>
      </c>
      <c r="S165" s="193">
        <v>0</v>
      </c>
      <c r="T165" s="194">
        <f t="shared" ref="T165:T173" si="43"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95" t="s">
        <v>83</v>
      </c>
      <c r="AT165" s="195" t="s">
        <v>128</v>
      </c>
      <c r="AU165" s="195" t="s">
        <v>81</v>
      </c>
      <c r="AY165" s="15" t="s">
        <v>127</v>
      </c>
      <c r="BE165" s="196">
        <f t="shared" ref="BE165:BE173" si="44">IF(N165="základní",J165,0)</f>
        <v>0</v>
      </c>
      <c r="BF165" s="196">
        <f t="shared" ref="BF165:BF173" si="45">IF(N165="snížená",J165,0)</f>
        <v>0</v>
      </c>
      <c r="BG165" s="196">
        <f t="shared" ref="BG165:BG173" si="46">IF(N165="zákl. přenesená",J165,0)</f>
        <v>0</v>
      </c>
      <c r="BH165" s="196">
        <f t="shared" ref="BH165:BH173" si="47">IF(N165="sníž. přenesená",J165,0)</f>
        <v>0</v>
      </c>
      <c r="BI165" s="196">
        <f t="shared" ref="BI165:BI173" si="48">IF(N165="nulová",J165,0)</f>
        <v>0</v>
      </c>
      <c r="BJ165" s="15" t="s">
        <v>81</v>
      </c>
      <c r="BK165" s="196">
        <f t="shared" ref="BK165:BK173" si="49">ROUND(I165*H165,2)</f>
        <v>0</v>
      </c>
      <c r="BL165" s="15" t="s">
        <v>81</v>
      </c>
      <c r="BM165" s="195" t="s">
        <v>400</v>
      </c>
    </row>
    <row r="166" spans="1:65" s="2" customFormat="1" ht="21.75" customHeight="1">
      <c r="A166" s="32"/>
      <c r="B166" s="33"/>
      <c r="C166" s="183" t="s">
        <v>401</v>
      </c>
      <c r="D166" s="183" t="s">
        <v>128</v>
      </c>
      <c r="E166" s="184" t="s">
        <v>402</v>
      </c>
      <c r="F166" s="185" t="s">
        <v>403</v>
      </c>
      <c r="G166" s="186" t="s">
        <v>183</v>
      </c>
      <c r="H166" s="187">
        <v>1</v>
      </c>
      <c r="I166" s="188"/>
      <c r="J166" s="189">
        <f t="shared" si="40"/>
        <v>0</v>
      </c>
      <c r="K166" s="185" t="s">
        <v>132</v>
      </c>
      <c r="L166" s="190"/>
      <c r="M166" s="191" t="s">
        <v>19</v>
      </c>
      <c r="N166" s="192" t="s">
        <v>44</v>
      </c>
      <c r="O166" s="62"/>
      <c r="P166" s="193">
        <f t="shared" si="41"/>
        <v>0</v>
      </c>
      <c r="Q166" s="193">
        <v>0</v>
      </c>
      <c r="R166" s="193">
        <f t="shared" si="42"/>
        <v>0</v>
      </c>
      <c r="S166" s="193">
        <v>0</v>
      </c>
      <c r="T166" s="194">
        <f t="shared" si="43"/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95" t="s">
        <v>133</v>
      </c>
      <c r="AT166" s="195" t="s">
        <v>128</v>
      </c>
      <c r="AU166" s="195" t="s">
        <v>81</v>
      </c>
      <c r="AY166" s="15" t="s">
        <v>127</v>
      </c>
      <c r="BE166" s="196">
        <f t="shared" si="44"/>
        <v>0</v>
      </c>
      <c r="BF166" s="196">
        <f t="shared" si="45"/>
        <v>0</v>
      </c>
      <c r="BG166" s="196">
        <f t="shared" si="46"/>
        <v>0</v>
      </c>
      <c r="BH166" s="196">
        <f t="shared" si="47"/>
        <v>0</v>
      </c>
      <c r="BI166" s="196">
        <f t="shared" si="48"/>
        <v>0</v>
      </c>
      <c r="BJ166" s="15" t="s">
        <v>81</v>
      </c>
      <c r="BK166" s="196">
        <f t="shared" si="49"/>
        <v>0</v>
      </c>
      <c r="BL166" s="15" t="s">
        <v>134</v>
      </c>
      <c r="BM166" s="195" t="s">
        <v>404</v>
      </c>
    </row>
    <row r="167" spans="1:65" s="2" customFormat="1" ht="21.75" customHeight="1">
      <c r="A167" s="32"/>
      <c r="B167" s="33"/>
      <c r="C167" s="183" t="s">
        <v>405</v>
      </c>
      <c r="D167" s="183" t="s">
        <v>128</v>
      </c>
      <c r="E167" s="184" t="s">
        <v>406</v>
      </c>
      <c r="F167" s="185" t="s">
        <v>407</v>
      </c>
      <c r="G167" s="186" t="s">
        <v>183</v>
      </c>
      <c r="H167" s="187">
        <v>1</v>
      </c>
      <c r="I167" s="188"/>
      <c r="J167" s="189">
        <f t="shared" si="40"/>
        <v>0</v>
      </c>
      <c r="K167" s="185" t="s">
        <v>132</v>
      </c>
      <c r="L167" s="190"/>
      <c r="M167" s="191" t="s">
        <v>19</v>
      </c>
      <c r="N167" s="192" t="s">
        <v>44</v>
      </c>
      <c r="O167" s="62"/>
      <c r="P167" s="193">
        <f t="shared" si="41"/>
        <v>0</v>
      </c>
      <c r="Q167" s="193">
        <v>0</v>
      </c>
      <c r="R167" s="193">
        <f t="shared" si="42"/>
        <v>0</v>
      </c>
      <c r="S167" s="193">
        <v>0</v>
      </c>
      <c r="T167" s="194">
        <f t="shared" si="43"/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95" t="s">
        <v>133</v>
      </c>
      <c r="AT167" s="195" t="s">
        <v>128</v>
      </c>
      <c r="AU167" s="195" t="s">
        <v>81</v>
      </c>
      <c r="AY167" s="15" t="s">
        <v>127</v>
      </c>
      <c r="BE167" s="196">
        <f t="shared" si="44"/>
        <v>0</v>
      </c>
      <c r="BF167" s="196">
        <f t="shared" si="45"/>
        <v>0</v>
      </c>
      <c r="BG167" s="196">
        <f t="shared" si="46"/>
        <v>0</v>
      </c>
      <c r="BH167" s="196">
        <f t="shared" si="47"/>
        <v>0</v>
      </c>
      <c r="BI167" s="196">
        <f t="shared" si="48"/>
        <v>0</v>
      </c>
      <c r="BJ167" s="15" t="s">
        <v>81</v>
      </c>
      <c r="BK167" s="196">
        <f t="shared" si="49"/>
        <v>0</v>
      </c>
      <c r="BL167" s="15" t="s">
        <v>134</v>
      </c>
      <c r="BM167" s="195" t="s">
        <v>408</v>
      </c>
    </row>
    <row r="168" spans="1:65" s="2" customFormat="1" ht="21.75" customHeight="1">
      <c r="A168" s="32"/>
      <c r="B168" s="33"/>
      <c r="C168" s="183" t="s">
        <v>409</v>
      </c>
      <c r="D168" s="183" t="s">
        <v>128</v>
      </c>
      <c r="E168" s="184" t="s">
        <v>410</v>
      </c>
      <c r="F168" s="185" t="s">
        <v>411</v>
      </c>
      <c r="G168" s="186" t="s">
        <v>183</v>
      </c>
      <c r="H168" s="187">
        <v>2</v>
      </c>
      <c r="I168" s="188"/>
      <c r="J168" s="189">
        <f t="shared" si="40"/>
        <v>0</v>
      </c>
      <c r="K168" s="185" t="s">
        <v>132</v>
      </c>
      <c r="L168" s="190"/>
      <c r="M168" s="191" t="s">
        <v>19</v>
      </c>
      <c r="N168" s="192" t="s">
        <v>44</v>
      </c>
      <c r="O168" s="62"/>
      <c r="P168" s="193">
        <f t="shared" si="41"/>
        <v>0</v>
      </c>
      <c r="Q168" s="193">
        <v>0</v>
      </c>
      <c r="R168" s="193">
        <f t="shared" si="42"/>
        <v>0</v>
      </c>
      <c r="S168" s="193">
        <v>0</v>
      </c>
      <c r="T168" s="194">
        <f t="shared" si="43"/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95" t="s">
        <v>133</v>
      </c>
      <c r="AT168" s="195" t="s">
        <v>128</v>
      </c>
      <c r="AU168" s="195" t="s">
        <v>81</v>
      </c>
      <c r="AY168" s="15" t="s">
        <v>127</v>
      </c>
      <c r="BE168" s="196">
        <f t="shared" si="44"/>
        <v>0</v>
      </c>
      <c r="BF168" s="196">
        <f t="shared" si="45"/>
        <v>0</v>
      </c>
      <c r="BG168" s="196">
        <f t="shared" si="46"/>
        <v>0</v>
      </c>
      <c r="BH168" s="196">
        <f t="shared" si="47"/>
        <v>0</v>
      </c>
      <c r="BI168" s="196">
        <f t="shared" si="48"/>
        <v>0</v>
      </c>
      <c r="BJ168" s="15" t="s">
        <v>81</v>
      </c>
      <c r="BK168" s="196">
        <f t="shared" si="49"/>
        <v>0</v>
      </c>
      <c r="BL168" s="15" t="s">
        <v>134</v>
      </c>
      <c r="BM168" s="195" t="s">
        <v>412</v>
      </c>
    </row>
    <row r="169" spans="1:65" s="2" customFormat="1" ht="21.75" customHeight="1">
      <c r="A169" s="32"/>
      <c r="B169" s="33"/>
      <c r="C169" s="183" t="s">
        <v>413</v>
      </c>
      <c r="D169" s="183" t="s">
        <v>128</v>
      </c>
      <c r="E169" s="184" t="s">
        <v>414</v>
      </c>
      <c r="F169" s="185" t="s">
        <v>415</v>
      </c>
      <c r="G169" s="186" t="s">
        <v>183</v>
      </c>
      <c r="H169" s="187">
        <v>4</v>
      </c>
      <c r="I169" s="188"/>
      <c r="J169" s="189">
        <f t="shared" si="40"/>
        <v>0</v>
      </c>
      <c r="K169" s="185" t="s">
        <v>132</v>
      </c>
      <c r="L169" s="190"/>
      <c r="M169" s="191" t="s">
        <v>19</v>
      </c>
      <c r="N169" s="192" t="s">
        <v>44</v>
      </c>
      <c r="O169" s="62"/>
      <c r="P169" s="193">
        <f t="shared" si="41"/>
        <v>0</v>
      </c>
      <c r="Q169" s="193">
        <v>0</v>
      </c>
      <c r="R169" s="193">
        <f t="shared" si="42"/>
        <v>0</v>
      </c>
      <c r="S169" s="193">
        <v>0</v>
      </c>
      <c r="T169" s="194">
        <f t="shared" si="43"/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95" t="s">
        <v>133</v>
      </c>
      <c r="AT169" s="195" t="s">
        <v>128</v>
      </c>
      <c r="AU169" s="195" t="s">
        <v>81</v>
      </c>
      <c r="AY169" s="15" t="s">
        <v>127</v>
      </c>
      <c r="BE169" s="196">
        <f t="shared" si="44"/>
        <v>0</v>
      </c>
      <c r="BF169" s="196">
        <f t="shared" si="45"/>
        <v>0</v>
      </c>
      <c r="BG169" s="196">
        <f t="shared" si="46"/>
        <v>0</v>
      </c>
      <c r="BH169" s="196">
        <f t="shared" si="47"/>
        <v>0</v>
      </c>
      <c r="BI169" s="196">
        <f t="shared" si="48"/>
        <v>0</v>
      </c>
      <c r="BJ169" s="15" t="s">
        <v>81</v>
      </c>
      <c r="BK169" s="196">
        <f t="shared" si="49"/>
        <v>0</v>
      </c>
      <c r="BL169" s="15" t="s">
        <v>134</v>
      </c>
      <c r="BM169" s="195" t="s">
        <v>416</v>
      </c>
    </row>
    <row r="170" spans="1:65" s="2" customFormat="1" ht="21.75" customHeight="1">
      <c r="A170" s="32"/>
      <c r="B170" s="33"/>
      <c r="C170" s="183" t="s">
        <v>417</v>
      </c>
      <c r="D170" s="183" t="s">
        <v>128</v>
      </c>
      <c r="E170" s="184" t="s">
        <v>418</v>
      </c>
      <c r="F170" s="185" t="s">
        <v>419</v>
      </c>
      <c r="G170" s="186" t="s">
        <v>183</v>
      </c>
      <c r="H170" s="187">
        <v>6</v>
      </c>
      <c r="I170" s="188"/>
      <c r="J170" s="189">
        <f t="shared" si="40"/>
        <v>0</v>
      </c>
      <c r="K170" s="185" t="s">
        <v>132</v>
      </c>
      <c r="L170" s="190"/>
      <c r="M170" s="191" t="s">
        <v>19</v>
      </c>
      <c r="N170" s="192" t="s">
        <v>44</v>
      </c>
      <c r="O170" s="62"/>
      <c r="P170" s="193">
        <f t="shared" si="41"/>
        <v>0</v>
      </c>
      <c r="Q170" s="193">
        <v>0</v>
      </c>
      <c r="R170" s="193">
        <f t="shared" si="42"/>
        <v>0</v>
      </c>
      <c r="S170" s="193">
        <v>0</v>
      </c>
      <c r="T170" s="194">
        <f t="shared" si="43"/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95" t="s">
        <v>133</v>
      </c>
      <c r="AT170" s="195" t="s">
        <v>128</v>
      </c>
      <c r="AU170" s="195" t="s">
        <v>81</v>
      </c>
      <c r="AY170" s="15" t="s">
        <v>127</v>
      </c>
      <c r="BE170" s="196">
        <f t="shared" si="44"/>
        <v>0</v>
      </c>
      <c r="BF170" s="196">
        <f t="shared" si="45"/>
        <v>0</v>
      </c>
      <c r="BG170" s="196">
        <f t="shared" si="46"/>
        <v>0</v>
      </c>
      <c r="BH170" s="196">
        <f t="shared" si="47"/>
        <v>0</v>
      </c>
      <c r="BI170" s="196">
        <f t="shared" si="48"/>
        <v>0</v>
      </c>
      <c r="BJ170" s="15" t="s">
        <v>81</v>
      </c>
      <c r="BK170" s="196">
        <f t="shared" si="49"/>
        <v>0</v>
      </c>
      <c r="BL170" s="15" t="s">
        <v>134</v>
      </c>
      <c r="BM170" s="195" t="s">
        <v>420</v>
      </c>
    </row>
    <row r="171" spans="1:65" s="2" customFormat="1" ht="21.75" customHeight="1">
      <c r="A171" s="32"/>
      <c r="B171" s="33"/>
      <c r="C171" s="183" t="s">
        <v>421</v>
      </c>
      <c r="D171" s="183" t="s">
        <v>128</v>
      </c>
      <c r="E171" s="184" t="s">
        <v>422</v>
      </c>
      <c r="F171" s="185" t="s">
        <v>423</v>
      </c>
      <c r="G171" s="186" t="s">
        <v>183</v>
      </c>
      <c r="H171" s="187">
        <v>1</v>
      </c>
      <c r="I171" s="188"/>
      <c r="J171" s="189">
        <f t="shared" si="40"/>
        <v>0</v>
      </c>
      <c r="K171" s="185" t="s">
        <v>132</v>
      </c>
      <c r="L171" s="190"/>
      <c r="M171" s="191" t="s">
        <v>19</v>
      </c>
      <c r="N171" s="192" t="s">
        <v>44</v>
      </c>
      <c r="O171" s="62"/>
      <c r="P171" s="193">
        <f t="shared" si="41"/>
        <v>0</v>
      </c>
      <c r="Q171" s="193">
        <v>0</v>
      </c>
      <c r="R171" s="193">
        <f t="shared" si="42"/>
        <v>0</v>
      </c>
      <c r="S171" s="193">
        <v>0</v>
      </c>
      <c r="T171" s="194">
        <f t="shared" si="43"/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95" t="s">
        <v>150</v>
      </c>
      <c r="AT171" s="195" t="s">
        <v>128</v>
      </c>
      <c r="AU171" s="195" t="s">
        <v>81</v>
      </c>
      <c r="AY171" s="15" t="s">
        <v>127</v>
      </c>
      <c r="BE171" s="196">
        <f t="shared" si="44"/>
        <v>0</v>
      </c>
      <c r="BF171" s="196">
        <f t="shared" si="45"/>
        <v>0</v>
      </c>
      <c r="BG171" s="196">
        <f t="shared" si="46"/>
        <v>0</v>
      </c>
      <c r="BH171" s="196">
        <f t="shared" si="47"/>
        <v>0</v>
      </c>
      <c r="BI171" s="196">
        <f t="shared" si="48"/>
        <v>0</v>
      </c>
      <c r="BJ171" s="15" t="s">
        <v>81</v>
      </c>
      <c r="BK171" s="196">
        <f t="shared" si="49"/>
        <v>0</v>
      </c>
      <c r="BL171" s="15" t="s">
        <v>150</v>
      </c>
      <c r="BM171" s="195" t="s">
        <v>424</v>
      </c>
    </row>
    <row r="172" spans="1:65" s="2" customFormat="1" ht="21.75" customHeight="1">
      <c r="A172" s="32"/>
      <c r="B172" s="33"/>
      <c r="C172" s="183" t="s">
        <v>425</v>
      </c>
      <c r="D172" s="183" t="s">
        <v>128</v>
      </c>
      <c r="E172" s="184" t="s">
        <v>426</v>
      </c>
      <c r="F172" s="185" t="s">
        <v>427</v>
      </c>
      <c r="G172" s="186" t="s">
        <v>183</v>
      </c>
      <c r="H172" s="187">
        <v>2</v>
      </c>
      <c r="I172" s="188"/>
      <c r="J172" s="189">
        <f t="shared" si="40"/>
        <v>0</v>
      </c>
      <c r="K172" s="185" t="s">
        <v>132</v>
      </c>
      <c r="L172" s="190"/>
      <c r="M172" s="191" t="s">
        <v>19</v>
      </c>
      <c r="N172" s="192" t="s">
        <v>44</v>
      </c>
      <c r="O172" s="62"/>
      <c r="P172" s="193">
        <f t="shared" si="41"/>
        <v>0</v>
      </c>
      <c r="Q172" s="193">
        <v>0</v>
      </c>
      <c r="R172" s="193">
        <f t="shared" si="42"/>
        <v>0</v>
      </c>
      <c r="S172" s="193">
        <v>0</v>
      </c>
      <c r="T172" s="194">
        <f t="shared" si="43"/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95" t="s">
        <v>133</v>
      </c>
      <c r="AT172" s="195" t="s">
        <v>128</v>
      </c>
      <c r="AU172" s="195" t="s">
        <v>81</v>
      </c>
      <c r="AY172" s="15" t="s">
        <v>127</v>
      </c>
      <c r="BE172" s="196">
        <f t="shared" si="44"/>
        <v>0</v>
      </c>
      <c r="BF172" s="196">
        <f t="shared" si="45"/>
        <v>0</v>
      </c>
      <c r="BG172" s="196">
        <f t="shared" si="46"/>
        <v>0</v>
      </c>
      <c r="BH172" s="196">
        <f t="shared" si="47"/>
        <v>0</v>
      </c>
      <c r="BI172" s="196">
        <f t="shared" si="48"/>
        <v>0</v>
      </c>
      <c r="BJ172" s="15" t="s">
        <v>81</v>
      </c>
      <c r="BK172" s="196">
        <f t="shared" si="49"/>
        <v>0</v>
      </c>
      <c r="BL172" s="15" t="s">
        <v>134</v>
      </c>
      <c r="BM172" s="195" t="s">
        <v>428</v>
      </c>
    </row>
    <row r="173" spans="1:65" s="2" customFormat="1" ht="21.75" customHeight="1">
      <c r="A173" s="32"/>
      <c r="B173" s="33"/>
      <c r="C173" s="183" t="s">
        <v>429</v>
      </c>
      <c r="D173" s="183" t="s">
        <v>128</v>
      </c>
      <c r="E173" s="184" t="s">
        <v>430</v>
      </c>
      <c r="F173" s="185" t="s">
        <v>431</v>
      </c>
      <c r="G173" s="186" t="s">
        <v>183</v>
      </c>
      <c r="H173" s="187">
        <v>1</v>
      </c>
      <c r="I173" s="188"/>
      <c r="J173" s="189">
        <f t="shared" si="40"/>
        <v>0</v>
      </c>
      <c r="K173" s="185" t="s">
        <v>132</v>
      </c>
      <c r="L173" s="190"/>
      <c r="M173" s="191" t="s">
        <v>19</v>
      </c>
      <c r="N173" s="192" t="s">
        <v>44</v>
      </c>
      <c r="O173" s="62"/>
      <c r="P173" s="193">
        <f t="shared" si="41"/>
        <v>0</v>
      </c>
      <c r="Q173" s="193">
        <v>0</v>
      </c>
      <c r="R173" s="193">
        <f t="shared" si="42"/>
        <v>0</v>
      </c>
      <c r="S173" s="193">
        <v>0</v>
      </c>
      <c r="T173" s="194">
        <f t="shared" si="43"/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95" t="s">
        <v>150</v>
      </c>
      <c r="AT173" s="195" t="s">
        <v>128</v>
      </c>
      <c r="AU173" s="195" t="s">
        <v>81</v>
      </c>
      <c r="AY173" s="15" t="s">
        <v>127</v>
      </c>
      <c r="BE173" s="196">
        <f t="shared" si="44"/>
        <v>0</v>
      </c>
      <c r="BF173" s="196">
        <f t="shared" si="45"/>
        <v>0</v>
      </c>
      <c r="BG173" s="196">
        <f t="shared" si="46"/>
        <v>0</v>
      </c>
      <c r="BH173" s="196">
        <f t="shared" si="47"/>
        <v>0</v>
      </c>
      <c r="BI173" s="196">
        <f t="shared" si="48"/>
        <v>0</v>
      </c>
      <c r="BJ173" s="15" t="s">
        <v>81</v>
      </c>
      <c r="BK173" s="196">
        <f t="shared" si="49"/>
        <v>0</v>
      </c>
      <c r="BL173" s="15" t="s">
        <v>150</v>
      </c>
      <c r="BM173" s="195" t="s">
        <v>432</v>
      </c>
    </row>
    <row r="174" spans="1:65" s="2" customFormat="1" ht="19.5">
      <c r="A174" s="32"/>
      <c r="B174" s="33"/>
      <c r="C174" s="34"/>
      <c r="D174" s="208" t="s">
        <v>262</v>
      </c>
      <c r="E174" s="34"/>
      <c r="F174" s="209" t="s">
        <v>433</v>
      </c>
      <c r="G174" s="34"/>
      <c r="H174" s="34"/>
      <c r="I174" s="106"/>
      <c r="J174" s="34"/>
      <c r="K174" s="34"/>
      <c r="L174" s="37"/>
      <c r="M174" s="210"/>
      <c r="N174" s="211"/>
      <c r="O174" s="62"/>
      <c r="P174" s="62"/>
      <c r="Q174" s="62"/>
      <c r="R174" s="62"/>
      <c r="S174" s="62"/>
      <c r="T174" s="63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5" t="s">
        <v>262</v>
      </c>
      <c r="AU174" s="15" t="s">
        <v>81</v>
      </c>
    </row>
    <row r="175" spans="1:65" s="2" customFormat="1" ht="21.75" customHeight="1">
      <c r="A175" s="32"/>
      <c r="B175" s="33"/>
      <c r="C175" s="183" t="s">
        <v>434</v>
      </c>
      <c r="D175" s="183" t="s">
        <v>128</v>
      </c>
      <c r="E175" s="184" t="s">
        <v>435</v>
      </c>
      <c r="F175" s="185" t="s">
        <v>436</v>
      </c>
      <c r="G175" s="186" t="s">
        <v>437</v>
      </c>
      <c r="H175" s="187">
        <v>1</v>
      </c>
      <c r="I175" s="188"/>
      <c r="J175" s="189">
        <f>ROUND(I175*H175,2)</f>
        <v>0</v>
      </c>
      <c r="K175" s="185" t="s">
        <v>132</v>
      </c>
      <c r="L175" s="190"/>
      <c r="M175" s="191" t="s">
        <v>19</v>
      </c>
      <c r="N175" s="192" t="s">
        <v>44</v>
      </c>
      <c r="O175" s="62"/>
      <c r="P175" s="193">
        <f>O175*H175</f>
        <v>0</v>
      </c>
      <c r="Q175" s="193">
        <v>0</v>
      </c>
      <c r="R175" s="193">
        <f>Q175*H175</f>
        <v>0</v>
      </c>
      <c r="S175" s="193">
        <v>0</v>
      </c>
      <c r="T175" s="194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95" t="s">
        <v>83</v>
      </c>
      <c r="AT175" s="195" t="s">
        <v>128</v>
      </c>
      <c r="AU175" s="195" t="s">
        <v>81</v>
      </c>
      <c r="AY175" s="15" t="s">
        <v>127</v>
      </c>
      <c r="BE175" s="196">
        <f>IF(N175="základní",J175,0)</f>
        <v>0</v>
      </c>
      <c r="BF175" s="196">
        <f>IF(N175="snížená",J175,0)</f>
        <v>0</v>
      </c>
      <c r="BG175" s="196">
        <f>IF(N175="zákl. přenesená",J175,0)</f>
        <v>0</v>
      </c>
      <c r="BH175" s="196">
        <f>IF(N175="sníž. přenesená",J175,0)</f>
        <v>0</v>
      </c>
      <c r="BI175" s="196">
        <f>IF(N175="nulová",J175,0)</f>
        <v>0</v>
      </c>
      <c r="BJ175" s="15" t="s">
        <v>81</v>
      </c>
      <c r="BK175" s="196">
        <f>ROUND(I175*H175,2)</f>
        <v>0</v>
      </c>
      <c r="BL175" s="15" t="s">
        <v>81</v>
      </c>
      <c r="BM175" s="195" t="s">
        <v>438</v>
      </c>
    </row>
    <row r="176" spans="1:65" s="2" customFormat="1" ht="21.75" customHeight="1">
      <c r="A176" s="32"/>
      <c r="B176" s="33"/>
      <c r="C176" s="197" t="s">
        <v>439</v>
      </c>
      <c r="D176" s="197" t="s">
        <v>169</v>
      </c>
      <c r="E176" s="198" t="s">
        <v>440</v>
      </c>
      <c r="F176" s="199" t="s">
        <v>441</v>
      </c>
      <c r="G176" s="200" t="s">
        <v>183</v>
      </c>
      <c r="H176" s="201">
        <v>372</v>
      </c>
      <c r="I176" s="202"/>
      <c r="J176" s="203">
        <f>ROUND(I176*H176,2)</f>
        <v>0</v>
      </c>
      <c r="K176" s="199" t="s">
        <v>132</v>
      </c>
      <c r="L176" s="37"/>
      <c r="M176" s="204" t="s">
        <v>19</v>
      </c>
      <c r="N176" s="205" t="s">
        <v>44</v>
      </c>
      <c r="O176" s="62"/>
      <c r="P176" s="193">
        <f>O176*H176</f>
        <v>0</v>
      </c>
      <c r="Q176" s="193">
        <v>0</v>
      </c>
      <c r="R176" s="193">
        <f>Q176*H176</f>
        <v>0</v>
      </c>
      <c r="S176" s="193">
        <v>0</v>
      </c>
      <c r="T176" s="194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95" t="s">
        <v>134</v>
      </c>
      <c r="AT176" s="195" t="s">
        <v>169</v>
      </c>
      <c r="AU176" s="195" t="s">
        <v>81</v>
      </c>
      <c r="AY176" s="15" t="s">
        <v>127</v>
      </c>
      <c r="BE176" s="196">
        <f>IF(N176="základní",J176,0)</f>
        <v>0</v>
      </c>
      <c r="BF176" s="196">
        <f>IF(N176="snížená",J176,0)</f>
        <v>0</v>
      </c>
      <c r="BG176" s="196">
        <f>IF(N176="zákl. přenesená",J176,0)</f>
        <v>0</v>
      </c>
      <c r="BH176" s="196">
        <f>IF(N176="sníž. přenesená",J176,0)</f>
        <v>0</v>
      </c>
      <c r="BI176" s="196">
        <f>IF(N176="nulová",J176,0)</f>
        <v>0</v>
      </c>
      <c r="BJ176" s="15" t="s">
        <v>81</v>
      </c>
      <c r="BK176" s="196">
        <f>ROUND(I176*H176,2)</f>
        <v>0</v>
      </c>
      <c r="BL176" s="15" t="s">
        <v>134</v>
      </c>
      <c r="BM176" s="195" t="s">
        <v>442</v>
      </c>
    </row>
    <row r="177" spans="1:65" s="12" customFormat="1" ht="25.9" customHeight="1">
      <c r="B177" s="169"/>
      <c r="C177" s="170"/>
      <c r="D177" s="171" t="s">
        <v>72</v>
      </c>
      <c r="E177" s="172" t="s">
        <v>443</v>
      </c>
      <c r="F177" s="172" t="s">
        <v>444</v>
      </c>
      <c r="G177" s="170"/>
      <c r="H177" s="170"/>
      <c r="I177" s="173"/>
      <c r="J177" s="174">
        <f>BK177</f>
        <v>0</v>
      </c>
      <c r="K177" s="170"/>
      <c r="L177" s="175"/>
      <c r="M177" s="176"/>
      <c r="N177" s="177"/>
      <c r="O177" s="177"/>
      <c r="P177" s="178">
        <f>SUM(P178:P183)</f>
        <v>0</v>
      </c>
      <c r="Q177" s="177"/>
      <c r="R177" s="178">
        <f>SUM(R178:R183)</f>
        <v>0</v>
      </c>
      <c r="S177" s="177"/>
      <c r="T177" s="179">
        <f>SUM(T178:T183)</f>
        <v>0</v>
      </c>
      <c r="AR177" s="180" t="s">
        <v>81</v>
      </c>
      <c r="AT177" s="181" t="s">
        <v>72</v>
      </c>
      <c r="AU177" s="181" t="s">
        <v>73</v>
      </c>
      <c r="AY177" s="180" t="s">
        <v>127</v>
      </c>
      <c r="BK177" s="182">
        <f>SUM(BK178:BK183)</f>
        <v>0</v>
      </c>
    </row>
    <row r="178" spans="1:65" s="2" customFormat="1" ht="21.75" customHeight="1">
      <c r="A178" s="32"/>
      <c r="B178" s="33"/>
      <c r="C178" s="183" t="s">
        <v>445</v>
      </c>
      <c r="D178" s="183" t="s">
        <v>128</v>
      </c>
      <c r="E178" s="184" t="s">
        <v>446</v>
      </c>
      <c r="F178" s="185" t="s">
        <v>447</v>
      </c>
      <c r="G178" s="186" t="s">
        <v>183</v>
      </c>
      <c r="H178" s="187">
        <v>1</v>
      </c>
      <c r="I178" s="188"/>
      <c r="J178" s="189">
        <f t="shared" ref="J178:J183" si="50">ROUND(I178*H178,2)</f>
        <v>0</v>
      </c>
      <c r="K178" s="185" t="s">
        <v>132</v>
      </c>
      <c r="L178" s="190"/>
      <c r="M178" s="191" t="s">
        <v>19</v>
      </c>
      <c r="N178" s="192" t="s">
        <v>44</v>
      </c>
      <c r="O178" s="62"/>
      <c r="P178" s="193">
        <f t="shared" ref="P178:P183" si="51">O178*H178</f>
        <v>0</v>
      </c>
      <c r="Q178" s="193">
        <v>0</v>
      </c>
      <c r="R178" s="193">
        <f t="shared" ref="R178:R183" si="52">Q178*H178</f>
        <v>0</v>
      </c>
      <c r="S178" s="193">
        <v>0</v>
      </c>
      <c r="T178" s="194">
        <f t="shared" ref="T178:T183" si="53"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95" t="s">
        <v>133</v>
      </c>
      <c r="AT178" s="195" t="s">
        <v>128</v>
      </c>
      <c r="AU178" s="195" t="s">
        <v>81</v>
      </c>
      <c r="AY178" s="15" t="s">
        <v>127</v>
      </c>
      <c r="BE178" s="196">
        <f t="shared" ref="BE178:BE183" si="54">IF(N178="základní",J178,0)</f>
        <v>0</v>
      </c>
      <c r="BF178" s="196">
        <f t="shared" ref="BF178:BF183" si="55">IF(N178="snížená",J178,0)</f>
        <v>0</v>
      </c>
      <c r="BG178" s="196">
        <f t="shared" ref="BG178:BG183" si="56">IF(N178="zákl. přenesená",J178,0)</f>
        <v>0</v>
      </c>
      <c r="BH178" s="196">
        <f t="shared" ref="BH178:BH183" si="57">IF(N178="sníž. přenesená",J178,0)</f>
        <v>0</v>
      </c>
      <c r="BI178" s="196">
        <f t="shared" ref="BI178:BI183" si="58">IF(N178="nulová",J178,0)</f>
        <v>0</v>
      </c>
      <c r="BJ178" s="15" t="s">
        <v>81</v>
      </c>
      <c r="BK178" s="196">
        <f t="shared" ref="BK178:BK183" si="59">ROUND(I178*H178,2)</f>
        <v>0</v>
      </c>
      <c r="BL178" s="15" t="s">
        <v>134</v>
      </c>
      <c r="BM178" s="195" t="s">
        <v>448</v>
      </c>
    </row>
    <row r="179" spans="1:65" s="2" customFormat="1" ht="21.75" customHeight="1">
      <c r="A179" s="32"/>
      <c r="B179" s="33"/>
      <c r="C179" s="183" t="s">
        <v>449</v>
      </c>
      <c r="D179" s="183" t="s">
        <v>128</v>
      </c>
      <c r="E179" s="184" t="s">
        <v>450</v>
      </c>
      <c r="F179" s="185" t="s">
        <v>451</v>
      </c>
      <c r="G179" s="186" t="s">
        <v>183</v>
      </c>
      <c r="H179" s="187">
        <v>2</v>
      </c>
      <c r="I179" s="188"/>
      <c r="J179" s="189">
        <f t="shared" si="50"/>
        <v>0</v>
      </c>
      <c r="K179" s="185" t="s">
        <v>132</v>
      </c>
      <c r="L179" s="190"/>
      <c r="M179" s="191" t="s">
        <v>19</v>
      </c>
      <c r="N179" s="192" t="s">
        <v>44</v>
      </c>
      <c r="O179" s="62"/>
      <c r="P179" s="193">
        <f t="shared" si="51"/>
        <v>0</v>
      </c>
      <c r="Q179" s="193">
        <v>0</v>
      </c>
      <c r="R179" s="193">
        <f t="shared" si="52"/>
        <v>0</v>
      </c>
      <c r="S179" s="193">
        <v>0</v>
      </c>
      <c r="T179" s="194">
        <f t="shared" si="53"/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95" t="s">
        <v>133</v>
      </c>
      <c r="AT179" s="195" t="s">
        <v>128</v>
      </c>
      <c r="AU179" s="195" t="s">
        <v>81</v>
      </c>
      <c r="AY179" s="15" t="s">
        <v>127</v>
      </c>
      <c r="BE179" s="196">
        <f t="shared" si="54"/>
        <v>0</v>
      </c>
      <c r="BF179" s="196">
        <f t="shared" si="55"/>
        <v>0</v>
      </c>
      <c r="BG179" s="196">
        <f t="shared" si="56"/>
        <v>0</v>
      </c>
      <c r="BH179" s="196">
        <f t="shared" si="57"/>
        <v>0</v>
      </c>
      <c r="BI179" s="196">
        <f t="shared" si="58"/>
        <v>0</v>
      </c>
      <c r="BJ179" s="15" t="s">
        <v>81</v>
      </c>
      <c r="BK179" s="196">
        <f t="shared" si="59"/>
        <v>0</v>
      </c>
      <c r="BL179" s="15" t="s">
        <v>134</v>
      </c>
      <c r="BM179" s="195" t="s">
        <v>452</v>
      </c>
    </row>
    <row r="180" spans="1:65" s="2" customFormat="1" ht="44.25" customHeight="1">
      <c r="A180" s="32"/>
      <c r="B180" s="33"/>
      <c r="C180" s="197" t="s">
        <v>453</v>
      </c>
      <c r="D180" s="197" t="s">
        <v>169</v>
      </c>
      <c r="E180" s="198" t="s">
        <v>454</v>
      </c>
      <c r="F180" s="199" t="s">
        <v>455</v>
      </c>
      <c r="G180" s="200" t="s">
        <v>183</v>
      </c>
      <c r="H180" s="201">
        <v>2</v>
      </c>
      <c r="I180" s="202"/>
      <c r="J180" s="203">
        <f t="shared" si="50"/>
        <v>0</v>
      </c>
      <c r="K180" s="199" t="s">
        <v>132</v>
      </c>
      <c r="L180" s="37"/>
      <c r="M180" s="204" t="s">
        <v>19</v>
      </c>
      <c r="N180" s="205" t="s">
        <v>44</v>
      </c>
      <c r="O180" s="62"/>
      <c r="P180" s="193">
        <f t="shared" si="51"/>
        <v>0</v>
      </c>
      <c r="Q180" s="193">
        <v>0</v>
      </c>
      <c r="R180" s="193">
        <f t="shared" si="52"/>
        <v>0</v>
      </c>
      <c r="S180" s="193">
        <v>0</v>
      </c>
      <c r="T180" s="194">
        <f t="shared" si="53"/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95" t="s">
        <v>81</v>
      </c>
      <c r="AT180" s="195" t="s">
        <v>169</v>
      </c>
      <c r="AU180" s="195" t="s">
        <v>81</v>
      </c>
      <c r="AY180" s="15" t="s">
        <v>127</v>
      </c>
      <c r="BE180" s="196">
        <f t="shared" si="54"/>
        <v>0</v>
      </c>
      <c r="BF180" s="196">
        <f t="shared" si="55"/>
        <v>0</v>
      </c>
      <c r="BG180" s="196">
        <f t="shared" si="56"/>
        <v>0</v>
      </c>
      <c r="BH180" s="196">
        <f t="shared" si="57"/>
        <v>0</v>
      </c>
      <c r="BI180" s="196">
        <f t="shared" si="58"/>
        <v>0</v>
      </c>
      <c r="BJ180" s="15" t="s">
        <v>81</v>
      </c>
      <c r="BK180" s="196">
        <f t="shared" si="59"/>
        <v>0</v>
      </c>
      <c r="BL180" s="15" t="s">
        <v>81</v>
      </c>
      <c r="BM180" s="195" t="s">
        <v>456</v>
      </c>
    </row>
    <row r="181" spans="1:65" s="2" customFormat="1" ht="33" customHeight="1">
      <c r="A181" s="32"/>
      <c r="B181" s="33"/>
      <c r="C181" s="197" t="s">
        <v>457</v>
      </c>
      <c r="D181" s="197" t="s">
        <v>169</v>
      </c>
      <c r="E181" s="198" t="s">
        <v>458</v>
      </c>
      <c r="F181" s="199" t="s">
        <v>459</v>
      </c>
      <c r="G181" s="200" t="s">
        <v>183</v>
      </c>
      <c r="H181" s="201">
        <v>1</v>
      </c>
      <c r="I181" s="202"/>
      <c r="J181" s="203">
        <f t="shared" si="50"/>
        <v>0</v>
      </c>
      <c r="K181" s="199" t="s">
        <v>132</v>
      </c>
      <c r="L181" s="37"/>
      <c r="M181" s="204" t="s">
        <v>19</v>
      </c>
      <c r="N181" s="205" t="s">
        <v>44</v>
      </c>
      <c r="O181" s="62"/>
      <c r="P181" s="193">
        <f t="shared" si="51"/>
        <v>0</v>
      </c>
      <c r="Q181" s="193">
        <v>0</v>
      </c>
      <c r="R181" s="193">
        <f t="shared" si="52"/>
        <v>0</v>
      </c>
      <c r="S181" s="193">
        <v>0</v>
      </c>
      <c r="T181" s="194">
        <f t="shared" si="53"/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95" t="s">
        <v>81</v>
      </c>
      <c r="AT181" s="195" t="s">
        <v>169</v>
      </c>
      <c r="AU181" s="195" t="s">
        <v>81</v>
      </c>
      <c r="AY181" s="15" t="s">
        <v>127</v>
      </c>
      <c r="BE181" s="196">
        <f t="shared" si="54"/>
        <v>0</v>
      </c>
      <c r="BF181" s="196">
        <f t="shared" si="55"/>
        <v>0</v>
      </c>
      <c r="BG181" s="196">
        <f t="shared" si="56"/>
        <v>0</v>
      </c>
      <c r="BH181" s="196">
        <f t="shared" si="57"/>
        <v>0</v>
      </c>
      <c r="BI181" s="196">
        <f t="shared" si="58"/>
        <v>0</v>
      </c>
      <c r="BJ181" s="15" t="s">
        <v>81</v>
      </c>
      <c r="BK181" s="196">
        <f t="shared" si="59"/>
        <v>0</v>
      </c>
      <c r="BL181" s="15" t="s">
        <v>81</v>
      </c>
      <c r="BM181" s="195" t="s">
        <v>460</v>
      </c>
    </row>
    <row r="182" spans="1:65" s="2" customFormat="1" ht="21.75" customHeight="1">
      <c r="A182" s="32"/>
      <c r="B182" s="33"/>
      <c r="C182" s="197" t="s">
        <v>461</v>
      </c>
      <c r="D182" s="197" t="s">
        <v>169</v>
      </c>
      <c r="E182" s="198" t="s">
        <v>462</v>
      </c>
      <c r="F182" s="199" t="s">
        <v>463</v>
      </c>
      <c r="G182" s="200" t="s">
        <v>183</v>
      </c>
      <c r="H182" s="201">
        <v>2</v>
      </c>
      <c r="I182" s="202"/>
      <c r="J182" s="203">
        <f t="shared" si="50"/>
        <v>0</v>
      </c>
      <c r="K182" s="199" t="s">
        <v>132</v>
      </c>
      <c r="L182" s="37"/>
      <c r="M182" s="204" t="s">
        <v>19</v>
      </c>
      <c r="N182" s="205" t="s">
        <v>44</v>
      </c>
      <c r="O182" s="62"/>
      <c r="P182" s="193">
        <f t="shared" si="51"/>
        <v>0</v>
      </c>
      <c r="Q182" s="193">
        <v>0</v>
      </c>
      <c r="R182" s="193">
        <f t="shared" si="52"/>
        <v>0</v>
      </c>
      <c r="S182" s="193">
        <v>0</v>
      </c>
      <c r="T182" s="194">
        <f t="shared" si="53"/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95" t="s">
        <v>81</v>
      </c>
      <c r="AT182" s="195" t="s">
        <v>169</v>
      </c>
      <c r="AU182" s="195" t="s">
        <v>81</v>
      </c>
      <c r="AY182" s="15" t="s">
        <v>127</v>
      </c>
      <c r="BE182" s="196">
        <f t="shared" si="54"/>
        <v>0</v>
      </c>
      <c r="BF182" s="196">
        <f t="shared" si="55"/>
        <v>0</v>
      </c>
      <c r="BG182" s="196">
        <f t="shared" si="56"/>
        <v>0</v>
      </c>
      <c r="BH182" s="196">
        <f t="shared" si="57"/>
        <v>0</v>
      </c>
      <c r="BI182" s="196">
        <f t="shared" si="58"/>
        <v>0</v>
      </c>
      <c r="BJ182" s="15" t="s">
        <v>81</v>
      </c>
      <c r="BK182" s="196">
        <f t="shared" si="59"/>
        <v>0</v>
      </c>
      <c r="BL182" s="15" t="s">
        <v>81</v>
      </c>
      <c r="BM182" s="195" t="s">
        <v>464</v>
      </c>
    </row>
    <row r="183" spans="1:65" s="2" customFormat="1" ht="21.75" customHeight="1">
      <c r="A183" s="32"/>
      <c r="B183" s="33"/>
      <c r="C183" s="197" t="s">
        <v>465</v>
      </c>
      <c r="D183" s="197" t="s">
        <v>169</v>
      </c>
      <c r="E183" s="198" t="s">
        <v>466</v>
      </c>
      <c r="F183" s="199" t="s">
        <v>467</v>
      </c>
      <c r="G183" s="200" t="s">
        <v>183</v>
      </c>
      <c r="H183" s="201">
        <v>2</v>
      </c>
      <c r="I183" s="202"/>
      <c r="J183" s="203">
        <f t="shared" si="50"/>
        <v>0</v>
      </c>
      <c r="K183" s="199" t="s">
        <v>132</v>
      </c>
      <c r="L183" s="37"/>
      <c r="M183" s="204" t="s">
        <v>19</v>
      </c>
      <c r="N183" s="205" t="s">
        <v>44</v>
      </c>
      <c r="O183" s="62"/>
      <c r="P183" s="193">
        <f t="shared" si="51"/>
        <v>0</v>
      </c>
      <c r="Q183" s="193">
        <v>0</v>
      </c>
      <c r="R183" s="193">
        <f t="shared" si="52"/>
        <v>0</v>
      </c>
      <c r="S183" s="193">
        <v>0</v>
      </c>
      <c r="T183" s="194">
        <f t="shared" si="53"/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95" t="s">
        <v>134</v>
      </c>
      <c r="AT183" s="195" t="s">
        <v>169</v>
      </c>
      <c r="AU183" s="195" t="s">
        <v>81</v>
      </c>
      <c r="AY183" s="15" t="s">
        <v>127</v>
      </c>
      <c r="BE183" s="196">
        <f t="shared" si="54"/>
        <v>0</v>
      </c>
      <c r="BF183" s="196">
        <f t="shared" si="55"/>
        <v>0</v>
      </c>
      <c r="BG183" s="196">
        <f t="shared" si="56"/>
        <v>0</v>
      </c>
      <c r="BH183" s="196">
        <f t="shared" si="57"/>
        <v>0</v>
      </c>
      <c r="BI183" s="196">
        <f t="shared" si="58"/>
        <v>0</v>
      </c>
      <c r="BJ183" s="15" t="s">
        <v>81</v>
      </c>
      <c r="BK183" s="196">
        <f t="shared" si="59"/>
        <v>0</v>
      </c>
      <c r="BL183" s="15" t="s">
        <v>134</v>
      </c>
      <c r="BM183" s="195" t="s">
        <v>468</v>
      </c>
    </row>
    <row r="184" spans="1:65" s="12" customFormat="1" ht="25.9" customHeight="1">
      <c r="B184" s="169"/>
      <c r="C184" s="170"/>
      <c r="D184" s="171" t="s">
        <v>72</v>
      </c>
      <c r="E184" s="172" t="s">
        <v>469</v>
      </c>
      <c r="F184" s="172" t="s">
        <v>470</v>
      </c>
      <c r="G184" s="170"/>
      <c r="H184" s="170"/>
      <c r="I184" s="173"/>
      <c r="J184" s="174">
        <f>BK184</f>
        <v>0</v>
      </c>
      <c r="K184" s="170"/>
      <c r="L184" s="175"/>
      <c r="M184" s="176"/>
      <c r="N184" s="177"/>
      <c r="O184" s="177"/>
      <c r="P184" s="178">
        <f>SUM(P185:P204)</f>
        <v>0</v>
      </c>
      <c r="Q184" s="177"/>
      <c r="R184" s="178">
        <f>SUM(R185:R204)</f>
        <v>0</v>
      </c>
      <c r="S184" s="177"/>
      <c r="T184" s="179">
        <f>SUM(T185:T204)</f>
        <v>0</v>
      </c>
      <c r="AR184" s="180" t="s">
        <v>81</v>
      </c>
      <c r="AT184" s="181" t="s">
        <v>72</v>
      </c>
      <c r="AU184" s="181" t="s">
        <v>73</v>
      </c>
      <c r="AY184" s="180" t="s">
        <v>127</v>
      </c>
      <c r="BK184" s="182">
        <f>SUM(BK185:BK204)</f>
        <v>0</v>
      </c>
    </row>
    <row r="185" spans="1:65" s="2" customFormat="1" ht="21.75" customHeight="1">
      <c r="A185" s="32"/>
      <c r="B185" s="33"/>
      <c r="C185" s="183" t="s">
        <v>471</v>
      </c>
      <c r="D185" s="183" t="s">
        <v>128</v>
      </c>
      <c r="E185" s="184" t="s">
        <v>472</v>
      </c>
      <c r="F185" s="185" t="s">
        <v>473</v>
      </c>
      <c r="G185" s="186" t="s">
        <v>183</v>
      </c>
      <c r="H185" s="187">
        <v>4</v>
      </c>
      <c r="I185" s="188"/>
      <c r="J185" s="189">
        <f t="shared" ref="J185:J204" si="60">ROUND(I185*H185,2)</f>
        <v>0</v>
      </c>
      <c r="K185" s="185" t="s">
        <v>132</v>
      </c>
      <c r="L185" s="190"/>
      <c r="M185" s="191" t="s">
        <v>19</v>
      </c>
      <c r="N185" s="192" t="s">
        <v>44</v>
      </c>
      <c r="O185" s="62"/>
      <c r="P185" s="193">
        <f t="shared" ref="P185:P204" si="61">O185*H185</f>
        <v>0</v>
      </c>
      <c r="Q185" s="193">
        <v>0</v>
      </c>
      <c r="R185" s="193">
        <f t="shared" ref="R185:R204" si="62">Q185*H185</f>
        <v>0</v>
      </c>
      <c r="S185" s="193">
        <v>0</v>
      </c>
      <c r="T185" s="194">
        <f t="shared" ref="T185:T204" si="63"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95" t="s">
        <v>133</v>
      </c>
      <c r="AT185" s="195" t="s">
        <v>128</v>
      </c>
      <c r="AU185" s="195" t="s">
        <v>81</v>
      </c>
      <c r="AY185" s="15" t="s">
        <v>127</v>
      </c>
      <c r="BE185" s="196">
        <f t="shared" ref="BE185:BE204" si="64">IF(N185="základní",J185,0)</f>
        <v>0</v>
      </c>
      <c r="BF185" s="196">
        <f t="shared" ref="BF185:BF204" si="65">IF(N185="snížená",J185,0)</f>
        <v>0</v>
      </c>
      <c r="BG185" s="196">
        <f t="shared" ref="BG185:BG204" si="66">IF(N185="zákl. přenesená",J185,0)</f>
        <v>0</v>
      </c>
      <c r="BH185" s="196">
        <f t="shared" ref="BH185:BH204" si="67">IF(N185="sníž. přenesená",J185,0)</f>
        <v>0</v>
      </c>
      <c r="BI185" s="196">
        <f t="shared" ref="BI185:BI204" si="68">IF(N185="nulová",J185,0)</f>
        <v>0</v>
      </c>
      <c r="BJ185" s="15" t="s">
        <v>81</v>
      </c>
      <c r="BK185" s="196">
        <f t="shared" ref="BK185:BK204" si="69">ROUND(I185*H185,2)</f>
        <v>0</v>
      </c>
      <c r="BL185" s="15" t="s">
        <v>134</v>
      </c>
      <c r="BM185" s="195" t="s">
        <v>474</v>
      </c>
    </row>
    <row r="186" spans="1:65" s="2" customFormat="1" ht="21.75" customHeight="1">
      <c r="A186" s="32"/>
      <c r="B186" s="33"/>
      <c r="C186" s="183" t="s">
        <v>475</v>
      </c>
      <c r="D186" s="183" t="s">
        <v>128</v>
      </c>
      <c r="E186" s="184" t="s">
        <v>476</v>
      </c>
      <c r="F186" s="185" t="s">
        <v>477</v>
      </c>
      <c r="G186" s="186" t="s">
        <v>183</v>
      </c>
      <c r="H186" s="187">
        <v>4</v>
      </c>
      <c r="I186" s="188"/>
      <c r="J186" s="189">
        <f t="shared" si="60"/>
        <v>0</v>
      </c>
      <c r="K186" s="185" t="s">
        <v>132</v>
      </c>
      <c r="L186" s="190"/>
      <c r="M186" s="191" t="s">
        <v>19</v>
      </c>
      <c r="N186" s="192" t="s">
        <v>44</v>
      </c>
      <c r="O186" s="62"/>
      <c r="P186" s="193">
        <f t="shared" si="61"/>
        <v>0</v>
      </c>
      <c r="Q186" s="193">
        <v>0</v>
      </c>
      <c r="R186" s="193">
        <f t="shared" si="62"/>
        <v>0</v>
      </c>
      <c r="S186" s="193">
        <v>0</v>
      </c>
      <c r="T186" s="194">
        <f t="shared" si="63"/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95" t="s">
        <v>133</v>
      </c>
      <c r="AT186" s="195" t="s">
        <v>128</v>
      </c>
      <c r="AU186" s="195" t="s">
        <v>81</v>
      </c>
      <c r="AY186" s="15" t="s">
        <v>127</v>
      </c>
      <c r="BE186" s="196">
        <f t="shared" si="64"/>
        <v>0</v>
      </c>
      <c r="BF186" s="196">
        <f t="shared" si="65"/>
        <v>0</v>
      </c>
      <c r="BG186" s="196">
        <f t="shared" si="66"/>
        <v>0</v>
      </c>
      <c r="BH186" s="196">
        <f t="shared" si="67"/>
        <v>0</v>
      </c>
      <c r="BI186" s="196">
        <f t="shared" si="68"/>
        <v>0</v>
      </c>
      <c r="BJ186" s="15" t="s">
        <v>81</v>
      </c>
      <c r="BK186" s="196">
        <f t="shared" si="69"/>
        <v>0</v>
      </c>
      <c r="BL186" s="15" t="s">
        <v>134</v>
      </c>
      <c r="BM186" s="195" t="s">
        <v>478</v>
      </c>
    </row>
    <row r="187" spans="1:65" s="2" customFormat="1" ht="21.75" customHeight="1">
      <c r="A187" s="32"/>
      <c r="B187" s="33"/>
      <c r="C187" s="183" t="s">
        <v>479</v>
      </c>
      <c r="D187" s="183" t="s">
        <v>128</v>
      </c>
      <c r="E187" s="184" t="s">
        <v>480</v>
      </c>
      <c r="F187" s="185" t="s">
        <v>481</v>
      </c>
      <c r="G187" s="186" t="s">
        <v>183</v>
      </c>
      <c r="H187" s="187">
        <v>4</v>
      </c>
      <c r="I187" s="188"/>
      <c r="J187" s="189">
        <f t="shared" si="60"/>
        <v>0</v>
      </c>
      <c r="K187" s="185" t="s">
        <v>132</v>
      </c>
      <c r="L187" s="190"/>
      <c r="M187" s="191" t="s">
        <v>19</v>
      </c>
      <c r="N187" s="192" t="s">
        <v>44</v>
      </c>
      <c r="O187" s="62"/>
      <c r="P187" s="193">
        <f t="shared" si="61"/>
        <v>0</v>
      </c>
      <c r="Q187" s="193">
        <v>0</v>
      </c>
      <c r="R187" s="193">
        <f t="shared" si="62"/>
        <v>0</v>
      </c>
      <c r="S187" s="193">
        <v>0</v>
      </c>
      <c r="T187" s="194">
        <f t="shared" si="63"/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95" t="s">
        <v>133</v>
      </c>
      <c r="AT187" s="195" t="s">
        <v>128</v>
      </c>
      <c r="AU187" s="195" t="s">
        <v>81</v>
      </c>
      <c r="AY187" s="15" t="s">
        <v>127</v>
      </c>
      <c r="BE187" s="196">
        <f t="shared" si="64"/>
        <v>0</v>
      </c>
      <c r="BF187" s="196">
        <f t="shared" si="65"/>
        <v>0</v>
      </c>
      <c r="BG187" s="196">
        <f t="shared" si="66"/>
        <v>0</v>
      </c>
      <c r="BH187" s="196">
        <f t="shared" si="67"/>
        <v>0</v>
      </c>
      <c r="BI187" s="196">
        <f t="shared" si="68"/>
        <v>0</v>
      </c>
      <c r="BJ187" s="15" t="s">
        <v>81</v>
      </c>
      <c r="BK187" s="196">
        <f t="shared" si="69"/>
        <v>0</v>
      </c>
      <c r="BL187" s="15" t="s">
        <v>134</v>
      </c>
      <c r="BM187" s="195" t="s">
        <v>482</v>
      </c>
    </row>
    <row r="188" spans="1:65" s="2" customFormat="1" ht="21.75" customHeight="1">
      <c r="A188" s="32"/>
      <c r="B188" s="33"/>
      <c r="C188" s="183" t="s">
        <v>483</v>
      </c>
      <c r="D188" s="183" t="s">
        <v>128</v>
      </c>
      <c r="E188" s="184" t="s">
        <v>484</v>
      </c>
      <c r="F188" s="185" t="s">
        <v>485</v>
      </c>
      <c r="G188" s="186" t="s">
        <v>183</v>
      </c>
      <c r="H188" s="187">
        <v>4</v>
      </c>
      <c r="I188" s="188"/>
      <c r="J188" s="189">
        <f t="shared" si="60"/>
        <v>0</v>
      </c>
      <c r="K188" s="185" t="s">
        <v>132</v>
      </c>
      <c r="L188" s="190"/>
      <c r="M188" s="191" t="s">
        <v>19</v>
      </c>
      <c r="N188" s="192" t="s">
        <v>44</v>
      </c>
      <c r="O188" s="62"/>
      <c r="P188" s="193">
        <f t="shared" si="61"/>
        <v>0</v>
      </c>
      <c r="Q188" s="193">
        <v>0</v>
      </c>
      <c r="R188" s="193">
        <f t="shared" si="62"/>
        <v>0</v>
      </c>
      <c r="S188" s="193">
        <v>0</v>
      </c>
      <c r="T188" s="194">
        <f t="shared" si="63"/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95" t="s">
        <v>133</v>
      </c>
      <c r="AT188" s="195" t="s">
        <v>128</v>
      </c>
      <c r="AU188" s="195" t="s">
        <v>81</v>
      </c>
      <c r="AY188" s="15" t="s">
        <v>127</v>
      </c>
      <c r="BE188" s="196">
        <f t="shared" si="64"/>
        <v>0</v>
      </c>
      <c r="BF188" s="196">
        <f t="shared" si="65"/>
        <v>0</v>
      </c>
      <c r="BG188" s="196">
        <f t="shared" si="66"/>
        <v>0</v>
      </c>
      <c r="BH188" s="196">
        <f t="shared" si="67"/>
        <v>0</v>
      </c>
      <c r="BI188" s="196">
        <f t="shared" si="68"/>
        <v>0</v>
      </c>
      <c r="BJ188" s="15" t="s">
        <v>81</v>
      </c>
      <c r="BK188" s="196">
        <f t="shared" si="69"/>
        <v>0</v>
      </c>
      <c r="BL188" s="15" t="s">
        <v>134</v>
      </c>
      <c r="BM188" s="195" t="s">
        <v>486</v>
      </c>
    </row>
    <row r="189" spans="1:65" s="2" customFormat="1" ht="21.75" customHeight="1">
      <c r="A189" s="32"/>
      <c r="B189" s="33"/>
      <c r="C189" s="183" t="s">
        <v>487</v>
      </c>
      <c r="D189" s="183" t="s">
        <v>128</v>
      </c>
      <c r="E189" s="184" t="s">
        <v>488</v>
      </c>
      <c r="F189" s="185" t="s">
        <v>489</v>
      </c>
      <c r="G189" s="186" t="s">
        <v>223</v>
      </c>
      <c r="H189" s="187">
        <v>4</v>
      </c>
      <c r="I189" s="188"/>
      <c r="J189" s="189">
        <f t="shared" si="60"/>
        <v>0</v>
      </c>
      <c r="K189" s="185" t="s">
        <v>132</v>
      </c>
      <c r="L189" s="190"/>
      <c r="M189" s="191" t="s">
        <v>19</v>
      </c>
      <c r="N189" s="192" t="s">
        <v>44</v>
      </c>
      <c r="O189" s="62"/>
      <c r="P189" s="193">
        <f t="shared" si="61"/>
        <v>0</v>
      </c>
      <c r="Q189" s="193">
        <v>0</v>
      </c>
      <c r="R189" s="193">
        <f t="shared" si="62"/>
        <v>0</v>
      </c>
      <c r="S189" s="193">
        <v>0</v>
      </c>
      <c r="T189" s="194">
        <f t="shared" si="63"/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95" t="s">
        <v>133</v>
      </c>
      <c r="AT189" s="195" t="s">
        <v>128</v>
      </c>
      <c r="AU189" s="195" t="s">
        <v>81</v>
      </c>
      <c r="AY189" s="15" t="s">
        <v>127</v>
      </c>
      <c r="BE189" s="196">
        <f t="shared" si="64"/>
        <v>0</v>
      </c>
      <c r="BF189" s="196">
        <f t="shared" si="65"/>
        <v>0</v>
      </c>
      <c r="BG189" s="196">
        <f t="shared" si="66"/>
        <v>0</v>
      </c>
      <c r="BH189" s="196">
        <f t="shared" si="67"/>
        <v>0</v>
      </c>
      <c r="BI189" s="196">
        <f t="shared" si="68"/>
        <v>0</v>
      </c>
      <c r="BJ189" s="15" t="s">
        <v>81</v>
      </c>
      <c r="BK189" s="196">
        <f t="shared" si="69"/>
        <v>0</v>
      </c>
      <c r="BL189" s="15" t="s">
        <v>134</v>
      </c>
      <c r="BM189" s="195" t="s">
        <v>490</v>
      </c>
    </row>
    <row r="190" spans="1:65" s="2" customFormat="1" ht="21.75" customHeight="1">
      <c r="A190" s="32"/>
      <c r="B190" s="33"/>
      <c r="C190" s="183" t="s">
        <v>491</v>
      </c>
      <c r="D190" s="183" t="s">
        <v>128</v>
      </c>
      <c r="E190" s="184" t="s">
        <v>492</v>
      </c>
      <c r="F190" s="185" t="s">
        <v>493</v>
      </c>
      <c r="G190" s="186" t="s">
        <v>183</v>
      </c>
      <c r="H190" s="187">
        <v>4</v>
      </c>
      <c r="I190" s="188"/>
      <c r="J190" s="189">
        <f t="shared" si="60"/>
        <v>0</v>
      </c>
      <c r="K190" s="185" t="s">
        <v>132</v>
      </c>
      <c r="L190" s="190"/>
      <c r="M190" s="191" t="s">
        <v>19</v>
      </c>
      <c r="N190" s="192" t="s">
        <v>44</v>
      </c>
      <c r="O190" s="62"/>
      <c r="P190" s="193">
        <f t="shared" si="61"/>
        <v>0</v>
      </c>
      <c r="Q190" s="193">
        <v>0</v>
      </c>
      <c r="R190" s="193">
        <f t="shared" si="62"/>
        <v>0</v>
      </c>
      <c r="S190" s="193">
        <v>0</v>
      </c>
      <c r="T190" s="194">
        <f t="shared" si="63"/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95" t="s">
        <v>133</v>
      </c>
      <c r="AT190" s="195" t="s">
        <v>128</v>
      </c>
      <c r="AU190" s="195" t="s">
        <v>81</v>
      </c>
      <c r="AY190" s="15" t="s">
        <v>127</v>
      </c>
      <c r="BE190" s="196">
        <f t="shared" si="64"/>
        <v>0</v>
      </c>
      <c r="BF190" s="196">
        <f t="shared" si="65"/>
        <v>0</v>
      </c>
      <c r="BG190" s="196">
        <f t="shared" si="66"/>
        <v>0</v>
      </c>
      <c r="BH190" s="196">
        <f t="shared" si="67"/>
        <v>0</v>
      </c>
      <c r="BI190" s="196">
        <f t="shared" si="68"/>
        <v>0</v>
      </c>
      <c r="BJ190" s="15" t="s">
        <v>81</v>
      </c>
      <c r="BK190" s="196">
        <f t="shared" si="69"/>
        <v>0</v>
      </c>
      <c r="BL190" s="15" t="s">
        <v>134</v>
      </c>
      <c r="BM190" s="195" t="s">
        <v>494</v>
      </c>
    </row>
    <row r="191" spans="1:65" s="2" customFormat="1" ht="21.75" customHeight="1">
      <c r="A191" s="32"/>
      <c r="B191" s="33"/>
      <c r="C191" s="183" t="s">
        <v>495</v>
      </c>
      <c r="D191" s="183" t="s">
        <v>128</v>
      </c>
      <c r="E191" s="184" t="s">
        <v>496</v>
      </c>
      <c r="F191" s="185" t="s">
        <v>497</v>
      </c>
      <c r="G191" s="186" t="s">
        <v>183</v>
      </c>
      <c r="H191" s="187">
        <v>1</v>
      </c>
      <c r="I191" s="188"/>
      <c r="J191" s="189">
        <f t="shared" si="60"/>
        <v>0</v>
      </c>
      <c r="K191" s="185" t="s">
        <v>132</v>
      </c>
      <c r="L191" s="190"/>
      <c r="M191" s="191" t="s">
        <v>19</v>
      </c>
      <c r="N191" s="192" t="s">
        <v>44</v>
      </c>
      <c r="O191" s="62"/>
      <c r="P191" s="193">
        <f t="shared" si="61"/>
        <v>0</v>
      </c>
      <c r="Q191" s="193">
        <v>0</v>
      </c>
      <c r="R191" s="193">
        <f t="shared" si="62"/>
        <v>0</v>
      </c>
      <c r="S191" s="193">
        <v>0</v>
      </c>
      <c r="T191" s="194">
        <f t="shared" si="63"/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95" t="s">
        <v>133</v>
      </c>
      <c r="AT191" s="195" t="s">
        <v>128</v>
      </c>
      <c r="AU191" s="195" t="s">
        <v>81</v>
      </c>
      <c r="AY191" s="15" t="s">
        <v>127</v>
      </c>
      <c r="BE191" s="196">
        <f t="shared" si="64"/>
        <v>0</v>
      </c>
      <c r="BF191" s="196">
        <f t="shared" si="65"/>
        <v>0</v>
      </c>
      <c r="BG191" s="196">
        <f t="shared" si="66"/>
        <v>0</v>
      </c>
      <c r="BH191" s="196">
        <f t="shared" si="67"/>
        <v>0</v>
      </c>
      <c r="BI191" s="196">
        <f t="shared" si="68"/>
        <v>0</v>
      </c>
      <c r="BJ191" s="15" t="s">
        <v>81</v>
      </c>
      <c r="BK191" s="196">
        <f t="shared" si="69"/>
        <v>0</v>
      </c>
      <c r="BL191" s="15" t="s">
        <v>134</v>
      </c>
      <c r="BM191" s="195" t="s">
        <v>498</v>
      </c>
    </row>
    <row r="192" spans="1:65" s="2" customFormat="1" ht="21.75" customHeight="1">
      <c r="A192" s="32"/>
      <c r="B192" s="33"/>
      <c r="C192" s="183" t="s">
        <v>499</v>
      </c>
      <c r="D192" s="183" t="s">
        <v>128</v>
      </c>
      <c r="E192" s="184" t="s">
        <v>500</v>
      </c>
      <c r="F192" s="185" t="s">
        <v>501</v>
      </c>
      <c r="G192" s="186" t="s">
        <v>183</v>
      </c>
      <c r="H192" s="187">
        <v>4</v>
      </c>
      <c r="I192" s="188"/>
      <c r="J192" s="189">
        <f t="shared" si="60"/>
        <v>0</v>
      </c>
      <c r="K192" s="185" t="s">
        <v>132</v>
      </c>
      <c r="L192" s="190"/>
      <c r="M192" s="191" t="s">
        <v>19</v>
      </c>
      <c r="N192" s="192" t="s">
        <v>44</v>
      </c>
      <c r="O192" s="62"/>
      <c r="P192" s="193">
        <f t="shared" si="61"/>
        <v>0</v>
      </c>
      <c r="Q192" s="193">
        <v>0</v>
      </c>
      <c r="R192" s="193">
        <f t="shared" si="62"/>
        <v>0</v>
      </c>
      <c r="S192" s="193">
        <v>0</v>
      </c>
      <c r="T192" s="194">
        <f t="shared" si="63"/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95" t="s">
        <v>133</v>
      </c>
      <c r="AT192" s="195" t="s">
        <v>128</v>
      </c>
      <c r="AU192" s="195" t="s">
        <v>81</v>
      </c>
      <c r="AY192" s="15" t="s">
        <v>127</v>
      </c>
      <c r="BE192" s="196">
        <f t="shared" si="64"/>
        <v>0</v>
      </c>
      <c r="BF192" s="196">
        <f t="shared" si="65"/>
        <v>0</v>
      </c>
      <c r="BG192" s="196">
        <f t="shared" si="66"/>
        <v>0</v>
      </c>
      <c r="BH192" s="196">
        <f t="shared" si="67"/>
        <v>0</v>
      </c>
      <c r="BI192" s="196">
        <f t="shared" si="68"/>
        <v>0</v>
      </c>
      <c r="BJ192" s="15" t="s">
        <v>81</v>
      </c>
      <c r="BK192" s="196">
        <f t="shared" si="69"/>
        <v>0</v>
      </c>
      <c r="BL192" s="15" t="s">
        <v>134</v>
      </c>
      <c r="BM192" s="195" t="s">
        <v>502</v>
      </c>
    </row>
    <row r="193" spans="1:65" s="2" customFormat="1" ht="21.75" customHeight="1">
      <c r="A193" s="32"/>
      <c r="B193" s="33"/>
      <c r="C193" s="183" t="s">
        <v>503</v>
      </c>
      <c r="D193" s="183" t="s">
        <v>128</v>
      </c>
      <c r="E193" s="184" t="s">
        <v>504</v>
      </c>
      <c r="F193" s="185" t="s">
        <v>505</v>
      </c>
      <c r="G193" s="186" t="s">
        <v>183</v>
      </c>
      <c r="H193" s="187">
        <v>2</v>
      </c>
      <c r="I193" s="188"/>
      <c r="J193" s="189">
        <f t="shared" si="60"/>
        <v>0</v>
      </c>
      <c r="K193" s="185" t="s">
        <v>132</v>
      </c>
      <c r="L193" s="190"/>
      <c r="M193" s="191" t="s">
        <v>19</v>
      </c>
      <c r="N193" s="192" t="s">
        <v>44</v>
      </c>
      <c r="O193" s="62"/>
      <c r="P193" s="193">
        <f t="shared" si="61"/>
        <v>0</v>
      </c>
      <c r="Q193" s="193">
        <v>0</v>
      </c>
      <c r="R193" s="193">
        <f t="shared" si="62"/>
        <v>0</v>
      </c>
      <c r="S193" s="193">
        <v>0</v>
      </c>
      <c r="T193" s="194">
        <f t="shared" si="63"/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95" t="s">
        <v>133</v>
      </c>
      <c r="AT193" s="195" t="s">
        <v>128</v>
      </c>
      <c r="AU193" s="195" t="s">
        <v>81</v>
      </c>
      <c r="AY193" s="15" t="s">
        <v>127</v>
      </c>
      <c r="BE193" s="196">
        <f t="shared" si="64"/>
        <v>0</v>
      </c>
      <c r="BF193" s="196">
        <f t="shared" si="65"/>
        <v>0</v>
      </c>
      <c r="BG193" s="196">
        <f t="shared" si="66"/>
        <v>0</v>
      </c>
      <c r="BH193" s="196">
        <f t="shared" si="67"/>
        <v>0</v>
      </c>
      <c r="BI193" s="196">
        <f t="shared" si="68"/>
        <v>0</v>
      </c>
      <c r="BJ193" s="15" t="s">
        <v>81</v>
      </c>
      <c r="BK193" s="196">
        <f t="shared" si="69"/>
        <v>0</v>
      </c>
      <c r="BL193" s="15" t="s">
        <v>134</v>
      </c>
      <c r="BM193" s="195" t="s">
        <v>506</v>
      </c>
    </row>
    <row r="194" spans="1:65" s="2" customFormat="1" ht="21.75" customHeight="1">
      <c r="A194" s="32"/>
      <c r="B194" s="33"/>
      <c r="C194" s="183" t="s">
        <v>507</v>
      </c>
      <c r="D194" s="183" t="s">
        <v>128</v>
      </c>
      <c r="E194" s="184" t="s">
        <v>508</v>
      </c>
      <c r="F194" s="185" t="s">
        <v>509</v>
      </c>
      <c r="G194" s="186" t="s">
        <v>183</v>
      </c>
      <c r="H194" s="187">
        <v>4</v>
      </c>
      <c r="I194" s="188"/>
      <c r="J194" s="189">
        <f t="shared" si="60"/>
        <v>0</v>
      </c>
      <c r="K194" s="185" t="s">
        <v>132</v>
      </c>
      <c r="L194" s="190"/>
      <c r="M194" s="191" t="s">
        <v>19</v>
      </c>
      <c r="N194" s="192" t="s">
        <v>44</v>
      </c>
      <c r="O194" s="62"/>
      <c r="P194" s="193">
        <f t="shared" si="61"/>
        <v>0</v>
      </c>
      <c r="Q194" s="193">
        <v>0</v>
      </c>
      <c r="R194" s="193">
        <f t="shared" si="62"/>
        <v>0</v>
      </c>
      <c r="S194" s="193">
        <v>0</v>
      </c>
      <c r="T194" s="194">
        <f t="shared" si="63"/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95" t="s">
        <v>133</v>
      </c>
      <c r="AT194" s="195" t="s">
        <v>128</v>
      </c>
      <c r="AU194" s="195" t="s">
        <v>81</v>
      </c>
      <c r="AY194" s="15" t="s">
        <v>127</v>
      </c>
      <c r="BE194" s="196">
        <f t="shared" si="64"/>
        <v>0</v>
      </c>
      <c r="BF194" s="196">
        <f t="shared" si="65"/>
        <v>0</v>
      </c>
      <c r="BG194" s="196">
        <f t="shared" si="66"/>
        <v>0</v>
      </c>
      <c r="BH194" s="196">
        <f t="shared" si="67"/>
        <v>0</v>
      </c>
      <c r="BI194" s="196">
        <f t="shared" si="68"/>
        <v>0</v>
      </c>
      <c r="BJ194" s="15" t="s">
        <v>81</v>
      </c>
      <c r="BK194" s="196">
        <f t="shared" si="69"/>
        <v>0</v>
      </c>
      <c r="BL194" s="15" t="s">
        <v>134</v>
      </c>
      <c r="BM194" s="195" t="s">
        <v>510</v>
      </c>
    </row>
    <row r="195" spans="1:65" s="2" customFormat="1" ht="21.75" customHeight="1">
      <c r="A195" s="32"/>
      <c r="B195" s="33"/>
      <c r="C195" s="183" t="s">
        <v>511</v>
      </c>
      <c r="D195" s="183" t="s">
        <v>128</v>
      </c>
      <c r="E195" s="184" t="s">
        <v>512</v>
      </c>
      <c r="F195" s="185" t="s">
        <v>513</v>
      </c>
      <c r="G195" s="186" t="s">
        <v>183</v>
      </c>
      <c r="H195" s="187">
        <v>2</v>
      </c>
      <c r="I195" s="188"/>
      <c r="J195" s="189">
        <f t="shared" si="60"/>
        <v>0</v>
      </c>
      <c r="K195" s="185" t="s">
        <v>132</v>
      </c>
      <c r="L195" s="190"/>
      <c r="M195" s="191" t="s">
        <v>19</v>
      </c>
      <c r="N195" s="192" t="s">
        <v>44</v>
      </c>
      <c r="O195" s="62"/>
      <c r="P195" s="193">
        <f t="shared" si="61"/>
        <v>0</v>
      </c>
      <c r="Q195" s="193">
        <v>0</v>
      </c>
      <c r="R195" s="193">
        <f t="shared" si="62"/>
        <v>0</v>
      </c>
      <c r="S195" s="193">
        <v>0</v>
      </c>
      <c r="T195" s="194">
        <f t="shared" si="63"/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95" t="s">
        <v>133</v>
      </c>
      <c r="AT195" s="195" t="s">
        <v>128</v>
      </c>
      <c r="AU195" s="195" t="s">
        <v>81</v>
      </c>
      <c r="AY195" s="15" t="s">
        <v>127</v>
      </c>
      <c r="BE195" s="196">
        <f t="shared" si="64"/>
        <v>0</v>
      </c>
      <c r="BF195" s="196">
        <f t="shared" si="65"/>
        <v>0</v>
      </c>
      <c r="BG195" s="196">
        <f t="shared" si="66"/>
        <v>0</v>
      </c>
      <c r="BH195" s="196">
        <f t="shared" si="67"/>
        <v>0</v>
      </c>
      <c r="BI195" s="196">
        <f t="shared" si="68"/>
        <v>0</v>
      </c>
      <c r="BJ195" s="15" t="s">
        <v>81</v>
      </c>
      <c r="BK195" s="196">
        <f t="shared" si="69"/>
        <v>0</v>
      </c>
      <c r="BL195" s="15" t="s">
        <v>134</v>
      </c>
      <c r="BM195" s="195" t="s">
        <v>514</v>
      </c>
    </row>
    <row r="196" spans="1:65" s="2" customFormat="1" ht="21.75" customHeight="1">
      <c r="A196" s="32"/>
      <c r="B196" s="33"/>
      <c r="C196" s="183" t="s">
        <v>515</v>
      </c>
      <c r="D196" s="183" t="s">
        <v>128</v>
      </c>
      <c r="E196" s="184" t="s">
        <v>516</v>
      </c>
      <c r="F196" s="185" t="s">
        <v>517</v>
      </c>
      <c r="G196" s="186" t="s">
        <v>183</v>
      </c>
      <c r="H196" s="187">
        <v>2</v>
      </c>
      <c r="I196" s="188"/>
      <c r="J196" s="189">
        <f t="shared" si="60"/>
        <v>0</v>
      </c>
      <c r="K196" s="185" t="s">
        <v>132</v>
      </c>
      <c r="L196" s="190"/>
      <c r="M196" s="191" t="s">
        <v>19</v>
      </c>
      <c r="N196" s="192" t="s">
        <v>44</v>
      </c>
      <c r="O196" s="62"/>
      <c r="P196" s="193">
        <f t="shared" si="61"/>
        <v>0</v>
      </c>
      <c r="Q196" s="193">
        <v>0</v>
      </c>
      <c r="R196" s="193">
        <f t="shared" si="62"/>
        <v>0</v>
      </c>
      <c r="S196" s="193">
        <v>0</v>
      </c>
      <c r="T196" s="194">
        <f t="shared" si="63"/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95" t="s">
        <v>133</v>
      </c>
      <c r="AT196" s="195" t="s">
        <v>128</v>
      </c>
      <c r="AU196" s="195" t="s">
        <v>81</v>
      </c>
      <c r="AY196" s="15" t="s">
        <v>127</v>
      </c>
      <c r="BE196" s="196">
        <f t="shared" si="64"/>
        <v>0</v>
      </c>
      <c r="BF196" s="196">
        <f t="shared" si="65"/>
        <v>0</v>
      </c>
      <c r="BG196" s="196">
        <f t="shared" si="66"/>
        <v>0</v>
      </c>
      <c r="BH196" s="196">
        <f t="shared" si="67"/>
        <v>0</v>
      </c>
      <c r="BI196" s="196">
        <f t="shared" si="68"/>
        <v>0</v>
      </c>
      <c r="BJ196" s="15" t="s">
        <v>81</v>
      </c>
      <c r="BK196" s="196">
        <f t="shared" si="69"/>
        <v>0</v>
      </c>
      <c r="BL196" s="15" t="s">
        <v>134</v>
      </c>
      <c r="BM196" s="195" t="s">
        <v>518</v>
      </c>
    </row>
    <row r="197" spans="1:65" s="2" customFormat="1" ht="21.75" customHeight="1">
      <c r="A197" s="32"/>
      <c r="B197" s="33"/>
      <c r="C197" s="197" t="s">
        <v>519</v>
      </c>
      <c r="D197" s="197" t="s">
        <v>169</v>
      </c>
      <c r="E197" s="198" t="s">
        <v>520</v>
      </c>
      <c r="F197" s="199" t="s">
        <v>521</v>
      </c>
      <c r="G197" s="200" t="s">
        <v>183</v>
      </c>
      <c r="H197" s="201">
        <v>1</v>
      </c>
      <c r="I197" s="202"/>
      <c r="J197" s="203">
        <f t="shared" si="60"/>
        <v>0</v>
      </c>
      <c r="K197" s="199" t="s">
        <v>132</v>
      </c>
      <c r="L197" s="37"/>
      <c r="M197" s="204" t="s">
        <v>19</v>
      </c>
      <c r="N197" s="205" t="s">
        <v>44</v>
      </c>
      <c r="O197" s="62"/>
      <c r="P197" s="193">
        <f t="shared" si="61"/>
        <v>0</v>
      </c>
      <c r="Q197" s="193">
        <v>0</v>
      </c>
      <c r="R197" s="193">
        <f t="shared" si="62"/>
        <v>0</v>
      </c>
      <c r="S197" s="193">
        <v>0</v>
      </c>
      <c r="T197" s="194">
        <f t="shared" si="63"/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95" t="s">
        <v>134</v>
      </c>
      <c r="AT197" s="195" t="s">
        <v>169</v>
      </c>
      <c r="AU197" s="195" t="s">
        <v>81</v>
      </c>
      <c r="AY197" s="15" t="s">
        <v>127</v>
      </c>
      <c r="BE197" s="196">
        <f t="shared" si="64"/>
        <v>0</v>
      </c>
      <c r="BF197" s="196">
        <f t="shared" si="65"/>
        <v>0</v>
      </c>
      <c r="BG197" s="196">
        <f t="shared" si="66"/>
        <v>0</v>
      </c>
      <c r="BH197" s="196">
        <f t="shared" si="67"/>
        <v>0</v>
      </c>
      <c r="BI197" s="196">
        <f t="shared" si="68"/>
        <v>0</v>
      </c>
      <c r="BJ197" s="15" t="s">
        <v>81</v>
      </c>
      <c r="BK197" s="196">
        <f t="shared" si="69"/>
        <v>0</v>
      </c>
      <c r="BL197" s="15" t="s">
        <v>134</v>
      </c>
      <c r="BM197" s="195" t="s">
        <v>522</v>
      </c>
    </row>
    <row r="198" spans="1:65" s="2" customFormat="1" ht="21.75" customHeight="1">
      <c r="A198" s="32"/>
      <c r="B198" s="33"/>
      <c r="C198" s="197" t="s">
        <v>523</v>
      </c>
      <c r="D198" s="197" t="s">
        <v>169</v>
      </c>
      <c r="E198" s="198" t="s">
        <v>524</v>
      </c>
      <c r="F198" s="199" t="s">
        <v>525</v>
      </c>
      <c r="G198" s="200" t="s">
        <v>183</v>
      </c>
      <c r="H198" s="201">
        <v>4</v>
      </c>
      <c r="I198" s="202"/>
      <c r="J198" s="203">
        <f t="shared" si="60"/>
        <v>0</v>
      </c>
      <c r="K198" s="199" t="s">
        <v>132</v>
      </c>
      <c r="L198" s="37"/>
      <c r="M198" s="204" t="s">
        <v>19</v>
      </c>
      <c r="N198" s="205" t="s">
        <v>44</v>
      </c>
      <c r="O198" s="62"/>
      <c r="P198" s="193">
        <f t="shared" si="61"/>
        <v>0</v>
      </c>
      <c r="Q198" s="193">
        <v>0</v>
      </c>
      <c r="R198" s="193">
        <f t="shared" si="62"/>
        <v>0</v>
      </c>
      <c r="S198" s="193">
        <v>0</v>
      </c>
      <c r="T198" s="194">
        <f t="shared" si="63"/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95" t="s">
        <v>134</v>
      </c>
      <c r="AT198" s="195" t="s">
        <v>169</v>
      </c>
      <c r="AU198" s="195" t="s">
        <v>81</v>
      </c>
      <c r="AY198" s="15" t="s">
        <v>127</v>
      </c>
      <c r="BE198" s="196">
        <f t="shared" si="64"/>
        <v>0</v>
      </c>
      <c r="BF198" s="196">
        <f t="shared" si="65"/>
        <v>0</v>
      </c>
      <c r="BG198" s="196">
        <f t="shared" si="66"/>
        <v>0</v>
      </c>
      <c r="BH198" s="196">
        <f t="shared" si="67"/>
        <v>0</v>
      </c>
      <c r="BI198" s="196">
        <f t="shared" si="68"/>
        <v>0</v>
      </c>
      <c r="BJ198" s="15" t="s">
        <v>81</v>
      </c>
      <c r="BK198" s="196">
        <f t="shared" si="69"/>
        <v>0</v>
      </c>
      <c r="BL198" s="15" t="s">
        <v>134</v>
      </c>
      <c r="BM198" s="195" t="s">
        <v>526</v>
      </c>
    </row>
    <row r="199" spans="1:65" s="2" customFormat="1" ht="21.75" customHeight="1">
      <c r="A199" s="32"/>
      <c r="B199" s="33"/>
      <c r="C199" s="197" t="s">
        <v>527</v>
      </c>
      <c r="D199" s="197" t="s">
        <v>169</v>
      </c>
      <c r="E199" s="198" t="s">
        <v>528</v>
      </c>
      <c r="F199" s="199" t="s">
        <v>529</v>
      </c>
      <c r="G199" s="200" t="s">
        <v>183</v>
      </c>
      <c r="H199" s="201">
        <v>4</v>
      </c>
      <c r="I199" s="202"/>
      <c r="J199" s="203">
        <f t="shared" si="60"/>
        <v>0</v>
      </c>
      <c r="K199" s="199" t="s">
        <v>132</v>
      </c>
      <c r="L199" s="37"/>
      <c r="M199" s="204" t="s">
        <v>19</v>
      </c>
      <c r="N199" s="205" t="s">
        <v>44</v>
      </c>
      <c r="O199" s="62"/>
      <c r="P199" s="193">
        <f t="shared" si="61"/>
        <v>0</v>
      </c>
      <c r="Q199" s="193">
        <v>0</v>
      </c>
      <c r="R199" s="193">
        <f t="shared" si="62"/>
        <v>0</v>
      </c>
      <c r="S199" s="193">
        <v>0</v>
      </c>
      <c r="T199" s="194">
        <f t="shared" si="63"/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95" t="s">
        <v>134</v>
      </c>
      <c r="AT199" s="195" t="s">
        <v>169</v>
      </c>
      <c r="AU199" s="195" t="s">
        <v>81</v>
      </c>
      <c r="AY199" s="15" t="s">
        <v>127</v>
      </c>
      <c r="BE199" s="196">
        <f t="shared" si="64"/>
        <v>0</v>
      </c>
      <c r="BF199" s="196">
        <f t="shared" si="65"/>
        <v>0</v>
      </c>
      <c r="BG199" s="196">
        <f t="shared" si="66"/>
        <v>0</v>
      </c>
      <c r="BH199" s="196">
        <f t="shared" si="67"/>
        <v>0</v>
      </c>
      <c r="BI199" s="196">
        <f t="shared" si="68"/>
        <v>0</v>
      </c>
      <c r="BJ199" s="15" t="s">
        <v>81</v>
      </c>
      <c r="BK199" s="196">
        <f t="shared" si="69"/>
        <v>0</v>
      </c>
      <c r="BL199" s="15" t="s">
        <v>134</v>
      </c>
      <c r="BM199" s="195" t="s">
        <v>530</v>
      </c>
    </row>
    <row r="200" spans="1:65" s="2" customFormat="1" ht="21.75" customHeight="1">
      <c r="A200" s="32"/>
      <c r="B200" s="33"/>
      <c r="C200" s="197" t="s">
        <v>531</v>
      </c>
      <c r="D200" s="197" t="s">
        <v>169</v>
      </c>
      <c r="E200" s="198" t="s">
        <v>532</v>
      </c>
      <c r="F200" s="199" t="s">
        <v>533</v>
      </c>
      <c r="G200" s="200" t="s">
        <v>183</v>
      </c>
      <c r="H200" s="201">
        <v>4</v>
      </c>
      <c r="I200" s="202"/>
      <c r="J200" s="203">
        <f t="shared" si="60"/>
        <v>0</v>
      </c>
      <c r="K200" s="199" t="s">
        <v>132</v>
      </c>
      <c r="L200" s="37"/>
      <c r="M200" s="204" t="s">
        <v>19</v>
      </c>
      <c r="N200" s="205" t="s">
        <v>44</v>
      </c>
      <c r="O200" s="62"/>
      <c r="P200" s="193">
        <f t="shared" si="61"/>
        <v>0</v>
      </c>
      <c r="Q200" s="193">
        <v>0</v>
      </c>
      <c r="R200" s="193">
        <f t="shared" si="62"/>
        <v>0</v>
      </c>
      <c r="S200" s="193">
        <v>0</v>
      </c>
      <c r="T200" s="194">
        <f t="shared" si="63"/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95" t="s">
        <v>134</v>
      </c>
      <c r="AT200" s="195" t="s">
        <v>169</v>
      </c>
      <c r="AU200" s="195" t="s">
        <v>81</v>
      </c>
      <c r="AY200" s="15" t="s">
        <v>127</v>
      </c>
      <c r="BE200" s="196">
        <f t="shared" si="64"/>
        <v>0</v>
      </c>
      <c r="BF200" s="196">
        <f t="shared" si="65"/>
        <v>0</v>
      </c>
      <c r="BG200" s="196">
        <f t="shared" si="66"/>
        <v>0</v>
      </c>
      <c r="BH200" s="196">
        <f t="shared" si="67"/>
        <v>0</v>
      </c>
      <c r="BI200" s="196">
        <f t="shared" si="68"/>
        <v>0</v>
      </c>
      <c r="BJ200" s="15" t="s">
        <v>81</v>
      </c>
      <c r="BK200" s="196">
        <f t="shared" si="69"/>
        <v>0</v>
      </c>
      <c r="BL200" s="15" t="s">
        <v>134</v>
      </c>
      <c r="BM200" s="195" t="s">
        <v>534</v>
      </c>
    </row>
    <row r="201" spans="1:65" s="2" customFormat="1" ht="21.75" customHeight="1">
      <c r="A201" s="32"/>
      <c r="B201" s="33"/>
      <c r="C201" s="197" t="s">
        <v>535</v>
      </c>
      <c r="D201" s="197" t="s">
        <v>169</v>
      </c>
      <c r="E201" s="198" t="s">
        <v>536</v>
      </c>
      <c r="F201" s="199" t="s">
        <v>537</v>
      </c>
      <c r="G201" s="200" t="s">
        <v>183</v>
      </c>
      <c r="H201" s="201">
        <v>1</v>
      </c>
      <c r="I201" s="202"/>
      <c r="J201" s="203">
        <f t="shared" si="60"/>
        <v>0</v>
      </c>
      <c r="K201" s="199" t="s">
        <v>132</v>
      </c>
      <c r="L201" s="37"/>
      <c r="M201" s="204" t="s">
        <v>19</v>
      </c>
      <c r="N201" s="205" t="s">
        <v>44</v>
      </c>
      <c r="O201" s="62"/>
      <c r="P201" s="193">
        <f t="shared" si="61"/>
        <v>0</v>
      </c>
      <c r="Q201" s="193">
        <v>0</v>
      </c>
      <c r="R201" s="193">
        <f t="shared" si="62"/>
        <v>0</v>
      </c>
      <c r="S201" s="193">
        <v>0</v>
      </c>
      <c r="T201" s="194">
        <f t="shared" si="63"/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95" t="s">
        <v>134</v>
      </c>
      <c r="AT201" s="195" t="s">
        <v>169</v>
      </c>
      <c r="AU201" s="195" t="s">
        <v>81</v>
      </c>
      <c r="AY201" s="15" t="s">
        <v>127</v>
      </c>
      <c r="BE201" s="196">
        <f t="shared" si="64"/>
        <v>0</v>
      </c>
      <c r="BF201" s="196">
        <f t="shared" si="65"/>
        <v>0</v>
      </c>
      <c r="BG201" s="196">
        <f t="shared" si="66"/>
        <v>0</v>
      </c>
      <c r="BH201" s="196">
        <f t="shared" si="67"/>
        <v>0</v>
      </c>
      <c r="BI201" s="196">
        <f t="shared" si="68"/>
        <v>0</v>
      </c>
      <c r="BJ201" s="15" t="s">
        <v>81</v>
      </c>
      <c r="BK201" s="196">
        <f t="shared" si="69"/>
        <v>0</v>
      </c>
      <c r="BL201" s="15" t="s">
        <v>134</v>
      </c>
      <c r="BM201" s="195" t="s">
        <v>538</v>
      </c>
    </row>
    <row r="202" spans="1:65" s="2" customFormat="1" ht="21.75" customHeight="1">
      <c r="A202" s="32"/>
      <c r="B202" s="33"/>
      <c r="C202" s="197" t="s">
        <v>539</v>
      </c>
      <c r="D202" s="197" t="s">
        <v>169</v>
      </c>
      <c r="E202" s="198" t="s">
        <v>540</v>
      </c>
      <c r="F202" s="199" t="s">
        <v>541</v>
      </c>
      <c r="G202" s="200" t="s">
        <v>183</v>
      </c>
      <c r="H202" s="201">
        <v>4</v>
      </c>
      <c r="I202" s="202"/>
      <c r="J202" s="203">
        <f t="shared" si="60"/>
        <v>0</v>
      </c>
      <c r="K202" s="199" t="s">
        <v>132</v>
      </c>
      <c r="L202" s="37"/>
      <c r="M202" s="204" t="s">
        <v>19</v>
      </c>
      <c r="N202" s="205" t="s">
        <v>44</v>
      </c>
      <c r="O202" s="62"/>
      <c r="P202" s="193">
        <f t="shared" si="61"/>
        <v>0</v>
      </c>
      <c r="Q202" s="193">
        <v>0</v>
      </c>
      <c r="R202" s="193">
        <f t="shared" si="62"/>
        <v>0</v>
      </c>
      <c r="S202" s="193">
        <v>0</v>
      </c>
      <c r="T202" s="194">
        <f t="shared" si="63"/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95" t="s">
        <v>134</v>
      </c>
      <c r="AT202" s="195" t="s">
        <v>169</v>
      </c>
      <c r="AU202" s="195" t="s">
        <v>81</v>
      </c>
      <c r="AY202" s="15" t="s">
        <v>127</v>
      </c>
      <c r="BE202" s="196">
        <f t="shared" si="64"/>
        <v>0</v>
      </c>
      <c r="BF202" s="196">
        <f t="shared" si="65"/>
        <v>0</v>
      </c>
      <c r="BG202" s="196">
        <f t="shared" si="66"/>
        <v>0</v>
      </c>
      <c r="BH202" s="196">
        <f t="shared" si="67"/>
        <v>0</v>
      </c>
      <c r="BI202" s="196">
        <f t="shared" si="68"/>
        <v>0</v>
      </c>
      <c r="BJ202" s="15" t="s">
        <v>81</v>
      </c>
      <c r="BK202" s="196">
        <f t="shared" si="69"/>
        <v>0</v>
      </c>
      <c r="BL202" s="15" t="s">
        <v>134</v>
      </c>
      <c r="BM202" s="195" t="s">
        <v>542</v>
      </c>
    </row>
    <row r="203" spans="1:65" s="2" customFormat="1" ht="21.75" customHeight="1">
      <c r="A203" s="32"/>
      <c r="B203" s="33"/>
      <c r="C203" s="197" t="s">
        <v>543</v>
      </c>
      <c r="D203" s="197" t="s">
        <v>169</v>
      </c>
      <c r="E203" s="198" t="s">
        <v>544</v>
      </c>
      <c r="F203" s="199" t="s">
        <v>545</v>
      </c>
      <c r="G203" s="200" t="s">
        <v>183</v>
      </c>
      <c r="H203" s="201">
        <v>4</v>
      </c>
      <c r="I203" s="202"/>
      <c r="J203" s="203">
        <f t="shared" si="60"/>
        <v>0</v>
      </c>
      <c r="K203" s="199" t="s">
        <v>132</v>
      </c>
      <c r="L203" s="37"/>
      <c r="M203" s="204" t="s">
        <v>19</v>
      </c>
      <c r="N203" s="205" t="s">
        <v>44</v>
      </c>
      <c r="O203" s="62"/>
      <c r="P203" s="193">
        <f t="shared" si="61"/>
        <v>0</v>
      </c>
      <c r="Q203" s="193">
        <v>0</v>
      </c>
      <c r="R203" s="193">
        <f t="shared" si="62"/>
        <v>0</v>
      </c>
      <c r="S203" s="193">
        <v>0</v>
      </c>
      <c r="T203" s="194">
        <f t="shared" si="63"/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95" t="s">
        <v>134</v>
      </c>
      <c r="AT203" s="195" t="s">
        <v>169</v>
      </c>
      <c r="AU203" s="195" t="s">
        <v>81</v>
      </c>
      <c r="AY203" s="15" t="s">
        <v>127</v>
      </c>
      <c r="BE203" s="196">
        <f t="shared" si="64"/>
        <v>0</v>
      </c>
      <c r="BF203" s="196">
        <f t="shared" si="65"/>
        <v>0</v>
      </c>
      <c r="BG203" s="196">
        <f t="shared" si="66"/>
        <v>0</v>
      </c>
      <c r="BH203" s="196">
        <f t="shared" si="67"/>
        <v>0</v>
      </c>
      <c r="BI203" s="196">
        <f t="shared" si="68"/>
        <v>0</v>
      </c>
      <c r="BJ203" s="15" t="s">
        <v>81</v>
      </c>
      <c r="BK203" s="196">
        <f t="shared" si="69"/>
        <v>0</v>
      </c>
      <c r="BL203" s="15" t="s">
        <v>134</v>
      </c>
      <c r="BM203" s="195" t="s">
        <v>546</v>
      </c>
    </row>
    <row r="204" spans="1:65" s="2" customFormat="1" ht="21.75" customHeight="1">
      <c r="A204" s="32"/>
      <c r="B204" s="33"/>
      <c r="C204" s="197" t="s">
        <v>547</v>
      </c>
      <c r="D204" s="197" t="s">
        <v>169</v>
      </c>
      <c r="E204" s="198" t="s">
        <v>548</v>
      </c>
      <c r="F204" s="199" t="s">
        <v>549</v>
      </c>
      <c r="G204" s="200" t="s">
        <v>183</v>
      </c>
      <c r="H204" s="201">
        <v>4</v>
      </c>
      <c r="I204" s="202"/>
      <c r="J204" s="203">
        <f t="shared" si="60"/>
        <v>0</v>
      </c>
      <c r="K204" s="199" t="s">
        <v>132</v>
      </c>
      <c r="L204" s="37"/>
      <c r="M204" s="204" t="s">
        <v>19</v>
      </c>
      <c r="N204" s="205" t="s">
        <v>44</v>
      </c>
      <c r="O204" s="62"/>
      <c r="P204" s="193">
        <f t="shared" si="61"/>
        <v>0</v>
      </c>
      <c r="Q204" s="193">
        <v>0</v>
      </c>
      <c r="R204" s="193">
        <f t="shared" si="62"/>
        <v>0</v>
      </c>
      <c r="S204" s="193">
        <v>0</v>
      </c>
      <c r="T204" s="194">
        <f t="shared" si="63"/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95" t="s">
        <v>134</v>
      </c>
      <c r="AT204" s="195" t="s">
        <v>169</v>
      </c>
      <c r="AU204" s="195" t="s">
        <v>81</v>
      </c>
      <c r="AY204" s="15" t="s">
        <v>127</v>
      </c>
      <c r="BE204" s="196">
        <f t="shared" si="64"/>
        <v>0</v>
      </c>
      <c r="BF204" s="196">
        <f t="shared" si="65"/>
        <v>0</v>
      </c>
      <c r="BG204" s="196">
        <f t="shared" si="66"/>
        <v>0</v>
      </c>
      <c r="BH204" s="196">
        <f t="shared" si="67"/>
        <v>0</v>
      </c>
      <c r="BI204" s="196">
        <f t="shared" si="68"/>
        <v>0</v>
      </c>
      <c r="BJ204" s="15" t="s">
        <v>81</v>
      </c>
      <c r="BK204" s="196">
        <f t="shared" si="69"/>
        <v>0</v>
      </c>
      <c r="BL204" s="15" t="s">
        <v>134</v>
      </c>
      <c r="BM204" s="195" t="s">
        <v>550</v>
      </c>
    </row>
    <row r="205" spans="1:65" s="12" customFormat="1" ht="25.9" customHeight="1">
      <c r="B205" s="169"/>
      <c r="C205" s="170"/>
      <c r="D205" s="171" t="s">
        <v>72</v>
      </c>
      <c r="E205" s="172" t="s">
        <v>551</v>
      </c>
      <c r="F205" s="172" t="s">
        <v>552</v>
      </c>
      <c r="G205" s="170"/>
      <c r="H205" s="170"/>
      <c r="I205" s="173"/>
      <c r="J205" s="174">
        <f>BK205</f>
        <v>0</v>
      </c>
      <c r="K205" s="170"/>
      <c r="L205" s="175"/>
      <c r="M205" s="176"/>
      <c r="N205" s="177"/>
      <c r="O205" s="177"/>
      <c r="P205" s="178">
        <f>SUM(P206:P209)</f>
        <v>0</v>
      </c>
      <c r="Q205" s="177"/>
      <c r="R205" s="178">
        <f>SUM(R206:R209)</f>
        <v>0</v>
      </c>
      <c r="S205" s="177"/>
      <c r="T205" s="179">
        <f>SUM(T206:T209)</f>
        <v>0</v>
      </c>
      <c r="AR205" s="180" t="s">
        <v>139</v>
      </c>
      <c r="AT205" s="181" t="s">
        <v>72</v>
      </c>
      <c r="AU205" s="181" t="s">
        <v>73</v>
      </c>
      <c r="AY205" s="180" t="s">
        <v>127</v>
      </c>
      <c r="BK205" s="182">
        <f>SUM(BK206:BK209)</f>
        <v>0</v>
      </c>
    </row>
    <row r="206" spans="1:65" s="2" customFormat="1" ht="21.75" customHeight="1">
      <c r="A206" s="32"/>
      <c r="B206" s="33"/>
      <c r="C206" s="183" t="s">
        <v>553</v>
      </c>
      <c r="D206" s="183" t="s">
        <v>128</v>
      </c>
      <c r="E206" s="184" t="s">
        <v>554</v>
      </c>
      <c r="F206" s="185" t="s">
        <v>555</v>
      </c>
      <c r="G206" s="186" t="s">
        <v>183</v>
      </c>
      <c r="H206" s="187">
        <v>1</v>
      </c>
      <c r="I206" s="188"/>
      <c r="J206" s="189">
        <f>ROUND(I206*H206,2)</f>
        <v>0</v>
      </c>
      <c r="K206" s="185" t="s">
        <v>132</v>
      </c>
      <c r="L206" s="190"/>
      <c r="M206" s="191" t="s">
        <v>19</v>
      </c>
      <c r="N206" s="192" t="s">
        <v>44</v>
      </c>
      <c r="O206" s="62"/>
      <c r="P206" s="193">
        <f>O206*H206</f>
        <v>0</v>
      </c>
      <c r="Q206" s="193">
        <v>0</v>
      </c>
      <c r="R206" s="193">
        <f>Q206*H206</f>
        <v>0</v>
      </c>
      <c r="S206" s="193">
        <v>0</v>
      </c>
      <c r="T206" s="194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95" t="s">
        <v>83</v>
      </c>
      <c r="AT206" s="195" t="s">
        <v>128</v>
      </c>
      <c r="AU206" s="195" t="s">
        <v>81</v>
      </c>
      <c r="AY206" s="15" t="s">
        <v>127</v>
      </c>
      <c r="BE206" s="196">
        <f>IF(N206="základní",J206,0)</f>
        <v>0</v>
      </c>
      <c r="BF206" s="196">
        <f>IF(N206="snížená",J206,0)</f>
        <v>0</v>
      </c>
      <c r="BG206" s="196">
        <f>IF(N206="zákl. přenesená",J206,0)</f>
        <v>0</v>
      </c>
      <c r="BH206" s="196">
        <f>IF(N206="sníž. přenesená",J206,0)</f>
        <v>0</v>
      </c>
      <c r="BI206" s="196">
        <f>IF(N206="nulová",J206,0)</f>
        <v>0</v>
      </c>
      <c r="BJ206" s="15" t="s">
        <v>81</v>
      </c>
      <c r="BK206" s="196">
        <f>ROUND(I206*H206,2)</f>
        <v>0</v>
      </c>
      <c r="BL206" s="15" t="s">
        <v>81</v>
      </c>
      <c r="BM206" s="195" t="s">
        <v>556</v>
      </c>
    </row>
    <row r="207" spans="1:65" s="2" customFormat="1" ht="21.75" customHeight="1">
      <c r="A207" s="32"/>
      <c r="B207" s="33"/>
      <c r="C207" s="183" t="s">
        <v>557</v>
      </c>
      <c r="D207" s="183" t="s">
        <v>128</v>
      </c>
      <c r="E207" s="184" t="s">
        <v>558</v>
      </c>
      <c r="F207" s="185" t="s">
        <v>559</v>
      </c>
      <c r="G207" s="186" t="s">
        <v>183</v>
      </c>
      <c r="H207" s="187">
        <v>16</v>
      </c>
      <c r="I207" s="188"/>
      <c r="J207" s="189">
        <f>ROUND(I207*H207,2)</f>
        <v>0</v>
      </c>
      <c r="K207" s="185" t="s">
        <v>132</v>
      </c>
      <c r="L207" s="190"/>
      <c r="M207" s="191" t="s">
        <v>19</v>
      </c>
      <c r="N207" s="192" t="s">
        <v>44</v>
      </c>
      <c r="O207" s="62"/>
      <c r="P207" s="193">
        <f>O207*H207</f>
        <v>0</v>
      </c>
      <c r="Q207" s="193">
        <v>0</v>
      </c>
      <c r="R207" s="193">
        <f>Q207*H207</f>
        <v>0</v>
      </c>
      <c r="S207" s="193">
        <v>0</v>
      </c>
      <c r="T207" s="194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95" t="s">
        <v>150</v>
      </c>
      <c r="AT207" s="195" t="s">
        <v>128</v>
      </c>
      <c r="AU207" s="195" t="s">
        <v>81</v>
      </c>
      <c r="AY207" s="15" t="s">
        <v>127</v>
      </c>
      <c r="BE207" s="196">
        <f>IF(N207="základní",J207,0)</f>
        <v>0</v>
      </c>
      <c r="BF207" s="196">
        <f>IF(N207="snížená",J207,0)</f>
        <v>0</v>
      </c>
      <c r="BG207" s="196">
        <f>IF(N207="zákl. přenesená",J207,0)</f>
        <v>0</v>
      </c>
      <c r="BH207" s="196">
        <f>IF(N207="sníž. přenesená",J207,0)</f>
        <v>0</v>
      </c>
      <c r="BI207" s="196">
        <f>IF(N207="nulová",J207,0)</f>
        <v>0</v>
      </c>
      <c r="BJ207" s="15" t="s">
        <v>81</v>
      </c>
      <c r="BK207" s="196">
        <f>ROUND(I207*H207,2)</f>
        <v>0</v>
      </c>
      <c r="BL207" s="15" t="s">
        <v>150</v>
      </c>
      <c r="BM207" s="195" t="s">
        <v>560</v>
      </c>
    </row>
    <row r="208" spans="1:65" s="2" customFormat="1" ht="19.5">
      <c r="A208" s="32"/>
      <c r="B208" s="33"/>
      <c r="C208" s="34"/>
      <c r="D208" s="208" t="s">
        <v>262</v>
      </c>
      <c r="E208" s="34"/>
      <c r="F208" s="209" t="s">
        <v>561</v>
      </c>
      <c r="G208" s="34"/>
      <c r="H208" s="34"/>
      <c r="I208" s="106"/>
      <c r="J208" s="34"/>
      <c r="K208" s="34"/>
      <c r="L208" s="37"/>
      <c r="M208" s="210"/>
      <c r="N208" s="211"/>
      <c r="O208" s="62"/>
      <c r="P208" s="62"/>
      <c r="Q208" s="62"/>
      <c r="R208" s="62"/>
      <c r="S208" s="62"/>
      <c r="T208" s="63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T208" s="15" t="s">
        <v>262</v>
      </c>
      <c r="AU208" s="15" t="s">
        <v>81</v>
      </c>
    </row>
    <row r="209" spans="1:65" s="2" customFormat="1" ht="21.75" customHeight="1">
      <c r="A209" s="32"/>
      <c r="B209" s="33"/>
      <c r="C209" s="183" t="s">
        <v>562</v>
      </c>
      <c r="D209" s="183" t="s">
        <v>128</v>
      </c>
      <c r="E209" s="184" t="s">
        <v>563</v>
      </c>
      <c r="F209" s="185" t="s">
        <v>564</v>
      </c>
      <c r="G209" s="186" t="s">
        <v>183</v>
      </c>
      <c r="H209" s="187">
        <v>3</v>
      </c>
      <c r="I209" s="188"/>
      <c r="J209" s="189">
        <f>ROUND(I209*H209,2)</f>
        <v>0</v>
      </c>
      <c r="K209" s="185" t="s">
        <v>132</v>
      </c>
      <c r="L209" s="190"/>
      <c r="M209" s="191" t="s">
        <v>19</v>
      </c>
      <c r="N209" s="192" t="s">
        <v>44</v>
      </c>
      <c r="O209" s="62"/>
      <c r="P209" s="193">
        <f>O209*H209</f>
        <v>0</v>
      </c>
      <c r="Q209" s="193">
        <v>0</v>
      </c>
      <c r="R209" s="193">
        <f>Q209*H209</f>
        <v>0</v>
      </c>
      <c r="S209" s="193">
        <v>0</v>
      </c>
      <c r="T209" s="194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95" t="s">
        <v>150</v>
      </c>
      <c r="AT209" s="195" t="s">
        <v>128</v>
      </c>
      <c r="AU209" s="195" t="s">
        <v>81</v>
      </c>
      <c r="AY209" s="15" t="s">
        <v>127</v>
      </c>
      <c r="BE209" s="196">
        <f>IF(N209="základní",J209,0)</f>
        <v>0</v>
      </c>
      <c r="BF209" s="196">
        <f>IF(N209="snížená",J209,0)</f>
        <v>0</v>
      </c>
      <c r="BG209" s="196">
        <f>IF(N209="zákl. přenesená",J209,0)</f>
        <v>0</v>
      </c>
      <c r="BH209" s="196">
        <f>IF(N209="sníž. přenesená",J209,0)</f>
        <v>0</v>
      </c>
      <c r="BI209" s="196">
        <f>IF(N209="nulová",J209,0)</f>
        <v>0</v>
      </c>
      <c r="BJ209" s="15" t="s">
        <v>81</v>
      </c>
      <c r="BK209" s="196">
        <f>ROUND(I209*H209,2)</f>
        <v>0</v>
      </c>
      <c r="BL209" s="15" t="s">
        <v>150</v>
      </c>
      <c r="BM209" s="195" t="s">
        <v>565</v>
      </c>
    </row>
    <row r="210" spans="1:65" s="12" customFormat="1" ht="25.9" customHeight="1">
      <c r="B210" s="169"/>
      <c r="C210" s="170"/>
      <c r="D210" s="171" t="s">
        <v>72</v>
      </c>
      <c r="E210" s="172" t="s">
        <v>566</v>
      </c>
      <c r="F210" s="172" t="s">
        <v>567</v>
      </c>
      <c r="G210" s="170"/>
      <c r="H210" s="170"/>
      <c r="I210" s="173"/>
      <c r="J210" s="174">
        <f>BK210</f>
        <v>0</v>
      </c>
      <c r="K210" s="170"/>
      <c r="L210" s="175"/>
      <c r="M210" s="176"/>
      <c r="N210" s="177"/>
      <c r="O210" s="177"/>
      <c r="P210" s="178">
        <f>SUM(P211:P214)</f>
        <v>0</v>
      </c>
      <c r="Q210" s="177"/>
      <c r="R210" s="178">
        <f>SUM(R211:R214)</f>
        <v>0</v>
      </c>
      <c r="S210" s="177"/>
      <c r="T210" s="179">
        <f>SUM(T211:T214)</f>
        <v>0</v>
      </c>
      <c r="AR210" s="180" t="s">
        <v>81</v>
      </c>
      <c r="AT210" s="181" t="s">
        <v>72</v>
      </c>
      <c r="AU210" s="181" t="s">
        <v>73</v>
      </c>
      <c r="AY210" s="180" t="s">
        <v>127</v>
      </c>
      <c r="BK210" s="182">
        <f>SUM(BK211:BK214)</f>
        <v>0</v>
      </c>
    </row>
    <row r="211" spans="1:65" s="2" customFormat="1" ht="21.75" customHeight="1">
      <c r="A211" s="32"/>
      <c r="B211" s="33"/>
      <c r="C211" s="197" t="s">
        <v>568</v>
      </c>
      <c r="D211" s="197" t="s">
        <v>169</v>
      </c>
      <c r="E211" s="198" t="s">
        <v>569</v>
      </c>
      <c r="F211" s="199" t="s">
        <v>570</v>
      </c>
      <c r="G211" s="200" t="s">
        <v>183</v>
      </c>
      <c r="H211" s="201">
        <v>2</v>
      </c>
      <c r="I211" s="202"/>
      <c r="J211" s="203">
        <f>ROUND(I211*H211,2)</f>
        <v>0</v>
      </c>
      <c r="K211" s="199" t="s">
        <v>132</v>
      </c>
      <c r="L211" s="37"/>
      <c r="M211" s="204" t="s">
        <v>19</v>
      </c>
      <c r="N211" s="205" t="s">
        <v>44</v>
      </c>
      <c r="O211" s="62"/>
      <c r="P211" s="193">
        <f>O211*H211</f>
        <v>0</v>
      </c>
      <c r="Q211" s="193">
        <v>0</v>
      </c>
      <c r="R211" s="193">
        <f>Q211*H211</f>
        <v>0</v>
      </c>
      <c r="S211" s="193">
        <v>0</v>
      </c>
      <c r="T211" s="194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95" t="s">
        <v>139</v>
      </c>
      <c r="AT211" s="195" t="s">
        <v>169</v>
      </c>
      <c r="AU211" s="195" t="s">
        <v>81</v>
      </c>
      <c r="AY211" s="15" t="s">
        <v>127</v>
      </c>
      <c r="BE211" s="196">
        <f>IF(N211="základní",J211,0)</f>
        <v>0</v>
      </c>
      <c r="BF211" s="196">
        <f>IF(N211="snížená",J211,0)</f>
        <v>0</v>
      </c>
      <c r="BG211" s="196">
        <f>IF(N211="zákl. přenesená",J211,0)</f>
        <v>0</v>
      </c>
      <c r="BH211" s="196">
        <f>IF(N211="sníž. přenesená",J211,0)</f>
        <v>0</v>
      </c>
      <c r="BI211" s="196">
        <f>IF(N211="nulová",J211,0)</f>
        <v>0</v>
      </c>
      <c r="BJ211" s="15" t="s">
        <v>81</v>
      </c>
      <c r="BK211" s="196">
        <f>ROUND(I211*H211,2)</f>
        <v>0</v>
      </c>
      <c r="BL211" s="15" t="s">
        <v>139</v>
      </c>
      <c r="BM211" s="195" t="s">
        <v>571</v>
      </c>
    </row>
    <row r="212" spans="1:65" s="2" customFormat="1" ht="21.75" customHeight="1">
      <c r="A212" s="32"/>
      <c r="B212" s="33"/>
      <c r="C212" s="197" t="s">
        <v>572</v>
      </c>
      <c r="D212" s="197" t="s">
        <v>169</v>
      </c>
      <c r="E212" s="198" t="s">
        <v>573</v>
      </c>
      <c r="F212" s="199" t="s">
        <v>574</v>
      </c>
      <c r="G212" s="200" t="s">
        <v>183</v>
      </c>
      <c r="H212" s="201">
        <v>1</v>
      </c>
      <c r="I212" s="202"/>
      <c r="J212" s="203">
        <f>ROUND(I212*H212,2)</f>
        <v>0</v>
      </c>
      <c r="K212" s="199" t="s">
        <v>132</v>
      </c>
      <c r="L212" s="37"/>
      <c r="M212" s="204" t="s">
        <v>19</v>
      </c>
      <c r="N212" s="205" t="s">
        <v>44</v>
      </c>
      <c r="O212" s="62"/>
      <c r="P212" s="193">
        <f>O212*H212</f>
        <v>0</v>
      </c>
      <c r="Q212" s="193">
        <v>0</v>
      </c>
      <c r="R212" s="193">
        <f>Q212*H212</f>
        <v>0</v>
      </c>
      <c r="S212" s="193">
        <v>0</v>
      </c>
      <c r="T212" s="194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95" t="s">
        <v>139</v>
      </c>
      <c r="AT212" s="195" t="s">
        <v>169</v>
      </c>
      <c r="AU212" s="195" t="s">
        <v>81</v>
      </c>
      <c r="AY212" s="15" t="s">
        <v>127</v>
      </c>
      <c r="BE212" s="196">
        <f>IF(N212="základní",J212,0)</f>
        <v>0</v>
      </c>
      <c r="BF212" s="196">
        <f>IF(N212="snížená",J212,0)</f>
        <v>0</v>
      </c>
      <c r="BG212" s="196">
        <f>IF(N212="zákl. přenesená",J212,0)</f>
        <v>0</v>
      </c>
      <c r="BH212" s="196">
        <f>IF(N212="sníž. přenesená",J212,0)</f>
        <v>0</v>
      </c>
      <c r="BI212" s="196">
        <f>IF(N212="nulová",J212,0)</f>
        <v>0</v>
      </c>
      <c r="BJ212" s="15" t="s">
        <v>81</v>
      </c>
      <c r="BK212" s="196">
        <f>ROUND(I212*H212,2)</f>
        <v>0</v>
      </c>
      <c r="BL212" s="15" t="s">
        <v>139</v>
      </c>
      <c r="BM212" s="195" t="s">
        <v>575</v>
      </c>
    </row>
    <row r="213" spans="1:65" s="2" customFormat="1" ht="21.75" customHeight="1">
      <c r="A213" s="32"/>
      <c r="B213" s="33"/>
      <c r="C213" s="197" t="s">
        <v>576</v>
      </c>
      <c r="D213" s="197" t="s">
        <v>169</v>
      </c>
      <c r="E213" s="198" t="s">
        <v>577</v>
      </c>
      <c r="F213" s="199" t="s">
        <v>578</v>
      </c>
      <c r="G213" s="200" t="s">
        <v>183</v>
      </c>
      <c r="H213" s="201">
        <v>1</v>
      </c>
      <c r="I213" s="202"/>
      <c r="J213" s="203">
        <f>ROUND(I213*H213,2)</f>
        <v>0</v>
      </c>
      <c r="K213" s="199" t="s">
        <v>132</v>
      </c>
      <c r="L213" s="37"/>
      <c r="M213" s="204" t="s">
        <v>19</v>
      </c>
      <c r="N213" s="205" t="s">
        <v>44</v>
      </c>
      <c r="O213" s="62"/>
      <c r="P213" s="193">
        <f>O213*H213</f>
        <v>0</v>
      </c>
      <c r="Q213" s="193">
        <v>0</v>
      </c>
      <c r="R213" s="193">
        <f>Q213*H213</f>
        <v>0</v>
      </c>
      <c r="S213" s="193">
        <v>0</v>
      </c>
      <c r="T213" s="194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95" t="s">
        <v>139</v>
      </c>
      <c r="AT213" s="195" t="s">
        <v>169</v>
      </c>
      <c r="AU213" s="195" t="s">
        <v>81</v>
      </c>
      <c r="AY213" s="15" t="s">
        <v>127</v>
      </c>
      <c r="BE213" s="196">
        <f>IF(N213="základní",J213,0)</f>
        <v>0</v>
      </c>
      <c r="BF213" s="196">
        <f>IF(N213="snížená",J213,0)</f>
        <v>0</v>
      </c>
      <c r="BG213" s="196">
        <f>IF(N213="zákl. přenesená",J213,0)</f>
        <v>0</v>
      </c>
      <c r="BH213" s="196">
        <f>IF(N213="sníž. přenesená",J213,0)</f>
        <v>0</v>
      </c>
      <c r="BI213" s="196">
        <f>IF(N213="nulová",J213,0)</f>
        <v>0</v>
      </c>
      <c r="BJ213" s="15" t="s">
        <v>81</v>
      </c>
      <c r="BK213" s="196">
        <f>ROUND(I213*H213,2)</f>
        <v>0</v>
      </c>
      <c r="BL213" s="15" t="s">
        <v>139</v>
      </c>
      <c r="BM213" s="195" t="s">
        <v>579</v>
      </c>
    </row>
    <row r="214" spans="1:65" s="2" customFormat="1" ht="21.75" customHeight="1">
      <c r="A214" s="32"/>
      <c r="B214" s="33"/>
      <c r="C214" s="197" t="s">
        <v>580</v>
      </c>
      <c r="D214" s="197" t="s">
        <v>169</v>
      </c>
      <c r="E214" s="198" t="s">
        <v>581</v>
      </c>
      <c r="F214" s="199" t="s">
        <v>582</v>
      </c>
      <c r="G214" s="200" t="s">
        <v>183</v>
      </c>
      <c r="H214" s="201">
        <v>2</v>
      </c>
      <c r="I214" s="202"/>
      <c r="J214" s="203">
        <f>ROUND(I214*H214,2)</f>
        <v>0</v>
      </c>
      <c r="K214" s="199" t="s">
        <v>132</v>
      </c>
      <c r="L214" s="37"/>
      <c r="M214" s="204" t="s">
        <v>19</v>
      </c>
      <c r="N214" s="205" t="s">
        <v>44</v>
      </c>
      <c r="O214" s="62"/>
      <c r="P214" s="193">
        <f>O214*H214</f>
        <v>0</v>
      </c>
      <c r="Q214" s="193">
        <v>0</v>
      </c>
      <c r="R214" s="193">
        <f>Q214*H214</f>
        <v>0</v>
      </c>
      <c r="S214" s="193">
        <v>0</v>
      </c>
      <c r="T214" s="194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95" t="s">
        <v>139</v>
      </c>
      <c r="AT214" s="195" t="s">
        <v>169</v>
      </c>
      <c r="AU214" s="195" t="s">
        <v>81</v>
      </c>
      <c r="AY214" s="15" t="s">
        <v>127</v>
      </c>
      <c r="BE214" s="196">
        <f>IF(N214="základní",J214,0)</f>
        <v>0</v>
      </c>
      <c r="BF214" s="196">
        <f>IF(N214="snížená",J214,0)</f>
        <v>0</v>
      </c>
      <c r="BG214" s="196">
        <f>IF(N214="zákl. přenesená",J214,0)</f>
        <v>0</v>
      </c>
      <c r="BH214" s="196">
        <f>IF(N214="sníž. přenesená",J214,0)</f>
        <v>0</v>
      </c>
      <c r="BI214" s="196">
        <f>IF(N214="nulová",J214,0)</f>
        <v>0</v>
      </c>
      <c r="BJ214" s="15" t="s">
        <v>81</v>
      </c>
      <c r="BK214" s="196">
        <f>ROUND(I214*H214,2)</f>
        <v>0</v>
      </c>
      <c r="BL214" s="15" t="s">
        <v>139</v>
      </c>
      <c r="BM214" s="195" t="s">
        <v>583</v>
      </c>
    </row>
    <row r="215" spans="1:65" s="12" customFormat="1" ht="25.9" customHeight="1">
      <c r="B215" s="169"/>
      <c r="C215" s="170"/>
      <c r="D215" s="171" t="s">
        <v>72</v>
      </c>
      <c r="E215" s="172" t="s">
        <v>584</v>
      </c>
      <c r="F215" s="172" t="s">
        <v>585</v>
      </c>
      <c r="G215" s="170"/>
      <c r="H215" s="170"/>
      <c r="I215" s="173"/>
      <c r="J215" s="174">
        <f>BK215</f>
        <v>0</v>
      </c>
      <c r="K215" s="170"/>
      <c r="L215" s="175"/>
      <c r="M215" s="176"/>
      <c r="N215" s="177"/>
      <c r="O215" s="177"/>
      <c r="P215" s="178">
        <f>SUM(P216:P224)</f>
        <v>0</v>
      </c>
      <c r="Q215" s="177"/>
      <c r="R215" s="178">
        <f>SUM(R216:R224)</f>
        <v>0</v>
      </c>
      <c r="S215" s="177"/>
      <c r="T215" s="179">
        <f>SUM(T216:T224)</f>
        <v>0</v>
      </c>
      <c r="AR215" s="180" t="s">
        <v>81</v>
      </c>
      <c r="AT215" s="181" t="s">
        <v>72</v>
      </c>
      <c r="AU215" s="181" t="s">
        <v>73</v>
      </c>
      <c r="AY215" s="180" t="s">
        <v>127</v>
      </c>
      <c r="BK215" s="182">
        <f>SUM(BK216:BK224)</f>
        <v>0</v>
      </c>
    </row>
    <row r="216" spans="1:65" s="2" customFormat="1" ht="21.75" customHeight="1">
      <c r="A216" s="32"/>
      <c r="B216" s="33"/>
      <c r="C216" s="197" t="s">
        <v>586</v>
      </c>
      <c r="D216" s="197" t="s">
        <v>169</v>
      </c>
      <c r="E216" s="198" t="s">
        <v>587</v>
      </c>
      <c r="F216" s="199" t="s">
        <v>588</v>
      </c>
      <c r="G216" s="200" t="s">
        <v>589</v>
      </c>
      <c r="H216" s="201">
        <v>2</v>
      </c>
      <c r="I216" s="202"/>
      <c r="J216" s="203">
        <f t="shared" ref="J216:J224" si="70">ROUND(I216*H216,2)</f>
        <v>0</v>
      </c>
      <c r="K216" s="199" t="s">
        <v>132</v>
      </c>
      <c r="L216" s="37"/>
      <c r="M216" s="204" t="s">
        <v>19</v>
      </c>
      <c r="N216" s="205" t="s">
        <v>44</v>
      </c>
      <c r="O216" s="62"/>
      <c r="P216" s="193">
        <f t="shared" ref="P216:P224" si="71">O216*H216</f>
        <v>0</v>
      </c>
      <c r="Q216" s="193">
        <v>0</v>
      </c>
      <c r="R216" s="193">
        <f t="shared" ref="R216:R224" si="72">Q216*H216</f>
        <v>0</v>
      </c>
      <c r="S216" s="193">
        <v>0</v>
      </c>
      <c r="T216" s="194">
        <f t="shared" ref="T216:T224" si="73"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95" t="s">
        <v>224</v>
      </c>
      <c r="AT216" s="195" t="s">
        <v>169</v>
      </c>
      <c r="AU216" s="195" t="s">
        <v>81</v>
      </c>
      <c r="AY216" s="15" t="s">
        <v>127</v>
      </c>
      <c r="BE216" s="196">
        <f t="shared" ref="BE216:BE224" si="74">IF(N216="základní",J216,0)</f>
        <v>0</v>
      </c>
      <c r="BF216" s="196">
        <f t="shared" ref="BF216:BF224" si="75">IF(N216="snížená",J216,0)</f>
        <v>0</v>
      </c>
      <c r="BG216" s="196">
        <f t="shared" ref="BG216:BG224" si="76">IF(N216="zákl. přenesená",J216,0)</f>
        <v>0</v>
      </c>
      <c r="BH216" s="196">
        <f t="shared" ref="BH216:BH224" si="77">IF(N216="sníž. přenesená",J216,0)</f>
        <v>0</v>
      </c>
      <c r="BI216" s="196">
        <f t="shared" ref="BI216:BI224" si="78">IF(N216="nulová",J216,0)</f>
        <v>0</v>
      </c>
      <c r="BJ216" s="15" t="s">
        <v>81</v>
      </c>
      <c r="BK216" s="196">
        <f t="shared" ref="BK216:BK224" si="79">ROUND(I216*H216,2)</f>
        <v>0</v>
      </c>
      <c r="BL216" s="15" t="s">
        <v>224</v>
      </c>
      <c r="BM216" s="195" t="s">
        <v>590</v>
      </c>
    </row>
    <row r="217" spans="1:65" s="2" customFormat="1" ht="21.75" customHeight="1">
      <c r="A217" s="32"/>
      <c r="B217" s="33"/>
      <c r="C217" s="197" t="s">
        <v>591</v>
      </c>
      <c r="D217" s="197" t="s">
        <v>169</v>
      </c>
      <c r="E217" s="198" t="s">
        <v>592</v>
      </c>
      <c r="F217" s="199" t="s">
        <v>593</v>
      </c>
      <c r="G217" s="200" t="s">
        <v>183</v>
      </c>
      <c r="H217" s="201">
        <v>4</v>
      </c>
      <c r="I217" s="202"/>
      <c r="J217" s="203">
        <f t="shared" si="70"/>
        <v>0</v>
      </c>
      <c r="K217" s="199" t="s">
        <v>132</v>
      </c>
      <c r="L217" s="37"/>
      <c r="M217" s="204" t="s">
        <v>19</v>
      </c>
      <c r="N217" s="205" t="s">
        <v>44</v>
      </c>
      <c r="O217" s="62"/>
      <c r="P217" s="193">
        <f t="shared" si="71"/>
        <v>0</v>
      </c>
      <c r="Q217" s="193">
        <v>0</v>
      </c>
      <c r="R217" s="193">
        <f t="shared" si="72"/>
        <v>0</v>
      </c>
      <c r="S217" s="193">
        <v>0</v>
      </c>
      <c r="T217" s="194">
        <f t="shared" si="73"/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95" t="s">
        <v>224</v>
      </c>
      <c r="AT217" s="195" t="s">
        <v>169</v>
      </c>
      <c r="AU217" s="195" t="s">
        <v>81</v>
      </c>
      <c r="AY217" s="15" t="s">
        <v>127</v>
      </c>
      <c r="BE217" s="196">
        <f t="shared" si="74"/>
        <v>0</v>
      </c>
      <c r="BF217" s="196">
        <f t="shared" si="75"/>
        <v>0</v>
      </c>
      <c r="BG217" s="196">
        <f t="shared" si="76"/>
        <v>0</v>
      </c>
      <c r="BH217" s="196">
        <f t="shared" si="77"/>
        <v>0</v>
      </c>
      <c r="BI217" s="196">
        <f t="shared" si="78"/>
        <v>0</v>
      </c>
      <c r="BJ217" s="15" t="s">
        <v>81</v>
      </c>
      <c r="BK217" s="196">
        <f t="shared" si="79"/>
        <v>0</v>
      </c>
      <c r="BL217" s="15" t="s">
        <v>224</v>
      </c>
      <c r="BM217" s="195" t="s">
        <v>594</v>
      </c>
    </row>
    <row r="218" spans="1:65" s="2" customFormat="1" ht="21.75" customHeight="1">
      <c r="A218" s="32"/>
      <c r="B218" s="33"/>
      <c r="C218" s="197" t="s">
        <v>595</v>
      </c>
      <c r="D218" s="197" t="s">
        <v>169</v>
      </c>
      <c r="E218" s="198" t="s">
        <v>596</v>
      </c>
      <c r="F218" s="199" t="s">
        <v>597</v>
      </c>
      <c r="G218" s="200" t="s">
        <v>183</v>
      </c>
      <c r="H218" s="201">
        <v>1</v>
      </c>
      <c r="I218" s="202"/>
      <c r="J218" s="203">
        <f t="shared" si="70"/>
        <v>0</v>
      </c>
      <c r="K218" s="199" t="s">
        <v>132</v>
      </c>
      <c r="L218" s="37"/>
      <c r="M218" s="204" t="s">
        <v>19</v>
      </c>
      <c r="N218" s="205" t="s">
        <v>44</v>
      </c>
      <c r="O218" s="62"/>
      <c r="P218" s="193">
        <f t="shared" si="71"/>
        <v>0</v>
      </c>
      <c r="Q218" s="193">
        <v>0</v>
      </c>
      <c r="R218" s="193">
        <f t="shared" si="72"/>
        <v>0</v>
      </c>
      <c r="S218" s="193">
        <v>0</v>
      </c>
      <c r="T218" s="194">
        <f t="shared" si="73"/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95" t="s">
        <v>81</v>
      </c>
      <c r="AT218" s="195" t="s">
        <v>169</v>
      </c>
      <c r="AU218" s="195" t="s">
        <v>81</v>
      </c>
      <c r="AY218" s="15" t="s">
        <v>127</v>
      </c>
      <c r="BE218" s="196">
        <f t="shared" si="74"/>
        <v>0</v>
      </c>
      <c r="BF218" s="196">
        <f t="shared" si="75"/>
        <v>0</v>
      </c>
      <c r="BG218" s="196">
        <f t="shared" si="76"/>
        <v>0</v>
      </c>
      <c r="BH218" s="196">
        <f t="shared" si="77"/>
        <v>0</v>
      </c>
      <c r="BI218" s="196">
        <f t="shared" si="78"/>
        <v>0</v>
      </c>
      <c r="BJ218" s="15" t="s">
        <v>81</v>
      </c>
      <c r="BK218" s="196">
        <f t="shared" si="79"/>
        <v>0</v>
      </c>
      <c r="BL218" s="15" t="s">
        <v>81</v>
      </c>
      <c r="BM218" s="195" t="s">
        <v>598</v>
      </c>
    </row>
    <row r="219" spans="1:65" s="2" customFormat="1" ht="21.75" customHeight="1">
      <c r="A219" s="32"/>
      <c r="B219" s="33"/>
      <c r="C219" s="197" t="s">
        <v>599</v>
      </c>
      <c r="D219" s="197" t="s">
        <v>169</v>
      </c>
      <c r="E219" s="198" t="s">
        <v>600</v>
      </c>
      <c r="F219" s="199" t="s">
        <v>601</v>
      </c>
      <c r="G219" s="200" t="s">
        <v>183</v>
      </c>
      <c r="H219" s="201">
        <v>2</v>
      </c>
      <c r="I219" s="202"/>
      <c r="J219" s="203">
        <f t="shared" si="70"/>
        <v>0</v>
      </c>
      <c r="K219" s="199" t="s">
        <v>132</v>
      </c>
      <c r="L219" s="37"/>
      <c r="M219" s="204" t="s">
        <v>19</v>
      </c>
      <c r="N219" s="205" t="s">
        <v>44</v>
      </c>
      <c r="O219" s="62"/>
      <c r="P219" s="193">
        <f t="shared" si="71"/>
        <v>0</v>
      </c>
      <c r="Q219" s="193">
        <v>0</v>
      </c>
      <c r="R219" s="193">
        <f t="shared" si="72"/>
        <v>0</v>
      </c>
      <c r="S219" s="193">
        <v>0</v>
      </c>
      <c r="T219" s="194">
        <f t="shared" si="73"/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95" t="s">
        <v>224</v>
      </c>
      <c r="AT219" s="195" t="s">
        <v>169</v>
      </c>
      <c r="AU219" s="195" t="s">
        <v>81</v>
      </c>
      <c r="AY219" s="15" t="s">
        <v>127</v>
      </c>
      <c r="BE219" s="196">
        <f t="shared" si="74"/>
        <v>0</v>
      </c>
      <c r="BF219" s="196">
        <f t="shared" si="75"/>
        <v>0</v>
      </c>
      <c r="BG219" s="196">
        <f t="shared" si="76"/>
        <v>0</v>
      </c>
      <c r="BH219" s="196">
        <f t="shared" si="77"/>
        <v>0</v>
      </c>
      <c r="BI219" s="196">
        <f t="shared" si="78"/>
        <v>0</v>
      </c>
      <c r="BJ219" s="15" t="s">
        <v>81</v>
      </c>
      <c r="BK219" s="196">
        <f t="shared" si="79"/>
        <v>0</v>
      </c>
      <c r="BL219" s="15" t="s">
        <v>224</v>
      </c>
      <c r="BM219" s="195" t="s">
        <v>602</v>
      </c>
    </row>
    <row r="220" spans="1:65" s="2" customFormat="1" ht="55.5" customHeight="1">
      <c r="A220" s="32"/>
      <c r="B220" s="33"/>
      <c r="C220" s="197" t="s">
        <v>603</v>
      </c>
      <c r="D220" s="197" t="s">
        <v>169</v>
      </c>
      <c r="E220" s="198" t="s">
        <v>604</v>
      </c>
      <c r="F220" s="199" t="s">
        <v>605</v>
      </c>
      <c r="G220" s="200" t="s">
        <v>183</v>
      </c>
      <c r="H220" s="201">
        <v>1</v>
      </c>
      <c r="I220" s="202"/>
      <c r="J220" s="203">
        <f t="shared" si="70"/>
        <v>0</v>
      </c>
      <c r="K220" s="199" t="s">
        <v>132</v>
      </c>
      <c r="L220" s="37"/>
      <c r="M220" s="204" t="s">
        <v>19</v>
      </c>
      <c r="N220" s="205" t="s">
        <v>44</v>
      </c>
      <c r="O220" s="62"/>
      <c r="P220" s="193">
        <f t="shared" si="71"/>
        <v>0</v>
      </c>
      <c r="Q220" s="193">
        <v>0</v>
      </c>
      <c r="R220" s="193">
        <f t="shared" si="72"/>
        <v>0</v>
      </c>
      <c r="S220" s="193">
        <v>0</v>
      </c>
      <c r="T220" s="194">
        <f t="shared" si="73"/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95" t="s">
        <v>81</v>
      </c>
      <c r="AT220" s="195" t="s">
        <v>169</v>
      </c>
      <c r="AU220" s="195" t="s">
        <v>81</v>
      </c>
      <c r="AY220" s="15" t="s">
        <v>127</v>
      </c>
      <c r="BE220" s="196">
        <f t="shared" si="74"/>
        <v>0</v>
      </c>
      <c r="BF220" s="196">
        <f t="shared" si="75"/>
        <v>0</v>
      </c>
      <c r="BG220" s="196">
        <f t="shared" si="76"/>
        <v>0</v>
      </c>
      <c r="BH220" s="196">
        <f t="shared" si="77"/>
        <v>0</v>
      </c>
      <c r="BI220" s="196">
        <f t="shared" si="78"/>
        <v>0</v>
      </c>
      <c r="BJ220" s="15" t="s">
        <v>81</v>
      </c>
      <c r="BK220" s="196">
        <f t="shared" si="79"/>
        <v>0</v>
      </c>
      <c r="BL220" s="15" t="s">
        <v>81</v>
      </c>
      <c r="BM220" s="195" t="s">
        <v>606</v>
      </c>
    </row>
    <row r="221" spans="1:65" s="2" customFormat="1" ht="21.75" customHeight="1">
      <c r="A221" s="32"/>
      <c r="B221" s="33"/>
      <c r="C221" s="197" t="s">
        <v>607</v>
      </c>
      <c r="D221" s="197" t="s">
        <v>169</v>
      </c>
      <c r="E221" s="198" t="s">
        <v>608</v>
      </c>
      <c r="F221" s="199" t="s">
        <v>609</v>
      </c>
      <c r="G221" s="200" t="s">
        <v>183</v>
      </c>
      <c r="H221" s="201">
        <v>1</v>
      </c>
      <c r="I221" s="202"/>
      <c r="J221" s="203">
        <f t="shared" si="70"/>
        <v>0</v>
      </c>
      <c r="K221" s="199" t="s">
        <v>132</v>
      </c>
      <c r="L221" s="37"/>
      <c r="M221" s="204" t="s">
        <v>19</v>
      </c>
      <c r="N221" s="205" t="s">
        <v>44</v>
      </c>
      <c r="O221" s="62"/>
      <c r="P221" s="193">
        <f t="shared" si="71"/>
        <v>0</v>
      </c>
      <c r="Q221" s="193">
        <v>0</v>
      </c>
      <c r="R221" s="193">
        <f t="shared" si="72"/>
        <v>0</v>
      </c>
      <c r="S221" s="193">
        <v>0</v>
      </c>
      <c r="T221" s="194">
        <f t="shared" si="73"/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95" t="s">
        <v>81</v>
      </c>
      <c r="AT221" s="195" t="s">
        <v>169</v>
      </c>
      <c r="AU221" s="195" t="s">
        <v>81</v>
      </c>
      <c r="AY221" s="15" t="s">
        <v>127</v>
      </c>
      <c r="BE221" s="196">
        <f t="shared" si="74"/>
        <v>0</v>
      </c>
      <c r="BF221" s="196">
        <f t="shared" si="75"/>
        <v>0</v>
      </c>
      <c r="BG221" s="196">
        <f t="shared" si="76"/>
        <v>0</v>
      </c>
      <c r="BH221" s="196">
        <f t="shared" si="77"/>
        <v>0</v>
      </c>
      <c r="BI221" s="196">
        <f t="shared" si="78"/>
        <v>0</v>
      </c>
      <c r="BJ221" s="15" t="s">
        <v>81</v>
      </c>
      <c r="BK221" s="196">
        <f t="shared" si="79"/>
        <v>0</v>
      </c>
      <c r="BL221" s="15" t="s">
        <v>81</v>
      </c>
      <c r="BM221" s="195" t="s">
        <v>610</v>
      </c>
    </row>
    <row r="222" spans="1:65" s="2" customFormat="1" ht="21.75" customHeight="1">
      <c r="A222" s="32"/>
      <c r="B222" s="33"/>
      <c r="C222" s="197" t="s">
        <v>611</v>
      </c>
      <c r="D222" s="197" t="s">
        <v>169</v>
      </c>
      <c r="E222" s="198" t="s">
        <v>612</v>
      </c>
      <c r="F222" s="199" t="s">
        <v>613</v>
      </c>
      <c r="G222" s="200" t="s">
        <v>183</v>
      </c>
      <c r="H222" s="201">
        <v>1</v>
      </c>
      <c r="I222" s="202"/>
      <c r="J222" s="203">
        <f t="shared" si="70"/>
        <v>0</v>
      </c>
      <c r="K222" s="199" t="s">
        <v>132</v>
      </c>
      <c r="L222" s="37"/>
      <c r="M222" s="204" t="s">
        <v>19</v>
      </c>
      <c r="N222" s="205" t="s">
        <v>44</v>
      </c>
      <c r="O222" s="62"/>
      <c r="P222" s="193">
        <f t="shared" si="71"/>
        <v>0</v>
      </c>
      <c r="Q222" s="193">
        <v>0</v>
      </c>
      <c r="R222" s="193">
        <f t="shared" si="72"/>
        <v>0</v>
      </c>
      <c r="S222" s="193">
        <v>0</v>
      </c>
      <c r="T222" s="194">
        <f t="shared" si="73"/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95" t="s">
        <v>81</v>
      </c>
      <c r="AT222" s="195" t="s">
        <v>169</v>
      </c>
      <c r="AU222" s="195" t="s">
        <v>81</v>
      </c>
      <c r="AY222" s="15" t="s">
        <v>127</v>
      </c>
      <c r="BE222" s="196">
        <f t="shared" si="74"/>
        <v>0</v>
      </c>
      <c r="BF222" s="196">
        <f t="shared" si="75"/>
        <v>0</v>
      </c>
      <c r="BG222" s="196">
        <f t="shared" si="76"/>
        <v>0</v>
      </c>
      <c r="BH222" s="196">
        <f t="shared" si="77"/>
        <v>0</v>
      </c>
      <c r="BI222" s="196">
        <f t="shared" si="78"/>
        <v>0</v>
      </c>
      <c r="BJ222" s="15" t="s">
        <v>81</v>
      </c>
      <c r="BK222" s="196">
        <f t="shared" si="79"/>
        <v>0</v>
      </c>
      <c r="BL222" s="15" t="s">
        <v>81</v>
      </c>
      <c r="BM222" s="195" t="s">
        <v>614</v>
      </c>
    </row>
    <row r="223" spans="1:65" s="2" customFormat="1" ht="21.75" customHeight="1">
      <c r="A223" s="32"/>
      <c r="B223" s="33"/>
      <c r="C223" s="197" t="s">
        <v>615</v>
      </c>
      <c r="D223" s="197" t="s">
        <v>169</v>
      </c>
      <c r="E223" s="198" t="s">
        <v>616</v>
      </c>
      <c r="F223" s="199" t="s">
        <v>617</v>
      </c>
      <c r="G223" s="200" t="s">
        <v>183</v>
      </c>
      <c r="H223" s="201">
        <v>1</v>
      </c>
      <c r="I223" s="202"/>
      <c r="J223" s="203">
        <f t="shared" si="70"/>
        <v>0</v>
      </c>
      <c r="K223" s="199" t="s">
        <v>132</v>
      </c>
      <c r="L223" s="37"/>
      <c r="M223" s="204" t="s">
        <v>19</v>
      </c>
      <c r="N223" s="205" t="s">
        <v>44</v>
      </c>
      <c r="O223" s="62"/>
      <c r="P223" s="193">
        <f t="shared" si="71"/>
        <v>0</v>
      </c>
      <c r="Q223" s="193">
        <v>0</v>
      </c>
      <c r="R223" s="193">
        <f t="shared" si="72"/>
        <v>0</v>
      </c>
      <c r="S223" s="193">
        <v>0</v>
      </c>
      <c r="T223" s="194">
        <f t="shared" si="73"/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95" t="s">
        <v>81</v>
      </c>
      <c r="AT223" s="195" t="s">
        <v>169</v>
      </c>
      <c r="AU223" s="195" t="s">
        <v>81</v>
      </c>
      <c r="AY223" s="15" t="s">
        <v>127</v>
      </c>
      <c r="BE223" s="196">
        <f t="shared" si="74"/>
        <v>0</v>
      </c>
      <c r="BF223" s="196">
        <f t="shared" si="75"/>
        <v>0</v>
      </c>
      <c r="BG223" s="196">
        <f t="shared" si="76"/>
        <v>0</v>
      </c>
      <c r="BH223" s="196">
        <f t="shared" si="77"/>
        <v>0</v>
      </c>
      <c r="BI223" s="196">
        <f t="shared" si="78"/>
        <v>0</v>
      </c>
      <c r="BJ223" s="15" t="s">
        <v>81</v>
      </c>
      <c r="BK223" s="196">
        <f t="shared" si="79"/>
        <v>0</v>
      </c>
      <c r="BL223" s="15" t="s">
        <v>81</v>
      </c>
      <c r="BM223" s="195" t="s">
        <v>618</v>
      </c>
    </row>
    <row r="224" spans="1:65" s="2" customFormat="1" ht="33" customHeight="1">
      <c r="A224" s="32"/>
      <c r="B224" s="33"/>
      <c r="C224" s="197" t="s">
        <v>619</v>
      </c>
      <c r="D224" s="197" t="s">
        <v>169</v>
      </c>
      <c r="E224" s="198" t="s">
        <v>620</v>
      </c>
      <c r="F224" s="199" t="s">
        <v>621</v>
      </c>
      <c r="G224" s="200" t="s">
        <v>183</v>
      </c>
      <c r="H224" s="201">
        <v>1</v>
      </c>
      <c r="I224" s="202"/>
      <c r="J224" s="203">
        <f t="shared" si="70"/>
        <v>0</v>
      </c>
      <c r="K224" s="199" t="s">
        <v>132</v>
      </c>
      <c r="L224" s="37"/>
      <c r="M224" s="212" t="s">
        <v>19</v>
      </c>
      <c r="N224" s="213" t="s">
        <v>44</v>
      </c>
      <c r="O224" s="214"/>
      <c r="P224" s="215">
        <f t="shared" si="71"/>
        <v>0</v>
      </c>
      <c r="Q224" s="215">
        <v>0</v>
      </c>
      <c r="R224" s="215">
        <f t="shared" si="72"/>
        <v>0</v>
      </c>
      <c r="S224" s="215">
        <v>0</v>
      </c>
      <c r="T224" s="216">
        <f t="shared" si="73"/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95" t="s">
        <v>81</v>
      </c>
      <c r="AT224" s="195" t="s">
        <v>169</v>
      </c>
      <c r="AU224" s="195" t="s">
        <v>81</v>
      </c>
      <c r="AY224" s="15" t="s">
        <v>127</v>
      </c>
      <c r="BE224" s="196">
        <f t="shared" si="74"/>
        <v>0</v>
      </c>
      <c r="BF224" s="196">
        <f t="shared" si="75"/>
        <v>0</v>
      </c>
      <c r="BG224" s="196">
        <f t="shared" si="76"/>
        <v>0</v>
      </c>
      <c r="BH224" s="196">
        <f t="shared" si="77"/>
        <v>0</v>
      </c>
      <c r="BI224" s="196">
        <f t="shared" si="78"/>
        <v>0</v>
      </c>
      <c r="BJ224" s="15" t="s">
        <v>81</v>
      </c>
      <c r="BK224" s="196">
        <f t="shared" si="79"/>
        <v>0</v>
      </c>
      <c r="BL224" s="15" t="s">
        <v>81</v>
      </c>
      <c r="BM224" s="195" t="s">
        <v>622</v>
      </c>
    </row>
    <row r="225" spans="1:31" s="2" customFormat="1" ht="6.95" customHeight="1">
      <c r="A225" s="32"/>
      <c r="B225" s="45"/>
      <c r="C225" s="46"/>
      <c r="D225" s="46"/>
      <c r="E225" s="46"/>
      <c r="F225" s="46"/>
      <c r="G225" s="46"/>
      <c r="H225" s="46"/>
      <c r="I225" s="134"/>
      <c r="J225" s="46"/>
      <c r="K225" s="46"/>
      <c r="L225" s="37"/>
      <c r="M225" s="32"/>
      <c r="O225" s="32"/>
      <c r="P225" s="32"/>
      <c r="Q225" s="32"/>
      <c r="R225" s="32"/>
      <c r="S225" s="32"/>
      <c r="T225" s="32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</row>
  </sheetData>
  <sheetProtection algorithmName="SHA-512" hashValue="IiaObbbZrhYNZh13X0Im2iAIVhU8pvr5aqEt48RMKQ/iCshtuKWqT/0jk3ZZ80ukGYI/k7B35enTpq1lpTAftA==" saltValue="Gu4yrO1ObLGIKTNiuoiNo8AXmfMDcwEN9BnlVTvmzWgvrVo12FVBOkuOgvMLAzCheOELPwS7yc8M5cGThcDCjg==" spinCount="100000" sheet="1" objects="1" scenarios="1" formatColumns="0" formatRows="0" autoFilter="0"/>
  <autoFilter ref="C88:K224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5" t="s">
        <v>86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2"/>
      <c r="J3" s="101"/>
      <c r="K3" s="101"/>
      <c r="L3" s="18"/>
      <c r="AT3" s="15" t="s">
        <v>83</v>
      </c>
    </row>
    <row r="4" spans="1:46" s="1" customFormat="1" ht="24.95" customHeight="1">
      <c r="B4" s="18"/>
      <c r="D4" s="103" t="s">
        <v>95</v>
      </c>
      <c r="I4" s="99"/>
      <c r="L4" s="18"/>
      <c r="M4" s="104" t="s">
        <v>10</v>
      </c>
      <c r="AT4" s="15" t="s">
        <v>4</v>
      </c>
    </row>
    <row r="5" spans="1:46" s="1" customFormat="1" ht="6.95" customHeight="1">
      <c r="B5" s="18"/>
      <c r="I5" s="99"/>
      <c r="L5" s="18"/>
    </row>
    <row r="6" spans="1:46" s="1" customFormat="1" ht="12" customHeight="1">
      <c r="B6" s="18"/>
      <c r="D6" s="105" t="s">
        <v>16</v>
      </c>
      <c r="I6" s="99"/>
      <c r="L6" s="18"/>
    </row>
    <row r="7" spans="1:46" s="1" customFormat="1" ht="16.5" customHeight="1">
      <c r="B7" s="18"/>
      <c r="E7" s="338" t="str">
        <f>'Rekapitulace stavby'!K6</f>
        <v>Oprava PZS v km 62,353 na trati Kralupy nad Vltavou - Most</v>
      </c>
      <c r="F7" s="339"/>
      <c r="G7" s="339"/>
      <c r="H7" s="339"/>
      <c r="I7" s="99"/>
      <c r="L7" s="18"/>
    </row>
    <row r="8" spans="1:46" s="2" customFormat="1" ht="12" customHeight="1">
      <c r="A8" s="32"/>
      <c r="B8" s="37"/>
      <c r="C8" s="32"/>
      <c r="D8" s="105" t="s">
        <v>96</v>
      </c>
      <c r="E8" s="32"/>
      <c r="F8" s="32"/>
      <c r="G8" s="32"/>
      <c r="H8" s="32"/>
      <c r="I8" s="106"/>
      <c r="J8" s="32"/>
      <c r="K8" s="32"/>
      <c r="L8" s="10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40" t="s">
        <v>623</v>
      </c>
      <c r="F9" s="341"/>
      <c r="G9" s="341"/>
      <c r="H9" s="341"/>
      <c r="I9" s="106"/>
      <c r="J9" s="32"/>
      <c r="K9" s="32"/>
      <c r="L9" s="10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06"/>
      <c r="J10" s="32"/>
      <c r="K10" s="32"/>
      <c r="L10" s="10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5" t="s">
        <v>18</v>
      </c>
      <c r="E11" s="32"/>
      <c r="F11" s="108" t="s">
        <v>19</v>
      </c>
      <c r="G11" s="32"/>
      <c r="H11" s="32"/>
      <c r="I11" s="109" t="s">
        <v>20</v>
      </c>
      <c r="J11" s="108" t="s">
        <v>19</v>
      </c>
      <c r="K11" s="32"/>
      <c r="L11" s="10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5" t="s">
        <v>22</v>
      </c>
      <c r="E12" s="32"/>
      <c r="F12" s="108" t="s">
        <v>23</v>
      </c>
      <c r="G12" s="32"/>
      <c r="H12" s="32"/>
      <c r="I12" s="109" t="s">
        <v>24</v>
      </c>
      <c r="J12" s="110" t="str">
        <f>'Rekapitulace stavby'!AN8</f>
        <v>14. 2. 2020</v>
      </c>
      <c r="K12" s="32"/>
      <c r="L12" s="10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06"/>
      <c r="J13" s="32"/>
      <c r="K13" s="32"/>
      <c r="L13" s="10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5" t="s">
        <v>26</v>
      </c>
      <c r="E14" s="32"/>
      <c r="F14" s="32"/>
      <c r="G14" s="32"/>
      <c r="H14" s="32"/>
      <c r="I14" s="109" t="s">
        <v>27</v>
      </c>
      <c r="J14" s="108" t="s">
        <v>19</v>
      </c>
      <c r="K14" s="32"/>
      <c r="L14" s="10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8" t="s">
        <v>28</v>
      </c>
      <c r="F15" s="32"/>
      <c r="G15" s="32"/>
      <c r="H15" s="32"/>
      <c r="I15" s="109" t="s">
        <v>29</v>
      </c>
      <c r="J15" s="108" t="s">
        <v>19</v>
      </c>
      <c r="K15" s="32"/>
      <c r="L15" s="10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06"/>
      <c r="J16" s="32"/>
      <c r="K16" s="32"/>
      <c r="L16" s="10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5" t="s">
        <v>30</v>
      </c>
      <c r="E17" s="32"/>
      <c r="F17" s="32"/>
      <c r="G17" s="32"/>
      <c r="H17" s="32"/>
      <c r="I17" s="109" t="s">
        <v>27</v>
      </c>
      <c r="J17" s="28" t="str">
        <f>'Rekapitulace stavby'!AN13</f>
        <v>Vyplň údaj</v>
      </c>
      <c r="K17" s="32"/>
      <c r="L17" s="10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42" t="str">
        <f>'Rekapitulace stavby'!E14</f>
        <v>Vyplň údaj</v>
      </c>
      <c r="F18" s="343"/>
      <c r="G18" s="343"/>
      <c r="H18" s="343"/>
      <c r="I18" s="109" t="s">
        <v>29</v>
      </c>
      <c r="J18" s="28" t="str">
        <f>'Rekapitulace stavby'!AN14</f>
        <v>Vyplň údaj</v>
      </c>
      <c r="K18" s="32"/>
      <c r="L18" s="10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06"/>
      <c r="J19" s="32"/>
      <c r="K19" s="32"/>
      <c r="L19" s="10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5" t="s">
        <v>32</v>
      </c>
      <c r="E20" s="32"/>
      <c r="F20" s="32"/>
      <c r="G20" s="32"/>
      <c r="H20" s="32"/>
      <c r="I20" s="109" t="s">
        <v>27</v>
      </c>
      <c r="J20" s="108" t="s">
        <v>19</v>
      </c>
      <c r="K20" s="32"/>
      <c r="L20" s="10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8" t="s">
        <v>33</v>
      </c>
      <c r="F21" s="32"/>
      <c r="G21" s="32"/>
      <c r="H21" s="32"/>
      <c r="I21" s="109" t="s">
        <v>29</v>
      </c>
      <c r="J21" s="108" t="s">
        <v>19</v>
      </c>
      <c r="K21" s="32"/>
      <c r="L21" s="10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06"/>
      <c r="J22" s="32"/>
      <c r="K22" s="32"/>
      <c r="L22" s="10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5" t="s">
        <v>35</v>
      </c>
      <c r="E23" s="32"/>
      <c r="F23" s="32"/>
      <c r="G23" s="32"/>
      <c r="H23" s="32"/>
      <c r="I23" s="109" t="s">
        <v>27</v>
      </c>
      <c r="J23" s="108" t="s">
        <v>19</v>
      </c>
      <c r="K23" s="32"/>
      <c r="L23" s="10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8" t="s">
        <v>36</v>
      </c>
      <c r="F24" s="32"/>
      <c r="G24" s="32"/>
      <c r="H24" s="32"/>
      <c r="I24" s="109" t="s">
        <v>29</v>
      </c>
      <c r="J24" s="108" t="s">
        <v>19</v>
      </c>
      <c r="K24" s="32"/>
      <c r="L24" s="10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06"/>
      <c r="J25" s="32"/>
      <c r="K25" s="32"/>
      <c r="L25" s="10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5" t="s">
        <v>37</v>
      </c>
      <c r="E26" s="32"/>
      <c r="F26" s="32"/>
      <c r="G26" s="32"/>
      <c r="H26" s="32"/>
      <c r="I26" s="106"/>
      <c r="J26" s="32"/>
      <c r="K26" s="32"/>
      <c r="L26" s="10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1"/>
      <c r="B27" s="112"/>
      <c r="C27" s="111"/>
      <c r="D27" s="111"/>
      <c r="E27" s="344" t="s">
        <v>19</v>
      </c>
      <c r="F27" s="344"/>
      <c r="G27" s="344"/>
      <c r="H27" s="344"/>
      <c r="I27" s="113"/>
      <c r="J27" s="111"/>
      <c r="K27" s="111"/>
      <c r="L27" s="114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06"/>
      <c r="J28" s="32"/>
      <c r="K28" s="32"/>
      <c r="L28" s="10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5"/>
      <c r="E29" s="115"/>
      <c r="F29" s="115"/>
      <c r="G29" s="115"/>
      <c r="H29" s="115"/>
      <c r="I29" s="116"/>
      <c r="J29" s="115"/>
      <c r="K29" s="115"/>
      <c r="L29" s="10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39</v>
      </c>
      <c r="E30" s="32"/>
      <c r="F30" s="32"/>
      <c r="G30" s="32"/>
      <c r="H30" s="32"/>
      <c r="I30" s="106"/>
      <c r="J30" s="118">
        <f>ROUND(J80, 2)</f>
        <v>0</v>
      </c>
      <c r="K30" s="32"/>
      <c r="L30" s="10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5"/>
      <c r="E31" s="115"/>
      <c r="F31" s="115"/>
      <c r="G31" s="115"/>
      <c r="H31" s="115"/>
      <c r="I31" s="116"/>
      <c r="J31" s="115"/>
      <c r="K31" s="115"/>
      <c r="L31" s="10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41</v>
      </c>
      <c r="G32" s="32"/>
      <c r="H32" s="32"/>
      <c r="I32" s="120" t="s">
        <v>40</v>
      </c>
      <c r="J32" s="119" t="s">
        <v>42</v>
      </c>
      <c r="K32" s="32"/>
      <c r="L32" s="10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1" t="s">
        <v>43</v>
      </c>
      <c r="E33" s="105" t="s">
        <v>44</v>
      </c>
      <c r="F33" s="122">
        <f>ROUND((SUM(BE80:BE89)),  2)</f>
        <v>0</v>
      </c>
      <c r="G33" s="32"/>
      <c r="H33" s="32"/>
      <c r="I33" s="123">
        <v>0.21</v>
      </c>
      <c r="J33" s="122">
        <f>ROUND(((SUM(BE80:BE89))*I33),  2)</f>
        <v>0</v>
      </c>
      <c r="K33" s="32"/>
      <c r="L33" s="10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5" t="s">
        <v>45</v>
      </c>
      <c r="F34" s="122">
        <f>ROUND((SUM(BF80:BF89)),  2)</f>
        <v>0</v>
      </c>
      <c r="G34" s="32"/>
      <c r="H34" s="32"/>
      <c r="I34" s="123">
        <v>0.15</v>
      </c>
      <c r="J34" s="122">
        <f>ROUND(((SUM(BF80:BF89))*I34),  2)</f>
        <v>0</v>
      </c>
      <c r="K34" s="32"/>
      <c r="L34" s="10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5" t="s">
        <v>46</v>
      </c>
      <c r="F35" s="122">
        <f>ROUND((SUM(BG80:BG89)),  2)</f>
        <v>0</v>
      </c>
      <c r="G35" s="32"/>
      <c r="H35" s="32"/>
      <c r="I35" s="123">
        <v>0.21</v>
      </c>
      <c r="J35" s="122">
        <f>0</f>
        <v>0</v>
      </c>
      <c r="K35" s="32"/>
      <c r="L35" s="10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5" t="s">
        <v>47</v>
      </c>
      <c r="F36" s="122">
        <f>ROUND((SUM(BH80:BH89)),  2)</f>
        <v>0</v>
      </c>
      <c r="G36" s="32"/>
      <c r="H36" s="32"/>
      <c r="I36" s="123">
        <v>0.15</v>
      </c>
      <c r="J36" s="122">
        <f>0</f>
        <v>0</v>
      </c>
      <c r="K36" s="32"/>
      <c r="L36" s="10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5" t="s">
        <v>48</v>
      </c>
      <c r="F37" s="122">
        <f>ROUND((SUM(BI80:BI89)),  2)</f>
        <v>0</v>
      </c>
      <c r="G37" s="32"/>
      <c r="H37" s="32"/>
      <c r="I37" s="123">
        <v>0</v>
      </c>
      <c r="J37" s="122">
        <f>0</f>
        <v>0</v>
      </c>
      <c r="K37" s="32"/>
      <c r="L37" s="10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06"/>
      <c r="J38" s="32"/>
      <c r="K38" s="32"/>
      <c r="L38" s="10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4"/>
      <c r="D39" s="125" t="s">
        <v>49</v>
      </c>
      <c r="E39" s="126"/>
      <c r="F39" s="126"/>
      <c r="G39" s="127" t="s">
        <v>50</v>
      </c>
      <c r="H39" s="128" t="s">
        <v>51</v>
      </c>
      <c r="I39" s="129"/>
      <c r="J39" s="130">
        <f>SUM(J30:J37)</f>
        <v>0</v>
      </c>
      <c r="K39" s="131"/>
      <c r="L39" s="10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2"/>
      <c r="C40" s="133"/>
      <c r="D40" s="133"/>
      <c r="E40" s="133"/>
      <c r="F40" s="133"/>
      <c r="G40" s="133"/>
      <c r="H40" s="133"/>
      <c r="I40" s="134"/>
      <c r="J40" s="133"/>
      <c r="K40" s="133"/>
      <c r="L40" s="10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5"/>
      <c r="C44" s="136"/>
      <c r="D44" s="136"/>
      <c r="E44" s="136"/>
      <c r="F44" s="136"/>
      <c r="G44" s="136"/>
      <c r="H44" s="136"/>
      <c r="I44" s="137"/>
      <c r="J44" s="136"/>
      <c r="K44" s="136"/>
      <c r="L44" s="107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98</v>
      </c>
      <c r="D45" s="34"/>
      <c r="E45" s="34"/>
      <c r="F45" s="34"/>
      <c r="G45" s="34"/>
      <c r="H45" s="34"/>
      <c r="I45" s="106"/>
      <c r="J45" s="34"/>
      <c r="K45" s="34"/>
      <c r="L45" s="107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106"/>
      <c r="J46" s="34"/>
      <c r="K46" s="34"/>
      <c r="L46" s="10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106"/>
      <c r="J47" s="34"/>
      <c r="K47" s="34"/>
      <c r="L47" s="10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45" t="str">
        <f>E7</f>
        <v>Oprava PZS v km 62,353 na trati Kralupy nad Vltavou - Most</v>
      </c>
      <c r="F48" s="346"/>
      <c r="G48" s="346"/>
      <c r="H48" s="346"/>
      <c r="I48" s="106"/>
      <c r="J48" s="34"/>
      <c r="K48" s="34"/>
      <c r="L48" s="10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96</v>
      </c>
      <c r="D49" s="34"/>
      <c r="E49" s="34"/>
      <c r="F49" s="34"/>
      <c r="G49" s="34"/>
      <c r="H49" s="34"/>
      <c r="I49" s="106"/>
      <c r="J49" s="34"/>
      <c r="K49" s="34"/>
      <c r="L49" s="10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298" t="str">
        <f>E9</f>
        <v>01N - Technologická část - dodávaný materiál SSZT Pz - NEOCEŇOVAT !!!</v>
      </c>
      <c r="F50" s="347"/>
      <c r="G50" s="347"/>
      <c r="H50" s="347"/>
      <c r="I50" s="106"/>
      <c r="J50" s="34"/>
      <c r="K50" s="34"/>
      <c r="L50" s="10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106"/>
      <c r="J51" s="34"/>
      <c r="K51" s="34"/>
      <c r="L51" s="107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22</v>
      </c>
      <c r="D52" s="34"/>
      <c r="E52" s="34"/>
      <c r="F52" s="25" t="str">
        <f>F12</f>
        <v xml:space="preserve"> Drchkov</v>
      </c>
      <c r="G52" s="34"/>
      <c r="H52" s="34"/>
      <c r="I52" s="109" t="s">
        <v>24</v>
      </c>
      <c r="J52" s="57" t="str">
        <f>IF(J12="","",J12)</f>
        <v>14. 2. 2020</v>
      </c>
      <c r="K52" s="34"/>
      <c r="L52" s="10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106"/>
      <c r="J53" s="34"/>
      <c r="K53" s="34"/>
      <c r="L53" s="10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26</v>
      </c>
      <c r="D54" s="34"/>
      <c r="E54" s="34"/>
      <c r="F54" s="25" t="str">
        <f>E15</f>
        <v>Kejkula</v>
      </c>
      <c r="G54" s="34"/>
      <c r="H54" s="34"/>
      <c r="I54" s="109" t="s">
        <v>32</v>
      </c>
      <c r="J54" s="30" t="str">
        <f>E21</f>
        <v xml:space="preserve"> </v>
      </c>
      <c r="K54" s="34"/>
      <c r="L54" s="10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30</v>
      </c>
      <c r="D55" s="34"/>
      <c r="E55" s="34"/>
      <c r="F55" s="25" t="str">
        <f>IF(E18="","",E18)</f>
        <v>Vyplň údaj</v>
      </c>
      <c r="G55" s="34"/>
      <c r="H55" s="34"/>
      <c r="I55" s="109" t="s">
        <v>35</v>
      </c>
      <c r="J55" s="30" t="str">
        <f>E24</f>
        <v>Bělehrad</v>
      </c>
      <c r="K55" s="34"/>
      <c r="L55" s="10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106"/>
      <c r="J56" s="34"/>
      <c r="K56" s="34"/>
      <c r="L56" s="10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8" t="s">
        <v>99</v>
      </c>
      <c r="D57" s="139"/>
      <c r="E57" s="139"/>
      <c r="F57" s="139"/>
      <c r="G57" s="139"/>
      <c r="H57" s="139"/>
      <c r="I57" s="140"/>
      <c r="J57" s="141" t="s">
        <v>100</v>
      </c>
      <c r="K57" s="139"/>
      <c r="L57" s="10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106"/>
      <c r="J58" s="34"/>
      <c r="K58" s="34"/>
      <c r="L58" s="10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42" t="s">
        <v>71</v>
      </c>
      <c r="D59" s="34"/>
      <c r="E59" s="34"/>
      <c r="F59" s="34"/>
      <c r="G59" s="34"/>
      <c r="H59" s="34"/>
      <c r="I59" s="106"/>
      <c r="J59" s="75">
        <f>J80</f>
        <v>0</v>
      </c>
      <c r="K59" s="34"/>
      <c r="L59" s="10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101</v>
      </c>
    </row>
    <row r="60" spans="1:47" s="9" customFormat="1" ht="24.95" customHeight="1">
      <c r="B60" s="143"/>
      <c r="C60" s="144"/>
      <c r="D60" s="145" t="s">
        <v>107</v>
      </c>
      <c r="E60" s="146"/>
      <c r="F60" s="146"/>
      <c r="G60" s="146"/>
      <c r="H60" s="146"/>
      <c r="I60" s="147"/>
      <c r="J60" s="148">
        <f>J81</f>
        <v>0</v>
      </c>
      <c r="K60" s="144"/>
      <c r="L60" s="149"/>
    </row>
    <row r="61" spans="1:47" s="2" customFormat="1" ht="21.75" customHeight="1">
      <c r="A61" s="32"/>
      <c r="B61" s="33"/>
      <c r="C61" s="34"/>
      <c r="D61" s="34"/>
      <c r="E61" s="34"/>
      <c r="F61" s="34"/>
      <c r="G61" s="34"/>
      <c r="H61" s="34"/>
      <c r="I61" s="106"/>
      <c r="J61" s="34"/>
      <c r="K61" s="34"/>
      <c r="L61" s="10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6.95" customHeight="1">
      <c r="A62" s="32"/>
      <c r="B62" s="45"/>
      <c r="C62" s="46"/>
      <c r="D62" s="46"/>
      <c r="E62" s="46"/>
      <c r="F62" s="46"/>
      <c r="G62" s="46"/>
      <c r="H62" s="46"/>
      <c r="I62" s="134"/>
      <c r="J62" s="46"/>
      <c r="K62" s="46"/>
      <c r="L62" s="107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6" spans="1:63" s="2" customFormat="1" ht="6.95" customHeight="1">
      <c r="A66" s="32"/>
      <c r="B66" s="47"/>
      <c r="C66" s="48"/>
      <c r="D66" s="48"/>
      <c r="E66" s="48"/>
      <c r="F66" s="48"/>
      <c r="G66" s="48"/>
      <c r="H66" s="48"/>
      <c r="I66" s="137"/>
      <c r="J66" s="48"/>
      <c r="K66" s="48"/>
      <c r="L66" s="107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63" s="2" customFormat="1" ht="24.95" customHeight="1">
      <c r="A67" s="32"/>
      <c r="B67" s="33"/>
      <c r="C67" s="21" t="s">
        <v>112</v>
      </c>
      <c r="D67" s="34"/>
      <c r="E67" s="34"/>
      <c r="F67" s="34"/>
      <c r="G67" s="34"/>
      <c r="H67" s="34"/>
      <c r="I67" s="106"/>
      <c r="J67" s="34"/>
      <c r="K67" s="34"/>
      <c r="L67" s="107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63" s="2" customFormat="1" ht="6.95" customHeight="1">
      <c r="A68" s="32"/>
      <c r="B68" s="33"/>
      <c r="C68" s="34"/>
      <c r="D68" s="34"/>
      <c r="E68" s="34"/>
      <c r="F68" s="34"/>
      <c r="G68" s="34"/>
      <c r="H68" s="34"/>
      <c r="I68" s="106"/>
      <c r="J68" s="34"/>
      <c r="K68" s="34"/>
      <c r="L68" s="107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63" s="2" customFormat="1" ht="12" customHeight="1">
      <c r="A69" s="32"/>
      <c r="B69" s="33"/>
      <c r="C69" s="27" t="s">
        <v>16</v>
      </c>
      <c r="D69" s="34"/>
      <c r="E69" s="34"/>
      <c r="F69" s="34"/>
      <c r="G69" s="34"/>
      <c r="H69" s="34"/>
      <c r="I69" s="106"/>
      <c r="J69" s="34"/>
      <c r="K69" s="34"/>
      <c r="L69" s="107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63" s="2" customFormat="1" ht="16.5" customHeight="1">
      <c r="A70" s="32"/>
      <c r="B70" s="33"/>
      <c r="C70" s="34"/>
      <c r="D70" s="34"/>
      <c r="E70" s="345" t="str">
        <f>E7</f>
        <v>Oprava PZS v km 62,353 na trati Kralupy nad Vltavou - Most</v>
      </c>
      <c r="F70" s="346"/>
      <c r="G70" s="346"/>
      <c r="H70" s="346"/>
      <c r="I70" s="106"/>
      <c r="J70" s="34"/>
      <c r="K70" s="34"/>
      <c r="L70" s="107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63" s="2" customFormat="1" ht="12" customHeight="1">
      <c r="A71" s="32"/>
      <c r="B71" s="33"/>
      <c r="C71" s="27" t="s">
        <v>96</v>
      </c>
      <c r="D71" s="34"/>
      <c r="E71" s="34"/>
      <c r="F71" s="34"/>
      <c r="G71" s="34"/>
      <c r="H71" s="34"/>
      <c r="I71" s="106"/>
      <c r="J71" s="34"/>
      <c r="K71" s="34"/>
      <c r="L71" s="107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63" s="2" customFormat="1" ht="16.5" customHeight="1">
      <c r="A72" s="32"/>
      <c r="B72" s="33"/>
      <c r="C72" s="34"/>
      <c r="D72" s="34"/>
      <c r="E72" s="298" t="str">
        <f>E9</f>
        <v>01N - Technologická část - dodávaný materiál SSZT Pz - NEOCEŇOVAT !!!</v>
      </c>
      <c r="F72" s="347"/>
      <c r="G72" s="347"/>
      <c r="H72" s="347"/>
      <c r="I72" s="106"/>
      <c r="J72" s="34"/>
      <c r="K72" s="34"/>
      <c r="L72" s="107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63" s="2" customFormat="1" ht="6.95" customHeight="1">
      <c r="A73" s="32"/>
      <c r="B73" s="33"/>
      <c r="C73" s="34"/>
      <c r="D73" s="34"/>
      <c r="E73" s="34"/>
      <c r="F73" s="34"/>
      <c r="G73" s="34"/>
      <c r="H73" s="34"/>
      <c r="I73" s="106"/>
      <c r="J73" s="34"/>
      <c r="K73" s="34"/>
      <c r="L73" s="107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63" s="2" customFormat="1" ht="12" customHeight="1">
      <c r="A74" s="32"/>
      <c r="B74" s="33"/>
      <c r="C74" s="27" t="s">
        <v>22</v>
      </c>
      <c r="D74" s="34"/>
      <c r="E74" s="34"/>
      <c r="F74" s="25" t="str">
        <f>F12</f>
        <v xml:space="preserve"> Drchkov</v>
      </c>
      <c r="G74" s="34"/>
      <c r="H74" s="34"/>
      <c r="I74" s="109" t="s">
        <v>24</v>
      </c>
      <c r="J74" s="57" t="str">
        <f>IF(J12="","",J12)</f>
        <v>14. 2. 2020</v>
      </c>
      <c r="K74" s="34"/>
      <c r="L74" s="107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63" s="2" customFormat="1" ht="6.95" customHeight="1">
      <c r="A75" s="32"/>
      <c r="B75" s="33"/>
      <c r="C75" s="34"/>
      <c r="D75" s="34"/>
      <c r="E75" s="34"/>
      <c r="F75" s="34"/>
      <c r="G75" s="34"/>
      <c r="H75" s="34"/>
      <c r="I75" s="106"/>
      <c r="J75" s="34"/>
      <c r="K75" s="34"/>
      <c r="L75" s="107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63" s="2" customFormat="1" ht="15.2" customHeight="1">
      <c r="A76" s="32"/>
      <c r="B76" s="33"/>
      <c r="C76" s="27" t="s">
        <v>26</v>
      </c>
      <c r="D76" s="34"/>
      <c r="E76" s="34"/>
      <c r="F76" s="25" t="str">
        <f>E15</f>
        <v>Kejkula</v>
      </c>
      <c r="G76" s="34"/>
      <c r="H76" s="34"/>
      <c r="I76" s="109" t="s">
        <v>32</v>
      </c>
      <c r="J76" s="30" t="str">
        <f>E21</f>
        <v xml:space="preserve"> </v>
      </c>
      <c r="K76" s="34"/>
      <c r="L76" s="10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63" s="2" customFormat="1" ht="15.2" customHeight="1">
      <c r="A77" s="32"/>
      <c r="B77" s="33"/>
      <c r="C77" s="27" t="s">
        <v>30</v>
      </c>
      <c r="D77" s="34"/>
      <c r="E77" s="34"/>
      <c r="F77" s="25" t="str">
        <f>IF(E18="","",E18)</f>
        <v>Vyplň údaj</v>
      </c>
      <c r="G77" s="34"/>
      <c r="H77" s="34"/>
      <c r="I77" s="109" t="s">
        <v>35</v>
      </c>
      <c r="J77" s="30" t="str">
        <f>E24</f>
        <v>Bělehrad</v>
      </c>
      <c r="K77" s="34"/>
      <c r="L77" s="10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63" s="2" customFormat="1" ht="10.35" customHeight="1">
      <c r="A78" s="32"/>
      <c r="B78" s="33"/>
      <c r="C78" s="34"/>
      <c r="D78" s="34"/>
      <c r="E78" s="34"/>
      <c r="F78" s="34"/>
      <c r="G78" s="34"/>
      <c r="H78" s="34"/>
      <c r="I78" s="106"/>
      <c r="J78" s="34"/>
      <c r="K78" s="34"/>
      <c r="L78" s="10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63" s="11" customFormat="1" ht="29.25" customHeight="1">
      <c r="A79" s="157"/>
      <c r="B79" s="158"/>
      <c r="C79" s="159" t="s">
        <v>113</v>
      </c>
      <c r="D79" s="160" t="s">
        <v>58</v>
      </c>
      <c r="E79" s="160" t="s">
        <v>54</v>
      </c>
      <c r="F79" s="160" t="s">
        <v>55</v>
      </c>
      <c r="G79" s="160" t="s">
        <v>114</v>
      </c>
      <c r="H79" s="160" t="s">
        <v>115</v>
      </c>
      <c r="I79" s="161" t="s">
        <v>116</v>
      </c>
      <c r="J79" s="160" t="s">
        <v>100</v>
      </c>
      <c r="K79" s="162" t="s">
        <v>117</v>
      </c>
      <c r="L79" s="163"/>
      <c r="M79" s="66" t="s">
        <v>19</v>
      </c>
      <c r="N79" s="67" t="s">
        <v>43</v>
      </c>
      <c r="O79" s="67" t="s">
        <v>118</v>
      </c>
      <c r="P79" s="67" t="s">
        <v>119</v>
      </c>
      <c r="Q79" s="67" t="s">
        <v>120</v>
      </c>
      <c r="R79" s="67" t="s">
        <v>121</v>
      </c>
      <c r="S79" s="67" t="s">
        <v>122</v>
      </c>
      <c r="T79" s="68" t="s">
        <v>123</v>
      </c>
      <c r="U79" s="157"/>
      <c r="V79" s="157"/>
      <c r="W79" s="157"/>
      <c r="X79" s="157"/>
      <c r="Y79" s="157"/>
      <c r="Z79" s="157"/>
      <c r="AA79" s="157"/>
      <c r="AB79" s="157"/>
      <c r="AC79" s="157"/>
      <c r="AD79" s="157"/>
      <c r="AE79" s="157"/>
    </row>
    <row r="80" spans="1:63" s="2" customFormat="1" ht="22.9" customHeight="1">
      <c r="A80" s="32"/>
      <c r="B80" s="33"/>
      <c r="C80" s="73" t="s">
        <v>124</v>
      </c>
      <c r="D80" s="34"/>
      <c r="E80" s="34"/>
      <c r="F80" s="34"/>
      <c r="G80" s="34"/>
      <c r="H80" s="34"/>
      <c r="I80" s="106"/>
      <c r="J80" s="164">
        <f>BK80</f>
        <v>0</v>
      </c>
      <c r="K80" s="34"/>
      <c r="L80" s="37"/>
      <c r="M80" s="69"/>
      <c r="N80" s="165"/>
      <c r="O80" s="70"/>
      <c r="P80" s="166">
        <f>P81</f>
        <v>0</v>
      </c>
      <c r="Q80" s="70"/>
      <c r="R80" s="166">
        <f>R81</f>
        <v>0</v>
      </c>
      <c r="S80" s="70"/>
      <c r="T80" s="167">
        <f>T81</f>
        <v>0</v>
      </c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T80" s="15" t="s">
        <v>72</v>
      </c>
      <c r="AU80" s="15" t="s">
        <v>101</v>
      </c>
      <c r="BK80" s="168">
        <f>BK81</f>
        <v>0</v>
      </c>
    </row>
    <row r="81" spans="1:65" s="12" customFormat="1" ht="25.9" customHeight="1">
      <c r="B81" s="169"/>
      <c r="C81" s="170"/>
      <c r="D81" s="171" t="s">
        <v>72</v>
      </c>
      <c r="E81" s="172" t="s">
        <v>443</v>
      </c>
      <c r="F81" s="172" t="s">
        <v>444</v>
      </c>
      <c r="G81" s="170"/>
      <c r="H81" s="170"/>
      <c r="I81" s="173"/>
      <c r="J81" s="174">
        <f>BK81</f>
        <v>0</v>
      </c>
      <c r="K81" s="170"/>
      <c r="L81" s="175"/>
      <c r="M81" s="176"/>
      <c r="N81" s="177"/>
      <c r="O81" s="177"/>
      <c r="P81" s="178">
        <f>SUM(P82:P89)</f>
        <v>0</v>
      </c>
      <c r="Q81" s="177"/>
      <c r="R81" s="178">
        <f>SUM(R82:R89)</f>
        <v>0</v>
      </c>
      <c r="S81" s="177"/>
      <c r="T81" s="179">
        <f>SUM(T82:T89)</f>
        <v>0</v>
      </c>
      <c r="AR81" s="180" t="s">
        <v>81</v>
      </c>
      <c r="AT81" s="181" t="s">
        <v>72</v>
      </c>
      <c r="AU81" s="181" t="s">
        <v>73</v>
      </c>
      <c r="AY81" s="180" t="s">
        <v>127</v>
      </c>
      <c r="BK81" s="182">
        <f>SUM(BK82:BK89)</f>
        <v>0</v>
      </c>
    </row>
    <row r="82" spans="1:65" s="2" customFormat="1" ht="21.75" customHeight="1">
      <c r="A82" s="32"/>
      <c r="B82" s="33"/>
      <c r="C82" s="183" t="s">
        <v>624</v>
      </c>
      <c r="D82" s="183" t="s">
        <v>128</v>
      </c>
      <c r="E82" s="184" t="s">
        <v>625</v>
      </c>
      <c r="F82" s="185" t="s">
        <v>626</v>
      </c>
      <c r="G82" s="186" t="s">
        <v>183</v>
      </c>
      <c r="H82" s="187">
        <v>2</v>
      </c>
      <c r="I82" s="188"/>
      <c r="J82" s="189">
        <f t="shared" ref="J82:J89" si="0">ROUND(I82*H82,2)</f>
        <v>0</v>
      </c>
      <c r="K82" s="185" t="s">
        <v>132</v>
      </c>
      <c r="L82" s="190"/>
      <c r="M82" s="191" t="s">
        <v>19</v>
      </c>
      <c r="N82" s="192" t="s">
        <v>44</v>
      </c>
      <c r="O82" s="62"/>
      <c r="P82" s="193">
        <f t="shared" ref="P82:P89" si="1">O82*H82</f>
        <v>0</v>
      </c>
      <c r="Q82" s="193">
        <v>0</v>
      </c>
      <c r="R82" s="193">
        <f t="shared" ref="R82:R89" si="2">Q82*H82</f>
        <v>0</v>
      </c>
      <c r="S82" s="193">
        <v>0</v>
      </c>
      <c r="T82" s="194">
        <f t="shared" ref="T82:T89" si="3">S82*H82</f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R82" s="195" t="s">
        <v>83</v>
      </c>
      <c r="AT82" s="195" t="s">
        <v>128</v>
      </c>
      <c r="AU82" s="195" t="s">
        <v>81</v>
      </c>
      <c r="AY82" s="15" t="s">
        <v>127</v>
      </c>
      <c r="BE82" s="196">
        <f t="shared" ref="BE82:BE89" si="4">IF(N82="základní",J82,0)</f>
        <v>0</v>
      </c>
      <c r="BF82" s="196">
        <f t="shared" ref="BF82:BF89" si="5">IF(N82="snížená",J82,0)</f>
        <v>0</v>
      </c>
      <c r="BG82" s="196">
        <f t="shared" ref="BG82:BG89" si="6">IF(N82="zákl. přenesená",J82,0)</f>
        <v>0</v>
      </c>
      <c r="BH82" s="196">
        <f t="shared" ref="BH82:BH89" si="7">IF(N82="sníž. přenesená",J82,0)</f>
        <v>0</v>
      </c>
      <c r="BI82" s="196">
        <f t="shared" ref="BI82:BI89" si="8">IF(N82="nulová",J82,0)</f>
        <v>0</v>
      </c>
      <c r="BJ82" s="15" t="s">
        <v>81</v>
      </c>
      <c r="BK82" s="196">
        <f t="shared" ref="BK82:BK89" si="9">ROUND(I82*H82,2)</f>
        <v>0</v>
      </c>
      <c r="BL82" s="15" t="s">
        <v>81</v>
      </c>
      <c r="BM82" s="195" t="s">
        <v>627</v>
      </c>
    </row>
    <row r="83" spans="1:65" s="2" customFormat="1" ht="16.5" customHeight="1">
      <c r="A83" s="32"/>
      <c r="B83" s="33"/>
      <c r="C83" s="183" t="s">
        <v>164</v>
      </c>
      <c r="D83" s="183" t="s">
        <v>128</v>
      </c>
      <c r="E83" s="184" t="s">
        <v>628</v>
      </c>
      <c r="F83" s="185" t="s">
        <v>629</v>
      </c>
      <c r="G83" s="186" t="s">
        <v>183</v>
      </c>
      <c r="H83" s="187">
        <v>2</v>
      </c>
      <c r="I83" s="188"/>
      <c r="J83" s="189">
        <f t="shared" si="0"/>
        <v>0</v>
      </c>
      <c r="K83" s="185" t="s">
        <v>19</v>
      </c>
      <c r="L83" s="190"/>
      <c r="M83" s="191" t="s">
        <v>19</v>
      </c>
      <c r="N83" s="192" t="s">
        <v>44</v>
      </c>
      <c r="O83" s="62"/>
      <c r="P83" s="193">
        <f t="shared" si="1"/>
        <v>0</v>
      </c>
      <c r="Q83" s="193">
        <v>0</v>
      </c>
      <c r="R83" s="193">
        <f t="shared" si="2"/>
        <v>0</v>
      </c>
      <c r="S83" s="193">
        <v>0</v>
      </c>
      <c r="T83" s="194">
        <f t="shared" si="3"/>
        <v>0</v>
      </c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R83" s="195" t="s">
        <v>83</v>
      </c>
      <c r="AT83" s="195" t="s">
        <v>128</v>
      </c>
      <c r="AU83" s="195" t="s">
        <v>81</v>
      </c>
      <c r="AY83" s="15" t="s">
        <v>127</v>
      </c>
      <c r="BE83" s="196">
        <f t="shared" si="4"/>
        <v>0</v>
      </c>
      <c r="BF83" s="196">
        <f t="shared" si="5"/>
        <v>0</v>
      </c>
      <c r="BG83" s="196">
        <f t="shared" si="6"/>
        <v>0</v>
      </c>
      <c r="BH83" s="196">
        <f t="shared" si="7"/>
        <v>0</v>
      </c>
      <c r="BI83" s="196">
        <f t="shared" si="8"/>
        <v>0</v>
      </c>
      <c r="BJ83" s="15" t="s">
        <v>81</v>
      </c>
      <c r="BK83" s="196">
        <f t="shared" si="9"/>
        <v>0</v>
      </c>
      <c r="BL83" s="15" t="s">
        <v>81</v>
      </c>
      <c r="BM83" s="195" t="s">
        <v>630</v>
      </c>
    </row>
    <row r="84" spans="1:65" s="2" customFormat="1" ht="21.75" customHeight="1">
      <c r="A84" s="32"/>
      <c r="B84" s="33"/>
      <c r="C84" s="183" t="s">
        <v>160</v>
      </c>
      <c r="D84" s="183" t="s">
        <v>128</v>
      </c>
      <c r="E84" s="184" t="s">
        <v>631</v>
      </c>
      <c r="F84" s="185" t="s">
        <v>632</v>
      </c>
      <c r="G84" s="186" t="s">
        <v>183</v>
      </c>
      <c r="H84" s="187">
        <v>4</v>
      </c>
      <c r="I84" s="188"/>
      <c r="J84" s="189">
        <f t="shared" si="0"/>
        <v>0</v>
      </c>
      <c r="K84" s="185" t="s">
        <v>132</v>
      </c>
      <c r="L84" s="190"/>
      <c r="M84" s="191" t="s">
        <v>19</v>
      </c>
      <c r="N84" s="192" t="s">
        <v>44</v>
      </c>
      <c r="O84" s="62"/>
      <c r="P84" s="193">
        <f t="shared" si="1"/>
        <v>0</v>
      </c>
      <c r="Q84" s="193">
        <v>0</v>
      </c>
      <c r="R84" s="193">
        <f t="shared" si="2"/>
        <v>0</v>
      </c>
      <c r="S84" s="193">
        <v>0</v>
      </c>
      <c r="T84" s="194">
        <f t="shared" si="3"/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R84" s="195" t="s">
        <v>83</v>
      </c>
      <c r="AT84" s="195" t="s">
        <v>128</v>
      </c>
      <c r="AU84" s="195" t="s">
        <v>81</v>
      </c>
      <c r="AY84" s="15" t="s">
        <v>127</v>
      </c>
      <c r="BE84" s="196">
        <f t="shared" si="4"/>
        <v>0</v>
      </c>
      <c r="BF84" s="196">
        <f t="shared" si="5"/>
        <v>0</v>
      </c>
      <c r="BG84" s="196">
        <f t="shared" si="6"/>
        <v>0</v>
      </c>
      <c r="BH84" s="196">
        <f t="shared" si="7"/>
        <v>0</v>
      </c>
      <c r="BI84" s="196">
        <f t="shared" si="8"/>
        <v>0</v>
      </c>
      <c r="BJ84" s="15" t="s">
        <v>81</v>
      </c>
      <c r="BK84" s="196">
        <f t="shared" si="9"/>
        <v>0</v>
      </c>
      <c r="BL84" s="15" t="s">
        <v>81</v>
      </c>
      <c r="BM84" s="195" t="s">
        <v>633</v>
      </c>
    </row>
    <row r="85" spans="1:65" s="2" customFormat="1" ht="21.75" customHeight="1">
      <c r="A85" s="32"/>
      <c r="B85" s="33"/>
      <c r="C85" s="183" t="s">
        <v>634</v>
      </c>
      <c r="D85" s="183" t="s">
        <v>128</v>
      </c>
      <c r="E85" s="184" t="s">
        <v>635</v>
      </c>
      <c r="F85" s="185" t="s">
        <v>636</v>
      </c>
      <c r="G85" s="186" t="s">
        <v>183</v>
      </c>
      <c r="H85" s="187">
        <v>2</v>
      </c>
      <c r="I85" s="188"/>
      <c r="J85" s="189">
        <f t="shared" si="0"/>
        <v>0</v>
      </c>
      <c r="K85" s="185" t="s">
        <v>132</v>
      </c>
      <c r="L85" s="190"/>
      <c r="M85" s="191" t="s">
        <v>19</v>
      </c>
      <c r="N85" s="192" t="s">
        <v>44</v>
      </c>
      <c r="O85" s="62"/>
      <c r="P85" s="193">
        <f t="shared" si="1"/>
        <v>0</v>
      </c>
      <c r="Q85" s="193">
        <v>0</v>
      </c>
      <c r="R85" s="193">
        <f t="shared" si="2"/>
        <v>0</v>
      </c>
      <c r="S85" s="193">
        <v>0</v>
      </c>
      <c r="T85" s="194">
        <f t="shared" si="3"/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R85" s="195" t="s">
        <v>133</v>
      </c>
      <c r="AT85" s="195" t="s">
        <v>128</v>
      </c>
      <c r="AU85" s="195" t="s">
        <v>81</v>
      </c>
      <c r="AY85" s="15" t="s">
        <v>127</v>
      </c>
      <c r="BE85" s="196">
        <f t="shared" si="4"/>
        <v>0</v>
      </c>
      <c r="BF85" s="196">
        <f t="shared" si="5"/>
        <v>0</v>
      </c>
      <c r="BG85" s="196">
        <f t="shared" si="6"/>
        <v>0</v>
      </c>
      <c r="BH85" s="196">
        <f t="shared" si="7"/>
        <v>0</v>
      </c>
      <c r="BI85" s="196">
        <f t="shared" si="8"/>
        <v>0</v>
      </c>
      <c r="BJ85" s="15" t="s">
        <v>81</v>
      </c>
      <c r="BK85" s="196">
        <f t="shared" si="9"/>
        <v>0</v>
      </c>
      <c r="BL85" s="15" t="s">
        <v>134</v>
      </c>
      <c r="BM85" s="195" t="s">
        <v>637</v>
      </c>
    </row>
    <row r="86" spans="1:65" s="2" customFormat="1" ht="21.75" customHeight="1">
      <c r="A86" s="32"/>
      <c r="B86" s="33"/>
      <c r="C86" s="183" t="s">
        <v>8</v>
      </c>
      <c r="D86" s="183" t="s">
        <v>128</v>
      </c>
      <c r="E86" s="184" t="s">
        <v>638</v>
      </c>
      <c r="F86" s="185" t="s">
        <v>639</v>
      </c>
      <c r="G86" s="186" t="s">
        <v>183</v>
      </c>
      <c r="H86" s="187">
        <v>2</v>
      </c>
      <c r="I86" s="188"/>
      <c r="J86" s="189">
        <f t="shared" si="0"/>
        <v>0</v>
      </c>
      <c r="K86" s="185" t="s">
        <v>132</v>
      </c>
      <c r="L86" s="190"/>
      <c r="M86" s="191" t="s">
        <v>19</v>
      </c>
      <c r="N86" s="192" t="s">
        <v>44</v>
      </c>
      <c r="O86" s="62"/>
      <c r="P86" s="193">
        <f t="shared" si="1"/>
        <v>0</v>
      </c>
      <c r="Q86" s="193">
        <v>0</v>
      </c>
      <c r="R86" s="193">
        <f t="shared" si="2"/>
        <v>0</v>
      </c>
      <c r="S86" s="193">
        <v>0</v>
      </c>
      <c r="T86" s="194">
        <f t="shared" si="3"/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95" t="s">
        <v>83</v>
      </c>
      <c r="AT86" s="195" t="s">
        <v>128</v>
      </c>
      <c r="AU86" s="195" t="s">
        <v>81</v>
      </c>
      <c r="AY86" s="15" t="s">
        <v>127</v>
      </c>
      <c r="BE86" s="196">
        <f t="shared" si="4"/>
        <v>0</v>
      </c>
      <c r="BF86" s="196">
        <f t="shared" si="5"/>
        <v>0</v>
      </c>
      <c r="BG86" s="196">
        <f t="shared" si="6"/>
        <v>0</v>
      </c>
      <c r="BH86" s="196">
        <f t="shared" si="7"/>
        <v>0</v>
      </c>
      <c r="BI86" s="196">
        <f t="shared" si="8"/>
        <v>0</v>
      </c>
      <c r="BJ86" s="15" t="s">
        <v>81</v>
      </c>
      <c r="BK86" s="196">
        <f t="shared" si="9"/>
        <v>0</v>
      </c>
      <c r="BL86" s="15" t="s">
        <v>81</v>
      </c>
      <c r="BM86" s="195" t="s">
        <v>640</v>
      </c>
    </row>
    <row r="87" spans="1:65" s="2" customFormat="1" ht="21.75" customHeight="1">
      <c r="A87" s="32"/>
      <c r="B87" s="33"/>
      <c r="C87" s="183" t="s">
        <v>147</v>
      </c>
      <c r="D87" s="183" t="s">
        <v>128</v>
      </c>
      <c r="E87" s="184" t="s">
        <v>641</v>
      </c>
      <c r="F87" s="185" t="s">
        <v>642</v>
      </c>
      <c r="G87" s="186" t="s">
        <v>183</v>
      </c>
      <c r="H87" s="187">
        <v>2</v>
      </c>
      <c r="I87" s="188"/>
      <c r="J87" s="189">
        <f t="shared" si="0"/>
        <v>0</v>
      </c>
      <c r="K87" s="185" t="s">
        <v>132</v>
      </c>
      <c r="L87" s="190"/>
      <c r="M87" s="191" t="s">
        <v>19</v>
      </c>
      <c r="N87" s="192" t="s">
        <v>44</v>
      </c>
      <c r="O87" s="62"/>
      <c r="P87" s="193">
        <f t="shared" si="1"/>
        <v>0</v>
      </c>
      <c r="Q87" s="193">
        <v>0</v>
      </c>
      <c r="R87" s="193">
        <f t="shared" si="2"/>
        <v>0</v>
      </c>
      <c r="S87" s="193">
        <v>0</v>
      </c>
      <c r="T87" s="194">
        <f t="shared" si="3"/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195" t="s">
        <v>83</v>
      </c>
      <c r="AT87" s="195" t="s">
        <v>128</v>
      </c>
      <c r="AU87" s="195" t="s">
        <v>81</v>
      </c>
      <c r="AY87" s="15" t="s">
        <v>127</v>
      </c>
      <c r="BE87" s="196">
        <f t="shared" si="4"/>
        <v>0</v>
      </c>
      <c r="BF87" s="196">
        <f t="shared" si="5"/>
        <v>0</v>
      </c>
      <c r="BG87" s="196">
        <f t="shared" si="6"/>
        <v>0</v>
      </c>
      <c r="BH87" s="196">
        <f t="shared" si="7"/>
        <v>0</v>
      </c>
      <c r="BI87" s="196">
        <f t="shared" si="8"/>
        <v>0</v>
      </c>
      <c r="BJ87" s="15" t="s">
        <v>81</v>
      </c>
      <c r="BK87" s="196">
        <f t="shared" si="9"/>
        <v>0</v>
      </c>
      <c r="BL87" s="15" t="s">
        <v>81</v>
      </c>
      <c r="BM87" s="195" t="s">
        <v>643</v>
      </c>
    </row>
    <row r="88" spans="1:65" s="2" customFormat="1" ht="21.75" customHeight="1">
      <c r="A88" s="32"/>
      <c r="B88" s="33"/>
      <c r="C88" s="183" t="s">
        <v>177</v>
      </c>
      <c r="D88" s="183" t="s">
        <v>128</v>
      </c>
      <c r="E88" s="184" t="s">
        <v>644</v>
      </c>
      <c r="F88" s="185" t="s">
        <v>645</v>
      </c>
      <c r="G88" s="186" t="s">
        <v>183</v>
      </c>
      <c r="H88" s="187">
        <v>2</v>
      </c>
      <c r="I88" s="188"/>
      <c r="J88" s="189">
        <f t="shared" si="0"/>
        <v>0</v>
      </c>
      <c r="K88" s="185" t="s">
        <v>132</v>
      </c>
      <c r="L88" s="190"/>
      <c r="M88" s="191" t="s">
        <v>19</v>
      </c>
      <c r="N88" s="192" t="s">
        <v>44</v>
      </c>
      <c r="O88" s="62"/>
      <c r="P88" s="193">
        <f t="shared" si="1"/>
        <v>0</v>
      </c>
      <c r="Q88" s="193">
        <v>0</v>
      </c>
      <c r="R88" s="193">
        <f t="shared" si="2"/>
        <v>0</v>
      </c>
      <c r="S88" s="193">
        <v>0</v>
      </c>
      <c r="T88" s="194">
        <f t="shared" si="3"/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95" t="s">
        <v>83</v>
      </c>
      <c r="AT88" s="195" t="s">
        <v>128</v>
      </c>
      <c r="AU88" s="195" t="s">
        <v>81</v>
      </c>
      <c r="AY88" s="15" t="s">
        <v>127</v>
      </c>
      <c r="BE88" s="196">
        <f t="shared" si="4"/>
        <v>0</v>
      </c>
      <c r="BF88" s="196">
        <f t="shared" si="5"/>
        <v>0</v>
      </c>
      <c r="BG88" s="196">
        <f t="shared" si="6"/>
        <v>0</v>
      </c>
      <c r="BH88" s="196">
        <f t="shared" si="7"/>
        <v>0</v>
      </c>
      <c r="BI88" s="196">
        <f t="shared" si="8"/>
        <v>0</v>
      </c>
      <c r="BJ88" s="15" t="s">
        <v>81</v>
      </c>
      <c r="BK88" s="196">
        <f t="shared" si="9"/>
        <v>0</v>
      </c>
      <c r="BL88" s="15" t="s">
        <v>81</v>
      </c>
      <c r="BM88" s="195" t="s">
        <v>646</v>
      </c>
    </row>
    <row r="89" spans="1:65" s="2" customFormat="1" ht="21.75" customHeight="1">
      <c r="A89" s="32"/>
      <c r="B89" s="33"/>
      <c r="C89" s="183" t="s">
        <v>156</v>
      </c>
      <c r="D89" s="183" t="s">
        <v>128</v>
      </c>
      <c r="E89" s="184" t="s">
        <v>647</v>
      </c>
      <c r="F89" s="185" t="s">
        <v>648</v>
      </c>
      <c r="G89" s="186" t="s">
        <v>183</v>
      </c>
      <c r="H89" s="187">
        <v>2</v>
      </c>
      <c r="I89" s="188"/>
      <c r="J89" s="189">
        <f t="shared" si="0"/>
        <v>0</v>
      </c>
      <c r="K89" s="185" t="s">
        <v>132</v>
      </c>
      <c r="L89" s="190"/>
      <c r="M89" s="217" t="s">
        <v>19</v>
      </c>
      <c r="N89" s="218" t="s">
        <v>44</v>
      </c>
      <c r="O89" s="214"/>
      <c r="P89" s="215">
        <f t="shared" si="1"/>
        <v>0</v>
      </c>
      <c r="Q89" s="215">
        <v>0</v>
      </c>
      <c r="R89" s="215">
        <f t="shared" si="2"/>
        <v>0</v>
      </c>
      <c r="S89" s="215">
        <v>0</v>
      </c>
      <c r="T89" s="216">
        <f t="shared" si="3"/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95" t="s">
        <v>83</v>
      </c>
      <c r="AT89" s="195" t="s">
        <v>128</v>
      </c>
      <c r="AU89" s="195" t="s">
        <v>81</v>
      </c>
      <c r="AY89" s="15" t="s">
        <v>127</v>
      </c>
      <c r="BE89" s="196">
        <f t="shared" si="4"/>
        <v>0</v>
      </c>
      <c r="BF89" s="196">
        <f t="shared" si="5"/>
        <v>0</v>
      </c>
      <c r="BG89" s="196">
        <f t="shared" si="6"/>
        <v>0</v>
      </c>
      <c r="BH89" s="196">
        <f t="shared" si="7"/>
        <v>0</v>
      </c>
      <c r="BI89" s="196">
        <f t="shared" si="8"/>
        <v>0</v>
      </c>
      <c r="BJ89" s="15" t="s">
        <v>81</v>
      </c>
      <c r="BK89" s="196">
        <f t="shared" si="9"/>
        <v>0</v>
      </c>
      <c r="BL89" s="15" t="s">
        <v>81</v>
      </c>
      <c r="BM89" s="195" t="s">
        <v>649</v>
      </c>
    </row>
    <row r="90" spans="1:65" s="2" customFormat="1" ht="6.95" customHeight="1">
      <c r="A90" s="32"/>
      <c r="B90" s="45"/>
      <c r="C90" s="46"/>
      <c r="D90" s="46"/>
      <c r="E90" s="46"/>
      <c r="F90" s="46"/>
      <c r="G90" s="46"/>
      <c r="H90" s="46"/>
      <c r="I90" s="134"/>
      <c r="J90" s="46"/>
      <c r="K90" s="46"/>
      <c r="L90" s="37"/>
      <c r="M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</sheetData>
  <sheetProtection algorithmName="SHA-512" hashValue="j1ghJve0fuuJmRnYUi7h8EoFtF4P8ARy92b9UDHPeHlPaTnpMDURmCE24dr0LiByWJkPsCKpMR7pOMHfVs6DAQ==" saltValue="ODXKoDEhKiLboKU09QO8nIK69JMzG/FFhll4k+9pezuJOetAwcnooZv1EDtkCL02zS3K+SSRl/Nq0ONSw1hnFg==" spinCount="100000" sheet="1" objects="1" scenarios="1" formatColumns="0" formatRows="0" autoFilter="0"/>
  <autoFilter ref="C79:K89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5" t="s">
        <v>90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2"/>
      <c r="J3" s="101"/>
      <c r="K3" s="101"/>
      <c r="L3" s="18"/>
      <c r="AT3" s="15" t="s">
        <v>83</v>
      </c>
    </row>
    <row r="4" spans="1:46" s="1" customFormat="1" ht="24.95" customHeight="1">
      <c r="B4" s="18"/>
      <c r="D4" s="103" t="s">
        <v>95</v>
      </c>
      <c r="I4" s="99"/>
      <c r="L4" s="18"/>
      <c r="M4" s="104" t="s">
        <v>10</v>
      </c>
      <c r="AT4" s="15" t="s">
        <v>4</v>
      </c>
    </row>
    <row r="5" spans="1:46" s="1" customFormat="1" ht="6.95" customHeight="1">
      <c r="B5" s="18"/>
      <c r="I5" s="99"/>
      <c r="L5" s="18"/>
    </row>
    <row r="6" spans="1:46" s="1" customFormat="1" ht="12" customHeight="1">
      <c r="B6" s="18"/>
      <c r="D6" s="105" t="s">
        <v>16</v>
      </c>
      <c r="I6" s="99"/>
      <c r="L6" s="18"/>
    </row>
    <row r="7" spans="1:46" s="1" customFormat="1" ht="16.5" customHeight="1">
      <c r="B7" s="18"/>
      <c r="E7" s="338" t="str">
        <f>'Rekapitulace stavby'!K6</f>
        <v>Oprava PZS v km 62,353 na trati Kralupy nad Vltavou - Most</v>
      </c>
      <c r="F7" s="339"/>
      <c r="G7" s="339"/>
      <c r="H7" s="339"/>
      <c r="I7" s="99"/>
      <c r="L7" s="18"/>
    </row>
    <row r="8" spans="1:46" s="2" customFormat="1" ht="12" customHeight="1">
      <c r="A8" s="32"/>
      <c r="B8" s="37"/>
      <c r="C8" s="32"/>
      <c r="D8" s="105" t="s">
        <v>96</v>
      </c>
      <c r="E8" s="32"/>
      <c r="F8" s="32"/>
      <c r="G8" s="32"/>
      <c r="H8" s="32"/>
      <c r="I8" s="106"/>
      <c r="J8" s="32"/>
      <c r="K8" s="32"/>
      <c r="L8" s="10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40" t="s">
        <v>650</v>
      </c>
      <c r="F9" s="341"/>
      <c r="G9" s="341"/>
      <c r="H9" s="341"/>
      <c r="I9" s="106"/>
      <c r="J9" s="32"/>
      <c r="K9" s="32"/>
      <c r="L9" s="10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06"/>
      <c r="J10" s="32"/>
      <c r="K10" s="32"/>
      <c r="L10" s="10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5" t="s">
        <v>18</v>
      </c>
      <c r="E11" s="32"/>
      <c r="F11" s="108" t="s">
        <v>19</v>
      </c>
      <c r="G11" s="32"/>
      <c r="H11" s="32"/>
      <c r="I11" s="109" t="s">
        <v>20</v>
      </c>
      <c r="J11" s="108" t="s">
        <v>19</v>
      </c>
      <c r="K11" s="32"/>
      <c r="L11" s="10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5" t="s">
        <v>22</v>
      </c>
      <c r="E12" s="32"/>
      <c r="F12" s="108" t="s">
        <v>23</v>
      </c>
      <c r="G12" s="32"/>
      <c r="H12" s="32"/>
      <c r="I12" s="109" t="s">
        <v>24</v>
      </c>
      <c r="J12" s="110" t="str">
        <f>'Rekapitulace stavby'!AN8</f>
        <v>14. 2. 2020</v>
      </c>
      <c r="K12" s="32"/>
      <c r="L12" s="10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06"/>
      <c r="J13" s="32"/>
      <c r="K13" s="32"/>
      <c r="L13" s="10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5" t="s">
        <v>26</v>
      </c>
      <c r="E14" s="32"/>
      <c r="F14" s="32"/>
      <c r="G14" s="32"/>
      <c r="H14" s="32"/>
      <c r="I14" s="109" t="s">
        <v>27</v>
      </c>
      <c r="J14" s="108" t="s">
        <v>19</v>
      </c>
      <c r="K14" s="32"/>
      <c r="L14" s="10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8" t="s">
        <v>28</v>
      </c>
      <c r="F15" s="32"/>
      <c r="G15" s="32"/>
      <c r="H15" s="32"/>
      <c r="I15" s="109" t="s">
        <v>29</v>
      </c>
      <c r="J15" s="108" t="s">
        <v>19</v>
      </c>
      <c r="K15" s="32"/>
      <c r="L15" s="10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06"/>
      <c r="J16" s="32"/>
      <c r="K16" s="32"/>
      <c r="L16" s="10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5" t="s">
        <v>30</v>
      </c>
      <c r="E17" s="32"/>
      <c r="F17" s="32"/>
      <c r="G17" s="32"/>
      <c r="H17" s="32"/>
      <c r="I17" s="109" t="s">
        <v>27</v>
      </c>
      <c r="J17" s="28" t="str">
        <f>'Rekapitulace stavby'!AN13</f>
        <v>Vyplň údaj</v>
      </c>
      <c r="K17" s="32"/>
      <c r="L17" s="10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42" t="str">
        <f>'Rekapitulace stavby'!E14</f>
        <v>Vyplň údaj</v>
      </c>
      <c r="F18" s="343"/>
      <c r="G18" s="343"/>
      <c r="H18" s="343"/>
      <c r="I18" s="109" t="s">
        <v>29</v>
      </c>
      <c r="J18" s="28" t="str">
        <f>'Rekapitulace stavby'!AN14</f>
        <v>Vyplň údaj</v>
      </c>
      <c r="K18" s="32"/>
      <c r="L18" s="10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06"/>
      <c r="J19" s="32"/>
      <c r="K19" s="32"/>
      <c r="L19" s="10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5" t="s">
        <v>32</v>
      </c>
      <c r="E20" s="32"/>
      <c r="F20" s="32"/>
      <c r="G20" s="32"/>
      <c r="H20" s="32"/>
      <c r="I20" s="109" t="s">
        <v>27</v>
      </c>
      <c r="J20" s="108" t="s">
        <v>19</v>
      </c>
      <c r="K20" s="32"/>
      <c r="L20" s="10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8" t="s">
        <v>33</v>
      </c>
      <c r="F21" s="32"/>
      <c r="G21" s="32"/>
      <c r="H21" s="32"/>
      <c r="I21" s="109" t="s">
        <v>29</v>
      </c>
      <c r="J21" s="108" t="s">
        <v>19</v>
      </c>
      <c r="K21" s="32"/>
      <c r="L21" s="10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06"/>
      <c r="J22" s="32"/>
      <c r="K22" s="32"/>
      <c r="L22" s="10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5" t="s">
        <v>35</v>
      </c>
      <c r="E23" s="32"/>
      <c r="F23" s="32"/>
      <c r="G23" s="32"/>
      <c r="H23" s="32"/>
      <c r="I23" s="109" t="s">
        <v>27</v>
      </c>
      <c r="J23" s="108" t="s">
        <v>19</v>
      </c>
      <c r="K23" s="32"/>
      <c r="L23" s="10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8" t="s">
        <v>36</v>
      </c>
      <c r="F24" s="32"/>
      <c r="G24" s="32"/>
      <c r="H24" s="32"/>
      <c r="I24" s="109" t="s">
        <v>29</v>
      </c>
      <c r="J24" s="108" t="s">
        <v>19</v>
      </c>
      <c r="K24" s="32"/>
      <c r="L24" s="10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06"/>
      <c r="J25" s="32"/>
      <c r="K25" s="32"/>
      <c r="L25" s="10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5" t="s">
        <v>37</v>
      </c>
      <c r="E26" s="32"/>
      <c r="F26" s="32"/>
      <c r="G26" s="32"/>
      <c r="H26" s="32"/>
      <c r="I26" s="106"/>
      <c r="J26" s="32"/>
      <c r="K26" s="32"/>
      <c r="L26" s="10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1"/>
      <c r="B27" s="112"/>
      <c r="C27" s="111"/>
      <c r="D27" s="111"/>
      <c r="E27" s="344" t="s">
        <v>19</v>
      </c>
      <c r="F27" s="344"/>
      <c r="G27" s="344"/>
      <c r="H27" s="344"/>
      <c r="I27" s="113"/>
      <c r="J27" s="111"/>
      <c r="K27" s="111"/>
      <c r="L27" s="114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06"/>
      <c r="J28" s="32"/>
      <c r="K28" s="32"/>
      <c r="L28" s="10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5"/>
      <c r="E29" s="115"/>
      <c r="F29" s="115"/>
      <c r="G29" s="115"/>
      <c r="H29" s="115"/>
      <c r="I29" s="116"/>
      <c r="J29" s="115"/>
      <c r="K29" s="115"/>
      <c r="L29" s="10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39</v>
      </c>
      <c r="E30" s="32"/>
      <c r="F30" s="32"/>
      <c r="G30" s="32"/>
      <c r="H30" s="32"/>
      <c r="I30" s="106"/>
      <c r="J30" s="118">
        <f>ROUND(J82, 2)</f>
        <v>0</v>
      </c>
      <c r="K30" s="32"/>
      <c r="L30" s="10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5"/>
      <c r="E31" s="115"/>
      <c r="F31" s="115"/>
      <c r="G31" s="115"/>
      <c r="H31" s="115"/>
      <c r="I31" s="116"/>
      <c r="J31" s="115"/>
      <c r="K31" s="115"/>
      <c r="L31" s="10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41</v>
      </c>
      <c r="G32" s="32"/>
      <c r="H32" s="32"/>
      <c r="I32" s="120" t="s">
        <v>40</v>
      </c>
      <c r="J32" s="119" t="s">
        <v>42</v>
      </c>
      <c r="K32" s="32"/>
      <c r="L32" s="10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1" t="s">
        <v>43</v>
      </c>
      <c r="E33" s="105" t="s">
        <v>44</v>
      </c>
      <c r="F33" s="122">
        <f>ROUND((SUM(BE82:BE111)),  2)</f>
        <v>0</v>
      </c>
      <c r="G33" s="32"/>
      <c r="H33" s="32"/>
      <c r="I33" s="123">
        <v>0.21</v>
      </c>
      <c r="J33" s="122">
        <f>ROUND(((SUM(BE82:BE111))*I33),  2)</f>
        <v>0</v>
      </c>
      <c r="K33" s="32"/>
      <c r="L33" s="10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5" t="s">
        <v>45</v>
      </c>
      <c r="F34" s="122">
        <f>ROUND((SUM(BF82:BF111)),  2)</f>
        <v>0</v>
      </c>
      <c r="G34" s="32"/>
      <c r="H34" s="32"/>
      <c r="I34" s="123">
        <v>0.15</v>
      </c>
      <c r="J34" s="122">
        <f>ROUND(((SUM(BF82:BF111))*I34),  2)</f>
        <v>0</v>
      </c>
      <c r="K34" s="32"/>
      <c r="L34" s="10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5" t="s">
        <v>46</v>
      </c>
      <c r="F35" s="122">
        <f>ROUND((SUM(BG82:BG111)),  2)</f>
        <v>0</v>
      </c>
      <c r="G35" s="32"/>
      <c r="H35" s="32"/>
      <c r="I35" s="123">
        <v>0.21</v>
      </c>
      <c r="J35" s="122">
        <f>0</f>
        <v>0</v>
      </c>
      <c r="K35" s="32"/>
      <c r="L35" s="10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5" t="s">
        <v>47</v>
      </c>
      <c r="F36" s="122">
        <f>ROUND((SUM(BH82:BH111)),  2)</f>
        <v>0</v>
      </c>
      <c r="G36" s="32"/>
      <c r="H36" s="32"/>
      <c r="I36" s="123">
        <v>0.15</v>
      </c>
      <c r="J36" s="122">
        <f>0</f>
        <v>0</v>
      </c>
      <c r="K36" s="32"/>
      <c r="L36" s="10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5" t="s">
        <v>48</v>
      </c>
      <c r="F37" s="122">
        <f>ROUND((SUM(BI82:BI111)),  2)</f>
        <v>0</v>
      </c>
      <c r="G37" s="32"/>
      <c r="H37" s="32"/>
      <c r="I37" s="123">
        <v>0</v>
      </c>
      <c r="J37" s="122">
        <f>0</f>
        <v>0</v>
      </c>
      <c r="K37" s="32"/>
      <c r="L37" s="10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06"/>
      <c r="J38" s="32"/>
      <c r="K38" s="32"/>
      <c r="L38" s="10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4"/>
      <c r="D39" s="125" t="s">
        <v>49</v>
      </c>
      <c r="E39" s="126"/>
      <c r="F39" s="126"/>
      <c r="G39" s="127" t="s">
        <v>50</v>
      </c>
      <c r="H39" s="128" t="s">
        <v>51</v>
      </c>
      <c r="I39" s="129"/>
      <c r="J39" s="130">
        <f>SUM(J30:J37)</f>
        <v>0</v>
      </c>
      <c r="K39" s="131"/>
      <c r="L39" s="10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2"/>
      <c r="C40" s="133"/>
      <c r="D40" s="133"/>
      <c r="E40" s="133"/>
      <c r="F40" s="133"/>
      <c r="G40" s="133"/>
      <c r="H40" s="133"/>
      <c r="I40" s="134"/>
      <c r="J40" s="133"/>
      <c r="K40" s="133"/>
      <c r="L40" s="10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5"/>
      <c r="C44" s="136"/>
      <c r="D44" s="136"/>
      <c r="E44" s="136"/>
      <c r="F44" s="136"/>
      <c r="G44" s="136"/>
      <c r="H44" s="136"/>
      <c r="I44" s="137"/>
      <c r="J44" s="136"/>
      <c r="K44" s="136"/>
      <c r="L44" s="107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98</v>
      </c>
      <c r="D45" s="34"/>
      <c r="E45" s="34"/>
      <c r="F45" s="34"/>
      <c r="G45" s="34"/>
      <c r="H45" s="34"/>
      <c r="I45" s="106"/>
      <c r="J45" s="34"/>
      <c r="K45" s="34"/>
      <c r="L45" s="107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106"/>
      <c r="J46" s="34"/>
      <c r="K46" s="34"/>
      <c r="L46" s="10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106"/>
      <c r="J47" s="34"/>
      <c r="K47" s="34"/>
      <c r="L47" s="10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45" t="str">
        <f>E7</f>
        <v>Oprava PZS v km 62,353 na trati Kralupy nad Vltavou - Most</v>
      </c>
      <c r="F48" s="346"/>
      <c r="G48" s="346"/>
      <c r="H48" s="346"/>
      <c r="I48" s="106"/>
      <c r="J48" s="34"/>
      <c r="K48" s="34"/>
      <c r="L48" s="10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96</v>
      </c>
      <c r="D49" s="34"/>
      <c r="E49" s="34"/>
      <c r="F49" s="34"/>
      <c r="G49" s="34"/>
      <c r="H49" s="34"/>
      <c r="I49" s="106"/>
      <c r="J49" s="34"/>
      <c r="K49" s="34"/>
      <c r="L49" s="10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298" t="str">
        <f>E9</f>
        <v>02 - Stavební část</v>
      </c>
      <c r="F50" s="347"/>
      <c r="G50" s="347"/>
      <c r="H50" s="347"/>
      <c r="I50" s="106"/>
      <c r="J50" s="34"/>
      <c r="K50" s="34"/>
      <c r="L50" s="10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106"/>
      <c r="J51" s="34"/>
      <c r="K51" s="34"/>
      <c r="L51" s="107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22</v>
      </c>
      <c r="D52" s="34"/>
      <c r="E52" s="34"/>
      <c r="F52" s="25" t="str">
        <f>F12</f>
        <v xml:space="preserve"> Drchkov</v>
      </c>
      <c r="G52" s="34"/>
      <c r="H52" s="34"/>
      <c r="I52" s="109" t="s">
        <v>24</v>
      </c>
      <c r="J52" s="57" t="str">
        <f>IF(J12="","",J12)</f>
        <v>14. 2. 2020</v>
      </c>
      <c r="K52" s="34"/>
      <c r="L52" s="10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106"/>
      <c r="J53" s="34"/>
      <c r="K53" s="34"/>
      <c r="L53" s="10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26</v>
      </c>
      <c r="D54" s="34"/>
      <c r="E54" s="34"/>
      <c r="F54" s="25" t="str">
        <f>E15</f>
        <v>Kejkula</v>
      </c>
      <c r="G54" s="34"/>
      <c r="H54" s="34"/>
      <c r="I54" s="109" t="s">
        <v>32</v>
      </c>
      <c r="J54" s="30" t="str">
        <f>E21</f>
        <v xml:space="preserve"> </v>
      </c>
      <c r="K54" s="34"/>
      <c r="L54" s="10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30</v>
      </c>
      <c r="D55" s="34"/>
      <c r="E55" s="34"/>
      <c r="F55" s="25" t="str">
        <f>IF(E18="","",E18)</f>
        <v>Vyplň údaj</v>
      </c>
      <c r="G55" s="34"/>
      <c r="H55" s="34"/>
      <c r="I55" s="109" t="s">
        <v>35</v>
      </c>
      <c r="J55" s="30" t="str">
        <f>E24</f>
        <v>Bělehrad</v>
      </c>
      <c r="K55" s="34"/>
      <c r="L55" s="10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106"/>
      <c r="J56" s="34"/>
      <c r="K56" s="34"/>
      <c r="L56" s="10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8" t="s">
        <v>99</v>
      </c>
      <c r="D57" s="139"/>
      <c r="E57" s="139"/>
      <c r="F57" s="139"/>
      <c r="G57" s="139"/>
      <c r="H57" s="139"/>
      <c r="I57" s="140"/>
      <c r="J57" s="141" t="s">
        <v>100</v>
      </c>
      <c r="K57" s="139"/>
      <c r="L57" s="10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106"/>
      <c r="J58" s="34"/>
      <c r="K58" s="34"/>
      <c r="L58" s="10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42" t="s">
        <v>71</v>
      </c>
      <c r="D59" s="34"/>
      <c r="E59" s="34"/>
      <c r="F59" s="34"/>
      <c r="G59" s="34"/>
      <c r="H59" s="34"/>
      <c r="I59" s="106"/>
      <c r="J59" s="75">
        <f>J82</f>
        <v>0</v>
      </c>
      <c r="K59" s="34"/>
      <c r="L59" s="10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101</v>
      </c>
    </row>
    <row r="60" spans="1:47" s="9" customFormat="1" ht="24.95" customHeight="1">
      <c r="B60" s="143"/>
      <c r="C60" s="144"/>
      <c r="D60" s="145" t="s">
        <v>651</v>
      </c>
      <c r="E60" s="146"/>
      <c r="F60" s="146"/>
      <c r="G60" s="146"/>
      <c r="H60" s="146"/>
      <c r="I60" s="147"/>
      <c r="J60" s="148">
        <f>J83</f>
        <v>0</v>
      </c>
      <c r="K60" s="144"/>
      <c r="L60" s="149"/>
    </row>
    <row r="61" spans="1:47" s="10" customFormat="1" ht="19.899999999999999" customHeight="1">
      <c r="B61" s="150"/>
      <c r="C61" s="151"/>
      <c r="D61" s="152" t="s">
        <v>652</v>
      </c>
      <c r="E61" s="153"/>
      <c r="F61" s="153"/>
      <c r="G61" s="153"/>
      <c r="H61" s="153"/>
      <c r="I61" s="154"/>
      <c r="J61" s="155">
        <f>J84</f>
        <v>0</v>
      </c>
      <c r="K61" s="151"/>
      <c r="L61" s="156"/>
    </row>
    <row r="62" spans="1:47" s="9" customFormat="1" ht="24.95" customHeight="1">
      <c r="B62" s="143"/>
      <c r="C62" s="144"/>
      <c r="D62" s="145" t="s">
        <v>653</v>
      </c>
      <c r="E62" s="146"/>
      <c r="F62" s="146"/>
      <c r="G62" s="146"/>
      <c r="H62" s="146"/>
      <c r="I62" s="147"/>
      <c r="J62" s="148">
        <f>J107</f>
        <v>0</v>
      </c>
      <c r="K62" s="144"/>
      <c r="L62" s="149"/>
    </row>
    <row r="63" spans="1:47" s="2" customFormat="1" ht="21.75" customHeight="1">
      <c r="A63" s="32"/>
      <c r="B63" s="33"/>
      <c r="C63" s="34"/>
      <c r="D63" s="34"/>
      <c r="E63" s="34"/>
      <c r="F63" s="34"/>
      <c r="G63" s="34"/>
      <c r="H63" s="34"/>
      <c r="I63" s="106"/>
      <c r="J63" s="34"/>
      <c r="K63" s="34"/>
      <c r="L63" s="107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</row>
    <row r="64" spans="1:47" s="2" customFormat="1" ht="6.95" customHeight="1">
      <c r="A64" s="32"/>
      <c r="B64" s="45"/>
      <c r="C64" s="46"/>
      <c r="D64" s="46"/>
      <c r="E64" s="46"/>
      <c r="F64" s="46"/>
      <c r="G64" s="46"/>
      <c r="H64" s="46"/>
      <c r="I64" s="134"/>
      <c r="J64" s="46"/>
      <c r="K64" s="46"/>
      <c r="L64" s="107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</row>
    <row r="68" spans="1:31" s="2" customFormat="1" ht="6.95" customHeight="1">
      <c r="A68" s="32"/>
      <c r="B68" s="47"/>
      <c r="C68" s="48"/>
      <c r="D68" s="48"/>
      <c r="E68" s="48"/>
      <c r="F68" s="48"/>
      <c r="G68" s="48"/>
      <c r="H68" s="48"/>
      <c r="I68" s="137"/>
      <c r="J68" s="48"/>
      <c r="K68" s="48"/>
      <c r="L68" s="107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31" s="2" customFormat="1" ht="24.95" customHeight="1">
      <c r="A69" s="32"/>
      <c r="B69" s="33"/>
      <c r="C69" s="21" t="s">
        <v>112</v>
      </c>
      <c r="D69" s="34"/>
      <c r="E69" s="34"/>
      <c r="F69" s="34"/>
      <c r="G69" s="34"/>
      <c r="H69" s="34"/>
      <c r="I69" s="106"/>
      <c r="J69" s="34"/>
      <c r="K69" s="34"/>
      <c r="L69" s="107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6.95" customHeight="1">
      <c r="A70" s="32"/>
      <c r="B70" s="33"/>
      <c r="C70" s="34"/>
      <c r="D70" s="34"/>
      <c r="E70" s="34"/>
      <c r="F70" s="34"/>
      <c r="G70" s="34"/>
      <c r="H70" s="34"/>
      <c r="I70" s="106"/>
      <c r="J70" s="34"/>
      <c r="K70" s="34"/>
      <c r="L70" s="107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12" customHeight="1">
      <c r="A71" s="32"/>
      <c r="B71" s="33"/>
      <c r="C71" s="27" t="s">
        <v>16</v>
      </c>
      <c r="D71" s="34"/>
      <c r="E71" s="34"/>
      <c r="F71" s="34"/>
      <c r="G71" s="34"/>
      <c r="H71" s="34"/>
      <c r="I71" s="106"/>
      <c r="J71" s="34"/>
      <c r="K71" s="34"/>
      <c r="L71" s="107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16.5" customHeight="1">
      <c r="A72" s="32"/>
      <c r="B72" s="33"/>
      <c r="C72" s="34"/>
      <c r="D72" s="34"/>
      <c r="E72" s="345" t="str">
        <f>E7</f>
        <v>Oprava PZS v km 62,353 na trati Kralupy nad Vltavou - Most</v>
      </c>
      <c r="F72" s="346"/>
      <c r="G72" s="346"/>
      <c r="H72" s="346"/>
      <c r="I72" s="106"/>
      <c r="J72" s="34"/>
      <c r="K72" s="34"/>
      <c r="L72" s="107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2" customHeight="1">
      <c r="A73" s="32"/>
      <c r="B73" s="33"/>
      <c r="C73" s="27" t="s">
        <v>96</v>
      </c>
      <c r="D73" s="34"/>
      <c r="E73" s="34"/>
      <c r="F73" s="34"/>
      <c r="G73" s="34"/>
      <c r="H73" s="34"/>
      <c r="I73" s="106"/>
      <c r="J73" s="34"/>
      <c r="K73" s="34"/>
      <c r="L73" s="107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6.5" customHeight="1">
      <c r="A74" s="32"/>
      <c r="B74" s="33"/>
      <c r="C74" s="34"/>
      <c r="D74" s="34"/>
      <c r="E74" s="298" t="str">
        <f>E9</f>
        <v>02 - Stavební část</v>
      </c>
      <c r="F74" s="347"/>
      <c r="G74" s="347"/>
      <c r="H74" s="347"/>
      <c r="I74" s="106"/>
      <c r="J74" s="34"/>
      <c r="K74" s="34"/>
      <c r="L74" s="107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6.95" customHeight="1">
      <c r="A75" s="32"/>
      <c r="B75" s="33"/>
      <c r="C75" s="34"/>
      <c r="D75" s="34"/>
      <c r="E75" s="34"/>
      <c r="F75" s="34"/>
      <c r="G75" s="34"/>
      <c r="H75" s="34"/>
      <c r="I75" s="106"/>
      <c r="J75" s="34"/>
      <c r="K75" s="34"/>
      <c r="L75" s="107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12" customHeight="1">
      <c r="A76" s="32"/>
      <c r="B76" s="33"/>
      <c r="C76" s="27" t="s">
        <v>22</v>
      </c>
      <c r="D76" s="34"/>
      <c r="E76" s="34"/>
      <c r="F76" s="25" t="str">
        <f>F12</f>
        <v xml:space="preserve"> Drchkov</v>
      </c>
      <c r="G76" s="34"/>
      <c r="H76" s="34"/>
      <c r="I76" s="109" t="s">
        <v>24</v>
      </c>
      <c r="J76" s="57" t="str">
        <f>IF(J12="","",J12)</f>
        <v>14. 2. 2020</v>
      </c>
      <c r="K76" s="34"/>
      <c r="L76" s="10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6.95" customHeight="1">
      <c r="A77" s="32"/>
      <c r="B77" s="33"/>
      <c r="C77" s="34"/>
      <c r="D77" s="34"/>
      <c r="E77" s="34"/>
      <c r="F77" s="34"/>
      <c r="G77" s="34"/>
      <c r="H77" s="34"/>
      <c r="I77" s="106"/>
      <c r="J77" s="34"/>
      <c r="K77" s="34"/>
      <c r="L77" s="10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5.2" customHeight="1">
      <c r="A78" s="32"/>
      <c r="B78" s="33"/>
      <c r="C78" s="27" t="s">
        <v>26</v>
      </c>
      <c r="D78" s="34"/>
      <c r="E78" s="34"/>
      <c r="F78" s="25" t="str">
        <f>E15</f>
        <v>Kejkula</v>
      </c>
      <c r="G78" s="34"/>
      <c r="H78" s="34"/>
      <c r="I78" s="109" t="s">
        <v>32</v>
      </c>
      <c r="J78" s="30" t="str">
        <f>E21</f>
        <v xml:space="preserve"> </v>
      </c>
      <c r="K78" s="34"/>
      <c r="L78" s="10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5.2" customHeight="1">
      <c r="A79" s="32"/>
      <c r="B79" s="33"/>
      <c r="C79" s="27" t="s">
        <v>30</v>
      </c>
      <c r="D79" s="34"/>
      <c r="E79" s="34"/>
      <c r="F79" s="25" t="str">
        <f>IF(E18="","",E18)</f>
        <v>Vyplň údaj</v>
      </c>
      <c r="G79" s="34"/>
      <c r="H79" s="34"/>
      <c r="I79" s="109" t="s">
        <v>35</v>
      </c>
      <c r="J79" s="30" t="str">
        <f>E24</f>
        <v>Bělehrad</v>
      </c>
      <c r="K79" s="34"/>
      <c r="L79" s="107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0.35" customHeight="1">
      <c r="A80" s="32"/>
      <c r="B80" s="33"/>
      <c r="C80" s="34"/>
      <c r="D80" s="34"/>
      <c r="E80" s="34"/>
      <c r="F80" s="34"/>
      <c r="G80" s="34"/>
      <c r="H80" s="34"/>
      <c r="I80" s="106"/>
      <c r="J80" s="34"/>
      <c r="K80" s="34"/>
      <c r="L80" s="107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11" customFormat="1" ht="29.25" customHeight="1">
      <c r="A81" s="157"/>
      <c r="B81" s="158"/>
      <c r="C81" s="159" t="s">
        <v>113</v>
      </c>
      <c r="D81" s="160" t="s">
        <v>58</v>
      </c>
      <c r="E81" s="160" t="s">
        <v>54</v>
      </c>
      <c r="F81" s="160" t="s">
        <v>55</v>
      </c>
      <c r="G81" s="160" t="s">
        <v>114</v>
      </c>
      <c r="H81" s="160" t="s">
        <v>115</v>
      </c>
      <c r="I81" s="161" t="s">
        <v>116</v>
      </c>
      <c r="J81" s="160" t="s">
        <v>100</v>
      </c>
      <c r="K81" s="162" t="s">
        <v>117</v>
      </c>
      <c r="L81" s="163"/>
      <c r="M81" s="66" t="s">
        <v>19</v>
      </c>
      <c r="N81" s="67" t="s">
        <v>43</v>
      </c>
      <c r="O81" s="67" t="s">
        <v>118</v>
      </c>
      <c r="P81" s="67" t="s">
        <v>119</v>
      </c>
      <c r="Q81" s="67" t="s">
        <v>120</v>
      </c>
      <c r="R81" s="67" t="s">
        <v>121</v>
      </c>
      <c r="S81" s="67" t="s">
        <v>122</v>
      </c>
      <c r="T81" s="68" t="s">
        <v>123</v>
      </c>
      <c r="U81" s="157"/>
      <c r="V81" s="157"/>
      <c r="W81" s="157"/>
      <c r="X81" s="157"/>
      <c r="Y81" s="157"/>
      <c r="Z81" s="157"/>
      <c r="AA81" s="157"/>
      <c r="AB81" s="157"/>
      <c r="AC81" s="157"/>
      <c r="AD81" s="157"/>
      <c r="AE81" s="157"/>
    </row>
    <row r="82" spans="1:65" s="2" customFormat="1" ht="22.9" customHeight="1">
      <c r="A82" s="32"/>
      <c r="B82" s="33"/>
      <c r="C82" s="73" t="s">
        <v>124</v>
      </c>
      <c r="D82" s="34"/>
      <c r="E82" s="34"/>
      <c r="F82" s="34"/>
      <c r="G82" s="34"/>
      <c r="H82" s="34"/>
      <c r="I82" s="106"/>
      <c r="J82" s="164">
        <f>BK82</f>
        <v>0</v>
      </c>
      <c r="K82" s="34"/>
      <c r="L82" s="37"/>
      <c r="M82" s="69"/>
      <c r="N82" s="165"/>
      <c r="O82" s="70"/>
      <c r="P82" s="166">
        <f>P83+P107</f>
        <v>0</v>
      </c>
      <c r="Q82" s="70"/>
      <c r="R82" s="166">
        <f>R83+R107</f>
        <v>140.93108000000001</v>
      </c>
      <c r="S82" s="70"/>
      <c r="T82" s="167">
        <f>T83+T107</f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T82" s="15" t="s">
        <v>72</v>
      </c>
      <c r="AU82" s="15" t="s">
        <v>101</v>
      </c>
      <c r="BK82" s="168">
        <f>BK83+BK107</f>
        <v>0</v>
      </c>
    </row>
    <row r="83" spans="1:65" s="12" customFormat="1" ht="25.9" customHeight="1">
      <c r="B83" s="169"/>
      <c r="C83" s="170"/>
      <c r="D83" s="171" t="s">
        <v>72</v>
      </c>
      <c r="E83" s="172" t="s">
        <v>128</v>
      </c>
      <c r="F83" s="172" t="s">
        <v>654</v>
      </c>
      <c r="G83" s="170"/>
      <c r="H83" s="170"/>
      <c r="I83" s="173"/>
      <c r="J83" s="174">
        <f>BK83</f>
        <v>0</v>
      </c>
      <c r="K83" s="170"/>
      <c r="L83" s="175"/>
      <c r="M83" s="176"/>
      <c r="N83" s="177"/>
      <c r="O83" s="177"/>
      <c r="P83" s="178">
        <f>P84</f>
        <v>0</v>
      </c>
      <c r="Q83" s="177"/>
      <c r="R83" s="178">
        <f>R84</f>
        <v>140.93108000000001</v>
      </c>
      <c r="S83" s="177"/>
      <c r="T83" s="179">
        <f>T84</f>
        <v>0</v>
      </c>
      <c r="AR83" s="180" t="s">
        <v>624</v>
      </c>
      <c r="AT83" s="181" t="s">
        <v>72</v>
      </c>
      <c r="AU83" s="181" t="s">
        <v>73</v>
      </c>
      <c r="AY83" s="180" t="s">
        <v>127</v>
      </c>
      <c r="BK83" s="182">
        <f>BK84</f>
        <v>0</v>
      </c>
    </row>
    <row r="84" spans="1:65" s="12" customFormat="1" ht="22.9" customHeight="1">
      <c r="B84" s="169"/>
      <c r="C84" s="170"/>
      <c r="D84" s="171" t="s">
        <v>72</v>
      </c>
      <c r="E84" s="206" t="s">
        <v>655</v>
      </c>
      <c r="F84" s="206" t="s">
        <v>656</v>
      </c>
      <c r="G84" s="170"/>
      <c r="H84" s="170"/>
      <c r="I84" s="173"/>
      <c r="J84" s="207">
        <f>BK84</f>
        <v>0</v>
      </c>
      <c r="K84" s="170"/>
      <c r="L84" s="175"/>
      <c r="M84" s="176"/>
      <c r="N84" s="177"/>
      <c r="O84" s="177"/>
      <c r="P84" s="178">
        <f>SUM(P85:P106)</f>
        <v>0</v>
      </c>
      <c r="Q84" s="177"/>
      <c r="R84" s="178">
        <f>SUM(R85:R106)</f>
        <v>140.93108000000001</v>
      </c>
      <c r="S84" s="177"/>
      <c r="T84" s="179">
        <f>SUM(T85:T106)</f>
        <v>0</v>
      </c>
      <c r="AR84" s="180" t="s">
        <v>624</v>
      </c>
      <c r="AT84" s="181" t="s">
        <v>72</v>
      </c>
      <c r="AU84" s="181" t="s">
        <v>81</v>
      </c>
      <c r="AY84" s="180" t="s">
        <v>127</v>
      </c>
      <c r="BK84" s="182">
        <f>SUM(BK85:BK106)</f>
        <v>0</v>
      </c>
    </row>
    <row r="85" spans="1:65" s="2" customFormat="1" ht="16.5" customHeight="1">
      <c r="A85" s="32"/>
      <c r="B85" s="33"/>
      <c r="C85" s="197" t="s">
        <v>81</v>
      </c>
      <c r="D85" s="197" t="s">
        <v>169</v>
      </c>
      <c r="E85" s="198" t="s">
        <v>657</v>
      </c>
      <c r="F85" s="199" t="s">
        <v>658</v>
      </c>
      <c r="G85" s="200" t="s">
        <v>659</v>
      </c>
      <c r="H85" s="201">
        <v>1.8</v>
      </c>
      <c r="I85" s="202"/>
      <c r="J85" s="203">
        <f>ROUND(I85*H85,2)</f>
        <v>0</v>
      </c>
      <c r="K85" s="199" t="s">
        <v>660</v>
      </c>
      <c r="L85" s="37"/>
      <c r="M85" s="204" t="s">
        <v>19</v>
      </c>
      <c r="N85" s="205" t="s">
        <v>44</v>
      </c>
      <c r="O85" s="62"/>
      <c r="P85" s="193">
        <f>O85*H85</f>
        <v>0</v>
      </c>
      <c r="Q85" s="193">
        <v>8.8000000000000005E-3</v>
      </c>
      <c r="R85" s="193">
        <f>Q85*H85</f>
        <v>1.584E-2</v>
      </c>
      <c r="S85" s="193">
        <v>0</v>
      </c>
      <c r="T85" s="194">
        <f>S85*H85</f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R85" s="195" t="s">
        <v>81</v>
      </c>
      <c r="AT85" s="195" t="s">
        <v>169</v>
      </c>
      <c r="AU85" s="195" t="s">
        <v>83</v>
      </c>
      <c r="AY85" s="15" t="s">
        <v>127</v>
      </c>
      <c r="BE85" s="196">
        <f>IF(N85="základní",J85,0)</f>
        <v>0</v>
      </c>
      <c r="BF85" s="196">
        <f>IF(N85="snížená",J85,0)</f>
        <v>0</v>
      </c>
      <c r="BG85" s="196">
        <f>IF(N85="zákl. přenesená",J85,0)</f>
        <v>0</v>
      </c>
      <c r="BH85" s="196">
        <f>IF(N85="sníž. přenesená",J85,0)</f>
        <v>0</v>
      </c>
      <c r="BI85" s="196">
        <f>IF(N85="nulová",J85,0)</f>
        <v>0</v>
      </c>
      <c r="BJ85" s="15" t="s">
        <v>81</v>
      </c>
      <c r="BK85" s="196">
        <f>ROUND(I85*H85,2)</f>
        <v>0</v>
      </c>
      <c r="BL85" s="15" t="s">
        <v>81</v>
      </c>
      <c r="BM85" s="195" t="s">
        <v>661</v>
      </c>
    </row>
    <row r="86" spans="1:65" s="2" customFormat="1" ht="68.25">
      <c r="A86" s="32"/>
      <c r="B86" s="33"/>
      <c r="C86" s="34"/>
      <c r="D86" s="208" t="s">
        <v>662</v>
      </c>
      <c r="E86" s="34"/>
      <c r="F86" s="209" t="s">
        <v>663</v>
      </c>
      <c r="G86" s="34"/>
      <c r="H86" s="34"/>
      <c r="I86" s="106"/>
      <c r="J86" s="34"/>
      <c r="K86" s="34"/>
      <c r="L86" s="37"/>
      <c r="M86" s="210"/>
      <c r="N86" s="211"/>
      <c r="O86" s="62"/>
      <c r="P86" s="62"/>
      <c r="Q86" s="62"/>
      <c r="R86" s="62"/>
      <c r="S86" s="62"/>
      <c r="T86" s="63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T86" s="15" t="s">
        <v>662</v>
      </c>
      <c r="AU86" s="15" t="s">
        <v>83</v>
      </c>
    </row>
    <row r="87" spans="1:65" s="2" customFormat="1" ht="44.25" customHeight="1">
      <c r="A87" s="32"/>
      <c r="B87" s="33"/>
      <c r="C87" s="197" t="s">
        <v>83</v>
      </c>
      <c r="D87" s="197" t="s">
        <v>169</v>
      </c>
      <c r="E87" s="198" t="s">
        <v>664</v>
      </c>
      <c r="F87" s="199" t="s">
        <v>665</v>
      </c>
      <c r="G87" s="200" t="s">
        <v>183</v>
      </c>
      <c r="H87" s="201">
        <v>2</v>
      </c>
      <c r="I87" s="202"/>
      <c r="J87" s="203">
        <f>ROUND(I87*H87,2)</f>
        <v>0</v>
      </c>
      <c r="K87" s="199" t="s">
        <v>660</v>
      </c>
      <c r="L87" s="37"/>
      <c r="M87" s="204" t="s">
        <v>19</v>
      </c>
      <c r="N87" s="205" t="s">
        <v>44</v>
      </c>
      <c r="O87" s="62"/>
      <c r="P87" s="193">
        <f>O87*H87</f>
        <v>0</v>
      </c>
      <c r="Q87" s="193">
        <v>0.112</v>
      </c>
      <c r="R87" s="193">
        <f>Q87*H87</f>
        <v>0.224</v>
      </c>
      <c r="S87" s="193">
        <v>0</v>
      </c>
      <c r="T87" s="194">
        <f>S87*H87</f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195" t="s">
        <v>81</v>
      </c>
      <c r="AT87" s="195" t="s">
        <v>169</v>
      </c>
      <c r="AU87" s="195" t="s">
        <v>83</v>
      </c>
      <c r="AY87" s="15" t="s">
        <v>127</v>
      </c>
      <c r="BE87" s="196">
        <f>IF(N87="základní",J87,0)</f>
        <v>0</v>
      </c>
      <c r="BF87" s="196">
        <f>IF(N87="snížená",J87,0)</f>
        <v>0</v>
      </c>
      <c r="BG87" s="196">
        <f>IF(N87="zákl. přenesená",J87,0)</f>
        <v>0</v>
      </c>
      <c r="BH87" s="196">
        <f>IF(N87="sníž. přenesená",J87,0)</f>
        <v>0</v>
      </c>
      <c r="BI87" s="196">
        <f>IF(N87="nulová",J87,0)</f>
        <v>0</v>
      </c>
      <c r="BJ87" s="15" t="s">
        <v>81</v>
      </c>
      <c r="BK87" s="196">
        <f>ROUND(I87*H87,2)</f>
        <v>0</v>
      </c>
      <c r="BL87" s="15" t="s">
        <v>81</v>
      </c>
      <c r="BM87" s="195" t="s">
        <v>666</v>
      </c>
    </row>
    <row r="88" spans="1:65" s="2" customFormat="1" ht="29.25">
      <c r="A88" s="32"/>
      <c r="B88" s="33"/>
      <c r="C88" s="34"/>
      <c r="D88" s="208" t="s">
        <v>662</v>
      </c>
      <c r="E88" s="34"/>
      <c r="F88" s="209" t="s">
        <v>667</v>
      </c>
      <c r="G88" s="34"/>
      <c r="H88" s="34"/>
      <c r="I88" s="106"/>
      <c r="J88" s="34"/>
      <c r="K88" s="34"/>
      <c r="L88" s="37"/>
      <c r="M88" s="210"/>
      <c r="N88" s="211"/>
      <c r="O88" s="62"/>
      <c r="P88" s="62"/>
      <c r="Q88" s="62"/>
      <c r="R88" s="62"/>
      <c r="S88" s="62"/>
      <c r="T88" s="63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T88" s="15" t="s">
        <v>662</v>
      </c>
      <c r="AU88" s="15" t="s">
        <v>83</v>
      </c>
    </row>
    <row r="89" spans="1:65" s="2" customFormat="1" ht="33" customHeight="1">
      <c r="A89" s="32"/>
      <c r="B89" s="33"/>
      <c r="C89" s="197" t="s">
        <v>193</v>
      </c>
      <c r="D89" s="197" t="s">
        <v>169</v>
      </c>
      <c r="E89" s="198" t="s">
        <v>668</v>
      </c>
      <c r="F89" s="199" t="s">
        <v>669</v>
      </c>
      <c r="G89" s="200" t="s">
        <v>131</v>
      </c>
      <c r="H89" s="201">
        <v>1800</v>
      </c>
      <c r="I89" s="202"/>
      <c r="J89" s="203">
        <f>ROUND(I89*H89,2)</f>
        <v>0</v>
      </c>
      <c r="K89" s="199" t="s">
        <v>660</v>
      </c>
      <c r="L89" s="37"/>
      <c r="M89" s="204" t="s">
        <v>19</v>
      </c>
      <c r="N89" s="205" t="s">
        <v>44</v>
      </c>
      <c r="O89" s="62"/>
      <c r="P89" s="193">
        <f>O89*H89</f>
        <v>0</v>
      </c>
      <c r="Q89" s="193">
        <v>0</v>
      </c>
      <c r="R89" s="193">
        <f>Q89*H89</f>
        <v>0</v>
      </c>
      <c r="S89" s="193">
        <v>0</v>
      </c>
      <c r="T89" s="194">
        <f>S89*H89</f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95" t="s">
        <v>81</v>
      </c>
      <c r="AT89" s="195" t="s">
        <v>169</v>
      </c>
      <c r="AU89" s="195" t="s">
        <v>83</v>
      </c>
      <c r="AY89" s="15" t="s">
        <v>127</v>
      </c>
      <c r="BE89" s="196">
        <f>IF(N89="základní",J89,0)</f>
        <v>0</v>
      </c>
      <c r="BF89" s="196">
        <f>IF(N89="snížená",J89,0)</f>
        <v>0</v>
      </c>
      <c r="BG89" s="196">
        <f>IF(N89="zákl. přenesená",J89,0)</f>
        <v>0</v>
      </c>
      <c r="BH89" s="196">
        <f>IF(N89="sníž. přenesená",J89,0)</f>
        <v>0</v>
      </c>
      <c r="BI89" s="196">
        <f>IF(N89="nulová",J89,0)</f>
        <v>0</v>
      </c>
      <c r="BJ89" s="15" t="s">
        <v>81</v>
      </c>
      <c r="BK89" s="196">
        <f>ROUND(I89*H89,2)</f>
        <v>0</v>
      </c>
      <c r="BL89" s="15" t="s">
        <v>81</v>
      </c>
      <c r="BM89" s="195" t="s">
        <v>670</v>
      </c>
    </row>
    <row r="90" spans="1:65" s="2" customFormat="1" ht="29.25">
      <c r="A90" s="32"/>
      <c r="B90" s="33"/>
      <c r="C90" s="34"/>
      <c r="D90" s="208" t="s">
        <v>662</v>
      </c>
      <c r="E90" s="34"/>
      <c r="F90" s="209" t="s">
        <v>671</v>
      </c>
      <c r="G90" s="34"/>
      <c r="H90" s="34"/>
      <c r="I90" s="106"/>
      <c r="J90" s="34"/>
      <c r="K90" s="34"/>
      <c r="L90" s="37"/>
      <c r="M90" s="210"/>
      <c r="N90" s="211"/>
      <c r="O90" s="62"/>
      <c r="P90" s="62"/>
      <c r="Q90" s="62"/>
      <c r="R90" s="62"/>
      <c r="S90" s="62"/>
      <c r="T90" s="63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T90" s="15" t="s">
        <v>662</v>
      </c>
      <c r="AU90" s="15" t="s">
        <v>83</v>
      </c>
    </row>
    <row r="91" spans="1:65" s="2" customFormat="1" ht="21.75" customHeight="1">
      <c r="A91" s="32"/>
      <c r="B91" s="33"/>
      <c r="C91" s="197" t="s">
        <v>139</v>
      </c>
      <c r="D91" s="197" t="s">
        <v>169</v>
      </c>
      <c r="E91" s="198" t="s">
        <v>672</v>
      </c>
      <c r="F91" s="199" t="s">
        <v>673</v>
      </c>
      <c r="G91" s="200" t="s">
        <v>674</v>
      </c>
      <c r="H91" s="201">
        <v>630</v>
      </c>
      <c r="I91" s="202"/>
      <c r="J91" s="203">
        <f>ROUND(I91*H91,2)</f>
        <v>0</v>
      </c>
      <c r="K91" s="199" t="s">
        <v>660</v>
      </c>
      <c r="L91" s="37"/>
      <c r="M91" s="204" t="s">
        <v>19</v>
      </c>
      <c r="N91" s="205" t="s">
        <v>44</v>
      </c>
      <c r="O91" s="62"/>
      <c r="P91" s="193">
        <f>O91*H91</f>
        <v>0</v>
      </c>
      <c r="Q91" s="193">
        <v>0</v>
      </c>
      <c r="R91" s="193">
        <f>Q91*H91</f>
        <v>0</v>
      </c>
      <c r="S91" s="193">
        <v>0</v>
      </c>
      <c r="T91" s="194">
        <f>S91*H91</f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95" t="s">
        <v>81</v>
      </c>
      <c r="AT91" s="195" t="s">
        <v>169</v>
      </c>
      <c r="AU91" s="195" t="s">
        <v>83</v>
      </c>
      <c r="AY91" s="15" t="s">
        <v>127</v>
      </c>
      <c r="BE91" s="196">
        <f>IF(N91="základní",J91,0)</f>
        <v>0</v>
      </c>
      <c r="BF91" s="196">
        <f>IF(N91="snížená",J91,0)</f>
        <v>0</v>
      </c>
      <c r="BG91" s="196">
        <f>IF(N91="zákl. přenesená",J91,0)</f>
        <v>0</v>
      </c>
      <c r="BH91" s="196">
        <f>IF(N91="sníž. přenesená",J91,0)</f>
        <v>0</v>
      </c>
      <c r="BI91" s="196">
        <f>IF(N91="nulová",J91,0)</f>
        <v>0</v>
      </c>
      <c r="BJ91" s="15" t="s">
        <v>81</v>
      </c>
      <c r="BK91" s="196">
        <f>ROUND(I91*H91,2)</f>
        <v>0</v>
      </c>
      <c r="BL91" s="15" t="s">
        <v>81</v>
      </c>
      <c r="BM91" s="195" t="s">
        <v>675</v>
      </c>
    </row>
    <row r="92" spans="1:65" s="2" customFormat="1" ht="58.5">
      <c r="A92" s="32"/>
      <c r="B92" s="33"/>
      <c r="C92" s="34"/>
      <c r="D92" s="208" t="s">
        <v>662</v>
      </c>
      <c r="E92" s="34"/>
      <c r="F92" s="209" t="s">
        <v>676</v>
      </c>
      <c r="G92" s="34"/>
      <c r="H92" s="34"/>
      <c r="I92" s="106"/>
      <c r="J92" s="34"/>
      <c r="K92" s="34"/>
      <c r="L92" s="37"/>
      <c r="M92" s="210"/>
      <c r="N92" s="211"/>
      <c r="O92" s="62"/>
      <c r="P92" s="62"/>
      <c r="Q92" s="62"/>
      <c r="R92" s="62"/>
      <c r="S92" s="62"/>
      <c r="T92" s="63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T92" s="15" t="s">
        <v>662</v>
      </c>
      <c r="AU92" s="15" t="s">
        <v>83</v>
      </c>
    </row>
    <row r="93" spans="1:65" s="2" customFormat="1" ht="16.5" customHeight="1">
      <c r="A93" s="32"/>
      <c r="B93" s="33"/>
      <c r="C93" s="197" t="s">
        <v>143</v>
      </c>
      <c r="D93" s="197" t="s">
        <v>169</v>
      </c>
      <c r="E93" s="198" t="s">
        <v>677</v>
      </c>
      <c r="F93" s="199" t="s">
        <v>678</v>
      </c>
      <c r="G93" s="200" t="s">
        <v>674</v>
      </c>
      <c r="H93" s="201">
        <v>212</v>
      </c>
      <c r="I93" s="202"/>
      <c r="J93" s="203">
        <f>ROUND(I93*H93,2)</f>
        <v>0</v>
      </c>
      <c r="K93" s="199" t="s">
        <v>660</v>
      </c>
      <c r="L93" s="37"/>
      <c r="M93" s="204" t="s">
        <v>19</v>
      </c>
      <c r="N93" s="205" t="s">
        <v>44</v>
      </c>
      <c r="O93" s="62"/>
      <c r="P93" s="193">
        <f>O93*H93</f>
        <v>0</v>
      </c>
      <c r="Q93" s="193">
        <v>0</v>
      </c>
      <c r="R93" s="193">
        <f>Q93*H93</f>
        <v>0</v>
      </c>
      <c r="S93" s="193">
        <v>0</v>
      </c>
      <c r="T93" s="194">
        <f>S93*H93</f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95" t="s">
        <v>81</v>
      </c>
      <c r="AT93" s="195" t="s">
        <v>169</v>
      </c>
      <c r="AU93" s="195" t="s">
        <v>83</v>
      </c>
      <c r="AY93" s="15" t="s">
        <v>127</v>
      </c>
      <c r="BE93" s="196">
        <f>IF(N93="základní",J93,0)</f>
        <v>0</v>
      </c>
      <c r="BF93" s="196">
        <f>IF(N93="snížená",J93,0)</f>
        <v>0</v>
      </c>
      <c r="BG93" s="196">
        <f>IF(N93="zákl. přenesená",J93,0)</f>
        <v>0</v>
      </c>
      <c r="BH93" s="196">
        <f>IF(N93="sníž. přenesená",J93,0)</f>
        <v>0</v>
      </c>
      <c r="BI93" s="196">
        <f>IF(N93="nulová",J93,0)</f>
        <v>0</v>
      </c>
      <c r="BJ93" s="15" t="s">
        <v>81</v>
      </c>
      <c r="BK93" s="196">
        <f>ROUND(I93*H93,2)</f>
        <v>0</v>
      </c>
      <c r="BL93" s="15" t="s">
        <v>81</v>
      </c>
      <c r="BM93" s="195" t="s">
        <v>679</v>
      </c>
    </row>
    <row r="94" spans="1:65" s="2" customFormat="1" ht="58.5">
      <c r="A94" s="32"/>
      <c r="B94" s="33"/>
      <c r="C94" s="34"/>
      <c r="D94" s="208" t="s">
        <v>662</v>
      </c>
      <c r="E94" s="34"/>
      <c r="F94" s="209" t="s">
        <v>676</v>
      </c>
      <c r="G94" s="34"/>
      <c r="H94" s="34"/>
      <c r="I94" s="106"/>
      <c r="J94" s="34"/>
      <c r="K94" s="34"/>
      <c r="L94" s="37"/>
      <c r="M94" s="210"/>
      <c r="N94" s="211"/>
      <c r="O94" s="62"/>
      <c r="P94" s="62"/>
      <c r="Q94" s="62"/>
      <c r="R94" s="62"/>
      <c r="S94" s="62"/>
      <c r="T94" s="63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T94" s="15" t="s">
        <v>662</v>
      </c>
      <c r="AU94" s="15" t="s">
        <v>83</v>
      </c>
    </row>
    <row r="95" spans="1:65" s="2" customFormat="1" ht="21.75" customHeight="1">
      <c r="A95" s="32"/>
      <c r="B95" s="33"/>
      <c r="C95" s="197" t="s">
        <v>634</v>
      </c>
      <c r="D95" s="197" t="s">
        <v>169</v>
      </c>
      <c r="E95" s="198" t="s">
        <v>680</v>
      </c>
      <c r="F95" s="199" t="s">
        <v>681</v>
      </c>
      <c r="G95" s="200" t="s">
        <v>674</v>
      </c>
      <c r="H95" s="201">
        <v>153</v>
      </c>
      <c r="I95" s="202"/>
      <c r="J95" s="203">
        <f>ROUND(I95*H95,2)</f>
        <v>0</v>
      </c>
      <c r="K95" s="199" t="s">
        <v>660</v>
      </c>
      <c r="L95" s="37"/>
      <c r="M95" s="204" t="s">
        <v>19</v>
      </c>
      <c r="N95" s="205" t="s">
        <v>44</v>
      </c>
      <c r="O95" s="62"/>
      <c r="P95" s="193">
        <f>O95*H95</f>
        <v>0</v>
      </c>
      <c r="Q95" s="193">
        <v>0</v>
      </c>
      <c r="R95" s="193">
        <f>Q95*H95</f>
        <v>0</v>
      </c>
      <c r="S95" s="193">
        <v>0</v>
      </c>
      <c r="T95" s="194">
        <f>S95*H95</f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95" t="s">
        <v>81</v>
      </c>
      <c r="AT95" s="195" t="s">
        <v>169</v>
      </c>
      <c r="AU95" s="195" t="s">
        <v>83</v>
      </c>
      <c r="AY95" s="15" t="s">
        <v>127</v>
      </c>
      <c r="BE95" s="196">
        <f>IF(N95="základní",J95,0)</f>
        <v>0</v>
      </c>
      <c r="BF95" s="196">
        <f>IF(N95="snížená",J95,0)</f>
        <v>0</v>
      </c>
      <c r="BG95" s="196">
        <f>IF(N95="zákl. přenesená",J95,0)</f>
        <v>0</v>
      </c>
      <c r="BH95" s="196">
        <f>IF(N95="sníž. přenesená",J95,0)</f>
        <v>0</v>
      </c>
      <c r="BI95" s="196">
        <f>IF(N95="nulová",J95,0)</f>
        <v>0</v>
      </c>
      <c r="BJ95" s="15" t="s">
        <v>81</v>
      </c>
      <c r="BK95" s="196">
        <f>ROUND(I95*H95,2)</f>
        <v>0</v>
      </c>
      <c r="BL95" s="15" t="s">
        <v>81</v>
      </c>
      <c r="BM95" s="195" t="s">
        <v>682</v>
      </c>
    </row>
    <row r="96" spans="1:65" s="2" customFormat="1" ht="58.5">
      <c r="A96" s="32"/>
      <c r="B96" s="33"/>
      <c r="C96" s="34"/>
      <c r="D96" s="208" t="s">
        <v>662</v>
      </c>
      <c r="E96" s="34"/>
      <c r="F96" s="209" t="s">
        <v>676</v>
      </c>
      <c r="G96" s="34"/>
      <c r="H96" s="34"/>
      <c r="I96" s="106"/>
      <c r="J96" s="34"/>
      <c r="K96" s="34"/>
      <c r="L96" s="37"/>
      <c r="M96" s="210"/>
      <c r="N96" s="211"/>
      <c r="O96" s="62"/>
      <c r="P96" s="62"/>
      <c r="Q96" s="62"/>
      <c r="R96" s="62"/>
      <c r="S96" s="62"/>
      <c r="T96" s="63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T96" s="15" t="s">
        <v>662</v>
      </c>
      <c r="AU96" s="15" t="s">
        <v>83</v>
      </c>
    </row>
    <row r="97" spans="1:65" s="2" customFormat="1" ht="21.75" customHeight="1">
      <c r="A97" s="32"/>
      <c r="B97" s="33"/>
      <c r="C97" s="197" t="s">
        <v>147</v>
      </c>
      <c r="D97" s="197" t="s">
        <v>169</v>
      </c>
      <c r="E97" s="198" t="s">
        <v>683</v>
      </c>
      <c r="F97" s="199" t="s">
        <v>684</v>
      </c>
      <c r="G97" s="200" t="s">
        <v>131</v>
      </c>
      <c r="H97" s="201">
        <v>1800</v>
      </c>
      <c r="I97" s="202"/>
      <c r="J97" s="203">
        <f>ROUND(I97*H97,2)</f>
        <v>0</v>
      </c>
      <c r="K97" s="199" t="s">
        <v>660</v>
      </c>
      <c r="L97" s="37"/>
      <c r="M97" s="204" t="s">
        <v>19</v>
      </c>
      <c r="N97" s="205" t="s">
        <v>44</v>
      </c>
      <c r="O97" s="62"/>
      <c r="P97" s="193">
        <f>O97*H97</f>
        <v>0</v>
      </c>
      <c r="Q97" s="193">
        <v>9.1799999999999995E-5</v>
      </c>
      <c r="R97" s="193">
        <f>Q97*H97</f>
        <v>0.16524</v>
      </c>
      <c r="S97" s="193">
        <v>0</v>
      </c>
      <c r="T97" s="194">
        <f>S97*H97</f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95" t="s">
        <v>81</v>
      </c>
      <c r="AT97" s="195" t="s">
        <v>169</v>
      </c>
      <c r="AU97" s="195" t="s">
        <v>83</v>
      </c>
      <c r="AY97" s="15" t="s">
        <v>127</v>
      </c>
      <c r="BE97" s="196">
        <f>IF(N97="základní",J97,0)</f>
        <v>0</v>
      </c>
      <c r="BF97" s="196">
        <f>IF(N97="snížená",J97,0)</f>
        <v>0</v>
      </c>
      <c r="BG97" s="196">
        <f>IF(N97="zákl. přenesená",J97,0)</f>
        <v>0</v>
      </c>
      <c r="BH97" s="196">
        <f>IF(N97="sníž. přenesená",J97,0)</f>
        <v>0</v>
      </c>
      <c r="BI97" s="196">
        <f>IF(N97="nulová",J97,0)</f>
        <v>0</v>
      </c>
      <c r="BJ97" s="15" t="s">
        <v>81</v>
      </c>
      <c r="BK97" s="196">
        <f>ROUND(I97*H97,2)</f>
        <v>0</v>
      </c>
      <c r="BL97" s="15" t="s">
        <v>81</v>
      </c>
      <c r="BM97" s="195" t="s">
        <v>685</v>
      </c>
    </row>
    <row r="98" spans="1:65" s="2" customFormat="1" ht="21.75" customHeight="1">
      <c r="A98" s="32"/>
      <c r="B98" s="33"/>
      <c r="C98" s="197" t="s">
        <v>156</v>
      </c>
      <c r="D98" s="197" t="s">
        <v>169</v>
      </c>
      <c r="E98" s="198" t="s">
        <v>686</v>
      </c>
      <c r="F98" s="199" t="s">
        <v>687</v>
      </c>
      <c r="G98" s="200" t="s">
        <v>688</v>
      </c>
      <c r="H98" s="201">
        <v>10</v>
      </c>
      <c r="I98" s="202"/>
      <c r="J98" s="203">
        <f>ROUND(I98*H98,2)</f>
        <v>0</v>
      </c>
      <c r="K98" s="199" t="s">
        <v>660</v>
      </c>
      <c r="L98" s="37"/>
      <c r="M98" s="204" t="s">
        <v>19</v>
      </c>
      <c r="N98" s="205" t="s">
        <v>44</v>
      </c>
      <c r="O98" s="62"/>
      <c r="P98" s="193">
        <f>O98*H98</f>
        <v>0</v>
      </c>
      <c r="Q98" s="193">
        <v>0</v>
      </c>
      <c r="R98" s="193">
        <f>Q98*H98</f>
        <v>0</v>
      </c>
      <c r="S98" s="193">
        <v>0</v>
      </c>
      <c r="T98" s="194">
        <f>S98*H98</f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95" t="s">
        <v>134</v>
      </c>
      <c r="AT98" s="195" t="s">
        <v>169</v>
      </c>
      <c r="AU98" s="195" t="s">
        <v>83</v>
      </c>
      <c r="AY98" s="15" t="s">
        <v>127</v>
      </c>
      <c r="BE98" s="196">
        <f>IF(N98="základní",J98,0)</f>
        <v>0</v>
      </c>
      <c r="BF98" s="196">
        <f>IF(N98="snížená",J98,0)</f>
        <v>0</v>
      </c>
      <c r="BG98" s="196">
        <f>IF(N98="zákl. přenesená",J98,0)</f>
        <v>0</v>
      </c>
      <c r="BH98" s="196">
        <f>IF(N98="sníž. přenesená",J98,0)</f>
        <v>0</v>
      </c>
      <c r="BI98" s="196">
        <f>IF(N98="nulová",J98,0)</f>
        <v>0</v>
      </c>
      <c r="BJ98" s="15" t="s">
        <v>81</v>
      </c>
      <c r="BK98" s="196">
        <f>ROUND(I98*H98,2)</f>
        <v>0</v>
      </c>
      <c r="BL98" s="15" t="s">
        <v>134</v>
      </c>
      <c r="BM98" s="195" t="s">
        <v>689</v>
      </c>
    </row>
    <row r="99" spans="1:65" s="2" customFormat="1" ht="29.25">
      <c r="A99" s="32"/>
      <c r="B99" s="33"/>
      <c r="C99" s="34"/>
      <c r="D99" s="208" t="s">
        <v>662</v>
      </c>
      <c r="E99" s="34"/>
      <c r="F99" s="209" t="s">
        <v>671</v>
      </c>
      <c r="G99" s="34"/>
      <c r="H99" s="34"/>
      <c r="I99" s="106"/>
      <c r="J99" s="34"/>
      <c r="K99" s="34"/>
      <c r="L99" s="37"/>
      <c r="M99" s="210"/>
      <c r="N99" s="211"/>
      <c r="O99" s="62"/>
      <c r="P99" s="62"/>
      <c r="Q99" s="62"/>
      <c r="R99" s="62"/>
      <c r="S99" s="62"/>
      <c r="T99" s="63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T99" s="15" t="s">
        <v>662</v>
      </c>
      <c r="AU99" s="15" t="s">
        <v>83</v>
      </c>
    </row>
    <row r="100" spans="1:65" s="2" customFormat="1" ht="21.75" customHeight="1">
      <c r="A100" s="32"/>
      <c r="B100" s="33"/>
      <c r="C100" s="197" t="s">
        <v>160</v>
      </c>
      <c r="D100" s="197" t="s">
        <v>169</v>
      </c>
      <c r="E100" s="198" t="s">
        <v>690</v>
      </c>
      <c r="F100" s="199" t="s">
        <v>691</v>
      </c>
      <c r="G100" s="200" t="s">
        <v>131</v>
      </c>
      <c r="H100" s="201">
        <v>1800</v>
      </c>
      <c r="I100" s="202"/>
      <c r="J100" s="203">
        <f>ROUND(I100*H100,2)</f>
        <v>0</v>
      </c>
      <c r="K100" s="199" t="s">
        <v>660</v>
      </c>
      <c r="L100" s="37"/>
      <c r="M100" s="204" t="s">
        <v>19</v>
      </c>
      <c r="N100" s="205" t="s">
        <v>44</v>
      </c>
      <c r="O100" s="62"/>
      <c r="P100" s="193">
        <f>O100*H100</f>
        <v>0</v>
      </c>
      <c r="Q100" s="193">
        <v>7.8070000000000001E-2</v>
      </c>
      <c r="R100" s="193">
        <f>Q100*H100</f>
        <v>140.52600000000001</v>
      </c>
      <c r="S100" s="193">
        <v>0</v>
      </c>
      <c r="T100" s="194">
        <f>S100*H100</f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95" t="s">
        <v>134</v>
      </c>
      <c r="AT100" s="195" t="s">
        <v>169</v>
      </c>
      <c r="AU100" s="195" t="s">
        <v>83</v>
      </c>
      <c r="AY100" s="15" t="s">
        <v>127</v>
      </c>
      <c r="BE100" s="196">
        <f>IF(N100="základní",J100,0)</f>
        <v>0</v>
      </c>
      <c r="BF100" s="196">
        <f>IF(N100="snížená",J100,0)</f>
        <v>0</v>
      </c>
      <c r="BG100" s="196">
        <f>IF(N100="zákl. přenesená",J100,0)</f>
        <v>0</v>
      </c>
      <c r="BH100" s="196">
        <f>IF(N100="sníž. přenesená",J100,0)</f>
        <v>0</v>
      </c>
      <c r="BI100" s="196">
        <f>IF(N100="nulová",J100,0)</f>
        <v>0</v>
      </c>
      <c r="BJ100" s="15" t="s">
        <v>81</v>
      </c>
      <c r="BK100" s="196">
        <f>ROUND(I100*H100,2)</f>
        <v>0</v>
      </c>
      <c r="BL100" s="15" t="s">
        <v>134</v>
      </c>
      <c r="BM100" s="195" t="s">
        <v>692</v>
      </c>
    </row>
    <row r="101" spans="1:65" s="2" customFormat="1" ht="39">
      <c r="A101" s="32"/>
      <c r="B101" s="33"/>
      <c r="C101" s="34"/>
      <c r="D101" s="208" t="s">
        <v>662</v>
      </c>
      <c r="E101" s="34"/>
      <c r="F101" s="209" t="s">
        <v>693</v>
      </c>
      <c r="G101" s="34"/>
      <c r="H101" s="34"/>
      <c r="I101" s="106"/>
      <c r="J101" s="34"/>
      <c r="K101" s="34"/>
      <c r="L101" s="37"/>
      <c r="M101" s="210"/>
      <c r="N101" s="211"/>
      <c r="O101" s="62"/>
      <c r="P101" s="62"/>
      <c r="Q101" s="62"/>
      <c r="R101" s="62"/>
      <c r="S101" s="62"/>
      <c r="T101" s="63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T101" s="15" t="s">
        <v>662</v>
      </c>
      <c r="AU101" s="15" t="s">
        <v>83</v>
      </c>
    </row>
    <row r="102" spans="1:65" s="2" customFormat="1" ht="21.75" customHeight="1">
      <c r="A102" s="32"/>
      <c r="B102" s="33"/>
      <c r="C102" s="197" t="s">
        <v>197</v>
      </c>
      <c r="D102" s="197" t="s">
        <v>169</v>
      </c>
      <c r="E102" s="198" t="s">
        <v>694</v>
      </c>
      <c r="F102" s="199" t="s">
        <v>695</v>
      </c>
      <c r="G102" s="200" t="s">
        <v>131</v>
      </c>
      <c r="H102" s="201">
        <v>1800</v>
      </c>
      <c r="I102" s="202"/>
      <c r="J102" s="203">
        <f>ROUND(I102*H102,2)</f>
        <v>0</v>
      </c>
      <c r="K102" s="199" t="s">
        <v>660</v>
      </c>
      <c r="L102" s="37"/>
      <c r="M102" s="204" t="s">
        <v>19</v>
      </c>
      <c r="N102" s="205" t="s">
        <v>44</v>
      </c>
      <c r="O102" s="62"/>
      <c r="P102" s="193">
        <f>O102*H102</f>
        <v>0</v>
      </c>
      <c r="Q102" s="193">
        <v>0</v>
      </c>
      <c r="R102" s="193">
        <f>Q102*H102</f>
        <v>0</v>
      </c>
      <c r="S102" s="193">
        <v>0</v>
      </c>
      <c r="T102" s="194">
        <f>S102*H102</f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95" t="s">
        <v>81</v>
      </c>
      <c r="AT102" s="195" t="s">
        <v>169</v>
      </c>
      <c r="AU102" s="195" t="s">
        <v>83</v>
      </c>
      <c r="AY102" s="15" t="s">
        <v>127</v>
      </c>
      <c r="BE102" s="196">
        <f>IF(N102="základní",J102,0)</f>
        <v>0</v>
      </c>
      <c r="BF102" s="196">
        <f>IF(N102="snížená",J102,0)</f>
        <v>0</v>
      </c>
      <c r="BG102" s="196">
        <f>IF(N102="zákl. přenesená",J102,0)</f>
        <v>0</v>
      </c>
      <c r="BH102" s="196">
        <f>IF(N102="sníž. přenesená",J102,0)</f>
        <v>0</v>
      </c>
      <c r="BI102" s="196">
        <f>IF(N102="nulová",J102,0)</f>
        <v>0</v>
      </c>
      <c r="BJ102" s="15" t="s">
        <v>81</v>
      </c>
      <c r="BK102" s="196">
        <f>ROUND(I102*H102,2)</f>
        <v>0</v>
      </c>
      <c r="BL102" s="15" t="s">
        <v>81</v>
      </c>
      <c r="BM102" s="195" t="s">
        <v>696</v>
      </c>
    </row>
    <row r="103" spans="1:65" s="2" customFormat="1" ht="21.75" customHeight="1">
      <c r="A103" s="32"/>
      <c r="B103" s="33"/>
      <c r="C103" s="197" t="s">
        <v>168</v>
      </c>
      <c r="D103" s="197" t="s">
        <v>169</v>
      </c>
      <c r="E103" s="198" t="s">
        <v>697</v>
      </c>
      <c r="F103" s="199" t="s">
        <v>698</v>
      </c>
      <c r="G103" s="200" t="s">
        <v>674</v>
      </c>
      <c r="H103" s="201">
        <v>630</v>
      </c>
      <c r="I103" s="202"/>
      <c r="J103" s="203">
        <f>ROUND(I103*H103,2)</f>
        <v>0</v>
      </c>
      <c r="K103" s="199" t="s">
        <v>660</v>
      </c>
      <c r="L103" s="37"/>
      <c r="M103" s="204" t="s">
        <v>19</v>
      </c>
      <c r="N103" s="205" t="s">
        <v>44</v>
      </c>
      <c r="O103" s="62"/>
      <c r="P103" s="193">
        <f>O103*H103</f>
        <v>0</v>
      </c>
      <c r="Q103" s="193">
        <v>0</v>
      </c>
      <c r="R103" s="193">
        <f>Q103*H103</f>
        <v>0</v>
      </c>
      <c r="S103" s="193">
        <v>0</v>
      </c>
      <c r="T103" s="194">
        <f>S103*H103</f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95" t="s">
        <v>81</v>
      </c>
      <c r="AT103" s="195" t="s">
        <v>169</v>
      </c>
      <c r="AU103" s="195" t="s">
        <v>83</v>
      </c>
      <c r="AY103" s="15" t="s">
        <v>127</v>
      </c>
      <c r="BE103" s="196">
        <f>IF(N103="základní",J103,0)</f>
        <v>0</v>
      </c>
      <c r="BF103" s="196">
        <f>IF(N103="snížená",J103,0)</f>
        <v>0</v>
      </c>
      <c r="BG103" s="196">
        <f>IF(N103="zákl. přenesená",J103,0)</f>
        <v>0</v>
      </c>
      <c r="BH103" s="196">
        <f>IF(N103="sníž. přenesená",J103,0)</f>
        <v>0</v>
      </c>
      <c r="BI103" s="196">
        <f>IF(N103="nulová",J103,0)</f>
        <v>0</v>
      </c>
      <c r="BJ103" s="15" t="s">
        <v>81</v>
      </c>
      <c r="BK103" s="196">
        <f>ROUND(I103*H103,2)</f>
        <v>0</v>
      </c>
      <c r="BL103" s="15" t="s">
        <v>81</v>
      </c>
      <c r="BM103" s="195" t="s">
        <v>699</v>
      </c>
    </row>
    <row r="104" spans="1:65" s="2" customFormat="1" ht="39">
      <c r="A104" s="32"/>
      <c r="B104" s="33"/>
      <c r="C104" s="34"/>
      <c r="D104" s="208" t="s">
        <v>662</v>
      </c>
      <c r="E104" s="34"/>
      <c r="F104" s="209" t="s">
        <v>700</v>
      </c>
      <c r="G104" s="34"/>
      <c r="H104" s="34"/>
      <c r="I104" s="106"/>
      <c r="J104" s="34"/>
      <c r="K104" s="34"/>
      <c r="L104" s="37"/>
      <c r="M104" s="210"/>
      <c r="N104" s="211"/>
      <c r="O104" s="62"/>
      <c r="P104" s="62"/>
      <c r="Q104" s="62"/>
      <c r="R104" s="62"/>
      <c r="S104" s="62"/>
      <c r="T104" s="63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T104" s="15" t="s">
        <v>662</v>
      </c>
      <c r="AU104" s="15" t="s">
        <v>83</v>
      </c>
    </row>
    <row r="105" spans="1:65" s="2" customFormat="1" ht="21.75" customHeight="1">
      <c r="A105" s="32"/>
      <c r="B105" s="33"/>
      <c r="C105" s="197" t="s">
        <v>173</v>
      </c>
      <c r="D105" s="197" t="s">
        <v>169</v>
      </c>
      <c r="E105" s="198" t="s">
        <v>701</v>
      </c>
      <c r="F105" s="199" t="s">
        <v>702</v>
      </c>
      <c r="G105" s="200" t="s">
        <v>131</v>
      </c>
      <c r="H105" s="201">
        <v>10</v>
      </c>
      <c r="I105" s="202"/>
      <c r="J105" s="203">
        <f>ROUND(I105*H105,2)</f>
        <v>0</v>
      </c>
      <c r="K105" s="199" t="s">
        <v>660</v>
      </c>
      <c r="L105" s="37"/>
      <c r="M105" s="204" t="s">
        <v>19</v>
      </c>
      <c r="N105" s="205" t="s">
        <v>44</v>
      </c>
      <c r="O105" s="62"/>
      <c r="P105" s="193">
        <f>O105*H105</f>
        <v>0</v>
      </c>
      <c r="Q105" s="193">
        <v>0</v>
      </c>
      <c r="R105" s="193">
        <f>Q105*H105</f>
        <v>0</v>
      </c>
      <c r="S105" s="193">
        <v>0</v>
      </c>
      <c r="T105" s="194">
        <f>S105*H105</f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95" t="s">
        <v>81</v>
      </c>
      <c r="AT105" s="195" t="s">
        <v>169</v>
      </c>
      <c r="AU105" s="195" t="s">
        <v>83</v>
      </c>
      <c r="AY105" s="15" t="s">
        <v>127</v>
      </c>
      <c r="BE105" s="196">
        <f>IF(N105="základní",J105,0)</f>
        <v>0</v>
      </c>
      <c r="BF105" s="196">
        <f>IF(N105="snížená",J105,0)</f>
        <v>0</v>
      </c>
      <c r="BG105" s="196">
        <f>IF(N105="zákl. přenesená",J105,0)</f>
        <v>0</v>
      </c>
      <c r="BH105" s="196">
        <f>IF(N105="sníž. přenesená",J105,0)</f>
        <v>0</v>
      </c>
      <c r="BI105" s="196">
        <f>IF(N105="nulová",J105,0)</f>
        <v>0</v>
      </c>
      <c r="BJ105" s="15" t="s">
        <v>81</v>
      </c>
      <c r="BK105" s="196">
        <f>ROUND(I105*H105,2)</f>
        <v>0</v>
      </c>
      <c r="BL105" s="15" t="s">
        <v>81</v>
      </c>
      <c r="BM105" s="195" t="s">
        <v>703</v>
      </c>
    </row>
    <row r="106" spans="1:65" s="2" customFormat="1" ht="156">
      <c r="A106" s="32"/>
      <c r="B106" s="33"/>
      <c r="C106" s="34"/>
      <c r="D106" s="208" t="s">
        <v>662</v>
      </c>
      <c r="E106" s="34"/>
      <c r="F106" s="209" t="s">
        <v>704</v>
      </c>
      <c r="G106" s="34"/>
      <c r="H106" s="34"/>
      <c r="I106" s="106"/>
      <c r="J106" s="34"/>
      <c r="K106" s="34"/>
      <c r="L106" s="37"/>
      <c r="M106" s="210"/>
      <c r="N106" s="211"/>
      <c r="O106" s="62"/>
      <c r="P106" s="62"/>
      <c r="Q106" s="62"/>
      <c r="R106" s="62"/>
      <c r="S106" s="62"/>
      <c r="T106" s="63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T106" s="15" t="s">
        <v>662</v>
      </c>
      <c r="AU106" s="15" t="s">
        <v>83</v>
      </c>
    </row>
    <row r="107" spans="1:65" s="12" customFormat="1" ht="25.9" customHeight="1">
      <c r="B107" s="169"/>
      <c r="C107" s="170"/>
      <c r="D107" s="171" t="s">
        <v>72</v>
      </c>
      <c r="E107" s="172" t="s">
        <v>705</v>
      </c>
      <c r="F107" s="172" t="s">
        <v>706</v>
      </c>
      <c r="G107" s="170"/>
      <c r="H107" s="170"/>
      <c r="I107" s="173"/>
      <c r="J107" s="174">
        <f>BK107</f>
        <v>0</v>
      </c>
      <c r="K107" s="170"/>
      <c r="L107" s="175"/>
      <c r="M107" s="176"/>
      <c r="N107" s="177"/>
      <c r="O107" s="177"/>
      <c r="P107" s="178">
        <f>SUM(P108:P111)</f>
        <v>0</v>
      </c>
      <c r="Q107" s="177"/>
      <c r="R107" s="178">
        <f>SUM(R108:R111)</f>
        <v>0</v>
      </c>
      <c r="S107" s="177"/>
      <c r="T107" s="179">
        <f>SUM(T108:T111)</f>
        <v>0</v>
      </c>
      <c r="AR107" s="180" t="s">
        <v>139</v>
      </c>
      <c r="AT107" s="181" t="s">
        <v>72</v>
      </c>
      <c r="AU107" s="181" t="s">
        <v>73</v>
      </c>
      <c r="AY107" s="180" t="s">
        <v>127</v>
      </c>
      <c r="BK107" s="182">
        <f>SUM(BK108:BK111)</f>
        <v>0</v>
      </c>
    </row>
    <row r="108" spans="1:65" s="2" customFormat="1" ht="16.5" customHeight="1">
      <c r="A108" s="32"/>
      <c r="B108" s="33"/>
      <c r="C108" s="197" t="s">
        <v>177</v>
      </c>
      <c r="D108" s="197" t="s">
        <v>169</v>
      </c>
      <c r="E108" s="198" t="s">
        <v>707</v>
      </c>
      <c r="F108" s="199" t="s">
        <v>708</v>
      </c>
      <c r="G108" s="200" t="s">
        <v>589</v>
      </c>
      <c r="H108" s="201">
        <v>64</v>
      </c>
      <c r="I108" s="202"/>
      <c r="J108" s="203">
        <f>ROUND(I108*H108,2)</f>
        <v>0</v>
      </c>
      <c r="K108" s="199" t="s">
        <v>660</v>
      </c>
      <c r="L108" s="37"/>
      <c r="M108" s="204" t="s">
        <v>19</v>
      </c>
      <c r="N108" s="205" t="s">
        <v>44</v>
      </c>
      <c r="O108" s="62"/>
      <c r="P108" s="193">
        <f>O108*H108</f>
        <v>0</v>
      </c>
      <c r="Q108" s="193">
        <v>0</v>
      </c>
      <c r="R108" s="193">
        <f>Q108*H108</f>
        <v>0</v>
      </c>
      <c r="S108" s="193">
        <v>0</v>
      </c>
      <c r="T108" s="194">
        <f>S108*H108</f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95" t="s">
        <v>81</v>
      </c>
      <c r="AT108" s="195" t="s">
        <v>169</v>
      </c>
      <c r="AU108" s="195" t="s">
        <v>81</v>
      </c>
      <c r="AY108" s="15" t="s">
        <v>127</v>
      </c>
      <c r="BE108" s="196">
        <f>IF(N108="základní",J108,0)</f>
        <v>0</v>
      </c>
      <c r="BF108" s="196">
        <f>IF(N108="snížená",J108,0)</f>
        <v>0</v>
      </c>
      <c r="BG108" s="196">
        <f>IF(N108="zákl. přenesená",J108,0)</f>
        <v>0</v>
      </c>
      <c r="BH108" s="196">
        <f>IF(N108="sníž. přenesená",J108,0)</f>
        <v>0</v>
      </c>
      <c r="BI108" s="196">
        <f>IF(N108="nulová",J108,0)</f>
        <v>0</v>
      </c>
      <c r="BJ108" s="15" t="s">
        <v>81</v>
      </c>
      <c r="BK108" s="196">
        <f>ROUND(I108*H108,2)</f>
        <v>0</v>
      </c>
      <c r="BL108" s="15" t="s">
        <v>81</v>
      </c>
      <c r="BM108" s="195" t="s">
        <v>709</v>
      </c>
    </row>
    <row r="109" spans="1:65" s="2" customFormat="1" ht="21.75" customHeight="1">
      <c r="A109" s="32"/>
      <c r="B109" s="33"/>
      <c r="C109" s="197" t="s">
        <v>8</v>
      </c>
      <c r="D109" s="197" t="s">
        <v>169</v>
      </c>
      <c r="E109" s="198" t="s">
        <v>710</v>
      </c>
      <c r="F109" s="199" t="s">
        <v>711</v>
      </c>
      <c r="G109" s="200" t="s">
        <v>589</v>
      </c>
      <c r="H109" s="201">
        <v>32</v>
      </c>
      <c r="I109" s="202"/>
      <c r="J109" s="203">
        <f>ROUND(I109*H109,2)</f>
        <v>0</v>
      </c>
      <c r="K109" s="199" t="s">
        <v>660</v>
      </c>
      <c r="L109" s="37"/>
      <c r="M109" s="204" t="s">
        <v>19</v>
      </c>
      <c r="N109" s="205" t="s">
        <v>44</v>
      </c>
      <c r="O109" s="62"/>
      <c r="P109" s="193">
        <f>O109*H109</f>
        <v>0</v>
      </c>
      <c r="Q109" s="193">
        <v>0</v>
      </c>
      <c r="R109" s="193">
        <f>Q109*H109</f>
        <v>0</v>
      </c>
      <c r="S109" s="193">
        <v>0</v>
      </c>
      <c r="T109" s="194">
        <f>S109*H109</f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95" t="s">
        <v>81</v>
      </c>
      <c r="AT109" s="195" t="s">
        <v>169</v>
      </c>
      <c r="AU109" s="195" t="s">
        <v>81</v>
      </c>
      <c r="AY109" s="15" t="s">
        <v>127</v>
      </c>
      <c r="BE109" s="196">
        <f>IF(N109="základní",J109,0)</f>
        <v>0</v>
      </c>
      <c r="BF109" s="196">
        <f>IF(N109="snížená",J109,0)</f>
        <v>0</v>
      </c>
      <c r="BG109" s="196">
        <f>IF(N109="zákl. přenesená",J109,0)</f>
        <v>0</v>
      </c>
      <c r="BH109" s="196">
        <f>IF(N109="sníž. přenesená",J109,0)</f>
        <v>0</v>
      </c>
      <c r="BI109" s="196">
        <f>IF(N109="nulová",J109,0)</f>
        <v>0</v>
      </c>
      <c r="BJ109" s="15" t="s">
        <v>81</v>
      </c>
      <c r="BK109" s="196">
        <f>ROUND(I109*H109,2)</f>
        <v>0</v>
      </c>
      <c r="BL109" s="15" t="s">
        <v>81</v>
      </c>
      <c r="BM109" s="195" t="s">
        <v>712</v>
      </c>
    </row>
    <row r="110" spans="1:65" s="2" customFormat="1" ht="21.75" customHeight="1">
      <c r="A110" s="32"/>
      <c r="B110" s="33"/>
      <c r="C110" s="197" t="s">
        <v>185</v>
      </c>
      <c r="D110" s="197" t="s">
        <v>169</v>
      </c>
      <c r="E110" s="198" t="s">
        <v>713</v>
      </c>
      <c r="F110" s="199" t="s">
        <v>714</v>
      </c>
      <c r="G110" s="200" t="s">
        <v>589</v>
      </c>
      <c r="H110" s="201">
        <v>32</v>
      </c>
      <c r="I110" s="202"/>
      <c r="J110" s="203">
        <f>ROUND(I110*H110,2)</f>
        <v>0</v>
      </c>
      <c r="K110" s="199" t="s">
        <v>660</v>
      </c>
      <c r="L110" s="37"/>
      <c r="M110" s="204" t="s">
        <v>19</v>
      </c>
      <c r="N110" s="205" t="s">
        <v>44</v>
      </c>
      <c r="O110" s="62"/>
      <c r="P110" s="193">
        <f>O110*H110</f>
        <v>0</v>
      </c>
      <c r="Q110" s="193">
        <v>0</v>
      </c>
      <c r="R110" s="193">
        <f>Q110*H110</f>
        <v>0</v>
      </c>
      <c r="S110" s="193">
        <v>0</v>
      </c>
      <c r="T110" s="194">
        <f>S110*H110</f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95" t="s">
        <v>81</v>
      </c>
      <c r="AT110" s="195" t="s">
        <v>169</v>
      </c>
      <c r="AU110" s="195" t="s">
        <v>81</v>
      </c>
      <c r="AY110" s="15" t="s">
        <v>127</v>
      </c>
      <c r="BE110" s="196">
        <f>IF(N110="základní",J110,0)</f>
        <v>0</v>
      </c>
      <c r="BF110" s="196">
        <f>IF(N110="snížená",J110,0)</f>
        <v>0</v>
      </c>
      <c r="BG110" s="196">
        <f>IF(N110="zákl. přenesená",J110,0)</f>
        <v>0</v>
      </c>
      <c r="BH110" s="196">
        <f>IF(N110="sníž. přenesená",J110,0)</f>
        <v>0</v>
      </c>
      <c r="BI110" s="196">
        <f>IF(N110="nulová",J110,0)</f>
        <v>0</v>
      </c>
      <c r="BJ110" s="15" t="s">
        <v>81</v>
      </c>
      <c r="BK110" s="196">
        <f>ROUND(I110*H110,2)</f>
        <v>0</v>
      </c>
      <c r="BL110" s="15" t="s">
        <v>81</v>
      </c>
      <c r="BM110" s="195" t="s">
        <v>715</v>
      </c>
    </row>
    <row r="111" spans="1:65" s="2" customFormat="1" ht="16.5" customHeight="1">
      <c r="A111" s="32"/>
      <c r="B111" s="33"/>
      <c r="C111" s="197" t="s">
        <v>189</v>
      </c>
      <c r="D111" s="197" t="s">
        <v>169</v>
      </c>
      <c r="E111" s="198" t="s">
        <v>716</v>
      </c>
      <c r="F111" s="199" t="s">
        <v>717</v>
      </c>
      <c r="G111" s="200" t="s">
        <v>589</v>
      </c>
      <c r="H111" s="201">
        <v>64</v>
      </c>
      <c r="I111" s="202"/>
      <c r="J111" s="203">
        <f>ROUND(I111*H111,2)</f>
        <v>0</v>
      </c>
      <c r="K111" s="199" t="s">
        <v>660</v>
      </c>
      <c r="L111" s="37"/>
      <c r="M111" s="212" t="s">
        <v>19</v>
      </c>
      <c r="N111" s="213" t="s">
        <v>44</v>
      </c>
      <c r="O111" s="214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95" t="s">
        <v>81</v>
      </c>
      <c r="AT111" s="195" t="s">
        <v>169</v>
      </c>
      <c r="AU111" s="195" t="s">
        <v>81</v>
      </c>
      <c r="AY111" s="15" t="s">
        <v>127</v>
      </c>
      <c r="BE111" s="196">
        <f>IF(N111="základní",J111,0)</f>
        <v>0</v>
      </c>
      <c r="BF111" s="196">
        <f>IF(N111="snížená",J111,0)</f>
        <v>0</v>
      </c>
      <c r="BG111" s="196">
        <f>IF(N111="zákl. přenesená",J111,0)</f>
        <v>0</v>
      </c>
      <c r="BH111" s="196">
        <f>IF(N111="sníž. přenesená",J111,0)</f>
        <v>0</v>
      </c>
      <c r="BI111" s="196">
        <f>IF(N111="nulová",J111,0)</f>
        <v>0</v>
      </c>
      <c r="BJ111" s="15" t="s">
        <v>81</v>
      </c>
      <c r="BK111" s="196">
        <f>ROUND(I111*H111,2)</f>
        <v>0</v>
      </c>
      <c r="BL111" s="15" t="s">
        <v>81</v>
      </c>
      <c r="BM111" s="195" t="s">
        <v>718</v>
      </c>
    </row>
    <row r="112" spans="1:65" s="2" customFormat="1" ht="6.95" customHeight="1">
      <c r="A112" s="32"/>
      <c r="B112" s="45"/>
      <c r="C112" s="46"/>
      <c r="D112" s="46"/>
      <c r="E112" s="46"/>
      <c r="F112" s="46"/>
      <c r="G112" s="46"/>
      <c r="H112" s="46"/>
      <c r="I112" s="134"/>
      <c r="J112" s="46"/>
      <c r="K112" s="46"/>
      <c r="L112" s="37"/>
      <c r="M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</sheetData>
  <sheetProtection algorithmName="SHA-512" hashValue="CmdF5ktNk5RYWfb3PqOprnq++V2BMLnr9wQjoyOnWj3vyvP/BOL3OUSBdbi1OZvWIPmPHfjneDeICJNl7Z5m0g==" saltValue="xwkdhCgNtUtMPAM3/JtX5KDk/v00n0nR5IbemLlP05vTpJz7DaoOSqFWhOGAaaZnEp5k89LGTKOUTSSwCMUURg==" spinCount="100000" sheet="1" objects="1" scenarios="1" formatColumns="0" formatRows="0" autoFilter="0"/>
  <autoFilter ref="C81:K111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9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5" t="s">
        <v>94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2"/>
      <c r="J3" s="101"/>
      <c r="K3" s="101"/>
      <c r="L3" s="18"/>
      <c r="AT3" s="15" t="s">
        <v>83</v>
      </c>
    </row>
    <row r="4" spans="1:46" s="1" customFormat="1" ht="24.95" customHeight="1">
      <c r="B4" s="18"/>
      <c r="D4" s="103" t="s">
        <v>95</v>
      </c>
      <c r="I4" s="99"/>
      <c r="L4" s="18"/>
      <c r="M4" s="104" t="s">
        <v>10</v>
      </c>
      <c r="AT4" s="15" t="s">
        <v>4</v>
      </c>
    </row>
    <row r="5" spans="1:46" s="1" customFormat="1" ht="6.95" customHeight="1">
      <c r="B5" s="18"/>
      <c r="I5" s="99"/>
      <c r="L5" s="18"/>
    </row>
    <row r="6" spans="1:46" s="1" customFormat="1" ht="12" customHeight="1">
      <c r="B6" s="18"/>
      <c r="D6" s="105" t="s">
        <v>16</v>
      </c>
      <c r="I6" s="99"/>
      <c r="L6" s="18"/>
    </row>
    <row r="7" spans="1:46" s="1" customFormat="1" ht="16.5" customHeight="1">
      <c r="B7" s="18"/>
      <c r="E7" s="338" t="str">
        <f>'Rekapitulace stavby'!K6</f>
        <v>Oprava PZS v km 62,353 na trati Kralupy nad Vltavou - Most</v>
      </c>
      <c r="F7" s="339"/>
      <c r="G7" s="339"/>
      <c r="H7" s="339"/>
      <c r="I7" s="99"/>
      <c r="L7" s="18"/>
    </row>
    <row r="8" spans="1:46" s="2" customFormat="1" ht="12" customHeight="1">
      <c r="A8" s="32"/>
      <c r="B8" s="37"/>
      <c r="C8" s="32"/>
      <c r="D8" s="105" t="s">
        <v>96</v>
      </c>
      <c r="E8" s="32"/>
      <c r="F8" s="32"/>
      <c r="G8" s="32"/>
      <c r="H8" s="32"/>
      <c r="I8" s="106"/>
      <c r="J8" s="32"/>
      <c r="K8" s="32"/>
      <c r="L8" s="10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40" t="s">
        <v>719</v>
      </c>
      <c r="F9" s="341"/>
      <c r="G9" s="341"/>
      <c r="H9" s="341"/>
      <c r="I9" s="106"/>
      <c r="J9" s="32"/>
      <c r="K9" s="32"/>
      <c r="L9" s="10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06"/>
      <c r="J10" s="32"/>
      <c r="K10" s="32"/>
      <c r="L10" s="10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5" t="s">
        <v>18</v>
      </c>
      <c r="E11" s="32"/>
      <c r="F11" s="108" t="s">
        <v>19</v>
      </c>
      <c r="G11" s="32"/>
      <c r="H11" s="32"/>
      <c r="I11" s="109" t="s">
        <v>20</v>
      </c>
      <c r="J11" s="108" t="s">
        <v>19</v>
      </c>
      <c r="K11" s="32"/>
      <c r="L11" s="10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5" t="s">
        <v>22</v>
      </c>
      <c r="E12" s="32"/>
      <c r="F12" s="108" t="s">
        <v>23</v>
      </c>
      <c r="G12" s="32"/>
      <c r="H12" s="32"/>
      <c r="I12" s="109" t="s">
        <v>24</v>
      </c>
      <c r="J12" s="110" t="str">
        <f>'Rekapitulace stavby'!AN8</f>
        <v>14. 2. 2020</v>
      </c>
      <c r="K12" s="32"/>
      <c r="L12" s="10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06"/>
      <c r="J13" s="32"/>
      <c r="K13" s="32"/>
      <c r="L13" s="10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5" t="s">
        <v>26</v>
      </c>
      <c r="E14" s="32"/>
      <c r="F14" s="32"/>
      <c r="G14" s="32"/>
      <c r="H14" s="32"/>
      <c r="I14" s="109" t="s">
        <v>27</v>
      </c>
      <c r="J14" s="108" t="s">
        <v>19</v>
      </c>
      <c r="K14" s="32"/>
      <c r="L14" s="10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8" t="s">
        <v>28</v>
      </c>
      <c r="F15" s="32"/>
      <c r="G15" s="32"/>
      <c r="H15" s="32"/>
      <c r="I15" s="109" t="s">
        <v>29</v>
      </c>
      <c r="J15" s="108" t="s">
        <v>19</v>
      </c>
      <c r="K15" s="32"/>
      <c r="L15" s="10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06"/>
      <c r="J16" s="32"/>
      <c r="K16" s="32"/>
      <c r="L16" s="10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5" t="s">
        <v>30</v>
      </c>
      <c r="E17" s="32"/>
      <c r="F17" s="32"/>
      <c r="G17" s="32"/>
      <c r="H17" s="32"/>
      <c r="I17" s="109" t="s">
        <v>27</v>
      </c>
      <c r="J17" s="28" t="str">
        <f>'Rekapitulace stavby'!AN13</f>
        <v>Vyplň údaj</v>
      </c>
      <c r="K17" s="32"/>
      <c r="L17" s="10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42" t="str">
        <f>'Rekapitulace stavby'!E14</f>
        <v>Vyplň údaj</v>
      </c>
      <c r="F18" s="343"/>
      <c r="G18" s="343"/>
      <c r="H18" s="343"/>
      <c r="I18" s="109" t="s">
        <v>29</v>
      </c>
      <c r="J18" s="28" t="str">
        <f>'Rekapitulace stavby'!AN14</f>
        <v>Vyplň údaj</v>
      </c>
      <c r="K18" s="32"/>
      <c r="L18" s="10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06"/>
      <c r="J19" s="32"/>
      <c r="K19" s="32"/>
      <c r="L19" s="10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5" t="s">
        <v>32</v>
      </c>
      <c r="E20" s="32"/>
      <c r="F20" s="32"/>
      <c r="G20" s="32"/>
      <c r="H20" s="32"/>
      <c r="I20" s="109" t="s">
        <v>27</v>
      </c>
      <c r="J20" s="108" t="s">
        <v>19</v>
      </c>
      <c r="K20" s="32"/>
      <c r="L20" s="10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8" t="s">
        <v>33</v>
      </c>
      <c r="F21" s="32"/>
      <c r="G21" s="32"/>
      <c r="H21" s="32"/>
      <c r="I21" s="109" t="s">
        <v>29</v>
      </c>
      <c r="J21" s="108" t="s">
        <v>19</v>
      </c>
      <c r="K21" s="32"/>
      <c r="L21" s="10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06"/>
      <c r="J22" s="32"/>
      <c r="K22" s="32"/>
      <c r="L22" s="10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5" t="s">
        <v>35</v>
      </c>
      <c r="E23" s="32"/>
      <c r="F23" s="32"/>
      <c r="G23" s="32"/>
      <c r="H23" s="32"/>
      <c r="I23" s="109" t="s">
        <v>27</v>
      </c>
      <c r="J23" s="108" t="s">
        <v>19</v>
      </c>
      <c r="K23" s="32"/>
      <c r="L23" s="10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8" t="s">
        <v>36</v>
      </c>
      <c r="F24" s="32"/>
      <c r="G24" s="32"/>
      <c r="H24" s="32"/>
      <c r="I24" s="109" t="s">
        <v>29</v>
      </c>
      <c r="J24" s="108" t="s">
        <v>19</v>
      </c>
      <c r="K24" s="32"/>
      <c r="L24" s="10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06"/>
      <c r="J25" s="32"/>
      <c r="K25" s="32"/>
      <c r="L25" s="10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5" t="s">
        <v>37</v>
      </c>
      <c r="E26" s="32"/>
      <c r="F26" s="32"/>
      <c r="G26" s="32"/>
      <c r="H26" s="32"/>
      <c r="I26" s="106"/>
      <c r="J26" s="32"/>
      <c r="K26" s="32"/>
      <c r="L26" s="10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1"/>
      <c r="B27" s="112"/>
      <c r="C27" s="111"/>
      <c r="D27" s="111"/>
      <c r="E27" s="344" t="s">
        <v>19</v>
      </c>
      <c r="F27" s="344"/>
      <c r="G27" s="344"/>
      <c r="H27" s="344"/>
      <c r="I27" s="113"/>
      <c r="J27" s="111"/>
      <c r="K27" s="111"/>
      <c r="L27" s="114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06"/>
      <c r="J28" s="32"/>
      <c r="K28" s="32"/>
      <c r="L28" s="10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5"/>
      <c r="E29" s="115"/>
      <c r="F29" s="115"/>
      <c r="G29" s="115"/>
      <c r="H29" s="115"/>
      <c r="I29" s="116"/>
      <c r="J29" s="115"/>
      <c r="K29" s="115"/>
      <c r="L29" s="10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39</v>
      </c>
      <c r="E30" s="32"/>
      <c r="F30" s="32"/>
      <c r="G30" s="32"/>
      <c r="H30" s="32"/>
      <c r="I30" s="106"/>
      <c r="J30" s="118">
        <f>ROUND(J82, 2)</f>
        <v>0</v>
      </c>
      <c r="K30" s="32"/>
      <c r="L30" s="10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5"/>
      <c r="E31" s="115"/>
      <c r="F31" s="115"/>
      <c r="G31" s="115"/>
      <c r="H31" s="115"/>
      <c r="I31" s="116"/>
      <c r="J31" s="115"/>
      <c r="K31" s="115"/>
      <c r="L31" s="10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41</v>
      </c>
      <c r="G32" s="32"/>
      <c r="H32" s="32"/>
      <c r="I32" s="120" t="s">
        <v>40</v>
      </c>
      <c r="J32" s="119" t="s">
        <v>42</v>
      </c>
      <c r="K32" s="32"/>
      <c r="L32" s="10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1" t="s">
        <v>43</v>
      </c>
      <c r="E33" s="105" t="s">
        <v>44</v>
      </c>
      <c r="F33" s="122">
        <f>ROUND((SUM(BE82:BE98)),  2)</f>
        <v>0</v>
      </c>
      <c r="G33" s="32"/>
      <c r="H33" s="32"/>
      <c r="I33" s="123">
        <v>0.21</v>
      </c>
      <c r="J33" s="122">
        <f>ROUND(((SUM(BE82:BE98))*I33),  2)</f>
        <v>0</v>
      </c>
      <c r="K33" s="32"/>
      <c r="L33" s="10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5" t="s">
        <v>45</v>
      </c>
      <c r="F34" s="122">
        <f>ROUND((SUM(BF82:BF98)),  2)</f>
        <v>0</v>
      </c>
      <c r="G34" s="32"/>
      <c r="H34" s="32"/>
      <c r="I34" s="123">
        <v>0.15</v>
      </c>
      <c r="J34" s="122">
        <f>ROUND(((SUM(BF82:BF98))*I34),  2)</f>
        <v>0</v>
      </c>
      <c r="K34" s="32"/>
      <c r="L34" s="10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5" t="s">
        <v>46</v>
      </c>
      <c r="F35" s="122">
        <f>ROUND((SUM(BG82:BG98)),  2)</f>
        <v>0</v>
      </c>
      <c r="G35" s="32"/>
      <c r="H35" s="32"/>
      <c r="I35" s="123">
        <v>0.21</v>
      </c>
      <c r="J35" s="122">
        <f>0</f>
        <v>0</v>
      </c>
      <c r="K35" s="32"/>
      <c r="L35" s="10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5" t="s">
        <v>47</v>
      </c>
      <c r="F36" s="122">
        <f>ROUND((SUM(BH82:BH98)),  2)</f>
        <v>0</v>
      </c>
      <c r="G36" s="32"/>
      <c r="H36" s="32"/>
      <c r="I36" s="123">
        <v>0.15</v>
      </c>
      <c r="J36" s="122">
        <f>0</f>
        <v>0</v>
      </c>
      <c r="K36" s="32"/>
      <c r="L36" s="10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5" t="s">
        <v>48</v>
      </c>
      <c r="F37" s="122">
        <f>ROUND((SUM(BI82:BI98)),  2)</f>
        <v>0</v>
      </c>
      <c r="G37" s="32"/>
      <c r="H37" s="32"/>
      <c r="I37" s="123">
        <v>0</v>
      </c>
      <c r="J37" s="122">
        <f>0</f>
        <v>0</v>
      </c>
      <c r="K37" s="32"/>
      <c r="L37" s="10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06"/>
      <c r="J38" s="32"/>
      <c r="K38" s="32"/>
      <c r="L38" s="10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4"/>
      <c r="D39" s="125" t="s">
        <v>49</v>
      </c>
      <c r="E39" s="126"/>
      <c r="F39" s="126"/>
      <c r="G39" s="127" t="s">
        <v>50</v>
      </c>
      <c r="H39" s="128" t="s">
        <v>51</v>
      </c>
      <c r="I39" s="129"/>
      <c r="J39" s="130">
        <f>SUM(J30:J37)</f>
        <v>0</v>
      </c>
      <c r="K39" s="131"/>
      <c r="L39" s="10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2"/>
      <c r="C40" s="133"/>
      <c r="D40" s="133"/>
      <c r="E40" s="133"/>
      <c r="F40" s="133"/>
      <c r="G40" s="133"/>
      <c r="H40" s="133"/>
      <c r="I40" s="134"/>
      <c r="J40" s="133"/>
      <c r="K40" s="133"/>
      <c r="L40" s="10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5"/>
      <c r="C44" s="136"/>
      <c r="D44" s="136"/>
      <c r="E44" s="136"/>
      <c r="F44" s="136"/>
      <c r="G44" s="136"/>
      <c r="H44" s="136"/>
      <c r="I44" s="137"/>
      <c r="J44" s="136"/>
      <c r="K44" s="136"/>
      <c r="L44" s="107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98</v>
      </c>
      <c r="D45" s="34"/>
      <c r="E45" s="34"/>
      <c r="F45" s="34"/>
      <c r="G45" s="34"/>
      <c r="H45" s="34"/>
      <c r="I45" s="106"/>
      <c r="J45" s="34"/>
      <c r="K45" s="34"/>
      <c r="L45" s="107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106"/>
      <c r="J46" s="34"/>
      <c r="K46" s="34"/>
      <c r="L46" s="10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106"/>
      <c r="J47" s="34"/>
      <c r="K47" s="34"/>
      <c r="L47" s="10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45" t="str">
        <f>E7</f>
        <v>Oprava PZS v km 62,353 na trati Kralupy nad Vltavou - Most</v>
      </c>
      <c r="F48" s="346"/>
      <c r="G48" s="346"/>
      <c r="H48" s="346"/>
      <c r="I48" s="106"/>
      <c r="J48" s="34"/>
      <c r="K48" s="34"/>
      <c r="L48" s="10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96</v>
      </c>
      <c r="D49" s="34"/>
      <c r="E49" s="34"/>
      <c r="F49" s="34"/>
      <c r="G49" s="34"/>
      <c r="H49" s="34"/>
      <c r="I49" s="106"/>
      <c r="J49" s="34"/>
      <c r="K49" s="34"/>
      <c r="L49" s="10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298" t="str">
        <f>E9</f>
        <v>03 - VRN</v>
      </c>
      <c r="F50" s="347"/>
      <c r="G50" s="347"/>
      <c r="H50" s="347"/>
      <c r="I50" s="106"/>
      <c r="J50" s="34"/>
      <c r="K50" s="34"/>
      <c r="L50" s="10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106"/>
      <c r="J51" s="34"/>
      <c r="K51" s="34"/>
      <c r="L51" s="107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22</v>
      </c>
      <c r="D52" s="34"/>
      <c r="E52" s="34"/>
      <c r="F52" s="25" t="str">
        <f>F12</f>
        <v xml:space="preserve"> Drchkov</v>
      </c>
      <c r="G52" s="34"/>
      <c r="H52" s="34"/>
      <c r="I52" s="109" t="s">
        <v>24</v>
      </c>
      <c r="J52" s="57" t="str">
        <f>IF(J12="","",J12)</f>
        <v>14. 2. 2020</v>
      </c>
      <c r="K52" s="34"/>
      <c r="L52" s="10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106"/>
      <c r="J53" s="34"/>
      <c r="K53" s="34"/>
      <c r="L53" s="10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26</v>
      </c>
      <c r="D54" s="34"/>
      <c r="E54" s="34"/>
      <c r="F54" s="25" t="str">
        <f>E15</f>
        <v>Kejkula</v>
      </c>
      <c r="G54" s="34"/>
      <c r="H54" s="34"/>
      <c r="I54" s="109" t="s">
        <v>32</v>
      </c>
      <c r="J54" s="30" t="str">
        <f>E21</f>
        <v xml:space="preserve"> </v>
      </c>
      <c r="K54" s="34"/>
      <c r="L54" s="10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30</v>
      </c>
      <c r="D55" s="34"/>
      <c r="E55" s="34"/>
      <c r="F55" s="25" t="str">
        <f>IF(E18="","",E18)</f>
        <v>Vyplň údaj</v>
      </c>
      <c r="G55" s="34"/>
      <c r="H55" s="34"/>
      <c r="I55" s="109" t="s">
        <v>35</v>
      </c>
      <c r="J55" s="30" t="str">
        <f>E24</f>
        <v>Bělehrad</v>
      </c>
      <c r="K55" s="34"/>
      <c r="L55" s="10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106"/>
      <c r="J56" s="34"/>
      <c r="K56" s="34"/>
      <c r="L56" s="10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8" t="s">
        <v>99</v>
      </c>
      <c r="D57" s="139"/>
      <c r="E57" s="139"/>
      <c r="F57" s="139"/>
      <c r="G57" s="139"/>
      <c r="H57" s="139"/>
      <c r="I57" s="140"/>
      <c r="J57" s="141" t="s">
        <v>100</v>
      </c>
      <c r="K57" s="139"/>
      <c r="L57" s="10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106"/>
      <c r="J58" s="34"/>
      <c r="K58" s="34"/>
      <c r="L58" s="10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42" t="s">
        <v>71</v>
      </c>
      <c r="D59" s="34"/>
      <c r="E59" s="34"/>
      <c r="F59" s="34"/>
      <c r="G59" s="34"/>
      <c r="H59" s="34"/>
      <c r="I59" s="106"/>
      <c r="J59" s="75">
        <f>J82</f>
        <v>0</v>
      </c>
      <c r="K59" s="34"/>
      <c r="L59" s="10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101</v>
      </c>
    </row>
    <row r="60" spans="1:47" s="9" customFormat="1" ht="24.95" customHeight="1">
      <c r="B60" s="143"/>
      <c r="C60" s="144"/>
      <c r="D60" s="145" t="s">
        <v>720</v>
      </c>
      <c r="E60" s="146"/>
      <c r="F60" s="146"/>
      <c r="G60" s="146"/>
      <c r="H60" s="146"/>
      <c r="I60" s="147"/>
      <c r="J60" s="148">
        <f>J83</f>
        <v>0</v>
      </c>
      <c r="K60" s="144"/>
      <c r="L60" s="149"/>
    </row>
    <row r="61" spans="1:47" s="10" customFormat="1" ht="19.899999999999999" customHeight="1">
      <c r="B61" s="150"/>
      <c r="C61" s="151"/>
      <c r="D61" s="152" t="s">
        <v>721</v>
      </c>
      <c r="E61" s="153"/>
      <c r="F61" s="153"/>
      <c r="G61" s="153"/>
      <c r="H61" s="153"/>
      <c r="I61" s="154"/>
      <c r="J61" s="155">
        <f>J93</f>
        <v>0</v>
      </c>
      <c r="K61" s="151"/>
      <c r="L61" s="156"/>
    </row>
    <row r="62" spans="1:47" s="10" customFormat="1" ht="19.899999999999999" customHeight="1">
      <c r="B62" s="150"/>
      <c r="C62" s="151"/>
      <c r="D62" s="152" t="s">
        <v>722</v>
      </c>
      <c r="E62" s="153"/>
      <c r="F62" s="153"/>
      <c r="G62" s="153"/>
      <c r="H62" s="153"/>
      <c r="I62" s="154"/>
      <c r="J62" s="155">
        <f>J95</f>
        <v>0</v>
      </c>
      <c r="K62" s="151"/>
      <c r="L62" s="156"/>
    </row>
    <row r="63" spans="1:47" s="2" customFormat="1" ht="21.75" customHeight="1">
      <c r="A63" s="32"/>
      <c r="B63" s="33"/>
      <c r="C63" s="34"/>
      <c r="D63" s="34"/>
      <c r="E63" s="34"/>
      <c r="F63" s="34"/>
      <c r="G63" s="34"/>
      <c r="H63" s="34"/>
      <c r="I63" s="106"/>
      <c r="J63" s="34"/>
      <c r="K63" s="34"/>
      <c r="L63" s="107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</row>
    <row r="64" spans="1:47" s="2" customFormat="1" ht="6.95" customHeight="1">
      <c r="A64" s="32"/>
      <c r="B64" s="45"/>
      <c r="C64" s="46"/>
      <c r="D64" s="46"/>
      <c r="E64" s="46"/>
      <c r="F64" s="46"/>
      <c r="G64" s="46"/>
      <c r="H64" s="46"/>
      <c r="I64" s="134"/>
      <c r="J64" s="46"/>
      <c r="K64" s="46"/>
      <c r="L64" s="107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</row>
    <row r="68" spans="1:31" s="2" customFormat="1" ht="6.95" customHeight="1">
      <c r="A68" s="32"/>
      <c r="B68" s="47"/>
      <c r="C68" s="48"/>
      <c r="D68" s="48"/>
      <c r="E68" s="48"/>
      <c r="F68" s="48"/>
      <c r="G68" s="48"/>
      <c r="H68" s="48"/>
      <c r="I68" s="137"/>
      <c r="J68" s="48"/>
      <c r="K68" s="48"/>
      <c r="L68" s="107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31" s="2" customFormat="1" ht="24.95" customHeight="1">
      <c r="A69" s="32"/>
      <c r="B69" s="33"/>
      <c r="C69" s="21" t="s">
        <v>112</v>
      </c>
      <c r="D69" s="34"/>
      <c r="E69" s="34"/>
      <c r="F69" s="34"/>
      <c r="G69" s="34"/>
      <c r="H69" s="34"/>
      <c r="I69" s="106"/>
      <c r="J69" s="34"/>
      <c r="K69" s="34"/>
      <c r="L69" s="107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6.95" customHeight="1">
      <c r="A70" s="32"/>
      <c r="B70" s="33"/>
      <c r="C70" s="34"/>
      <c r="D70" s="34"/>
      <c r="E70" s="34"/>
      <c r="F70" s="34"/>
      <c r="G70" s="34"/>
      <c r="H70" s="34"/>
      <c r="I70" s="106"/>
      <c r="J70" s="34"/>
      <c r="K70" s="34"/>
      <c r="L70" s="107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12" customHeight="1">
      <c r="A71" s="32"/>
      <c r="B71" s="33"/>
      <c r="C71" s="27" t="s">
        <v>16</v>
      </c>
      <c r="D71" s="34"/>
      <c r="E71" s="34"/>
      <c r="F71" s="34"/>
      <c r="G71" s="34"/>
      <c r="H71" s="34"/>
      <c r="I71" s="106"/>
      <c r="J71" s="34"/>
      <c r="K71" s="34"/>
      <c r="L71" s="107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16.5" customHeight="1">
      <c r="A72" s="32"/>
      <c r="B72" s="33"/>
      <c r="C72" s="34"/>
      <c r="D72" s="34"/>
      <c r="E72" s="345" t="str">
        <f>E7</f>
        <v>Oprava PZS v km 62,353 na trati Kralupy nad Vltavou - Most</v>
      </c>
      <c r="F72" s="346"/>
      <c r="G72" s="346"/>
      <c r="H72" s="346"/>
      <c r="I72" s="106"/>
      <c r="J72" s="34"/>
      <c r="K72" s="34"/>
      <c r="L72" s="107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2" customHeight="1">
      <c r="A73" s="32"/>
      <c r="B73" s="33"/>
      <c r="C73" s="27" t="s">
        <v>96</v>
      </c>
      <c r="D73" s="34"/>
      <c r="E73" s="34"/>
      <c r="F73" s="34"/>
      <c r="G73" s="34"/>
      <c r="H73" s="34"/>
      <c r="I73" s="106"/>
      <c r="J73" s="34"/>
      <c r="K73" s="34"/>
      <c r="L73" s="107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6.5" customHeight="1">
      <c r="A74" s="32"/>
      <c r="B74" s="33"/>
      <c r="C74" s="34"/>
      <c r="D74" s="34"/>
      <c r="E74" s="298" t="str">
        <f>E9</f>
        <v>03 - VRN</v>
      </c>
      <c r="F74" s="347"/>
      <c r="G74" s="347"/>
      <c r="H74" s="347"/>
      <c r="I74" s="106"/>
      <c r="J74" s="34"/>
      <c r="K74" s="34"/>
      <c r="L74" s="107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6.95" customHeight="1">
      <c r="A75" s="32"/>
      <c r="B75" s="33"/>
      <c r="C75" s="34"/>
      <c r="D75" s="34"/>
      <c r="E75" s="34"/>
      <c r="F75" s="34"/>
      <c r="G75" s="34"/>
      <c r="H75" s="34"/>
      <c r="I75" s="106"/>
      <c r="J75" s="34"/>
      <c r="K75" s="34"/>
      <c r="L75" s="107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12" customHeight="1">
      <c r="A76" s="32"/>
      <c r="B76" s="33"/>
      <c r="C76" s="27" t="s">
        <v>22</v>
      </c>
      <c r="D76" s="34"/>
      <c r="E76" s="34"/>
      <c r="F76" s="25" t="str">
        <f>F12</f>
        <v xml:space="preserve"> Drchkov</v>
      </c>
      <c r="G76" s="34"/>
      <c r="H76" s="34"/>
      <c r="I76" s="109" t="s">
        <v>24</v>
      </c>
      <c r="J76" s="57" t="str">
        <f>IF(J12="","",J12)</f>
        <v>14. 2. 2020</v>
      </c>
      <c r="K76" s="34"/>
      <c r="L76" s="10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6.95" customHeight="1">
      <c r="A77" s="32"/>
      <c r="B77" s="33"/>
      <c r="C77" s="34"/>
      <c r="D77" s="34"/>
      <c r="E77" s="34"/>
      <c r="F77" s="34"/>
      <c r="G77" s="34"/>
      <c r="H77" s="34"/>
      <c r="I77" s="106"/>
      <c r="J77" s="34"/>
      <c r="K77" s="34"/>
      <c r="L77" s="10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5.2" customHeight="1">
      <c r="A78" s="32"/>
      <c r="B78" s="33"/>
      <c r="C78" s="27" t="s">
        <v>26</v>
      </c>
      <c r="D78" s="34"/>
      <c r="E78" s="34"/>
      <c r="F78" s="25" t="str">
        <f>E15</f>
        <v>Kejkula</v>
      </c>
      <c r="G78" s="34"/>
      <c r="H78" s="34"/>
      <c r="I78" s="109" t="s">
        <v>32</v>
      </c>
      <c r="J78" s="30" t="str">
        <f>E21</f>
        <v xml:space="preserve"> </v>
      </c>
      <c r="K78" s="34"/>
      <c r="L78" s="10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5.2" customHeight="1">
      <c r="A79" s="32"/>
      <c r="B79" s="33"/>
      <c r="C79" s="27" t="s">
        <v>30</v>
      </c>
      <c r="D79" s="34"/>
      <c r="E79" s="34"/>
      <c r="F79" s="25" t="str">
        <f>IF(E18="","",E18)</f>
        <v>Vyplň údaj</v>
      </c>
      <c r="G79" s="34"/>
      <c r="H79" s="34"/>
      <c r="I79" s="109" t="s">
        <v>35</v>
      </c>
      <c r="J79" s="30" t="str">
        <f>E24</f>
        <v>Bělehrad</v>
      </c>
      <c r="K79" s="34"/>
      <c r="L79" s="107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0.35" customHeight="1">
      <c r="A80" s="32"/>
      <c r="B80" s="33"/>
      <c r="C80" s="34"/>
      <c r="D80" s="34"/>
      <c r="E80" s="34"/>
      <c r="F80" s="34"/>
      <c r="G80" s="34"/>
      <c r="H80" s="34"/>
      <c r="I80" s="106"/>
      <c r="J80" s="34"/>
      <c r="K80" s="34"/>
      <c r="L80" s="107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11" customFormat="1" ht="29.25" customHeight="1">
      <c r="A81" s="157"/>
      <c r="B81" s="158"/>
      <c r="C81" s="159" t="s">
        <v>113</v>
      </c>
      <c r="D81" s="160" t="s">
        <v>58</v>
      </c>
      <c r="E81" s="160" t="s">
        <v>54</v>
      </c>
      <c r="F81" s="160" t="s">
        <v>55</v>
      </c>
      <c r="G81" s="160" t="s">
        <v>114</v>
      </c>
      <c r="H81" s="160" t="s">
        <v>115</v>
      </c>
      <c r="I81" s="161" t="s">
        <v>116</v>
      </c>
      <c r="J81" s="160" t="s">
        <v>100</v>
      </c>
      <c r="K81" s="162" t="s">
        <v>117</v>
      </c>
      <c r="L81" s="163"/>
      <c r="M81" s="66" t="s">
        <v>19</v>
      </c>
      <c r="N81" s="67" t="s">
        <v>43</v>
      </c>
      <c r="O81" s="67" t="s">
        <v>118</v>
      </c>
      <c r="P81" s="67" t="s">
        <v>119</v>
      </c>
      <c r="Q81" s="67" t="s">
        <v>120</v>
      </c>
      <c r="R81" s="67" t="s">
        <v>121</v>
      </c>
      <c r="S81" s="67" t="s">
        <v>122</v>
      </c>
      <c r="T81" s="68" t="s">
        <v>123</v>
      </c>
      <c r="U81" s="157"/>
      <c r="V81" s="157"/>
      <c r="W81" s="157"/>
      <c r="X81" s="157"/>
      <c r="Y81" s="157"/>
      <c r="Z81" s="157"/>
      <c r="AA81" s="157"/>
      <c r="AB81" s="157"/>
      <c r="AC81" s="157"/>
      <c r="AD81" s="157"/>
      <c r="AE81" s="157"/>
    </row>
    <row r="82" spans="1:65" s="2" customFormat="1" ht="22.9" customHeight="1">
      <c r="A82" s="32"/>
      <c r="B82" s="33"/>
      <c r="C82" s="73" t="s">
        <v>124</v>
      </c>
      <c r="D82" s="34"/>
      <c r="E82" s="34"/>
      <c r="F82" s="34"/>
      <c r="G82" s="34"/>
      <c r="H82" s="34"/>
      <c r="I82" s="106"/>
      <c r="J82" s="164">
        <f>BK82</f>
        <v>0</v>
      </c>
      <c r="K82" s="34"/>
      <c r="L82" s="37"/>
      <c r="M82" s="69"/>
      <c r="N82" s="165"/>
      <c r="O82" s="70"/>
      <c r="P82" s="166">
        <f>P83</f>
        <v>0</v>
      </c>
      <c r="Q82" s="70"/>
      <c r="R82" s="166">
        <f>R83</f>
        <v>0</v>
      </c>
      <c r="S82" s="70"/>
      <c r="T82" s="167">
        <f>T83</f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T82" s="15" t="s">
        <v>72</v>
      </c>
      <c r="AU82" s="15" t="s">
        <v>101</v>
      </c>
      <c r="BK82" s="168">
        <f>BK83</f>
        <v>0</v>
      </c>
    </row>
    <row r="83" spans="1:65" s="12" customFormat="1" ht="25.9" customHeight="1">
      <c r="B83" s="169"/>
      <c r="C83" s="170"/>
      <c r="D83" s="171" t="s">
        <v>72</v>
      </c>
      <c r="E83" s="172" t="s">
        <v>92</v>
      </c>
      <c r="F83" s="172" t="s">
        <v>723</v>
      </c>
      <c r="G83" s="170"/>
      <c r="H83" s="170"/>
      <c r="I83" s="173"/>
      <c r="J83" s="174">
        <f>BK83</f>
        <v>0</v>
      </c>
      <c r="K83" s="170"/>
      <c r="L83" s="175"/>
      <c r="M83" s="176"/>
      <c r="N83" s="177"/>
      <c r="O83" s="177"/>
      <c r="P83" s="178">
        <f>P84+SUM(P85:P93)+P95</f>
        <v>0</v>
      </c>
      <c r="Q83" s="177"/>
      <c r="R83" s="178">
        <f>R84+SUM(R85:R93)+R95</f>
        <v>0</v>
      </c>
      <c r="S83" s="177"/>
      <c r="T83" s="179">
        <f>T84+SUM(T85:T93)+T95</f>
        <v>0</v>
      </c>
      <c r="AR83" s="180" t="s">
        <v>143</v>
      </c>
      <c r="AT83" s="181" t="s">
        <v>72</v>
      </c>
      <c r="AU83" s="181" t="s">
        <v>73</v>
      </c>
      <c r="AY83" s="180" t="s">
        <v>127</v>
      </c>
      <c r="BK83" s="182">
        <f>BK84+SUM(BK85:BK93)+BK95</f>
        <v>0</v>
      </c>
    </row>
    <row r="84" spans="1:65" s="2" customFormat="1" ht="21.75" customHeight="1">
      <c r="A84" s="32"/>
      <c r="B84" s="33"/>
      <c r="C84" s="197" t="s">
        <v>164</v>
      </c>
      <c r="D84" s="197" t="s">
        <v>169</v>
      </c>
      <c r="E84" s="198" t="s">
        <v>724</v>
      </c>
      <c r="F84" s="199" t="s">
        <v>725</v>
      </c>
      <c r="G84" s="200" t="s">
        <v>726</v>
      </c>
      <c r="H84" s="219"/>
      <c r="I84" s="202"/>
      <c r="J84" s="203">
        <f>ROUND(I84*H84,2)</f>
        <v>0</v>
      </c>
      <c r="K84" s="199" t="s">
        <v>132</v>
      </c>
      <c r="L84" s="37"/>
      <c r="M84" s="204" t="s">
        <v>19</v>
      </c>
      <c r="N84" s="205" t="s">
        <v>44</v>
      </c>
      <c r="O84" s="62"/>
      <c r="P84" s="193">
        <f>O84*H84</f>
        <v>0</v>
      </c>
      <c r="Q84" s="193">
        <v>0</v>
      </c>
      <c r="R84" s="193">
        <f>Q84*H84</f>
        <v>0</v>
      </c>
      <c r="S84" s="193">
        <v>0</v>
      </c>
      <c r="T84" s="194">
        <f>S84*H84</f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R84" s="195" t="s">
        <v>727</v>
      </c>
      <c r="AT84" s="195" t="s">
        <v>169</v>
      </c>
      <c r="AU84" s="195" t="s">
        <v>81</v>
      </c>
      <c r="AY84" s="15" t="s">
        <v>127</v>
      </c>
      <c r="BE84" s="196">
        <f>IF(N84="základní",J84,0)</f>
        <v>0</v>
      </c>
      <c r="BF84" s="196">
        <f>IF(N84="snížená",J84,0)</f>
        <v>0</v>
      </c>
      <c r="BG84" s="196">
        <f>IF(N84="zákl. přenesená",J84,0)</f>
        <v>0</v>
      </c>
      <c r="BH84" s="196">
        <f>IF(N84="sníž. přenesená",J84,0)</f>
        <v>0</v>
      </c>
      <c r="BI84" s="196">
        <f>IF(N84="nulová",J84,0)</f>
        <v>0</v>
      </c>
      <c r="BJ84" s="15" t="s">
        <v>81</v>
      </c>
      <c r="BK84" s="196">
        <f>ROUND(I84*H84,2)</f>
        <v>0</v>
      </c>
      <c r="BL84" s="15" t="s">
        <v>727</v>
      </c>
      <c r="BM84" s="195" t="s">
        <v>728</v>
      </c>
    </row>
    <row r="85" spans="1:65" s="2" customFormat="1" ht="21.75" customHeight="1">
      <c r="A85" s="32"/>
      <c r="B85" s="33"/>
      <c r="C85" s="197" t="s">
        <v>168</v>
      </c>
      <c r="D85" s="197" t="s">
        <v>169</v>
      </c>
      <c r="E85" s="198" t="s">
        <v>729</v>
      </c>
      <c r="F85" s="199" t="s">
        <v>730</v>
      </c>
      <c r="G85" s="200" t="s">
        <v>726</v>
      </c>
      <c r="H85" s="219"/>
      <c r="I85" s="202"/>
      <c r="J85" s="203">
        <f>ROUND(I85*H85,2)</f>
        <v>0</v>
      </c>
      <c r="K85" s="199" t="s">
        <v>132</v>
      </c>
      <c r="L85" s="37"/>
      <c r="M85" s="204" t="s">
        <v>19</v>
      </c>
      <c r="N85" s="205" t="s">
        <v>44</v>
      </c>
      <c r="O85" s="62"/>
      <c r="P85" s="193">
        <f>O85*H85</f>
        <v>0</v>
      </c>
      <c r="Q85" s="193">
        <v>0</v>
      </c>
      <c r="R85" s="193">
        <f>Q85*H85</f>
        <v>0</v>
      </c>
      <c r="S85" s="193">
        <v>0</v>
      </c>
      <c r="T85" s="194">
        <f>S85*H85</f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R85" s="195" t="s">
        <v>727</v>
      </c>
      <c r="AT85" s="195" t="s">
        <v>169</v>
      </c>
      <c r="AU85" s="195" t="s">
        <v>81</v>
      </c>
      <c r="AY85" s="15" t="s">
        <v>127</v>
      </c>
      <c r="BE85" s="196">
        <f>IF(N85="základní",J85,0)</f>
        <v>0</v>
      </c>
      <c r="BF85" s="196">
        <f>IF(N85="snížená",J85,0)</f>
        <v>0</v>
      </c>
      <c r="BG85" s="196">
        <f>IF(N85="zákl. přenesená",J85,0)</f>
        <v>0</v>
      </c>
      <c r="BH85" s="196">
        <f>IF(N85="sníž. přenesená",J85,0)</f>
        <v>0</v>
      </c>
      <c r="BI85" s="196">
        <f>IF(N85="nulová",J85,0)</f>
        <v>0</v>
      </c>
      <c r="BJ85" s="15" t="s">
        <v>81</v>
      </c>
      <c r="BK85" s="196">
        <f>ROUND(I85*H85,2)</f>
        <v>0</v>
      </c>
      <c r="BL85" s="15" t="s">
        <v>727</v>
      </c>
      <c r="BM85" s="195" t="s">
        <v>731</v>
      </c>
    </row>
    <row r="86" spans="1:65" s="2" customFormat="1" ht="21.75" customHeight="1">
      <c r="A86" s="32"/>
      <c r="B86" s="33"/>
      <c r="C86" s="197" t="s">
        <v>173</v>
      </c>
      <c r="D86" s="197" t="s">
        <v>169</v>
      </c>
      <c r="E86" s="198" t="s">
        <v>732</v>
      </c>
      <c r="F86" s="199" t="s">
        <v>733</v>
      </c>
      <c r="G86" s="200" t="s">
        <v>726</v>
      </c>
      <c r="H86" s="219"/>
      <c r="I86" s="202"/>
      <c r="J86" s="203">
        <f>ROUND(I86*H86,2)</f>
        <v>0</v>
      </c>
      <c r="K86" s="199" t="s">
        <v>132</v>
      </c>
      <c r="L86" s="37"/>
      <c r="M86" s="204" t="s">
        <v>19</v>
      </c>
      <c r="N86" s="205" t="s">
        <v>44</v>
      </c>
      <c r="O86" s="62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95" t="s">
        <v>727</v>
      </c>
      <c r="AT86" s="195" t="s">
        <v>169</v>
      </c>
      <c r="AU86" s="195" t="s">
        <v>81</v>
      </c>
      <c r="AY86" s="15" t="s">
        <v>127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5" t="s">
        <v>81</v>
      </c>
      <c r="BK86" s="196">
        <f>ROUND(I86*H86,2)</f>
        <v>0</v>
      </c>
      <c r="BL86" s="15" t="s">
        <v>727</v>
      </c>
      <c r="BM86" s="195" t="s">
        <v>734</v>
      </c>
    </row>
    <row r="87" spans="1:65" s="2" customFormat="1" ht="21.75" customHeight="1">
      <c r="A87" s="32"/>
      <c r="B87" s="33"/>
      <c r="C87" s="197" t="s">
        <v>177</v>
      </c>
      <c r="D87" s="197" t="s">
        <v>169</v>
      </c>
      <c r="E87" s="198" t="s">
        <v>735</v>
      </c>
      <c r="F87" s="199" t="s">
        <v>736</v>
      </c>
      <c r="G87" s="200" t="s">
        <v>726</v>
      </c>
      <c r="H87" s="219"/>
      <c r="I87" s="202"/>
      <c r="J87" s="203">
        <f>ROUND(I87*H87,2)</f>
        <v>0</v>
      </c>
      <c r="K87" s="199" t="s">
        <v>132</v>
      </c>
      <c r="L87" s="37"/>
      <c r="M87" s="204" t="s">
        <v>19</v>
      </c>
      <c r="N87" s="205" t="s">
        <v>44</v>
      </c>
      <c r="O87" s="62"/>
      <c r="P87" s="193">
        <f>O87*H87</f>
        <v>0</v>
      </c>
      <c r="Q87" s="193">
        <v>0</v>
      </c>
      <c r="R87" s="193">
        <f>Q87*H87</f>
        <v>0</v>
      </c>
      <c r="S87" s="193">
        <v>0</v>
      </c>
      <c r="T87" s="194">
        <f>S87*H87</f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195" t="s">
        <v>727</v>
      </c>
      <c r="AT87" s="195" t="s">
        <v>169</v>
      </c>
      <c r="AU87" s="195" t="s">
        <v>81</v>
      </c>
      <c r="AY87" s="15" t="s">
        <v>127</v>
      </c>
      <c r="BE87" s="196">
        <f>IF(N87="základní",J87,0)</f>
        <v>0</v>
      </c>
      <c r="BF87" s="196">
        <f>IF(N87="snížená",J87,0)</f>
        <v>0</v>
      </c>
      <c r="BG87" s="196">
        <f>IF(N87="zákl. přenesená",J87,0)</f>
        <v>0</v>
      </c>
      <c r="BH87" s="196">
        <f>IF(N87="sníž. přenesená",J87,0)</f>
        <v>0</v>
      </c>
      <c r="BI87" s="196">
        <f>IF(N87="nulová",J87,0)</f>
        <v>0</v>
      </c>
      <c r="BJ87" s="15" t="s">
        <v>81</v>
      </c>
      <c r="BK87" s="196">
        <f>ROUND(I87*H87,2)</f>
        <v>0</v>
      </c>
      <c r="BL87" s="15" t="s">
        <v>727</v>
      </c>
      <c r="BM87" s="195" t="s">
        <v>737</v>
      </c>
    </row>
    <row r="88" spans="1:65" s="2" customFormat="1" ht="19.5">
      <c r="A88" s="32"/>
      <c r="B88" s="33"/>
      <c r="C88" s="34"/>
      <c r="D88" s="208" t="s">
        <v>262</v>
      </c>
      <c r="E88" s="34"/>
      <c r="F88" s="209" t="s">
        <v>738</v>
      </c>
      <c r="G88" s="34"/>
      <c r="H88" s="34"/>
      <c r="I88" s="106"/>
      <c r="J88" s="34"/>
      <c r="K88" s="34"/>
      <c r="L88" s="37"/>
      <c r="M88" s="210"/>
      <c r="N88" s="211"/>
      <c r="O88" s="62"/>
      <c r="P88" s="62"/>
      <c r="Q88" s="62"/>
      <c r="R88" s="62"/>
      <c r="S88" s="62"/>
      <c r="T88" s="63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T88" s="15" t="s">
        <v>262</v>
      </c>
      <c r="AU88" s="15" t="s">
        <v>81</v>
      </c>
    </row>
    <row r="89" spans="1:65" s="2" customFormat="1" ht="33" customHeight="1">
      <c r="A89" s="32"/>
      <c r="B89" s="33"/>
      <c r="C89" s="197" t="s">
        <v>185</v>
      </c>
      <c r="D89" s="197" t="s">
        <v>169</v>
      </c>
      <c r="E89" s="198" t="s">
        <v>739</v>
      </c>
      <c r="F89" s="199" t="s">
        <v>740</v>
      </c>
      <c r="G89" s="200" t="s">
        <v>726</v>
      </c>
      <c r="H89" s="219"/>
      <c r="I89" s="202"/>
      <c r="J89" s="203">
        <f>ROUND(I89*H89,2)</f>
        <v>0</v>
      </c>
      <c r="K89" s="199" t="s">
        <v>132</v>
      </c>
      <c r="L89" s="37"/>
      <c r="M89" s="204" t="s">
        <v>19</v>
      </c>
      <c r="N89" s="205" t="s">
        <v>44</v>
      </c>
      <c r="O89" s="62"/>
      <c r="P89" s="193">
        <f>O89*H89</f>
        <v>0</v>
      </c>
      <c r="Q89" s="193">
        <v>0</v>
      </c>
      <c r="R89" s="193">
        <f>Q89*H89</f>
        <v>0</v>
      </c>
      <c r="S89" s="193">
        <v>0</v>
      </c>
      <c r="T89" s="194">
        <f>S89*H89</f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95" t="s">
        <v>727</v>
      </c>
      <c r="AT89" s="195" t="s">
        <v>169</v>
      </c>
      <c r="AU89" s="195" t="s">
        <v>81</v>
      </c>
      <c r="AY89" s="15" t="s">
        <v>127</v>
      </c>
      <c r="BE89" s="196">
        <f>IF(N89="základní",J89,0)</f>
        <v>0</v>
      </c>
      <c r="BF89" s="196">
        <f>IF(N89="snížená",J89,0)</f>
        <v>0</v>
      </c>
      <c r="BG89" s="196">
        <f>IF(N89="zákl. přenesená",J89,0)</f>
        <v>0</v>
      </c>
      <c r="BH89" s="196">
        <f>IF(N89="sníž. přenesená",J89,0)</f>
        <v>0</v>
      </c>
      <c r="BI89" s="196">
        <f>IF(N89="nulová",J89,0)</f>
        <v>0</v>
      </c>
      <c r="BJ89" s="15" t="s">
        <v>81</v>
      </c>
      <c r="BK89" s="196">
        <f>ROUND(I89*H89,2)</f>
        <v>0</v>
      </c>
      <c r="BL89" s="15" t="s">
        <v>727</v>
      </c>
      <c r="BM89" s="195" t="s">
        <v>741</v>
      </c>
    </row>
    <row r="90" spans="1:65" s="2" customFormat="1" ht="19.5">
      <c r="A90" s="32"/>
      <c r="B90" s="33"/>
      <c r="C90" s="34"/>
      <c r="D90" s="208" t="s">
        <v>262</v>
      </c>
      <c r="E90" s="34"/>
      <c r="F90" s="209" t="s">
        <v>738</v>
      </c>
      <c r="G90" s="34"/>
      <c r="H90" s="34"/>
      <c r="I90" s="106"/>
      <c r="J90" s="34"/>
      <c r="K90" s="34"/>
      <c r="L90" s="37"/>
      <c r="M90" s="210"/>
      <c r="N90" s="211"/>
      <c r="O90" s="62"/>
      <c r="P90" s="62"/>
      <c r="Q90" s="62"/>
      <c r="R90" s="62"/>
      <c r="S90" s="62"/>
      <c r="T90" s="63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T90" s="15" t="s">
        <v>262</v>
      </c>
      <c r="AU90" s="15" t="s">
        <v>81</v>
      </c>
    </row>
    <row r="91" spans="1:65" s="2" customFormat="1" ht="21.75" customHeight="1">
      <c r="A91" s="32"/>
      <c r="B91" s="33"/>
      <c r="C91" s="197" t="s">
        <v>189</v>
      </c>
      <c r="D91" s="197" t="s">
        <v>169</v>
      </c>
      <c r="E91" s="198" t="s">
        <v>742</v>
      </c>
      <c r="F91" s="199" t="s">
        <v>743</v>
      </c>
      <c r="G91" s="200" t="s">
        <v>744</v>
      </c>
      <c r="H91" s="201">
        <v>1</v>
      </c>
      <c r="I91" s="202"/>
      <c r="J91" s="203">
        <f>ROUND(I91*H91,2)</f>
        <v>0</v>
      </c>
      <c r="K91" s="199" t="s">
        <v>132</v>
      </c>
      <c r="L91" s="37"/>
      <c r="M91" s="204" t="s">
        <v>19</v>
      </c>
      <c r="N91" s="205" t="s">
        <v>44</v>
      </c>
      <c r="O91" s="62"/>
      <c r="P91" s="193">
        <f>O91*H91</f>
        <v>0</v>
      </c>
      <c r="Q91" s="193">
        <v>0</v>
      </c>
      <c r="R91" s="193">
        <f>Q91*H91</f>
        <v>0</v>
      </c>
      <c r="S91" s="193">
        <v>0</v>
      </c>
      <c r="T91" s="194">
        <f>S91*H91</f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95" t="s">
        <v>727</v>
      </c>
      <c r="AT91" s="195" t="s">
        <v>169</v>
      </c>
      <c r="AU91" s="195" t="s">
        <v>81</v>
      </c>
      <c r="AY91" s="15" t="s">
        <v>127</v>
      </c>
      <c r="BE91" s="196">
        <f>IF(N91="základní",J91,0)</f>
        <v>0</v>
      </c>
      <c r="BF91" s="196">
        <f>IF(N91="snížená",J91,0)</f>
        <v>0</v>
      </c>
      <c r="BG91" s="196">
        <f>IF(N91="zákl. přenesená",J91,0)</f>
        <v>0</v>
      </c>
      <c r="BH91" s="196">
        <f>IF(N91="sníž. přenesená",J91,0)</f>
        <v>0</v>
      </c>
      <c r="BI91" s="196">
        <f>IF(N91="nulová",J91,0)</f>
        <v>0</v>
      </c>
      <c r="BJ91" s="15" t="s">
        <v>81</v>
      </c>
      <c r="BK91" s="196">
        <f>ROUND(I91*H91,2)</f>
        <v>0</v>
      </c>
      <c r="BL91" s="15" t="s">
        <v>727</v>
      </c>
      <c r="BM91" s="195" t="s">
        <v>745</v>
      </c>
    </row>
    <row r="92" spans="1:65" s="2" customFormat="1" ht="19.5">
      <c r="A92" s="32"/>
      <c r="B92" s="33"/>
      <c r="C92" s="34"/>
      <c r="D92" s="208" t="s">
        <v>262</v>
      </c>
      <c r="E92" s="34"/>
      <c r="F92" s="209" t="s">
        <v>746</v>
      </c>
      <c r="G92" s="34"/>
      <c r="H92" s="34"/>
      <c r="I92" s="106"/>
      <c r="J92" s="34"/>
      <c r="K92" s="34"/>
      <c r="L92" s="37"/>
      <c r="M92" s="210"/>
      <c r="N92" s="211"/>
      <c r="O92" s="62"/>
      <c r="P92" s="62"/>
      <c r="Q92" s="62"/>
      <c r="R92" s="62"/>
      <c r="S92" s="62"/>
      <c r="T92" s="63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T92" s="15" t="s">
        <v>262</v>
      </c>
      <c r="AU92" s="15" t="s">
        <v>81</v>
      </c>
    </row>
    <row r="93" spans="1:65" s="12" customFormat="1" ht="22.9" customHeight="1">
      <c r="B93" s="169"/>
      <c r="C93" s="170"/>
      <c r="D93" s="171" t="s">
        <v>72</v>
      </c>
      <c r="E93" s="206" t="s">
        <v>747</v>
      </c>
      <c r="F93" s="206" t="s">
        <v>748</v>
      </c>
      <c r="G93" s="170"/>
      <c r="H93" s="170"/>
      <c r="I93" s="173"/>
      <c r="J93" s="207">
        <f>BK93</f>
        <v>0</v>
      </c>
      <c r="K93" s="170"/>
      <c r="L93" s="175"/>
      <c r="M93" s="176"/>
      <c r="N93" s="177"/>
      <c r="O93" s="177"/>
      <c r="P93" s="178">
        <f>P94</f>
        <v>0</v>
      </c>
      <c r="Q93" s="177"/>
      <c r="R93" s="178">
        <f>R94</f>
        <v>0</v>
      </c>
      <c r="S93" s="177"/>
      <c r="T93" s="179">
        <f>T94</f>
        <v>0</v>
      </c>
      <c r="AR93" s="180" t="s">
        <v>143</v>
      </c>
      <c r="AT93" s="181" t="s">
        <v>72</v>
      </c>
      <c r="AU93" s="181" t="s">
        <v>81</v>
      </c>
      <c r="AY93" s="180" t="s">
        <v>127</v>
      </c>
      <c r="BK93" s="182">
        <f>BK94</f>
        <v>0</v>
      </c>
    </row>
    <row r="94" spans="1:65" s="2" customFormat="1" ht="16.5" customHeight="1">
      <c r="A94" s="32"/>
      <c r="B94" s="33"/>
      <c r="C94" s="197" t="s">
        <v>139</v>
      </c>
      <c r="D94" s="197" t="s">
        <v>169</v>
      </c>
      <c r="E94" s="198" t="s">
        <v>749</v>
      </c>
      <c r="F94" s="199" t="s">
        <v>750</v>
      </c>
      <c r="G94" s="200" t="s">
        <v>744</v>
      </c>
      <c r="H94" s="201">
        <v>1</v>
      </c>
      <c r="I94" s="202"/>
      <c r="J94" s="203">
        <f>ROUND(I94*H94,2)</f>
        <v>0</v>
      </c>
      <c r="K94" s="199" t="s">
        <v>660</v>
      </c>
      <c r="L94" s="37"/>
      <c r="M94" s="204" t="s">
        <v>19</v>
      </c>
      <c r="N94" s="205" t="s">
        <v>44</v>
      </c>
      <c r="O94" s="62"/>
      <c r="P94" s="193">
        <f>O94*H94</f>
        <v>0</v>
      </c>
      <c r="Q94" s="193">
        <v>0</v>
      </c>
      <c r="R94" s="193">
        <f>Q94*H94</f>
        <v>0</v>
      </c>
      <c r="S94" s="193">
        <v>0</v>
      </c>
      <c r="T94" s="194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95" t="s">
        <v>727</v>
      </c>
      <c r="AT94" s="195" t="s">
        <v>169</v>
      </c>
      <c r="AU94" s="195" t="s">
        <v>83</v>
      </c>
      <c r="AY94" s="15" t="s">
        <v>127</v>
      </c>
      <c r="BE94" s="196">
        <f>IF(N94="základní",J94,0)</f>
        <v>0</v>
      </c>
      <c r="BF94" s="196">
        <f>IF(N94="snížená",J94,0)</f>
        <v>0</v>
      </c>
      <c r="BG94" s="196">
        <f>IF(N94="zákl. přenesená",J94,0)</f>
        <v>0</v>
      </c>
      <c r="BH94" s="196">
        <f>IF(N94="sníž. přenesená",J94,0)</f>
        <v>0</v>
      </c>
      <c r="BI94" s="196">
        <f>IF(N94="nulová",J94,0)</f>
        <v>0</v>
      </c>
      <c r="BJ94" s="15" t="s">
        <v>81</v>
      </c>
      <c r="BK94" s="196">
        <f>ROUND(I94*H94,2)</f>
        <v>0</v>
      </c>
      <c r="BL94" s="15" t="s">
        <v>727</v>
      </c>
      <c r="BM94" s="195" t="s">
        <v>751</v>
      </c>
    </row>
    <row r="95" spans="1:65" s="12" customFormat="1" ht="22.9" customHeight="1">
      <c r="B95" s="169"/>
      <c r="C95" s="170"/>
      <c r="D95" s="171" t="s">
        <v>72</v>
      </c>
      <c r="E95" s="206" t="s">
        <v>752</v>
      </c>
      <c r="F95" s="206" t="s">
        <v>753</v>
      </c>
      <c r="G95" s="170"/>
      <c r="H95" s="170"/>
      <c r="I95" s="173"/>
      <c r="J95" s="207">
        <f>BK95</f>
        <v>0</v>
      </c>
      <c r="K95" s="170"/>
      <c r="L95" s="175"/>
      <c r="M95" s="176"/>
      <c r="N95" s="177"/>
      <c r="O95" s="177"/>
      <c r="P95" s="178">
        <f>SUM(P96:P98)</f>
        <v>0</v>
      </c>
      <c r="Q95" s="177"/>
      <c r="R95" s="178">
        <f>SUM(R96:R98)</f>
        <v>0</v>
      </c>
      <c r="S95" s="177"/>
      <c r="T95" s="179">
        <f>SUM(T96:T98)</f>
        <v>0</v>
      </c>
      <c r="AR95" s="180" t="s">
        <v>143</v>
      </c>
      <c r="AT95" s="181" t="s">
        <v>72</v>
      </c>
      <c r="AU95" s="181" t="s">
        <v>81</v>
      </c>
      <c r="AY95" s="180" t="s">
        <v>127</v>
      </c>
      <c r="BK95" s="182">
        <f>SUM(BK96:BK98)</f>
        <v>0</v>
      </c>
    </row>
    <row r="96" spans="1:65" s="2" customFormat="1" ht="33" customHeight="1">
      <c r="A96" s="32"/>
      <c r="B96" s="33"/>
      <c r="C96" s="197" t="s">
        <v>152</v>
      </c>
      <c r="D96" s="197" t="s">
        <v>169</v>
      </c>
      <c r="E96" s="198" t="s">
        <v>754</v>
      </c>
      <c r="F96" s="199" t="s">
        <v>755</v>
      </c>
      <c r="G96" s="200" t="s">
        <v>183</v>
      </c>
      <c r="H96" s="201">
        <v>1</v>
      </c>
      <c r="I96" s="202"/>
      <c r="J96" s="203">
        <f>ROUND(I96*H96,2)</f>
        <v>0</v>
      </c>
      <c r="K96" s="199" t="s">
        <v>132</v>
      </c>
      <c r="L96" s="37"/>
      <c r="M96" s="204" t="s">
        <v>19</v>
      </c>
      <c r="N96" s="205" t="s">
        <v>44</v>
      </c>
      <c r="O96" s="62"/>
      <c r="P96" s="193">
        <f>O96*H96</f>
        <v>0</v>
      </c>
      <c r="Q96" s="193">
        <v>0</v>
      </c>
      <c r="R96" s="193">
        <f>Q96*H96</f>
        <v>0</v>
      </c>
      <c r="S96" s="193">
        <v>0</v>
      </c>
      <c r="T96" s="194">
        <f>S96*H96</f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95" t="s">
        <v>81</v>
      </c>
      <c r="AT96" s="195" t="s">
        <v>169</v>
      </c>
      <c r="AU96" s="195" t="s">
        <v>83</v>
      </c>
      <c r="AY96" s="15" t="s">
        <v>127</v>
      </c>
      <c r="BE96" s="196">
        <f>IF(N96="základní",J96,0)</f>
        <v>0</v>
      </c>
      <c r="BF96" s="196">
        <f>IF(N96="snížená",J96,0)</f>
        <v>0</v>
      </c>
      <c r="BG96" s="196">
        <f>IF(N96="zákl. přenesená",J96,0)</f>
        <v>0</v>
      </c>
      <c r="BH96" s="196">
        <f>IF(N96="sníž. přenesená",J96,0)</f>
        <v>0</v>
      </c>
      <c r="BI96" s="196">
        <f>IF(N96="nulová",J96,0)</f>
        <v>0</v>
      </c>
      <c r="BJ96" s="15" t="s">
        <v>81</v>
      </c>
      <c r="BK96" s="196">
        <f>ROUND(I96*H96,2)</f>
        <v>0</v>
      </c>
      <c r="BL96" s="15" t="s">
        <v>81</v>
      </c>
      <c r="BM96" s="195" t="s">
        <v>756</v>
      </c>
    </row>
    <row r="97" spans="1:65" s="2" customFormat="1" ht="21.75" customHeight="1">
      <c r="A97" s="32"/>
      <c r="B97" s="33"/>
      <c r="C97" s="197" t="s">
        <v>156</v>
      </c>
      <c r="D97" s="197" t="s">
        <v>169</v>
      </c>
      <c r="E97" s="198" t="s">
        <v>757</v>
      </c>
      <c r="F97" s="199" t="s">
        <v>758</v>
      </c>
      <c r="G97" s="200" t="s">
        <v>183</v>
      </c>
      <c r="H97" s="201">
        <v>1</v>
      </c>
      <c r="I97" s="202"/>
      <c r="J97" s="203">
        <f>ROUND(I97*H97,2)</f>
        <v>0</v>
      </c>
      <c r="K97" s="199" t="s">
        <v>132</v>
      </c>
      <c r="L97" s="37"/>
      <c r="M97" s="204" t="s">
        <v>19</v>
      </c>
      <c r="N97" s="205" t="s">
        <v>44</v>
      </c>
      <c r="O97" s="62"/>
      <c r="P97" s="193">
        <f>O97*H97</f>
        <v>0</v>
      </c>
      <c r="Q97" s="193">
        <v>0</v>
      </c>
      <c r="R97" s="193">
        <f>Q97*H97</f>
        <v>0</v>
      </c>
      <c r="S97" s="193">
        <v>0</v>
      </c>
      <c r="T97" s="194">
        <f>S97*H97</f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95" t="s">
        <v>81</v>
      </c>
      <c r="AT97" s="195" t="s">
        <v>169</v>
      </c>
      <c r="AU97" s="195" t="s">
        <v>83</v>
      </c>
      <c r="AY97" s="15" t="s">
        <v>127</v>
      </c>
      <c r="BE97" s="196">
        <f>IF(N97="základní",J97,0)</f>
        <v>0</v>
      </c>
      <c r="BF97" s="196">
        <f>IF(N97="snížená",J97,0)</f>
        <v>0</v>
      </c>
      <c r="BG97" s="196">
        <f>IF(N97="zákl. přenesená",J97,0)</f>
        <v>0</v>
      </c>
      <c r="BH97" s="196">
        <f>IF(N97="sníž. přenesená",J97,0)</f>
        <v>0</v>
      </c>
      <c r="BI97" s="196">
        <f>IF(N97="nulová",J97,0)</f>
        <v>0</v>
      </c>
      <c r="BJ97" s="15" t="s">
        <v>81</v>
      </c>
      <c r="BK97" s="196">
        <f>ROUND(I97*H97,2)</f>
        <v>0</v>
      </c>
      <c r="BL97" s="15" t="s">
        <v>81</v>
      </c>
      <c r="BM97" s="195" t="s">
        <v>759</v>
      </c>
    </row>
    <row r="98" spans="1:65" s="2" customFormat="1" ht="21.75" customHeight="1">
      <c r="A98" s="32"/>
      <c r="B98" s="33"/>
      <c r="C98" s="197" t="s">
        <v>160</v>
      </c>
      <c r="D98" s="197" t="s">
        <v>169</v>
      </c>
      <c r="E98" s="198" t="s">
        <v>760</v>
      </c>
      <c r="F98" s="199" t="s">
        <v>761</v>
      </c>
      <c r="G98" s="200" t="s">
        <v>183</v>
      </c>
      <c r="H98" s="201">
        <v>1</v>
      </c>
      <c r="I98" s="202"/>
      <c r="J98" s="203">
        <f>ROUND(I98*H98,2)</f>
        <v>0</v>
      </c>
      <c r="K98" s="199" t="s">
        <v>132</v>
      </c>
      <c r="L98" s="37"/>
      <c r="M98" s="212" t="s">
        <v>19</v>
      </c>
      <c r="N98" s="213" t="s">
        <v>44</v>
      </c>
      <c r="O98" s="214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95" t="s">
        <v>81</v>
      </c>
      <c r="AT98" s="195" t="s">
        <v>169</v>
      </c>
      <c r="AU98" s="195" t="s">
        <v>83</v>
      </c>
      <c r="AY98" s="15" t="s">
        <v>127</v>
      </c>
      <c r="BE98" s="196">
        <f>IF(N98="základní",J98,0)</f>
        <v>0</v>
      </c>
      <c r="BF98" s="196">
        <f>IF(N98="snížená",J98,0)</f>
        <v>0</v>
      </c>
      <c r="BG98" s="196">
        <f>IF(N98="zákl. přenesená",J98,0)</f>
        <v>0</v>
      </c>
      <c r="BH98" s="196">
        <f>IF(N98="sníž. přenesená",J98,0)</f>
        <v>0</v>
      </c>
      <c r="BI98" s="196">
        <f>IF(N98="nulová",J98,0)</f>
        <v>0</v>
      </c>
      <c r="BJ98" s="15" t="s">
        <v>81</v>
      </c>
      <c r="BK98" s="196">
        <f>ROUND(I98*H98,2)</f>
        <v>0</v>
      </c>
      <c r="BL98" s="15" t="s">
        <v>81</v>
      </c>
      <c r="BM98" s="195" t="s">
        <v>762</v>
      </c>
    </row>
    <row r="99" spans="1:65" s="2" customFormat="1" ht="6.95" customHeight="1">
      <c r="A99" s="32"/>
      <c r="B99" s="45"/>
      <c r="C99" s="46"/>
      <c r="D99" s="46"/>
      <c r="E99" s="46"/>
      <c r="F99" s="46"/>
      <c r="G99" s="46"/>
      <c r="H99" s="46"/>
      <c r="I99" s="134"/>
      <c r="J99" s="46"/>
      <c r="K99" s="46"/>
      <c r="L99" s="37"/>
      <c r="M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</sheetData>
  <sheetProtection algorithmName="SHA-512" hashValue="Dw2+Q+Ggy3TOvCS9I9yQUn0MFZvvCyDzJC9ea820tE+dZ4HtTA0qFpor2tVvSSLPs7vfcd9sN2IVLnEq6738VQ==" saltValue="Q951VsVhbJCorcqi0OEBjfE8uLS4fYY/CxgU8gUInVf+D0E3WgWnpWWv00FeBGXvePGF6JWrlArgg2k5UbfBcQ==" spinCount="100000" sheet="1" objects="1" scenarios="1" formatColumns="0" formatRows="0" autoFilter="0"/>
  <autoFilter ref="C81:K98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20" customWidth="1"/>
    <col min="2" max="2" width="1.6640625" style="220" customWidth="1"/>
    <col min="3" max="4" width="5" style="220" customWidth="1"/>
    <col min="5" max="5" width="11.6640625" style="220" customWidth="1"/>
    <col min="6" max="6" width="9.1640625" style="220" customWidth="1"/>
    <col min="7" max="7" width="5" style="220" customWidth="1"/>
    <col min="8" max="8" width="77.83203125" style="220" customWidth="1"/>
    <col min="9" max="10" width="20" style="220" customWidth="1"/>
    <col min="11" max="11" width="1.6640625" style="220" customWidth="1"/>
  </cols>
  <sheetData>
    <row r="1" spans="2:11" s="1" customFormat="1" ht="37.5" customHeight="1"/>
    <row r="2" spans="2:11" s="1" customFormat="1" ht="7.5" customHeight="1">
      <c r="B2" s="221"/>
      <c r="C2" s="222"/>
      <c r="D2" s="222"/>
      <c r="E2" s="222"/>
      <c r="F2" s="222"/>
      <c r="G2" s="222"/>
      <c r="H2" s="222"/>
      <c r="I2" s="222"/>
      <c r="J2" s="222"/>
      <c r="K2" s="223"/>
    </row>
    <row r="3" spans="2:11" s="13" customFormat="1" ht="45" customHeight="1">
      <c r="B3" s="224"/>
      <c r="C3" s="349" t="s">
        <v>763</v>
      </c>
      <c r="D3" s="349"/>
      <c r="E3" s="349"/>
      <c r="F3" s="349"/>
      <c r="G3" s="349"/>
      <c r="H3" s="349"/>
      <c r="I3" s="349"/>
      <c r="J3" s="349"/>
      <c r="K3" s="225"/>
    </row>
    <row r="4" spans="2:11" s="1" customFormat="1" ht="25.5" customHeight="1">
      <c r="B4" s="226"/>
      <c r="C4" s="354" t="s">
        <v>764</v>
      </c>
      <c r="D4" s="354"/>
      <c r="E4" s="354"/>
      <c r="F4" s="354"/>
      <c r="G4" s="354"/>
      <c r="H4" s="354"/>
      <c r="I4" s="354"/>
      <c r="J4" s="354"/>
      <c r="K4" s="227"/>
    </row>
    <row r="5" spans="2:11" s="1" customFormat="1" ht="5.25" customHeight="1">
      <c r="B5" s="226"/>
      <c r="C5" s="228"/>
      <c r="D5" s="228"/>
      <c r="E5" s="228"/>
      <c r="F5" s="228"/>
      <c r="G5" s="228"/>
      <c r="H5" s="228"/>
      <c r="I5" s="228"/>
      <c r="J5" s="228"/>
      <c r="K5" s="227"/>
    </row>
    <row r="6" spans="2:11" s="1" customFormat="1" ht="15" customHeight="1">
      <c r="B6" s="226"/>
      <c r="C6" s="353" t="s">
        <v>765</v>
      </c>
      <c r="D6" s="353"/>
      <c r="E6" s="353"/>
      <c r="F6" s="353"/>
      <c r="G6" s="353"/>
      <c r="H6" s="353"/>
      <c r="I6" s="353"/>
      <c r="J6" s="353"/>
      <c r="K6" s="227"/>
    </row>
    <row r="7" spans="2:11" s="1" customFormat="1" ht="15" customHeight="1">
      <c r="B7" s="230"/>
      <c r="C7" s="353" t="s">
        <v>766</v>
      </c>
      <c r="D7" s="353"/>
      <c r="E7" s="353"/>
      <c r="F7" s="353"/>
      <c r="G7" s="353"/>
      <c r="H7" s="353"/>
      <c r="I7" s="353"/>
      <c r="J7" s="353"/>
      <c r="K7" s="227"/>
    </row>
    <row r="8" spans="2:11" s="1" customFormat="1" ht="12.75" customHeight="1">
      <c r="B8" s="230"/>
      <c r="C8" s="229"/>
      <c r="D8" s="229"/>
      <c r="E8" s="229"/>
      <c r="F8" s="229"/>
      <c r="G8" s="229"/>
      <c r="H8" s="229"/>
      <c r="I8" s="229"/>
      <c r="J8" s="229"/>
      <c r="K8" s="227"/>
    </row>
    <row r="9" spans="2:11" s="1" customFormat="1" ht="15" customHeight="1">
      <c r="B9" s="230"/>
      <c r="C9" s="353" t="s">
        <v>767</v>
      </c>
      <c r="D9" s="353"/>
      <c r="E9" s="353"/>
      <c r="F9" s="353"/>
      <c r="G9" s="353"/>
      <c r="H9" s="353"/>
      <c r="I9" s="353"/>
      <c r="J9" s="353"/>
      <c r="K9" s="227"/>
    </row>
    <row r="10" spans="2:11" s="1" customFormat="1" ht="15" customHeight="1">
      <c r="B10" s="230"/>
      <c r="C10" s="229"/>
      <c r="D10" s="353" t="s">
        <v>768</v>
      </c>
      <c r="E10" s="353"/>
      <c r="F10" s="353"/>
      <c r="G10" s="353"/>
      <c r="H10" s="353"/>
      <c r="I10" s="353"/>
      <c r="J10" s="353"/>
      <c r="K10" s="227"/>
    </row>
    <row r="11" spans="2:11" s="1" customFormat="1" ht="15" customHeight="1">
      <c r="B11" s="230"/>
      <c r="C11" s="231"/>
      <c r="D11" s="353" t="s">
        <v>769</v>
      </c>
      <c r="E11" s="353"/>
      <c r="F11" s="353"/>
      <c r="G11" s="353"/>
      <c r="H11" s="353"/>
      <c r="I11" s="353"/>
      <c r="J11" s="353"/>
      <c r="K11" s="227"/>
    </row>
    <row r="12" spans="2:11" s="1" customFormat="1" ht="15" customHeight="1">
      <c r="B12" s="230"/>
      <c r="C12" s="231"/>
      <c r="D12" s="229"/>
      <c r="E12" s="229"/>
      <c r="F12" s="229"/>
      <c r="G12" s="229"/>
      <c r="H12" s="229"/>
      <c r="I12" s="229"/>
      <c r="J12" s="229"/>
      <c r="K12" s="227"/>
    </row>
    <row r="13" spans="2:11" s="1" customFormat="1" ht="15" customHeight="1">
      <c r="B13" s="230"/>
      <c r="C13" s="231"/>
      <c r="D13" s="232" t="s">
        <v>770</v>
      </c>
      <c r="E13" s="229"/>
      <c r="F13" s="229"/>
      <c r="G13" s="229"/>
      <c r="H13" s="229"/>
      <c r="I13" s="229"/>
      <c r="J13" s="229"/>
      <c r="K13" s="227"/>
    </row>
    <row r="14" spans="2:11" s="1" customFormat="1" ht="12.75" customHeight="1">
      <c r="B14" s="230"/>
      <c r="C14" s="231"/>
      <c r="D14" s="231"/>
      <c r="E14" s="231"/>
      <c r="F14" s="231"/>
      <c r="G14" s="231"/>
      <c r="H14" s="231"/>
      <c r="I14" s="231"/>
      <c r="J14" s="231"/>
      <c r="K14" s="227"/>
    </row>
    <row r="15" spans="2:11" s="1" customFormat="1" ht="15" customHeight="1">
      <c r="B15" s="230"/>
      <c r="C15" s="231"/>
      <c r="D15" s="353" t="s">
        <v>771</v>
      </c>
      <c r="E15" s="353"/>
      <c r="F15" s="353"/>
      <c r="G15" s="353"/>
      <c r="H15" s="353"/>
      <c r="I15" s="353"/>
      <c r="J15" s="353"/>
      <c r="K15" s="227"/>
    </row>
    <row r="16" spans="2:11" s="1" customFormat="1" ht="15" customHeight="1">
      <c r="B16" s="230"/>
      <c r="C16" s="231"/>
      <c r="D16" s="353" t="s">
        <v>772</v>
      </c>
      <c r="E16" s="353"/>
      <c r="F16" s="353"/>
      <c r="G16" s="353"/>
      <c r="H16" s="353"/>
      <c r="I16" s="353"/>
      <c r="J16" s="353"/>
      <c r="K16" s="227"/>
    </row>
    <row r="17" spans="2:11" s="1" customFormat="1" ht="15" customHeight="1">
      <c r="B17" s="230"/>
      <c r="C17" s="231"/>
      <c r="D17" s="353" t="s">
        <v>773</v>
      </c>
      <c r="E17" s="353"/>
      <c r="F17" s="353"/>
      <c r="G17" s="353"/>
      <c r="H17" s="353"/>
      <c r="I17" s="353"/>
      <c r="J17" s="353"/>
      <c r="K17" s="227"/>
    </row>
    <row r="18" spans="2:11" s="1" customFormat="1" ht="15" customHeight="1">
      <c r="B18" s="230"/>
      <c r="C18" s="231"/>
      <c r="D18" s="231"/>
      <c r="E18" s="233" t="s">
        <v>89</v>
      </c>
      <c r="F18" s="353" t="s">
        <v>774</v>
      </c>
      <c r="G18" s="353"/>
      <c r="H18" s="353"/>
      <c r="I18" s="353"/>
      <c r="J18" s="353"/>
      <c r="K18" s="227"/>
    </row>
    <row r="19" spans="2:11" s="1" customFormat="1" ht="15" customHeight="1">
      <c r="B19" s="230"/>
      <c r="C19" s="231"/>
      <c r="D19" s="231"/>
      <c r="E19" s="233" t="s">
        <v>775</v>
      </c>
      <c r="F19" s="353" t="s">
        <v>776</v>
      </c>
      <c r="G19" s="353"/>
      <c r="H19" s="353"/>
      <c r="I19" s="353"/>
      <c r="J19" s="353"/>
      <c r="K19" s="227"/>
    </row>
    <row r="20" spans="2:11" s="1" customFormat="1" ht="15" customHeight="1">
      <c r="B20" s="230"/>
      <c r="C20" s="231"/>
      <c r="D20" s="231"/>
      <c r="E20" s="233" t="s">
        <v>80</v>
      </c>
      <c r="F20" s="353" t="s">
        <v>777</v>
      </c>
      <c r="G20" s="353"/>
      <c r="H20" s="353"/>
      <c r="I20" s="353"/>
      <c r="J20" s="353"/>
      <c r="K20" s="227"/>
    </row>
    <row r="21" spans="2:11" s="1" customFormat="1" ht="15" customHeight="1">
      <c r="B21" s="230"/>
      <c r="C21" s="231"/>
      <c r="D21" s="231"/>
      <c r="E21" s="233" t="s">
        <v>93</v>
      </c>
      <c r="F21" s="353" t="s">
        <v>778</v>
      </c>
      <c r="G21" s="353"/>
      <c r="H21" s="353"/>
      <c r="I21" s="353"/>
      <c r="J21" s="353"/>
      <c r="K21" s="227"/>
    </row>
    <row r="22" spans="2:11" s="1" customFormat="1" ht="15" customHeight="1">
      <c r="B22" s="230"/>
      <c r="C22" s="231"/>
      <c r="D22" s="231"/>
      <c r="E22" s="233" t="s">
        <v>551</v>
      </c>
      <c r="F22" s="353" t="s">
        <v>552</v>
      </c>
      <c r="G22" s="353"/>
      <c r="H22" s="353"/>
      <c r="I22" s="353"/>
      <c r="J22" s="353"/>
      <c r="K22" s="227"/>
    </row>
    <row r="23" spans="2:11" s="1" customFormat="1" ht="15" customHeight="1">
      <c r="B23" s="230"/>
      <c r="C23" s="231"/>
      <c r="D23" s="231"/>
      <c r="E23" s="233" t="s">
        <v>779</v>
      </c>
      <c r="F23" s="353" t="s">
        <v>780</v>
      </c>
      <c r="G23" s="353"/>
      <c r="H23" s="353"/>
      <c r="I23" s="353"/>
      <c r="J23" s="353"/>
      <c r="K23" s="227"/>
    </row>
    <row r="24" spans="2:11" s="1" customFormat="1" ht="12.75" customHeight="1">
      <c r="B24" s="230"/>
      <c r="C24" s="231"/>
      <c r="D24" s="231"/>
      <c r="E24" s="231"/>
      <c r="F24" s="231"/>
      <c r="G24" s="231"/>
      <c r="H24" s="231"/>
      <c r="I24" s="231"/>
      <c r="J24" s="231"/>
      <c r="K24" s="227"/>
    </row>
    <row r="25" spans="2:11" s="1" customFormat="1" ht="15" customHeight="1">
      <c r="B25" s="230"/>
      <c r="C25" s="353" t="s">
        <v>781</v>
      </c>
      <c r="D25" s="353"/>
      <c r="E25" s="353"/>
      <c r="F25" s="353"/>
      <c r="G25" s="353"/>
      <c r="H25" s="353"/>
      <c r="I25" s="353"/>
      <c r="J25" s="353"/>
      <c r="K25" s="227"/>
    </row>
    <row r="26" spans="2:11" s="1" customFormat="1" ht="15" customHeight="1">
      <c r="B26" s="230"/>
      <c r="C26" s="353" t="s">
        <v>782</v>
      </c>
      <c r="D26" s="353"/>
      <c r="E26" s="353"/>
      <c r="F26" s="353"/>
      <c r="G26" s="353"/>
      <c r="H26" s="353"/>
      <c r="I26" s="353"/>
      <c r="J26" s="353"/>
      <c r="K26" s="227"/>
    </row>
    <row r="27" spans="2:11" s="1" customFormat="1" ht="15" customHeight="1">
      <c r="B27" s="230"/>
      <c r="C27" s="229"/>
      <c r="D27" s="353" t="s">
        <v>783</v>
      </c>
      <c r="E27" s="353"/>
      <c r="F27" s="353"/>
      <c r="G27" s="353"/>
      <c r="H27" s="353"/>
      <c r="I27" s="353"/>
      <c r="J27" s="353"/>
      <c r="K27" s="227"/>
    </row>
    <row r="28" spans="2:11" s="1" customFormat="1" ht="15" customHeight="1">
      <c r="B28" s="230"/>
      <c r="C28" s="231"/>
      <c r="D28" s="353" t="s">
        <v>784</v>
      </c>
      <c r="E28" s="353"/>
      <c r="F28" s="353"/>
      <c r="G28" s="353"/>
      <c r="H28" s="353"/>
      <c r="I28" s="353"/>
      <c r="J28" s="353"/>
      <c r="K28" s="227"/>
    </row>
    <row r="29" spans="2:11" s="1" customFormat="1" ht="12.75" customHeight="1">
      <c r="B29" s="230"/>
      <c r="C29" s="231"/>
      <c r="D29" s="231"/>
      <c r="E29" s="231"/>
      <c r="F29" s="231"/>
      <c r="G29" s="231"/>
      <c r="H29" s="231"/>
      <c r="I29" s="231"/>
      <c r="J29" s="231"/>
      <c r="K29" s="227"/>
    </row>
    <row r="30" spans="2:11" s="1" customFormat="1" ht="15" customHeight="1">
      <c r="B30" s="230"/>
      <c r="C30" s="231"/>
      <c r="D30" s="353" t="s">
        <v>785</v>
      </c>
      <c r="E30" s="353"/>
      <c r="F30" s="353"/>
      <c r="G30" s="353"/>
      <c r="H30" s="353"/>
      <c r="I30" s="353"/>
      <c r="J30" s="353"/>
      <c r="K30" s="227"/>
    </row>
    <row r="31" spans="2:11" s="1" customFormat="1" ht="15" customHeight="1">
      <c r="B31" s="230"/>
      <c r="C31" s="231"/>
      <c r="D31" s="353" t="s">
        <v>786</v>
      </c>
      <c r="E31" s="353"/>
      <c r="F31" s="353"/>
      <c r="G31" s="353"/>
      <c r="H31" s="353"/>
      <c r="I31" s="353"/>
      <c r="J31" s="353"/>
      <c r="K31" s="227"/>
    </row>
    <row r="32" spans="2:11" s="1" customFormat="1" ht="12.75" customHeight="1">
      <c r="B32" s="230"/>
      <c r="C32" s="231"/>
      <c r="D32" s="231"/>
      <c r="E32" s="231"/>
      <c r="F32" s="231"/>
      <c r="G32" s="231"/>
      <c r="H32" s="231"/>
      <c r="I32" s="231"/>
      <c r="J32" s="231"/>
      <c r="K32" s="227"/>
    </row>
    <row r="33" spans="2:11" s="1" customFormat="1" ht="15" customHeight="1">
      <c r="B33" s="230"/>
      <c r="C33" s="231"/>
      <c r="D33" s="353" t="s">
        <v>787</v>
      </c>
      <c r="E33" s="353"/>
      <c r="F33" s="353"/>
      <c r="G33" s="353"/>
      <c r="H33" s="353"/>
      <c r="I33" s="353"/>
      <c r="J33" s="353"/>
      <c r="K33" s="227"/>
    </row>
    <row r="34" spans="2:11" s="1" customFormat="1" ht="15" customHeight="1">
      <c r="B34" s="230"/>
      <c r="C34" s="231"/>
      <c r="D34" s="353" t="s">
        <v>788</v>
      </c>
      <c r="E34" s="353"/>
      <c r="F34" s="353"/>
      <c r="G34" s="353"/>
      <c r="H34" s="353"/>
      <c r="I34" s="353"/>
      <c r="J34" s="353"/>
      <c r="K34" s="227"/>
    </row>
    <row r="35" spans="2:11" s="1" customFormat="1" ht="15" customHeight="1">
      <c r="B35" s="230"/>
      <c r="C35" s="231"/>
      <c r="D35" s="353" t="s">
        <v>789</v>
      </c>
      <c r="E35" s="353"/>
      <c r="F35" s="353"/>
      <c r="G35" s="353"/>
      <c r="H35" s="353"/>
      <c r="I35" s="353"/>
      <c r="J35" s="353"/>
      <c r="K35" s="227"/>
    </row>
    <row r="36" spans="2:11" s="1" customFormat="1" ht="15" customHeight="1">
      <c r="B36" s="230"/>
      <c r="C36" s="231"/>
      <c r="D36" s="229"/>
      <c r="E36" s="232" t="s">
        <v>113</v>
      </c>
      <c r="F36" s="229"/>
      <c r="G36" s="353" t="s">
        <v>790</v>
      </c>
      <c r="H36" s="353"/>
      <c r="I36" s="353"/>
      <c r="J36" s="353"/>
      <c r="K36" s="227"/>
    </row>
    <row r="37" spans="2:11" s="1" customFormat="1" ht="30.75" customHeight="1">
      <c r="B37" s="230"/>
      <c r="C37" s="231"/>
      <c r="D37" s="229"/>
      <c r="E37" s="232" t="s">
        <v>791</v>
      </c>
      <c r="F37" s="229"/>
      <c r="G37" s="353" t="s">
        <v>792</v>
      </c>
      <c r="H37" s="353"/>
      <c r="I37" s="353"/>
      <c r="J37" s="353"/>
      <c r="K37" s="227"/>
    </row>
    <row r="38" spans="2:11" s="1" customFormat="1" ht="15" customHeight="1">
      <c r="B38" s="230"/>
      <c r="C38" s="231"/>
      <c r="D38" s="229"/>
      <c r="E38" s="232" t="s">
        <v>54</v>
      </c>
      <c r="F38" s="229"/>
      <c r="G38" s="353" t="s">
        <v>793</v>
      </c>
      <c r="H38" s="353"/>
      <c r="I38" s="353"/>
      <c r="J38" s="353"/>
      <c r="K38" s="227"/>
    </row>
    <row r="39" spans="2:11" s="1" customFormat="1" ht="15" customHeight="1">
      <c r="B39" s="230"/>
      <c r="C39" s="231"/>
      <c r="D39" s="229"/>
      <c r="E39" s="232" t="s">
        <v>55</v>
      </c>
      <c r="F39" s="229"/>
      <c r="G39" s="353" t="s">
        <v>794</v>
      </c>
      <c r="H39" s="353"/>
      <c r="I39" s="353"/>
      <c r="J39" s="353"/>
      <c r="K39" s="227"/>
    </row>
    <row r="40" spans="2:11" s="1" customFormat="1" ht="15" customHeight="1">
      <c r="B40" s="230"/>
      <c r="C40" s="231"/>
      <c r="D40" s="229"/>
      <c r="E40" s="232" t="s">
        <v>114</v>
      </c>
      <c r="F40" s="229"/>
      <c r="G40" s="353" t="s">
        <v>795</v>
      </c>
      <c r="H40" s="353"/>
      <c r="I40" s="353"/>
      <c r="J40" s="353"/>
      <c r="K40" s="227"/>
    </row>
    <row r="41" spans="2:11" s="1" customFormat="1" ht="15" customHeight="1">
      <c r="B41" s="230"/>
      <c r="C41" s="231"/>
      <c r="D41" s="229"/>
      <c r="E41" s="232" t="s">
        <v>115</v>
      </c>
      <c r="F41" s="229"/>
      <c r="G41" s="353" t="s">
        <v>796</v>
      </c>
      <c r="H41" s="353"/>
      <c r="I41" s="353"/>
      <c r="J41" s="353"/>
      <c r="K41" s="227"/>
    </row>
    <row r="42" spans="2:11" s="1" customFormat="1" ht="15" customHeight="1">
      <c r="B42" s="230"/>
      <c r="C42" s="231"/>
      <c r="D42" s="229"/>
      <c r="E42" s="232" t="s">
        <v>797</v>
      </c>
      <c r="F42" s="229"/>
      <c r="G42" s="353" t="s">
        <v>798</v>
      </c>
      <c r="H42" s="353"/>
      <c r="I42" s="353"/>
      <c r="J42" s="353"/>
      <c r="K42" s="227"/>
    </row>
    <row r="43" spans="2:11" s="1" customFormat="1" ht="15" customHeight="1">
      <c r="B43" s="230"/>
      <c r="C43" s="231"/>
      <c r="D43" s="229"/>
      <c r="E43" s="232"/>
      <c r="F43" s="229"/>
      <c r="G43" s="353" t="s">
        <v>799</v>
      </c>
      <c r="H43" s="353"/>
      <c r="I43" s="353"/>
      <c r="J43" s="353"/>
      <c r="K43" s="227"/>
    </row>
    <row r="44" spans="2:11" s="1" customFormat="1" ht="15" customHeight="1">
      <c r="B44" s="230"/>
      <c r="C44" s="231"/>
      <c r="D44" s="229"/>
      <c r="E44" s="232" t="s">
        <v>800</v>
      </c>
      <c r="F44" s="229"/>
      <c r="G44" s="353" t="s">
        <v>801</v>
      </c>
      <c r="H44" s="353"/>
      <c r="I44" s="353"/>
      <c r="J44" s="353"/>
      <c r="K44" s="227"/>
    </row>
    <row r="45" spans="2:11" s="1" customFormat="1" ht="15" customHeight="1">
      <c r="B45" s="230"/>
      <c r="C45" s="231"/>
      <c r="D45" s="229"/>
      <c r="E45" s="232" t="s">
        <v>117</v>
      </c>
      <c r="F45" s="229"/>
      <c r="G45" s="353" t="s">
        <v>802</v>
      </c>
      <c r="H45" s="353"/>
      <c r="I45" s="353"/>
      <c r="J45" s="353"/>
      <c r="K45" s="227"/>
    </row>
    <row r="46" spans="2:11" s="1" customFormat="1" ht="12.75" customHeight="1">
      <c r="B46" s="230"/>
      <c r="C46" s="231"/>
      <c r="D46" s="229"/>
      <c r="E46" s="229"/>
      <c r="F46" s="229"/>
      <c r="G46" s="229"/>
      <c r="H46" s="229"/>
      <c r="I46" s="229"/>
      <c r="J46" s="229"/>
      <c r="K46" s="227"/>
    </row>
    <row r="47" spans="2:11" s="1" customFormat="1" ht="15" customHeight="1">
      <c r="B47" s="230"/>
      <c r="C47" s="231"/>
      <c r="D47" s="353" t="s">
        <v>803</v>
      </c>
      <c r="E47" s="353"/>
      <c r="F47" s="353"/>
      <c r="G47" s="353"/>
      <c r="H47" s="353"/>
      <c r="I47" s="353"/>
      <c r="J47" s="353"/>
      <c r="K47" s="227"/>
    </row>
    <row r="48" spans="2:11" s="1" customFormat="1" ht="15" customHeight="1">
      <c r="B48" s="230"/>
      <c r="C48" s="231"/>
      <c r="D48" s="231"/>
      <c r="E48" s="353" t="s">
        <v>804</v>
      </c>
      <c r="F48" s="353"/>
      <c r="G48" s="353"/>
      <c r="H48" s="353"/>
      <c r="I48" s="353"/>
      <c r="J48" s="353"/>
      <c r="K48" s="227"/>
    </row>
    <row r="49" spans="2:11" s="1" customFormat="1" ht="15" customHeight="1">
      <c r="B49" s="230"/>
      <c r="C49" s="231"/>
      <c r="D49" s="231"/>
      <c r="E49" s="353" t="s">
        <v>805</v>
      </c>
      <c r="F49" s="353"/>
      <c r="G49" s="353"/>
      <c r="H49" s="353"/>
      <c r="I49" s="353"/>
      <c r="J49" s="353"/>
      <c r="K49" s="227"/>
    </row>
    <row r="50" spans="2:11" s="1" customFormat="1" ht="15" customHeight="1">
      <c r="B50" s="230"/>
      <c r="C50" s="231"/>
      <c r="D50" s="231"/>
      <c r="E50" s="353" t="s">
        <v>806</v>
      </c>
      <c r="F50" s="353"/>
      <c r="G50" s="353"/>
      <c r="H50" s="353"/>
      <c r="I50" s="353"/>
      <c r="J50" s="353"/>
      <c r="K50" s="227"/>
    </row>
    <row r="51" spans="2:11" s="1" customFormat="1" ht="15" customHeight="1">
      <c r="B51" s="230"/>
      <c r="C51" s="231"/>
      <c r="D51" s="353" t="s">
        <v>807</v>
      </c>
      <c r="E51" s="353"/>
      <c r="F51" s="353"/>
      <c r="G51" s="353"/>
      <c r="H51" s="353"/>
      <c r="I51" s="353"/>
      <c r="J51" s="353"/>
      <c r="K51" s="227"/>
    </row>
    <row r="52" spans="2:11" s="1" customFormat="1" ht="25.5" customHeight="1">
      <c r="B52" s="226"/>
      <c r="C52" s="354" t="s">
        <v>808</v>
      </c>
      <c r="D52" s="354"/>
      <c r="E52" s="354"/>
      <c r="F52" s="354"/>
      <c r="G52" s="354"/>
      <c r="H52" s="354"/>
      <c r="I52" s="354"/>
      <c r="J52" s="354"/>
      <c r="K52" s="227"/>
    </row>
    <row r="53" spans="2:11" s="1" customFormat="1" ht="5.25" customHeight="1">
      <c r="B53" s="226"/>
      <c r="C53" s="228"/>
      <c r="D53" s="228"/>
      <c r="E53" s="228"/>
      <c r="F53" s="228"/>
      <c r="G53" s="228"/>
      <c r="H53" s="228"/>
      <c r="I53" s="228"/>
      <c r="J53" s="228"/>
      <c r="K53" s="227"/>
    </row>
    <row r="54" spans="2:11" s="1" customFormat="1" ht="15" customHeight="1">
      <c r="B54" s="226"/>
      <c r="C54" s="353" t="s">
        <v>809</v>
      </c>
      <c r="D54" s="353"/>
      <c r="E54" s="353"/>
      <c r="F54" s="353"/>
      <c r="G54" s="353"/>
      <c r="H54" s="353"/>
      <c r="I54" s="353"/>
      <c r="J54" s="353"/>
      <c r="K54" s="227"/>
    </row>
    <row r="55" spans="2:11" s="1" customFormat="1" ht="15" customHeight="1">
      <c r="B55" s="226"/>
      <c r="C55" s="353" t="s">
        <v>810</v>
      </c>
      <c r="D55" s="353"/>
      <c r="E55" s="353"/>
      <c r="F55" s="353"/>
      <c r="G55" s="353"/>
      <c r="H55" s="353"/>
      <c r="I55" s="353"/>
      <c r="J55" s="353"/>
      <c r="K55" s="227"/>
    </row>
    <row r="56" spans="2:11" s="1" customFormat="1" ht="12.75" customHeight="1">
      <c r="B56" s="226"/>
      <c r="C56" s="229"/>
      <c r="D56" s="229"/>
      <c r="E56" s="229"/>
      <c r="F56" s="229"/>
      <c r="G56" s="229"/>
      <c r="H56" s="229"/>
      <c r="I56" s="229"/>
      <c r="J56" s="229"/>
      <c r="K56" s="227"/>
    </row>
    <row r="57" spans="2:11" s="1" customFormat="1" ht="15" customHeight="1">
      <c r="B57" s="226"/>
      <c r="C57" s="353" t="s">
        <v>811</v>
      </c>
      <c r="D57" s="353"/>
      <c r="E57" s="353"/>
      <c r="F57" s="353"/>
      <c r="G57" s="353"/>
      <c r="H57" s="353"/>
      <c r="I57" s="353"/>
      <c r="J57" s="353"/>
      <c r="K57" s="227"/>
    </row>
    <row r="58" spans="2:11" s="1" customFormat="1" ht="15" customHeight="1">
      <c r="B58" s="226"/>
      <c r="C58" s="231"/>
      <c r="D58" s="353" t="s">
        <v>812</v>
      </c>
      <c r="E58" s="353"/>
      <c r="F58" s="353"/>
      <c r="G58" s="353"/>
      <c r="H58" s="353"/>
      <c r="I58" s="353"/>
      <c r="J58" s="353"/>
      <c r="K58" s="227"/>
    </row>
    <row r="59" spans="2:11" s="1" customFormat="1" ht="15" customHeight="1">
      <c r="B59" s="226"/>
      <c r="C59" s="231"/>
      <c r="D59" s="353" t="s">
        <v>813</v>
      </c>
      <c r="E59" s="353"/>
      <c r="F59" s="353"/>
      <c r="G59" s="353"/>
      <c r="H59" s="353"/>
      <c r="I59" s="353"/>
      <c r="J59" s="353"/>
      <c r="K59" s="227"/>
    </row>
    <row r="60" spans="2:11" s="1" customFormat="1" ht="15" customHeight="1">
      <c r="B60" s="226"/>
      <c r="C60" s="231"/>
      <c r="D60" s="353" t="s">
        <v>814</v>
      </c>
      <c r="E60" s="353"/>
      <c r="F60" s="353"/>
      <c r="G60" s="353"/>
      <c r="H60" s="353"/>
      <c r="I60" s="353"/>
      <c r="J60" s="353"/>
      <c r="K60" s="227"/>
    </row>
    <row r="61" spans="2:11" s="1" customFormat="1" ht="15" customHeight="1">
      <c r="B61" s="226"/>
      <c r="C61" s="231"/>
      <c r="D61" s="353" t="s">
        <v>815</v>
      </c>
      <c r="E61" s="353"/>
      <c r="F61" s="353"/>
      <c r="G61" s="353"/>
      <c r="H61" s="353"/>
      <c r="I61" s="353"/>
      <c r="J61" s="353"/>
      <c r="K61" s="227"/>
    </row>
    <row r="62" spans="2:11" s="1" customFormat="1" ht="15" customHeight="1">
      <c r="B62" s="226"/>
      <c r="C62" s="231"/>
      <c r="D62" s="355" t="s">
        <v>816</v>
      </c>
      <c r="E62" s="355"/>
      <c r="F62" s="355"/>
      <c r="G62" s="355"/>
      <c r="H62" s="355"/>
      <c r="I62" s="355"/>
      <c r="J62" s="355"/>
      <c r="K62" s="227"/>
    </row>
    <row r="63" spans="2:11" s="1" customFormat="1" ht="15" customHeight="1">
      <c r="B63" s="226"/>
      <c r="C63" s="231"/>
      <c r="D63" s="353" t="s">
        <v>817</v>
      </c>
      <c r="E63" s="353"/>
      <c r="F63" s="353"/>
      <c r="G63" s="353"/>
      <c r="H63" s="353"/>
      <c r="I63" s="353"/>
      <c r="J63" s="353"/>
      <c r="K63" s="227"/>
    </row>
    <row r="64" spans="2:11" s="1" customFormat="1" ht="12.75" customHeight="1">
      <c r="B64" s="226"/>
      <c r="C64" s="231"/>
      <c r="D64" s="231"/>
      <c r="E64" s="234"/>
      <c r="F64" s="231"/>
      <c r="G64" s="231"/>
      <c r="H64" s="231"/>
      <c r="I64" s="231"/>
      <c r="J64" s="231"/>
      <c r="K64" s="227"/>
    </row>
    <row r="65" spans="2:11" s="1" customFormat="1" ht="15" customHeight="1">
      <c r="B65" s="226"/>
      <c r="C65" s="231"/>
      <c r="D65" s="353" t="s">
        <v>818</v>
      </c>
      <c r="E65" s="353"/>
      <c r="F65" s="353"/>
      <c r="G65" s="353"/>
      <c r="H65" s="353"/>
      <c r="I65" s="353"/>
      <c r="J65" s="353"/>
      <c r="K65" s="227"/>
    </row>
    <row r="66" spans="2:11" s="1" customFormat="1" ht="15" customHeight="1">
      <c r="B66" s="226"/>
      <c r="C66" s="231"/>
      <c r="D66" s="355" t="s">
        <v>819</v>
      </c>
      <c r="E66" s="355"/>
      <c r="F66" s="355"/>
      <c r="G66" s="355"/>
      <c r="H66" s="355"/>
      <c r="I66" s="355"/>
      <c r="J66" s="355"/>
      <c r="K66" s="227"/>
    </row>
    <row r="67" spans="2:11" s="1" customFormat="1" ht="15" customHeight="1">
      <c r="B67" s="226"/>
      <c r="C67" s="231"/>
      <c r="D67" s="353" t="s">
        <v>820</v>
      </c>
      <c r="E67" s="353"/>
      <c r="F67" s="353"/>
      <c r="G67" s="353"/>
      <c r="H67" s="353"/>
      <c r="I67" s="353"/>
      <c r="J67" s="353"/>
      <c r="K67" s="227"/>
    </row>
    <row r="68" spans="2:11" s="1" customFormat="1" ht="15" customHeight="1">
      <c r="B68" s="226"/>
      <c r="C68" s="231"/>
      <c r="D68" s="353" t="s">
        <v>821</v>
      </c>
      <c r="E68" s="353"/>
      <c r="F68" s="353"/>
      <c r="G68" s="353"/>
      <c r="H68" s="353"/>
      <c r="I68" s="353"/>
      <c r="J68" s="353"/>
      <c r="K68" s="227"/>
    </row>
    <row r="69" spans="2:11" s="1" customFormat="1" ht="15" customHeight="1">
      <c r="B69" s="226"/>
      <c r="C69" s="231"/>
      <c r="D69" s="353" t="s">
        <v>822</v>
      </c>
      <c r="E69" s="353"/>
      <c r="F69" s="353"/>
      <c r="G69" s="353"/>
      <c r="H69" s="353"/>
      <c r="I69" s="353"/>
      <c r="J69" s="353"/>
      <c r="K69" s="227"/>
    </row>
    <row r="70" spans="2:11" s="1" customFormat="1" ht="15" customHeight="1">
      <c r="B70" s="226"/>
      <c r="C70" s="231"/>
      <c r="D70" s="353" t="s">
        <v>823</v>
      </c>
      <c r="E70" s="353"/>
      <c r="F70" s="353"/>
      <c r="G70" s="353"/>
      <c r="H70" s="353"/>
      <c r="I70" s="353"/>
      <c r="J70" s="353"/>
      <c r="K70" s="227"/>
    </row>
    <row r="71" spans="2:11" s="1" customFormat="1" ht="12.75" customHeight="1">
      <c r="B71" s="235"/>
      <c r="C71" s="236"/>
      <c r="D71" s="236"/>
      <c r="E71" s="236"/>
      <c r="F71" s="236"/>
      <c r="G71" s="236"/>
      <c r="H71" s="236"/>
      <c r="I71" s="236"/>
      <c r="J71" s="236"/>
      <c r="K71" s="237"/>
    </row>
    <row r="72" spans="2:11" s="1" customFormat="1" ht="18.75" customHeight="1">
      <c r="B72" s="238"/>
      <c r="C72" s="238"/>
      <c r="D72" s="238"/>
      <c r="E72" s="238"/>
      <c r="F72" s="238"/>
      <c r="G72" s="238"/>
      <c r="H72" s="238"/>
      <c r="I72" s="238"/>
      <c r="J72" s="238"/>
      <c r="K72" s="239"/>
    </row>
    <row r="73" spans="2:11" s="1" customFormat="1" ht="18.75" customHeight="1">
      <c r="B73" s="239"/>
      <c r="C73" s="239"/>
      <c r="D73" s="239"/>
      <c r="E73" s="239"/>
      <c r="F73" s="239"/>
      <c r="G73" s="239"/>
      <c r="H73" s="239"/>
      <c r="I73" s="239"/>
      <c r="J73" s="239"/>
      <c r="K73" s="239"/>
    </row>
    <row r="74" spans="2:11" s="1" customFormat="1" ht="7.5" customHeight="1">
      <c r="B74" s="240"/>
      <c r="C74" s="241"/>
      <c r="D74" s="241"/>
      <c r="E74" s="241"/>
      <c r="F74" s="241"/>
      <c r="G74" s="241"/>
      <c r="H74" s="241"/>
      <c r="I74" s="241"/>
      <c r="J74" s="241"/>
      <c r="K74" s="242"/>
    </row>
    <row r="75" spans="2:11" s="1" customFormat="1" ht="45" customHeight="1">
      <c r="B75" s="243"/>
      <c r="C75" s="348" t="s">
        <v>824</v>
      </c>
      <c r="D75" s="348"/>
      <c r="E75" s="348"/>
      <c r="F75" s="348"/>
      <c r="G75" s="348"/>
      <c r="H75" s="348"/>
      <c r="I75" s="348"/>
      <c r="J75" s="348"/>
      <c r="K75" s="244"/>
    </row>
    <row r="76" spans="2:11" s="1" customFormat="1" ht="17.25" customHeight="1">
      <c r="B76" s="243"/>
      <c r="C76" s="245" t="s">
        <v>825</v>
      </c>
      <c r="D76" s="245"/>
      <c r="E76" s="245"/>
      <c r="F76" s="245" t="s">
        <v>826</v>
      </c>
      <c r="G76" s="246"/>
      <c r="H76" s="245" t="s">
        <v>55</v>
      </c>
      <c r="I76" s="245" t="s">
        <v>58</v>
      </c>
      <c r="J76" s="245" t="s">
        <v>827</v>
      </c>
      <c r="K76" s="244"/>
    </row>
    <row r="77" spans="2:11" s="1" customFormat="1" ht="17.25" customHeight="1">
      <c r="B77" s="243"/>
      <c r="C77" s="247" t="s">
        <v>828</v>
      </c>
      <c r="D77" s="247"/>
      <c r="E77" s="247"/>
      <c r="F77" s="248" t="s">
        <v>829</v>
      </c>
      <c r="G77" s="249"/>
      <c r="H77" s="247"/>
      <c r="I77" s="247"/>
      <c r="J77" s="247" t="s">
        <v>830</v>
      </c>
      <c r="K77" s="244"/>
    </row>
    <row r="78" spans="2:11" s="1" customFormat="1" ht="5.25" customHeight="1">
      <c r="B78" s="243"/>
      <c r="C78" s="250"/>
      <c r="D78" s="250"/>
      <c r="E78" s="250"/>
      <c r="F78" s="250"/>
      <c r="G78" s="251"/>
      <c r="H78" s="250"/>
      <c r="I78" s="250"/>
      <c r="J78" s="250"/>
      <c r="K78" s="244"/>
    </row>
    <row r="79" spans="2:11" s="1" customFormat="1" ht="15" customHeight="1">
      <c r="B79" s="243"/>
      <c r="C79" s="232" t="s">
        <v>54</v>
      </c>
      <c r="D79" s="250"/>
      <c r="E79" s="250"/>
      <c r="F79" s="252" t="s">
        <v>831</v>
      </c>
      <c r="G79" s="251"/>
      <c r="H79" s="232" t="s">
        <v>832</v>
      </c>
      <c r="I79" s="232" t="s">
        <v>833</v>
      </c>
      <c r="J79" s="232">
        <v>20</v>
      </c>
      <c r="K79" s="244"/>
    </row>
    <row r="80" spans="2:11" s="1" customFormat="1" ht="15" customHeight="1">
      <c r="B80" s="243"/>
      <c r="C80" s="232" t="s">
        <v>834</v>
      </c>
      <c r="D80" s="232"/>
      <c r="E80" s="232"/>
      <c r="F80" s="252" t="s">
        <v>831</v>
      </c>
      <c r="G80" s="251"/>
      <c r="H80" s="232" t="s">
        <v>835</v>
      </c>
      <c r="I80" s="232" t="s">
        <v>833</v>
      </c>
      <c r="J80" s="232">
        <v>120</v>
      </c>
      <c r="K80" s="244"/>
    </row>
    <row r="81" spans="2:11" s="1" customFormat="1" ht="15" customHeight="1">
      <c r="B81" s="253"/>
      <c r="C81" s="232" t="s">
        <v>836</v>
      </c>
      <c r="D81" s="232"/>
      <c r="E81" s="232"/>
      <c r="F81" s="252" t="s">
        <v>837</v>
      </c>
      <c r="G81" s="251"/>
      <c r="H81" s="232" t="s">
        <v>838</v>
      </c>
      <c r="I81" s="232" t="s">
        <v>833</v>
      </c>
      <c r="J81" s="232">
        <v>50</v>
      </c>
      <c r="K81" s="244"/>
    </row>
    <row r="82" spans="2:11" s="1" customFormat="1" ht="15" customHeight="1">
      <c r="B82" s="253"/>
      <c r="C82" s="232" t="s">
        <v>839</v>
      </c>
      <c r="D82" s="232"/>
      <c r="E82" s="232"/>
      <c r="F82" s="252" t="s">
        <v>831</v>
      </c>
      <c r="G82" s="251"/>
      <c r="H82" s="232" t="s">
        <v>840</v>
      </c>
      <c r="I82" s="232" t="s">
        <v>841</v>
      </c>
      <c r="J82" s="232"/>
      <c r="K82" s="244"/>
    </row>
    <row r="83" spans="2:11" s="1" customFormat="1" ht="15" customHeight="1">
      <c r="B83" s="253"/>
      <c r="C83" s="254" t="s">
        <v>842</v>
      </c>
      <c r="D83" s="254"/>
      <c r="E83" s="254"/>
      <c r="F83" s="255" t="s">
        <v>837</v>
      </c>
      <c r="G83" s="254"/>
      <c r="H83" s="254" t="s">
        <v>843</v>
      </c>
      <c r="I83" s="254" t="s">
        <v>833</v>
      </c>
      <c r="J83" s="254">
        <v>15</v>
      </c>
      <c r="K83" s="244"/>
    </row>
    <row r="84" spans="2:11" s="1" customFormat="1" ht="15" customHeight="1">
      <c r="B84" s="253"/>
      <c r="C84" s="254" t="s">
        <v>844</v>
      </c>
      <c r="D84" s="254"/>
      <c r="E84" s="254"/>
      <c r="F84" s="255" t="s">
        <v>837</v>
      </c>
      <c r="G84" s="254"/>
      <c r="H84" s="254" t="s">
        <v>845</v>
      </c>
      <c r="I84" s="254" t="s">
        <v>833</v>
      </c>
      <c r="J84" s="254">
        <v>15</v>
      </c>
      <c r="K84" s="244"/>
    </row>
    <row r="85" spans="2:11" s="1" customFormat="1" ht="15" customHeight="1">
      <c r="B85" s="253"/>
      <c r="C85" s="254" t="s">
        <v>846</v>
      </c>
      <c r="D85" s="254"/>
      <c r="E85" s="254"/>
      <c r="F85" s="255" t="s">
        <v>837</v>
      </c>
      <c r="G85" s="254"/>
      <c r="H85" s="254" t="s">
        <v>847</v>
      </c>
      <c r="I85" s="254" t="s">
        <v>833</v>
      </c>
      <c r="J85" s="254">
        <v>20</v>
      </c>
      <c r="K85" s="244"/>
    </row>
    <row r="86" spans="2:11" s="1" customFormat="1" ht="15" customHeight="1">
      <c r="B86" s="253"/>
      <c r="C86" s="254" t="s">
        <v>848</v>
      </c>
      <c r="D86" s="254"/>
      <c r="E86" s="254"/>
      <c r="F86" s="255" t="s">
        <v>837</v>
      </c>
      <c r="G86" s="254"/>
      <c r="H86" s="254" t="s">
        <v>849</v>
      </c>
      <c r="I86" s="254" t="s">
        <v>833</v>
      </c>
      <c r="J86" s="254">
        <v>20</v>
      </c>
      <c r="K86" s="244"/>
    </row>
    <row r="87" spans="2:11" s="1" customFormat="1" ht="15" customHeight="1">
      <c r="B87" s="253"/>
      <c r="C87" s="232" t="s">
        <v>850</v>
      </c>
      <c r="D87" s="232"/>
      <c r="E87" s="232"/>
      <c r="F87" s="252" t="s">
        <v>837</v>
      </c>
      <c r="G87" s="251"/>
      <c r="H87" s="232" t="s">
        <v>851</v>
      </c>
      <c r="I87" s="232" t="s">
        <v>833</v>
      </c>
      <c r="J87" s="232">
        <v>50</v>
      </c>
      <c r="K87" s="244"/>
    </row>
    <row r="88" spans="2:11" s="1" customFormat="1" ht="15" customHeight="1">
      <c r="B88" s="253"/>
      <c r="C88" s="232" t="s">
        <v>852</v>
      </c>
      <c r="D88" s="232"/>
      <c r="E88" s="232"/>
      <c r="F88" s="252" t="s">
        <v>837</v>
      </c>
      <c r="G88" s="251"/>
      <c r="H88" s="232" t="s">
        <v>853</v>
      </c>
      <c r="I88" s="232" t="s">
        <v>833</v>
      </c>
      <c r="J88" s="232">
        <v>20</v>
      </c>
      <c r="K88" s="244"/>
    </row>
    <row r="89" spans="2:11" s="1" customFormat="1" ht="15" customHeight="1">
      <c r="B89" s="253"/>
      <c r="C89" s="232" t="s">
        <v>854</v>
      </c>
      <c r="D89" s="232"/>
      <c r="E89" s="232"/>
      <c r="F89" s="252" t="s">
        <v>837</v>
      </c>
      <c r="G89" s="251"/>
      <c r="H89" s="232" t="s">
        <v>855</v>
      </c>
      <c r="I89" s="232" t="s">
        <v>833</v>
      </c>
      <c r="J89" s="232">
        <v>20</v>
      </c>
      <c r="K89" s="244"/>
    </row>
    <row r="90" spans="2:11" s="1" customFormat="1" ht="15" customHeight="1">
      <c r="B90" s="253"/>
      <c r="C90" s="232" t="s">
        <v>856</v>
      </c>
      <c r="D90" s="232"/>
      <c r="E90" s="232"/>
      <c r="F90" s="252" t="s">
        <v>837</v>
      </c>
      <c r="G90" s="251"/>
      <c r="H90" s="232" t="s">
        <v>857</v>
      </c>
      <c r="I90" s="232" t="s">
        <v>833</v>
      </c>
      <c r="J90" s="232">
        <v>50</v>
      </c>
      <c r="K90" s="244"/>
    </row>
    <row r="91" spans="2:11" s="1" customFormat="1" ht="15" customHeight="1">
      <c r="B91" s="253"/>
      <c r="C91" s="232" t="s">
        <v>858</v>
      </c>
      <c r="D91" s="232"/>
      <c r="E91" s="232"/>
      <c r="F91" s="252" t="s">
        <v>837</v>
      </c>
      <c r="G91" s="251"/>
      <c r="H91" s="232" t="s">
        <v>858</v>
      </c>
      <c r="I91" s="232" t="s">
        <v>833</v>
      </c>
      <c r="J91" s="232">
        <v>50</v>
      </c>
      <c r="K91" s="244"/>
    </row>
    <row r="92" spans="2:11" s="1" customFormat="1" ht="15" customHeight="1">
      <c r="B92" s="253"/>
      <c r="C92" s="232" t="s">
        <v>859</v>
      </c>
      <c r="D92" s="232"/>
      <c r="E92" s="232"/>
      <c r="F92" s="252" t="s">
        <v>837</v>
      </c>
      <c r="G92" s="251"/>
      <c r="H92" s="232" t="s">
        <v>860</v>
      </c>
      <c r="I92" s="232" t="s">
        <v>833</v>
      </c>
      <c r="J92" s="232">
        <v>255</v>
      </c>
      <c r="K92" s="244"/>
    </row>
    <row r="93" spans="2:11" s="1" customFormat="1" ht="15" customHeight="1">
      <c r="B93" s="253"/>
      <c r="C93" s="232" t="s">
        <v>861</v>
      </c>
      <c r="D93" s="232"/>
      <c r="E93" s="232"/>
      <c r="F93" s="252" t="s">
        <v>831</v>
      </c>
      <c r="G93" s="251"/>
      <c r="H93" s="232" t="s">
        <v>862</v>
      </c>
      <c r="I93" s="232" t="s">
        <v>863</v>
      </c>
      <c r="J93" s="232"/>
      <c r="K93" s="244"/>
    </row>
    <row r="94" spans="2:11" s="1" customFormat="1" ht="15" customHeight="1">
      <c r="B94" s="253"/>
      <c r="C94" s="232" t="s">
        <v>864</v>
      </c>
      <c r="D94" s="232"/>
      <c r="E94" s="232"/>
      <c r="F94" s="252" t="s">
        <v>831</v>
      </c>
      <c r="G94" s="251"/>
      <c r="H94" s="232" t="s">
        <v>865</v>
      </c>
      <c r="I94" s="232" t="s">
        <v>866</v>
      </c>
      <c r="J94" s="232"/>
      <c r="K94" s="244"/>
    </row>
    <row r="95" spans="2:11" s="1" customFormat="1" ht="15" customHeight="1">
      <c r="B95" s="253"/>
      <c r="C95" s="232" t="s">
        <v>867</v>
      </c>
      <c r="D95" s="232"/>
      <c r="E95" s="232"/>
      <c r="F95" s="252" t="s">
        <v>831</v>
      </c>
      <c r="G95" s="251"/>
      <c r="H95" s="232" t="s">
        <v>867</v>
      </c>
      <c r="I95" s="232" t="s">
        <v>866</v>
      </c>
      <c r="J95" s="232"/>
      <c r="K95" s="244"/>
    </row>
    <row r="96" spans="2:11" s="1" customFormat="1" ht="15" customHeight="1">
      <c r="B96" s="253"/>
      <c r="C96" s="232" t="s">
        <v>39</v>
      </c>
      <c r="D96" s="232"/>
      <c r="E96" s="232"/>
      <c r="F96" s="252" t="s">
        <v>831</v>
      </c>
      <c r="G96" s="251"/>
      <c r="H96" s="232" t="s">
        <v>868</v>
      </c>
      <c r="I96" s="232" t="s">
        <v>866</v>
      </c>
      <c r="J96" s="232"/>
      <c r="K96" s="244"/>
    </row>
    <row r="97" spans="2:11" s="1" customFormat="1" ht="15" customHeight="1">
      <c r="B97" s="253"/>
      <c r="C97" s="232" t="s">
        <v>49</v>
      </c>
      <c r="D97" s="232"/>
      <c r="E97" s="232"/>
      <c r="F97" s="252" t="s">
        <v>831</v>
      </c>
      <c r="G97" s="251"/>
      <c r="H97" s="232" t="s">
        <v>869</v>
      </c>
      <c r="I97" s="232" t="s">
        <v>866</v>
      </c>
      <c r="J97" s="232"/>
      <c r="K97" s="244"/>
    </row>
    <row r="98" spans="2:11" s="1" customFormat="1" ht="15" customHeight="1">
      <c r="B98" s="256"/>
      <c r="C98" s="257"/>
      <c r="D98" s="257"/>
      <c r="E98" s="257"/>
      <c r="F98" s="257"/>
      <c r="G98" s="257"/>
      <c r="H98" s="257"/>
      <c r="I98" s="257"/>
      <c r="J98" s="257"/>
      <c r="K98" s="258"/>
    </row>
    <row r="99" spans="2:11" s="1" customFormat="1" ht="18.75" customHeight="1">
      <c r="B99" s="259"/>
      <c r="C99" s="260"/>
      <c r="D99" s="260"/>
      <c r="E99" s="260"/>
      <c r="F99" s="260"/>
      <c r="G99" s="260"/>
      <c r="H99" s="260"/>
      <c r="I99" s="260"/>
      <c r="J99" s="260"/>
      <c r="K99" s="259"/>
    </row>
    <row r="100" spans="2:11" s="1" customFormat="1" ht="18.75" customHeight="1"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</row>
    <row r="101" spans="2:11" s="1" customFormat="1" ht="7.5" customHeight="1">
      <c r="B101" s="240"/>
      <c r="C101" s="241"/>
      <c r="D101" s="241"/>
      <c r="E101" s="241"/>
      <c r="F101" s="241"/>
      <c r="G101" s="241"/>
      <c r="H101" s="241"/>
      <c r="I101" s="241"/>
      <c r="J101" s="241"/>
      <c r="K101" s="242"/>
    </row>
    <row r="102" spans="2:11" s="1" customFormat="1" ht="45" customHeight="1">
      <c r="B102" s="243"/>
      <c r="C102" s="348" t="s">
        <v>870</v>
      </c>
      <c r="D102" s="348"/>
      <c r="E102" s="348"/>
      <c r="F102" s="348"/>
      <c r="G102" s="348"/>
      <c r="H102" s="348"/>
      <c r="I102" s="348"/>
      <c r="J102" s="348"/>
      <c r="K102" s="244"/>
    </row>
    <row r="103" spans="2:11" s="1" customFormat="1" ht="17.25" customHeight="1">
      <c r="B103" s="243"/>
      <c r="C103" s="245" t="s">
        <v>825</v>
      </c>
      <c r="D103" s="245"/>
      <c r="E103" s="245"/>
      <c r="F103" s="245" t="s">
        <v>826</v>
      </c>
      <c r="G103" s="246"/>
      <c r="H103" s="245" t="s">
        <v>55</v>
      </c>
      <c r="I103" s="245" t="s">
        <v>58</v>
      </c>
      <c r="J103" s="245" t="s">
        <v>827</v>
      </c>
      <c r="K103" s="244"/>
    </row>
    <row r="104" spans="2:11" s="1" customFormat="1" ht="17.25" customHeight="1">
      <c r="B104" s="243"/>
      <c r="C104" s="247" t="s">
        <v>828</v>
      </c>
      <c r="D104" s="247"/>
      <c r="E104" s="247"/>
      <c r="F104" s="248" t="s">
        <v>829</v>
      </c>
      <c r="G104" s="249"/>
      <c r="H104" s="247"/>
      <c r="I104" s="247"/>
      <c r="J104" s="247" t="s">
        <v>830</v>
      </c>
      <c r="K104" s="244"/>
    </row>
    <row r="105" spans="2:11" s="1" customFormat="1" ht="5.25" customHeight="1">
      <c r="B105" s="243"/>
      <c r="C105" s="245"/>
      <c r="D105" s="245"/>
      <c r="E105" s="245"/>
      <c r="F105" s="245"/>
      <c r="G105" s="261"/>
      <c r="H105" s="245"/>
      <c r="I105" s="245"/>
      <c r="J105" s="245"/>
      <c r="K105" s="244"/>
    </row>
    <row r="106" spans="2:11" s="1" customFormat="1" ht="15" customHeight="1">
      <c r="B106" s="243"/>
      <c r="C106" s="232" t="s">
        <v>54</v>
      </c>
      <c r="D106" s="250"/>
      <c r="E106" s="250"/>
      <c r="F106" s="252" t="s">
        <v>831</v>
      </c>
      <c r="G106" s="261"/>
      <c r="H106" s="232" t="s">
        <v>871</v>
      </c>
      <c r="I106" s="232" t="s">
        <v>833</v>
      </c>
      <c r="J106" s="232">
        <v>20</v>
      </c>
      <c r="K106" s="244"/>
    </row>
    <row r="107" spans="2:11" s="1" customFormat="1" ht="15" customHeight="1">
      <c r="B107" s="243"/>
      <c r="C107" s="232" t="s">
        <v>834</v>
      </c>
      <c r="D107" s="232"/>
      <c r="E107" s="232"/>
      <c r="F107" s="252" t="s">
        <v>831</v>
      </c>
      <c r="G107" s="232"/>
      <c r="H107" s="232" t="s">
        <v>871</v>
      </c>
      <c r="I107" s="232" t="s">
        <v>833</v>
      </c>
      <c r="J107" s="232">
        <v>120</v>
      </c>
      <c r="K107" s="244"/>
    </row>
    <row r="108" spans="2:11" s="1" customFormat="1" ht="15" customHeight="1">
      <c r="B108" s="253"/>
      <c r="C108" s="232" t="s">
        <v>836</v>
      </c>
      <c r="D108" s="232"/>
      <c r="E108" s="232"/>
      <c r="F108" s="252" t="s">
        <v>837</v>
      </c>
      <c r="G108" s="232"/>
      <c r="H108" s="232" t="s">
        <v>871</v>
      </c>
      <c r="I108" s="232" t="s">
        <v>833</v>
      </c>
      <c r="J108" s="232">
        <v>50</v>
      </c>
      <c r="K108" s="244"/>
    </row>
    <row r="109" spans="2:11" s="1" customFormat="1" ht="15" customHeight="1">
      <c r="B109" s="253"/>
      <c r="C109" s="232" t="s">
        <v>839</v>
      </c>
      <c r="D109" s="232"/>
      <c r="E109" s="232"/>
      <c r="F109" s="252" t="s">
        <v>831</v>
      </c>
      <c r="G109" s="232"/>
      <c r="H109" s="232" t="s">
        <v>871</v>
      </c>
      <c r="I109" s="232" t="s">
        <v>841</v>
      </c>
      <c r="J109" s="232"/>
      <c r="K109" s="244"/>
    </row>
    <row r="110" spans="2:11" s="1" customFormat="1" ht="15" customHeight="1">
      <c r="B110" s="253"/>
      <c r="C110" s="232" t="s">
        <v>850</v>
      </c>
      <c r="D110" s="232"/>
      <c r="E110" s="232"/>
      <c r="F110" s="252" t="s">
        <v>837</v>
      </c>
      <c r="G110" s="232"/>
      <c r="H110" s="232" t="s">
        <v>871</v>
      </c>
      <c r="I110" s="232" t="s">
        <v>833</v>
      </c>
      <c r="J110" s="232">
        <v>50</v>
      </c>
      <c r="K110" s="244"/>
    </row>
    <row r="111" spans="2:11" s="1" customFormat="1" ht="15" customHeight="1">
      <c r="B111" s="253"/>
      <c r="C111" s="232" t="s">
        <v>858</v>
      </c>
      <c r="D111" s="232"/>
      <c r="E111" s="232"/>
      <c r="F111" s="252" t="s">
        <v>837</v>
      </c>
      <c r="G111" s="232"/>
      <c r="H111" s="232" t="s">
        <v>871</v>
      </c>
      <c r="I111" s="232" t="s">
        <v>833</v>
      </c>
      <c r="J111" s="232">
        <v>50</v>
      </c>
      <c r="K111" s="244"/>
    </row>
    <row r="112" spans="2:11" s="1" customFormat="1" ht="15" customHeight="1">
      <c r="B112" s="253"/>
      <c r="C112" s="232" t="s">
        <v>856</v>
      </c>
      <c r="D112" s="232"/>
      <c r="E112" s="232"/>
      <c r="F112" s="252" t="s">
        <v>837</v>
      </c>
      <c r="G112" s="232"/>
      <c r="H112" s="232" t="s">
        <v>871</v>
      </c>
      <c r="I112" s="232" t="s">
        <v>833</v>
      </c>
      <c r="J112" s="232">
        <v>50</v>
      </c>
      <c r="K112" s="244"/>
    </row>
    <row r="113" spans="2:11" s="1" customFormat="1" ht="15" customHeight="1">
      <c r="B113" s="253"/>
      <c r="C113" s="232" t="s">
        <v>54</v>
      </c>
      <c r="D113" s="232"/>
      <c r="E113" s="232"/>
      <c r="F113" s="252" t="s">
        <v>831</v>
      </c>
      <c r="G113" s="232"/>
      <c r="H113" s="232" t="s">
        <v>872</v>
      </c>
      <c r="I113" s="232" t="s">
        <v>833</v>
      </c>
      <c r="J113" s="232">
        <v>20</v>
      </c>
      <c r="K113" s="244"/>
    </row>
    <row r="114" spans="2:11" s="1" customFormat="1" ht="15" customHeight="1">
      <c r="B114" s="253"/>
      <c r="C114" s="232" t="s">
        <v>873</v>
      </c>
      <c r="D114" s="232"/>
      <c r="E114" s="232"/>
      <c r="F114" s="252" t="s">
        <v>831</v>
      </c>
      <c r="G114" s="232"/>
      <c r="H114" s="232" t="s">
        <v>874</v>
      </c>
      <c r="I114" s="232" t="s">
        <v>833</v>
      </c>
      <c r="J114" s="232">
        <v>120</v>
      </c>
      <c r="K114" s="244"/>
    </row>
    <row r="115" spans="2:11" s="1" customFormat="1" ht="15" customHeight="1">
      <c r="B115" s="253"/>
      <c r="C115" s="232" t="s">
        <v>39</v>
      </c>
      <c r="D115" s="232"/>
      <c r="E115" s="232"/>
      <c r="F115" s="252" t="s">
        <v>831</v>
      </c>
      <c r="G115" s="232"/>
      <c r="H115" s="232" t="s">
        <v>875</v>
      </c>
      <c r="I115" s="232" t="s">
        <v>866</v>
      </c>
      <c r="J115" s="232"/>
      <c r="K115" s="244"/>
    </row>
    <row r="116" spans="2:11" s="1" customFormat="1" ht="15" customHeight="1">
      <c r="B116" s="253"/>
      <c r="C116" s="232" t="s">
        <v>49</v>
      </c>
      <c r="D116" s="232"/>
      <c r="E116" s="232"/>
      <c r="F116" s="252" t="s">
        <v>831</v>
      </c>
      <c r="G116" s="232"/>
      <c r="H116" s="232" t="s">
        <v>876</v>
      </c>
      <c r="I116" s="232" t="s">
        <v>866</v>
      </c>
      <c r="J116" s="232"/>
      <c r="K116" s="244"/>
    </row>
    <row r="117" spans="2:11" s="1" customFormat="1" ht="15" customHeight="1">
      <c r="B117" s="253"/>
      <c r="C117" s="232" t="s">
        <v>58</v>
      </c>
      <c r="D117" s="232"/>
      <c r="E117" s="232"/>
      <c r="F117" s="252" t="s">
        <v>831</v>
      </c>
      <c r="G117" s="232"/>
      <c r="H117" s="232" t="s">
        <v>877</v>
      </c>
      <c r="I117" s="232" t="s">
        <v>878</v>
      </c>
      <c r="J117" s="232"/>
      <c r="K117" s="244"/>
    </row>
    <row r="118" spans="2:11" s="1" customFormat="1" ht="15" customHeight="1">
      <c r="B118" s="256"/>
      <c r="C118" s="262"/>
      <c r="D118" s="262"/>
      <c r="E118" s="262"/>
      <c r="F118" s="262"/>
      <c r="G118" s="262"/>
      <c r="H118" s="262"/>
      <c r="I118" s="262"/>
      <c r="J118" s="262"/>
      <c r="K118" s="258"/>
    </row>
    <row r="119" spans="2:11" s="1" customFormat="1" ht="18.75" customHeight="1">
      <c r="B119" s="263"/>
      <c r="C119" s="229"/>
      <c r="D119" s="229"/>
      <c r="E119" s="229"/>
      <c r="F119" s="264"/>
      <c r="G119" s="229"/>
      <c r="H119" s="229"/>
      <c r="I119" s="229"/>
      <c r="J119" s="229"/>
      <c r="K119" s="263"/>
    </row>
    <row r="120" spans="2:11" s="1" customFormat="1" ht="18.75" customHeight="1"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</row>
    <row r="121" spans="2:11" s="1" customFormat="1" ht="7.5" customHeight="1">
      <c r="B121" s="265"/>
      <c r="C121" s="266"/>
      <c r="D121" s="266"/>
      <c r="E121" s="266"/>
      <c r="F121" s="266"/>
      <c r="G121" s="266"/>
      <c r="H121" s="266"/>
      <c r="I121" s="266"/>
      <c r="J121" s="266"/>
      <c r="K121" s="267"/>
    </row>
    <row r="122" spans="2:11" s="1" customFormat="1" ht="45" customHeight="1">
      <c r="B122" s="268"/>
      <c r="C122" s="349" t="s">
        <v>879</v>
      </c>
      <c r="D122" s="349"/>
      <c r="E122" s="349"/>
      <c r="F122" s="349"/>
      <c r="G122" s="349"/>
      <c r="H122" s="349"/>
      <c r="I122" s="349"/>
      <c r="J122" s="349"/>
      <c r="K122" s="269"/>
    </row>
    <row r="123" spans="2:11" s="1" customFormat="1" ht="17.25" customHeight="1">
      <c r="B123" s="270"/>
      <c r="C123" s="245" t="s">
        <v>825</v>
      </c>
      <c r="D123" s="245"/>
      <c r="E123" s="245"/>
      <c r="F123" s="245" t="s">
        <v>826</v>
      </c>
      <c r="G123" s="246"/>
      <c r="H123" s="245" t="s">
        <v>55</v>
      </c>
      <c r="I123" s="245" t="s">
        <v>58</v>
      </c>
      <c r="J123" s="245" t="s">
        <v>827</v>
      </c>
      <c r="K123" s="271"/>
    </row>
    <row r="124" spans="2:11" s="1" customFormat="1" ht="17.25" customHeight="1">
      <c r="B124" s="270"/>
      <c r="C124" s="247" t="s">
        <v>828</v>
      </c>
      <c r="D124" s="247"/>
      <c r="E124" s="247"/>
      <c r="F124" s="248" t="s">
        <v>829</v>
      </c>
      <c r="G124" s="249"/>
      <c r="H124" s="247"/>
      <c r="I124" s="247"/>
      <c r="J124" s="247" t="s">
        <v>830</v>
      </c>
      <c r="K124" s="271"/>
    </row>
    <row r="125" spans="2:11" s="1" customFormat="1" ht="5.25" customHeight="1">
      <c r="B125" s="272"/>
      <c r="C125" s="250"/>
      <c r="D125" s="250"/>
      <c r="E125" s="250"/>
      <c r="F125" s="250"/>
      <c r="G125" s="232"/>
      <c r="H125" s="250"/>
      <c r="I125" s="250"/>
      <c r="J125" s="250"/>
      <c r="K125" s="273"/>
    </row>
    <row r="126" spans="2:11" s="1" customFormat="1" ht="15" customHeight="1">
      <c r="B126" s="272"/>
      <c r="C126" s="232" t="s">
        <v>834</v>
      </c>
      <c r="D126" s="250"/>
      <c r="E126" s="250"/>
      <c r="F126" s="252" t="s">
        <v>831</v>
      </c>
      <c r="G126" s="232"/>
      <c r="H126" s="232" t="s">
        <v>871</v>
      </c>
      <c r="I126" s="232" t="s">
        <v>833</v>
      </c>
      <c r="J126" s="232">
        <v>120</v>
      </c>
      <c r="K126" s="274"/>
    </row>
    <row r="127" spans="2:11" s="1" customFormat="1" ht="15" customHeight="1">
      <c r="B127" s="272"/>
      <c r="C127" s="232" t="s">
        <v>880</v>
      </c>
      <c r="D127" s="232"/>
      <c r="E127" s="232"/>
      <c r="F127" s="252" t="s">
        <v>831</v>
      </c>
      <c r="G127" s="232"/>
      <c r="H127" s="232" t="s">
        <v>881</v>
      </c>
      <c r="I127" s="232" t="s">
        <v>833</v>
      </c>
      <c r="J127" s="232" t="s">
        <v>882</v>
      </c>
      <c r="K127" s="274"/>
    </row>
    <row r="128" spans="2:11" s="1" customFormat="1" ht="15" customHeight="1">
      <c r="B128" s="272"/>
      <c r="C128" s="232" t="s">
        <v>779</v>
      </c>
      <c r="D128" s="232"/>
      <c r="E128" s="232"/>
      <c r="F128" s="252" t="s">
        <v>831</v>
      </c>
      <c r="G128" s="232"/>
      <c r="H128" s="232" t="s">
        <v>883</v>
      </c>
      <c r="I128" s="232" t="s">
        <v>833</v>
      </c>
      <c r="J128" s="232" t="s">
        <v>882</v>
      </c>
      <c r="K128" s="274"/>
    </row>
    <row r="129" spans="2:11" s="1" customFormat="1" ht="15" customHeight="1">
      <c r="B129" s="272"/>
      <c r="C129" s="232" t="s">
        <v>842</v>
      </c>
      <c r="D129" s="232"/>
      <c r="E129" s="232"/>
      <c r="F129" s="252" t="s">
        <v>837</v>
      </c>
      <c r="G129" s="232"/>
      <c r="H129" s="232" t="s">
        <v>843</v>
      </c>
      <c r="I129" s="232" t="s">
        <v>833</v>
      </c>
      <c r="J129" s="232">
        <v>15</v>
      </c>
      <c r="K129" s="274"/>
    </row>
    <row r="130" spans="2:11" s="1" customFormat="1" ht="15" customHeight="1">
      <c r="B130" s="272"/>
      <c r="C130" s="254" t="s">
        <v>844</v>
      </c>
      <c r="D130" s="254"/>
      <c r="E130" s="254"/>
      <c r="F130" s="255" t="s">
        <v>837</v>
      </c>
      <c r="G130" s="254"/>
      <c r="H130" s="254" t="s">
        <v>845</v>
      </c>
      <c r="I130" s="254" t="s">
        <v>833</v>
      </c>
      <c r="J130" s="254">
        <v>15</v>
      </c>
      <c r="K130" s="274"/>
    </row>
    <row r="131" spans="2:11" s="1" customFormat="1" ht="15" customHeight="1">
      <c r="B131" s="272"/>
      <c r="C131" s="254" t="s">
        <v>846</v>
      </c>
      <c r="D131" s="254"/>
      <c r="E131" s="254"/>
      <c r="F131" s="255" t="s">
        <v>837</v>
      </c>
      <c r="G131" s="254"/>
      <c r="H131" s="254" t="s">
        <v>847</v>
      </c>
      <c r="I131" s="254" t="s">
        <v>833</v>
      </c>
      <c r="J131" s="254">
        <v>20</v>
      </c>
      <c r="K131" s="274"/>
    </row>
    <row r="132" spans="2:11" s="1" customFormat="1" ht="15" customHeight="1">
      <c r="B132" s="272"/>
      <c r="C132" s="254" t="s">
        <v>848</v>
      </c>
      <c r="D132" s="254"/>
      <c r="E132" s="254"/>
      <c r="F132" s="255" t="s">
        <v>837</v>
      </c>
      <c r="G132" s="254"/>
      <c r="H132" s="254" t="s">
        <v>849</v>
      </c>
      <c r="I132" s="254" t="s">
        <v>833</v>
      </c>
      <c r="J132" s="254">
        <v>20</v>
      </c>
      <c r="K132" s="274"/>
    </row>
    <row r="133" spans="2:11" s="1" customFormat="1" ht="15" customHeight="1">
      <c r="B133" s="272"/>
      <c r="C133" s="232" t="s">
        <v>836</v>
      </c>
      <c r="D133" s="232"/>
      <c r="E133" s="232"/>
      <c r="F133" s="252" t="s">
        <v>837</v>
      </c>
      <c r="G133" s="232"/>
      <c r="H133" s="232" t="s">
        <v>871</v>
      </c>
      <c r="I133" s="232" t="s">
        <v>833</v>
      </c>
      <c r="J133" s="232">
        <v>50</v>
      </c>
      <c r="K133" s="274"/>
    </row>
    <row r="134" spans="2:11" s="1" customFormat="1" ht="15" customHeight="1">
      <c r="B134" s="272"/>
      <c r="C134" s="232" t="s">
        <v>850</v>
      </c>
      <c r="D134" s="232"/>
      <c r="E134" s="232"/>
      <c r="F134" s="252" t="s">
        <v>837</v>
      </c>
      <c r="G134" s="232"/>
      <c r="H134" s="232" t="s">
        <v>871</v>
      </c>
      <c r="I134" s="232" t="s">
        <v>833</v>
      </c>
      <c r="J134" s="232">
        <v>50</v>
      </c>
      <c r="K134" s="274"/>
    </row>
    <row r="135" spans="2:11" s="1" customFormat="1" ht="15" customHeight="1">
      <c r="B135" s="272"/>
      <c r="C135" s="232" t="s">
        <v>856</v>
      </c>
      <c r="D135" s="232"/>
      <c r="E135" s="232"/>
      <c r="F135" s="252" t="s">
        <v>837</v>
      </c>
      <c r="G135" s="232"/>
      <c r="H135" s="232" t="s">
        <v>871</v>
      </c>
      <c r="I135" s="232" t="s">
        <v>833</v>
      </c>
      <c r="J135" s="232">
        <v>50</v>
      </c>
      <c r="K135" s="274"/>
    </row>
    <row r="136" spans="2:11" s="1" customFormat="1" ht="15" customHeight="1">
      <c r="B136" s="272"/>
      <c r="C136" s="232" t="s">
        <v>858</v>
      </c>
      <c r="D136" s="232"/>
      <c r="E136" s="232"/>
      <c r="F136" s="252" t="s">
        <v>837</v>
      </c>
      <c r="G136" s="232"/>
      <c r="H136" s="232" t="s">
        <v>871</v>
      </c>
      <c r="I136" s="232" t="s">
        <v>833</v>
      </c>
      <c r="J136" s="232">
        <v>50</v>
      </c>
      <c r="K136" s="274"/>
    </row>
    <row r="137" spans="2:11" s="1" customFormat="1" ht="15" customHeight="1">
      <c r="B137" s="272"/>
      <c r="C137" s="232" t="s">
        <v>859</v>
      </c>
      <c r="D137" s="232"/>
      <c r="E137" s="232"/>
      <c r="F137" s="252" t="s">
        <v>837</v>
      </c>
      <c r="G137" s="232"/>
      <c r="H137" s="232" t="s">
        <v>884</v>
      </c>
      <c r="I137" s="232" t="s">
        <v>833</v>
      </c>
      <c r="J137" s="232">
        <v>255</v>
      </c>
      <c r="K137" s="274"/>
    </row>
    <row r="138" spans="2:11" s="1" customFormat="1" ht="15" customHeight="1">
      <c r="B138" s="272"/>
      <c r="C138" s="232" t="s">
        <v>861</v>
      </c>
      <c r="D138" s="232"/>
      <c r="E138" s="232"/>
      <c r="F138" s="252" t="s">
        <v>831</v>
      </c>
      <c r="G138" s="232"/>
      <c r="H138" s="232" t="s">
        <v>885</v>
      </c>
      <c r="I138" s="232" t="s">
        <v>863</v>
      </c>
      <c r="J138" s="232"/>
      <c r="K138" s="274"/>
    </row>
    <row r="139" spans="2:11" s="1" customFormat="1" ht="15" customHeight="1">
      <c r="B139" s="272"/>
      <c r="C139" s="232" t="s">
        <v>864</v>
      </c>
      <c r="D139" s="232"/>
      <c r="E139" s="232"/>
      <c r="F139" s="252" t="s">
        <v>831</v>
      </c>
      <c r="G139" s="232"/>
      <c r="H139" s="232" t="s">
        <v>886</v>
      </c>
      <c r="I139" s="232" t="s">
        <v>866</v>
      </c>
      <c r="J139" s="232"/>
      <c r="K139" s="274"/>
    </row>
    <row r="140" spans="2:11" s="1" customFormat="1" ht="15" customHeight="1">
      <c r="B140" s="272"/>
      <c r="C140" s="232" t="s">
        <v>867</v>
      </c>
      <c r="D140" s="232"/>
      <c r="E140" s="232"/>
      <c r="F140" s="252" t="s">
        <v>831</v>
      </c>
      <c r="G140" s="232"/>
      <c r="H140" s="232" t="s">
        <v>867</v>
      </c>
      <c r="I140" s="232" t="s">
        <v>866</v>
      </c>
      <c r="J140" s="232"/>
      <c r="K140" s="274"/>
    </row>
    <row r="141" spans="2:11" s="1" customFormat="1" ht="15" customHeight="1">
      <c r="B141" s="272"/>
      <c r="C141" s="232" t="s">
        <v>39</v>
      </c>
      <c r="D141" s="232"/>
      <c r="E141" s="232"/>
      <c r="F141" s="252" t="s">
        <v>831</v>
      </c>
      <c r="G141" s="232"/>
      <c r="H141" s="232" t="s">
        <v>887</v>
      </c>
      <c r="I141" s="232" t="s">
        <v>866</v>
      </c>
      <c r="J141" s="232"/>
      <c r="K141" s="274"/>
    </row>
    <row r="142" spans="2:11" s="1" customFormat="1" ht="15" customHeight="1">
      <c r="B142" s="272"/>
      <c r="C142" s="232" t="s">
        <v>888</v>
      </c>
      <c r="D142" s="232"/>
      <c r="E142" s="232"/>
      <c r="F142" s="252" t="s">
        <v>831</v>
      </c>
      <c r="G142" s="232"/>
      <c r="H142" s="232" t="s">
        <v>889</v>
      </c>
      <c r="I142" s="232" t="s">
        <v>866</v>
      </c>
      <c r="J142" s="232"/>
      <c r="K142" s="274"/>
    </row>
    <row r="143" spans="2:11" s="1" customFormat="1" ht="15" customHeight="1">
      <c r="B143" s="275"/>
      <c r="C143" s="276"/>
      <c r="D143" s="276"/>
      <c r="E143" s="276"/>
      <c r="F143" s="276"/>
      <c r="G143" s="276"/>
      <c r="H143" s="276"/>
      <c r="I143" s="276"/>
      <c r="J143" s="276"/>
      <c r="K143" s="277"/>
    </row>
    <row r="144" spans="2:11" s="1" customFormat="1" ht="18.75" customHeight="1">
      <c r="B144" s="229"/>
      <c r="C144" s="229"/>
      <c r="D144" s="229"/>
      <c r="E144" s="229"/>
      <c r="F144" s="264"/>
      <c r="G144" s="229"/>
      <c r="H144" s="229"/>
      <c r="I144" s="229"/>
      <c r="J144" s="229"/>
      <c r="K144" s="229"/>
    </row>
    <row r="145" spans="2:11" s="1" customFormat="1" ht="18.75" customHeight="1"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</row>
    <row r="146" spans="2:11" s="1" customFormat="1" ht="7.5" customHeight="1">
      <c r="B146" s="240"/>
      <c r="C146" s="241"/>
      <c r="D146" s="241"/>
      <c r="E146" s="241"/>
      <c r="F146" s="241"/>
      <c r="G146" s="241"/>
      <c r="H146" s="241"/>
      <c r="I146" s="241"/>
      <c r="J146" s="241"/>
      <c r="K146" s="242"/>
    </row>
    <row r="147" spans="2:11" s="1" customFormat="1" ht="45" customHeight="1">
      <c r="B147" s="243"/>
      <c r="C147" s="348" t="s">
        <v>890</v>
      </c>
      <c r="D147" s="348"/>
      <c r="E147" s="348"/>
      <c r="F147" s="348"/>
      <c r="G147" s="348"/>
      <c r="H147" s="348"/>
      <c r="I147" s="348"/>
      <c r="J147" s="348"/>
      <c r="K147" s="244"/>
    </row>
    <row r="148" spans="2:11" s="1" customFormat="1" ht="17.25" customHeight="1">
      <c r="B148" s="243"/>
      <c r="C148" s="245" t="s">
        <v>825</v>
      </c>
      <c r="D148" s="245"/>
      <c r="E148" s="245"/>
      <c r="F148" s="245" t="s">
        <v>826</v>
      </c>
      <c r="G148" s="246"/>
      <c r="H148" s="245" t="s">
        <v>55</v>
      </c>
      <c r="I148" s="245" t="s">
        <v>58</v>
      </c>
      <c r="J148" s="245" t="s">
        <v>827</v>
      </c>
      <c r="K148" s="244"/>
    </row>
    <row r="149" spans="2:11" s="1" customFormat="1" ht="17.25" customHeight="1">
      <c r="B149" s="243"/>
      <c r="C149" s="247" t="s">
        <v>828</v>
      </c>
      <c r="D149" s="247"/>
      <c r="E149" s="247"/>
      <c r="F149" s="248" t="s">
        <v>829</v>
      </c>
      <c r="G149" s="249"/>
      <c r="H149" s="247"/>
      <c r="I149" s="247"/>
      <c r="J149" s="247" t="s">
        <v>830</v>
      </c>
      <c r="K149" s="244"/>
    </row>
    <row r="150" spans="2:11" s="1" customFormat="1" ht="5.25" customHeight="1">
      <c r="B150" s="253"/>
      <c r="C150" s="250"/>
      <c r="D150" s="250"/>
      <c r="E150" s="250"/>
      <c r="F150" s="250"/>
      <c r="G150" s="251"/>
      <c r="H150" s="250"/>
      <c r="I150" s="250"/>
      <c r="J150" s="250"/>
      <c r="K150" s="274"/>
    </row>
    <row r="151" spans="2:11" s="1" customFormat="1" ht="15" customHeight="1">
      <c r="B151" s="253"/>
      <c r="C151" s="278" t="s">
        <v>834</v>
      </c>
      <c r="D151" s="232"/>
      <c r="E151" s="232"/>
      <c r="F151" s="279" t="s">
        <v>831</v>
      </c>
      <c r="G151" s="232"/>
      <c r="H151" s="278" t="s">
        <v>871</v>
      </c>
      <c r="I151" s="278" t="s">
        <v>833</v>
      </c>
      <c r="J151" s="278">
        <v>120</v>
      </c>
      <c r="K151" s="274"/>
    </row>
    <row r="152" spans="2:11" s="1" customFormat="1" ht="15" customHeight="1">
      <c r="B152" s="253"/>
      <c r="C152" s="278" t="s">
        <v>880</v>
      </c>
      <c r="D152" s="232"/>
      <c r="E152" s="232"/>
      <c r="F152" s="279" t="s">
        <v>831</v>
      </c>
      <c r="G152" s="232"/>
      <c r="H152" s="278" t="s">
        <v>891</v>
      </c>
      <c r="I152" s="278" t="s">
        <v>833</v>
      </c>
      <c r="J152" s="278" t="s">
        <v>882</v>
      </c>
      <c r="K152" s="274"/>
    </row>
    <row r="153" spans="2:11" s="1" customFormat="1" ht="15" customHeight="1">
      <c r="B153" s="253"/>
      <c r="C153" s="278" t="s">
        <v>779</v>
      </c>
      <c r="D153" s="232"/>
      <c r="E153" s="232"/>
      <c r="F153" s="279" t="s">
        <v>831</v>
      </c>
      <c r="G153" s="232"/>
      <c r="H153" s="278" t="s">
        <v>892</v>
      </c>
      <c r="I153" s="278" t="s">
        <v>833</v>
      </c>
      <c r="J153" s="278" t="s">
        <v>882</v>
      </c>
      <c r="K153" s="274"/>
    </row>
    <row r="154" spans="2:11" s="1" customFormat="1" ht="15" customHeight="1">
      <c r="B154" s="253"/>
      <c r="C154" s="278" t="s">
        <v>836</v>
      </c>
      <c r="D154" s="232"/>
      <c r="E154" s="232"/>
      <c r="F154" s="279" t="s">
        <v>837</v>
      </c>
      <c r="G154" s="232"/>
      <c r="H154" s="278" t="s">
        <v>871</v>
      </c>
      <c r="I154" s="278" t="s">
        <v>833</v>
      </c>
      <c r="J154" s="278">
        <v>50</v>
      </c>
      <c r="K154" s="274"/>
    </row>
    <row r="155" spans="2:11" s="1" customFormat="1" ht="15" customHeight="1">
      <c r="B155" s="253"/>
      <c r="C155" s="278" t="s">
        <v>839</v>
      </c>
      <c r="D155" s="232"/>
      <c r="E155" s="232"/>
      <c r="F155" s="279" t="s">
        <v>831</v>
      </c>
      <c r="G155" s="232"/>
      <c r="H155" s="278" t="s">
        <v>871</v>
      </c>
      <c r="I155" s="278" t="s">
        <v>841</v>
      </c>
      <c r="J155" s="278"/>
      <c r="K155" s="274"/>
    </row>
    <row r="156" spans="2:11" s="1" customFormat="1" ht="15" customHeight="1">
      <c r="B156" s="253"/>
      <c r="C156" s="278" t="s">
        <v>850</v>
      </c>
      <c r="D156" s="232"/>
      <c r="E156" s="232"/>
      <c r="F156" s="279" t="s">
        <v>837</v>
      </c>
      <c r="G156" s="232"/>
      <c r="H156" s="278" t="s">
        <v>871</v>
      </c>
      <c r="I156" s="278" t="s">
        <v>833</v>
      </c>
      <c r="J156" s="278">
        <v>50</v>
      </c>
      <c r="K156" s="274"/>
    </row>
    <row r="157" spans="2:11" s="1" customFormat="1" ht="15" customHeight="1">
      <c r="B157" s="253"/>
      <c r="C157" s="278" t="s">
        <v>858</v>
      </c>
      <c r="D157" s="232"/>
      <c r="E157" s="232"/>
      <c r="F157" s="279" t="s">
        <v>837</v>
      </c>
      <c r="G157" s="232"/>
      <c r="H157" s="278" t="s">
        <v>871</v>
      </c>
      <c r="I157" s="278" t="s">
        <v>833</v>
      </c>
      <c r="J157" s="278">
        <v>50</v>
      </c>
      <c r="K157" s="274"/>
    </row>
    <row r="158" spans="2:11" s="1" customFormat="1" ht="15" customHeight="1">
      <c r="B158" s="253"/>
      <c r="C158" s="278" t="s">
        <v>856</v>
      </c>
      <c r="D158" s="232"/>
      <c r="E158" s="232"/>
      <c r="F158" s="279" t="s">
        <v>837</v>
      </c>
      <c r="G158" s="232"/>
      <c r="H158" s="278" t="s">
        <v>871</v>
      </c>
      <c r="I158" s="278" t="s">
        <v>833</v>
      </c>
      <c r="J158" s="278">
        <v>50</v>
      </c>
      <c r="K158" s="274"/>
    </row>
    <row r="159" spans="2:11" s="1" customFormat="1" ht="15" customHeight="1">
      <c r="B159" s="253"/>
      <c r="C159" s="278" t="s">
        <v>99</v>
      </c>
      <c r="D159" s="232"/>
      <c r="E159" s="232"/>
      <c r="F159" s="279" t="s">
        <v>831</v>
      </c>
      <c r="G159" s="232"/>
      <c r="H159" s="278" t="s">
        <v>893</v>
      </c>
      <c r="I159" s="278" t="s">
        <v>833</v>
      </c>
      <c r="J159" s="278" t="s">
        <v>894</v>
      </c>
      <c r="K159" s="274"/>
    </row>
    <row r="160" spans="2:11" s="1" customFormat="1" ht="15" customHeight="1">
      <c r="B160" s="253"/>
      <c r="C160" s="278" t="s">
        <v>895</v>
      </c>
      <c r="D160" s="232"/>
      <c r="E160" s="232"/>
      <c r="F160" s="279" t="s">
        <v>831</v>
      </c>
      <c r="G160" s="232"/>
      <c r="H160" s="278" t="s">
        <v>896</v>
      </c>
      <c r="I160" s="278" t="s">
        <v>866</v>
      </c>
      <c r="J160" s="278"/>
      <c r="K160" s="274"/>
    </row>
    <row r="161" spans="2:11" s="1" customFormat="1" ht="15" customHeight="1">
      <c r="B161" s="280"/>
      <c r="C161" s="262"/>
      <c r="D161" s="262"/>
      <c r="E161" s="262"/>
      <c r="F161" s="262"/>
      <c r="G161" s="262"/>
      <c r="H161" s="262"/>
      <c r="I161" s="262"/>
      <c r="J161" s="262"/>
      <c r="K161" s="281"/>
    </row>
    <row r="162" spans="2:11" s="1" customFormat="1" ht="18.75" customHeight="1">
      <c r="B162" s="229"/>
      <c r="C162" s="232"/>
      <c r="D162" s="232"/>
      <c r="E162" s="232"/>
      <c r="F162" s="252"/>
      <c r="G162" s="232"/>
      <c r="H162" s="232"/>
      <c r="I162" s="232"/>
      <c r="J162" s="232"/>
      <c r="K162" s="229"/>
    </row>
    <row r="163" spans="2:11" s="1" customFormat="1" ht="18.75" customHeight="1">
      <c r="B163" s="239"/>
      <c r="C163" s="239"/>
      <c r="D163" s="239"/>
      <c r="E163" s="239"/>
      <c r="F163" s="239"/>
      <c r="G163" s="239"/>
      <c r="H163" s="239"/>
      <c r="I163" s="239"/>
      <c r="J163" s="239"/>
      <c r="K163" s="239"/>
    </row>
    <row r="164" spans="2:11" s="1" customFormat="1" ht="7.5" customHeight="1">
      <c r="B164" s="221"/>
      <c r="C164" s="222"/>
      <c r="D164" s="222"/>
      <c r="E164" s="222"/>
      <c r="F164" s="222"/>
      <c r="G164" s="222"/>
      <c r="H164" s="222"/>
      <c r="I164" s="222"/>
      <c r="J164" s="222"/>
      <c r="K164" s="223"/>
    </row>
    <row r="165" spans="2:11" s="1" customFormat="1" ht="45" customHeight="1">
      <c r="B165" s="224"/>
      <c r="C165" s="349" t="s">
        <v>897</v>
      </c>
      <c r="D165" s="349"/>
      <c r="E165" s="349"/>
      <c r="F165" s="349"/>
      <c r="G165" s="349"/>
      <c r="H165" s="349"/>
      <c r="I165" s="349"/>
      <c r="J165" s="349"/>
      <c r="K165" s="225"/>
    </row>
    <row r="166" spans="2:11" s="1" customFormat="1" ht="17.25" customHeight="1">
      <c r="B166" s="224"/>
      <c r="C166" s="245" t="s">
        <v>825</v>
      </c>
      <c r="D166" s="245"/>
      <c r="E166" s="245"/>
      <c r="F166" s="245" t="s">
        <v>826</v>
      </c>
      <c r="G166" s="282"/>
      <c r="H166" s="283" t="s">
        <v>55</v>
      </c>
      <c r="I166" s="283" t="s">
        <v>58</v>
      </c>
      <c r="J166" s="245" t="s">
        <v>827</v>
      </c>
      <c r="K166" s="225"/>
    </row>
    <row r="167" spans="2:11" s="1" customFormat="1" ht="17.25" customHeight="1">
      <c r="B167" s="226"/>
      <c r="C167" s="247" t="s">
        <v>828</v>
      </c>
      <c r="D167" s="247"/>
      <c r="E167" s="247"/>
      <c r="F167" s="248" t="s">
        <v>829</v>
      </c>
      <c r="G167" s="284"/>
      <c r="H167" s="285"/>
      <c r="I167" s="285"/>
      <c r="J167" s="247" t="s">
        <v>830</v>
      </c>
      <c r="K167" s="227"/>
    </row>
    <row r="168" spans="2:11" s="1" customFormat="1" ht="5.25" customHeight="1">
      <c r="B168" s="253"/>
      <c r="C168" s="250"/>
      <c r="D168" s="250"/>
      <c r="E168" s="250"/>
      <c r="F168" s="250"/>
      <c r="G168" s="251"/>
      <c r="H168" s="250"/>
      <c r="I168" s="250"/>
      <c r="J168" s="250"/>
      <c r="K168" s="274"/>
    </row>
    <row r="169" spans="2:11" s="1" customFormat="1" ht="15" customHeight="1">
      <c r="B169" s="253"/>
      <c r="C169" s="232" t="s">
        <v>834</v>
      </c>
      <c r="D169" s="232"/>
      <c r="E169" s="232"/>
      <c r="F169" s="252" t="s">
        <v>831</v>
      </c>
      <c r="G169" s="232"/>
      <c r="H169" s="232" t="s">
        <v>871</v>
      </c>
      <c r="I169" s="232" t="s">
        <v>833</v>
      </c>
      <c r="J169" s="232">
        <v>120</v>
      </c>
      <c r="K169" s="274"/>
    </row>
    <row r="170" spans="2:11" s="1" customFormat="1" ht="15" customHeight="1">
      <c r="B170" s="253"/>
      <c r="C170" s="232" t="s">
        <v>880</v>
      </c>
      <c r="D170" s="232"/>
      <c r="E170" s="232"/>
      <c r="F170" s="252" t="s">
        <v>831</v>
      </c>
      <c r="G170" s="232"/>
      <c r="H170" s="232" t="s">
        <v>881</v>
      </c>
      <c r="I170" s="232" t="s">
        <v>833</v>
      </c>
      <c r="J170" s="232" t="s">
        <v>882</v>
      </c>
      <c r="K170" s="274"/>
    </row>
    <row r="171" spans="2:11" s="1" customFormat="1" ht="15" customHeight="1">
      <c r="B171" s="253"/>
      <c r="C171" s="232" t="s">
        <v>779</v>
      </c>
      <c r="D171" s="232"/>
      <c r="E171" s="232"/>
      <c r="F171" s="252" t="s">
        <v>831</v>
      </c>
      <c r="G171" s="232"/>
      <c r="H171" s="232" t="s">
        <v>898</v>
      </c>
      <c r="I171" s="232" t="s">
        <v>833</v>
      </c>
      <c r="J171" s="232" t="s">
        <v>882</v>
      </c>
      <c r="K171" s="274"/>
    </row>
    <row r="172" spans="2:11" s="1" customFormat="1" ht="15" customHeight="1">
      <c r="B172" s="253"/>
      <c r="C172" s="232" t="s">
        <v>836</v>
      </c>
      <c r="D172" s="232"/>
      <c r="E172" s="232"/>
      <c r="F172" s="252" t="s">
        <v>837</v>
      </c>
      <c r="G172" s="232"/>
      <c r="H172" s="232" t="s">
        <v>898</v>
      </c>
      <c r="I172" s="232" t="s">
        <v>833</v>
      </c>
      <c r="J172" s="232">
        <v>50</v>
      </c>
      <c r="K172" s="274"/>
    </row>
    <row r="173" spans="2:11" s="1" customFormat="1" ht="15" customHeight="1">
      <c r="B173" s="253"/>
      <c r="C173" s="232" t="s">
        <v>839</v>
      </c>
      <c r="D173" s="232"/>
      <c r="E173" s="232"/>
      <c r="F173" s="252" t="s">
        <v>831</v>
      </c>
      <c r="G173" s="232"/>
      <c r="H173" s="232" t="s">
        <v>898</v>
      </c>
      <c r="I173" s="232" t="s">
        <v>841</v>
      </c>
      <c r="J173" s="232"/>
      <c r="K173" s="274"/>
    </row>
    <row r="174" spans="2:11" s="1" customFormat="1" ht="15" customHeight="1">
      <c r="B174" s="253"/>
      <c r="C174" s="232" t="s">
        <v>850</v>
      </c>
      <c r="D174" s="232"/>
      <c r="E174" s="232"/>
      <c r="F174" s="252" t="s">
        <v>837</v>
      </c>
      <c r="G174" s="232"/>
      <c r="H174" s="232" t="s">
        <v>898</v>
      </c>
      <c r="I174" s="232" t="s">
        <v>833</v>
      </c>
      <c r="J174" s="232">
        <v>50</v>
      </c>
      <c r="K174" s="274"/>
    </row>
    <row r="175" spans="2:11" s="1" customFormat="1" ht="15" customHeight="1">
      <c r="B175" s="253"/>
      <c r="C175" s="232" t="s">
        <v>858</v>
      </c>
      <c r="D175" s="232"/>
      <c r="E175" s="232"/>
      <c r="F175" s="252" t="s">
        <v>837</v>
      </c>
      <c r="G175" s="232"/>
      <c r="H175" s="232" t="s">
        <v>898</v>
      </c>
      <c r="I175" s="232" t="s">
        <v>833</v>
      </c>
      <c r="J175" s="232">
        <v>50</v>
      </c>
      <c r="K175" s="274"/>
    </row>
    <row r="176" spans="2:11" s="1" customFormat="1" ht="15" customHeight="1">
      <c r="B176" s="253"/>
      <c r="C176" s="232" t="s">
        <v>856</v>
      </c>
      <c r="D176" s="232"/>
      <c r="E176" s="232"/>
      <c r="F176" s="252" t="s">
        <v>837</v>
      </c>
      <c r="G176" s="232"/>
      <c r="H176" s="232" t="s">
        <v>898</v>
      </c>
      <c r="I176" s="232" t="s">
        <v>833</v>
      </c>
      <c r="J176" s="232">
        <v>50</v>
      </c>
      <c r="K176" s="274"/>
    </row>
    <row r="177" spans="2:11" s="1" customFormat="1" ht="15" customHeight="1">
      <c r="B177" s="253"/>
      <c r="C177" s="232" t="s">
        <v>113</v>
      </c>
      <c r="D177" s="232"/>
      <c r="E177" s="232"/>
      <c r="F177" s="252" t="s">
        <v>831</v>
      </c>
      <c r="G177" s="232"/>
      <c r="H177" s="232" t="s">
        <v>899</v>
      </c>
      <c r="I177" s="232" t="s">
        <v>900</v>
      </c>
      <c r="J177" s="232"/>
      <c r="K177" s="274"/>
    </row>
    <row r="178" spans="2:11" s="1" customFormat="1" ht="15" customHeight="1">
      <c r="B178" s="253"/>
      <c r="C178" s="232" t="s">
        <v>58</v>
      </c>
      <c r="D178" s="232"/>
      <c r="E178" s="232"/>
      <c r="F178" s="252" t="s">
        <v>831</v>
      </c>
      <c r="G178" s="232"/>
      <c r="H178" s="232" t="s">
        <v>901</v>
      </c>
      <c r="I178" s="232" t="s">
        <v>902</v>
      </c>
      <c r="J178" s="232">
        <v>1</v>
      </c>
      <c r="K178" s="274"/>
    </row>
    <row r="179" spans="2:11" s="1" customFormat="1" ht="15" customHeight="1">
      <c r="B179" s="253"/>
      <c r="C179" s="232" t="s">
        <v>54</v>
      </c>
      <c r="D179" s="232"/>
      <c r="E179" s="232"/>
      <c r="F179" s="252" t="s">
        <v>831</v>
      </c>
      <c r="G179" s="232"/>
      <c r="H179" s="232" t="s">
        <v>903</v>
      </c>
      <c r="I179" s="232" t="s">
        <v>833</v>
      </c>
      <c r="J179" s="232">
        <v>20</v>
      </c>
      <c r="K179" s="274"/>
    </row>
    <row r="180" spans="2:11" s="1" customFormat="1" ht="15" customHeight="1">
      <c r="B180" s="253"/>
      <c r="C180" s="232" t="s">
        <v>55</v>
      </c>
      <c r="D180" s="232"/>
      <c r="E180" s="232"/>
      <c r="F180" s="252" t="s">
        <v>831</v>
      </c>
      <c r="G180" s="232"/>
      <c r="H180" s="232" t="s">
        <v>904</v>
      </c>
      <c r="I180" s="232" t="s">
        <v>833</v>
      </c>
      <c r="J180" s="232">
        <v>255</v>
      </c>
      <c r="K180" s="274"/>
    </row>
    <row r="181" spans="2:11" s="1" customFormat="1" ht="15" customHeight="1">
      <c r="B181" s="253"/>
      <c r="C181" s="232" t="s">
        <v>114</v>
      </c>
      <c r="D181" s="232"/>
      <c r="E181" s="232"/>
      <c r="F181" s="252" t="s">
        <v>831</v>
      </c>
      <c r="G181" s="232"/>
      <c r="H181" s="232" t="s">
        <v>795</v>
      </c>
      <c r="I181" s="232" t="s">
        <v>833</v>
      </c>
      <c r="J181" s="232">
        <v>10</v>
      </c>
      <c r="K181" s="274"/>
    </row>
    <row r="182" spans="2:11" s="1" customFormat="1" ht="15" customHeight="1">
      <c r="B182" s="253"/>
      <c r="C182" s="232" t="s">
        <v>115</v>
      </c>
      <c r="D182" s="232"/>
      <c r="E182" s="232"/>
      <c r="F182" s="252" t="s">
        <v>831</v>
      </c>
      <c r="G182" s="232"/>
      <c r="H182" s="232" t="s">
        <v>905</v>
      </c>
      <c r="I182" s="232" t="s">
        <v>866</v>
      </c>
      <c r="J182" s="232"/>
      <c r="K182" s="274"/>
    </row>
    <row r="183" spans="2:11" s="1" customFormat="1" ht="15" customHeight="1">
      <c r="B183" s="253"/>
      <c r="C183" s="232" t="s">
        <v>906</v>
      </c>
      <c r="D183" s="232"/>
      <c r="E183" s="232"/>
      <c r="F183" s="252" t="s">
        <v>831</v>
      </c>
      <c r="G183" s="232"/>
      <c r="H183" s="232" t="s">
        <v>907</v>
      </c>
      <c r="I183" s="232" t="s">
        <v>866</v>
      </c>
      <c r="J183" s="232"/>
      <c r="K183" s="274"/>
    </row>
    <row r="184" spans="2:11" s="1" customFormat="1" ht="15" customHeight="1">
      <c r="B184" s="253"/>
      <c r="C184" s="232" t="s">
        <v>895</v>
      </c>
      <c r="D184" s="232"/>
      <c r="E184" s="232"/>
      <c r="F184" s="252" t="s">
        <v>831</v>
      </c>
      <c r="G184" s="232"/>
      <c r="H184" s="232" t="s">
        <v>908</v>
      </c>
      <c r="I184" s="232" t="s">
        <v>866</v>
      </c>
      <c r="J184" s="232"/>
      <c r="K184" s="274"/>
    </row>
    <row r="185" spans="2:11" s="1" customFormat="1" ht="15" customHeight="1">
      <c r="B185" s="253"/>
      <c r="C185" s="232" t="s">
        <v>117</v>
      </c>
      <c r="D185" s="232"/>
      <c r="E185" s="232"/>
      <c r="F185" s="252" t="s">
        <v>837</v>
      </c>
      <c r="G185" s="232"/>
      <c r="H185" s="232" t="s">
        <v>909</v>
      </c>
      <c r="I185" s="232" t="s">
        <v>833</v>
      </c>
      <c r="J185" s="232">
        <v>50</v>
      </c>
      <c r="K185" s="274"/>
    </row>
    <row r="186" spans="2:11" s="1" customFormat="1" ht="15" customHeight="1">
      <c r="B186" s="253"/>
      <c r="C186" s="232" t="s">
        <v>910</v>
      </c>
      <c r="D186" s="232"/>
      <c r="E186" s="232"/>
      <c r="F186" s="252" t="s">
        <v>837</v>
      </c>
      <c r="G186" s="232"/>
      <c r="H186" s="232" t="s">
        <v>911</v>
      </c>
      <c r="I186" s="232" t="s">
        <v>912</v>
      </c>
      <c r="J186" s="232"/>
      <c r="K186" s="274"/>
    </row>
    <row r="187" spans="2:11" s="1" customFormat="1" ht="15" customHeight="1">
      <c r="B187" s="253"/>
      <c r="C187" s="232" t="s">
        <v>913</v>
      </c>
      <c r="D187" s="232"/>
      <c r="E187" s="232"/>
      <c r="F187" s="252" t="s">
        <v>837</v>
      </c>
      <c r="G187" s="232"/>
      <c r="H187" s="232" t="s">
        <v>914</v>
      </c>
      <c r="I187" s="232" t="s">
        <v>912</v>
      </c>
      <c r="J187" s="232"/>
      <c r="K187" s="274"/>
    </row>
    <row r="188" spans="2:11" s="1" customFormat="1" ht="15" customHeight="1">
      <c r="B188" s="253"/>
      <c r="C188" s="232" t="s">
        <v>915</v>
      </c>
      <c r="D188" s="232"/>
      <c r="E188" s="232"/>
      <c r="F188" s="252" t="s">
        <v>837</v>
      </c>
      <c r="G188" s="232"/>
      <c r="H188" s="232" t="s">
        <v>916</v>
      </c>
      <c r="I188" s="232" t="s">
        <v>912</v>
      </c>
      <c r="J188" s="232"/>
      <c r="K188" s="274"/>
    </row>
    <row r="189" spans="2:11" s="1" customFormat="1" ht="15" customHeight="1">
      <c r="B189" s="253"/>
      <c r="C189" s="286" t="s">
        <v>917</v>
      </c>
      <c r="D189" s="232"/>
      <c r="E189" s="232"/>
      <c r="F189" s="252" t="s">
        <v>837</v>
      </c>
      <c r="G189" s="232"/>
      <c r="H189" s="232" t="s">
        <v>918</v>
      </c>
      <c r="I189" s="232" t="s">
        <v>919</v>
      </c>
      <c r="J189" s="287" t="s">
        <v>920</v>
      </c>
      <c r="K189" s="274"/>
    </row>
    <row r="190" spans="2:11" s="1" customFormat="1" ht="15" customHeight="1">
      <c r="B190" s="253"/>
      <c r="C190" s="238" t="s">
        <v>43</v>
      </c>
      <c r="D190" s="232"/>
      <c r="E190" s="232"/>
      <c r="F190" s="252" t="s">
        <v>831</v>
      </c>
      <c r="G190" s="232"/>
      <c r="H190" s="229" t="s">
        <v>921</v>
      </c>
      <c r="I190" s="232" t="s">
        <v>922</v>
      </c>
      <c r="J190" s="232"/>
      <c r="K190" s="274"/>
    </row>
    <row r="191" spans="2:11" s="1" customFormat="1" ht="15" customHeight="1">
      <c r="B191" s="253"/>
      <c r="C191" s="238" t="s">
        <v>923</v>
      </c>
      <c r="D191" s="232"/>
      <c r="E191" s="232"/>
      <c r="F191" s="252" t="s">
        <v>831</v>
      </c>
      <c r="G191" s="232"/>
      <c r="H191" s="232" t="s">
        <v>924</v>
      </c>
      <c r="I191" s="232" t="s">
        <v>866</v>
      </c>
      <c r="J191" s="232"/>
      <c r="K191" s="274"/>
    </row>
    <row r="192" spans="2:11" s="1" customFormat="1" ht="15" customHeight="1">
      <c r="B192" s="253"/>
      <c r="C192" s="238" t="s">
        <v>925</v>
      </c>
      <c r="D192" s="232"/>
      <c r="E192" s="232"/>
      <c r="F192" s="252" t="s">
        <v>831</v>
      </c>
      <c r="G192" s="232"/>
      <c r="H192" s="232" t="s">
        <v>926</v>
      </c>
      <c r="I192" s="232" t="s">
        <v>866</v>
      </c>
      <c r="J192" s="232"/>
      <c r="K192" s="274"/>
    </row>
    <row r="193" spans="2:11" s="1" customFormat="1" ht="15" customHeight="1">
      <c r="B193" s="253"/>
      <c r="C193" s="238" t="s">
        <v>927</v>
      </c>
      <c r="D193" s="232"/>
      <c r="E193" s="232"/>
      <c r="F193" s="252" t="s">
        <v>837</v>
      </c>
      <c r="G193" s="232"/>
      <c r="H193" s="232" t="s">
        <v>928</v>
      </c>
      <c r="I193" s="232" t="s">
        <v>866</v>
      </c>
      <c r="J193" s="232"/>
      <c r="K193" s="274"/>
    </row>
    <row r="194" spans="2:11" s="1" customFormat="1" ht="15" customHeight="1">
      <c r="B194" s="280"/>
      <c r="C194" s="288"/>
      <c r="D194" s="262"/>
      <c r="E194" s="262"/>
      <c r="F194" s="262"/>
      <c r="G194" s="262"/>
      <c r="H194" s="262"/>
      <c r="I194" s="262"/>
      <c r="J194" s="262"/>
      <c r="K194" s="281"/>
    </row>
    <row r="195" spans="2:11" s="1" customFormat="1" ht="18.75" customHeight="1">
      <c r="B195" s="229"/>
      <c r="C195" s="232"/>
      <c r="D195" s="232"/>
      <c r="E195" s="232"/>
      <c r="F195" s="252"/>
      <c r="G195" s="232"/>
      <c r="H195" s="232"/>
      <c r="I195" s="232"/>
      <c r="J195" s="232"/>
      <c r="K195" s="229"/>
    </row>
    <row r="196" spans="2:11" s="1" customFormat="1" ht="18.75" customHeight="1">
      <c r="B196" s="229"/>
      <c r="C196" s="232"/>
      <c r="D196" s="232"/>
      <c r="E196" s="232"/>
      <c r="F196" s="252"/>
      <c r="G196" s="232"/>
      <c r="H196" s="232"/>
      <c r="I196" s="232"/>
      <c r="J196" s="232"/>
      <c r="K196" s="229"/>
    </row>
    <row r="197" spans="2:11" s="1" customFormat="1" ht="18.75" customHeight="1">
      <c r="B197" s="239"/>
      <c r="C197" s="239"/>
      <c r="D197" s="239"/>
      <c r="E197" s="239"/>
      <c r="F197" s="239"/>
      <c r="G197" s="239"/>
      <c r="H197" s="239"/>
      <c r="I197" s="239"/>
      <c r="J197" s="239"/>
      <c r="K197" s="239"/>
    </row>
    <row r="198" spans="2:11" s="1" customFormat="1" ht="13.5">
      <c r="B198" s="221"/>
      <c r="C198" s="222"/>
      <c r="D198" s="222"/>
      <c r="E198" s="222"/>
      <c r="F198" s="222"/>
      <c r="G198" s="222"/>
      <c r="H198" s="222"/>
      <c r="I198" s="222"/>
      <c r="J198" s="222"/>
      <c r="K198" s="223"/>
    </row>
    <row r="199" spans="2:11" s="1" customFormat="1" ht="21">
      <c r="B199" s="224"/>
      <c r="C199" s="349" t="s">
        <v>929</v>
      </c>
      <c r="D199" s="349"/>
      <c r="E199" s="349"/>
      <c r="F199" s="349"/>
      <c r="G199" s="349"/>
      <c r="H199" s="349"/>
      <c r="I199" s="349"/>
      <c r="J199" s="349"/>
      <c r="K199" s="225"/>
    </row>
    <row r="200" spans="2:11" s="1" customFormat="1" ht="25.5" customHeight="1">
      <c r="B200" s="224"/>
      <c r="C200" s="289" t="s">
        <v>930</v>
      </c>
      <c r="D200" s="289"/>
      <c r="E200" s="289"/>
      <c r="F200" s="289" t="s">
        <v>931</v>
      </c>
      <c r="G200" s="290"/>
      <c r="H200" s="350" t="s">
        <v>932</v>
      </c>
      <c r="I200" s="350"/>
      <c r="J200" s="350"/>
      <c r="K200" s="225"/>
    </row>
    <row r="201" spans="2:11" s="1" customFormat="1" ht="5.25" customHeight="1">
      <c r="B201" s="253"/>
      <c r="C201" s="250"/>
      <c r="D201" s="250"/>
      <c r="E201" s="250"/>
      <c r="F201" s="250"/>
      <c r="G201" s="232"/>
      <c r="H201" s="250"/>
      <c r="I201" s="250"/>
      <c r="J201" s="250"/>
      <c r="K201" s="274"/>
    </row>
    <row r="202" spans="2:11" s="1" customFormat="1" ht="15" customHeight="1">
      <c r="B202" s="253"/>
      <c r="C202" s="232" t="s">
        <v>922</v>
      </c>
      <c r="D202" s="232"/>
      <c r="E202" s="232"/>
      <c r="F202" s="252" t="s">
        <v>44</v>
      </c>
      <c r="G202" s="232"/>
      <c r="H202" s="351" t="s">
        <v>933</v>
      </c>
      <c r="I202" s="351"/>
      <c r="J202" s="351"/>
      <c r="K202" s="274"/>
    </row>
    <row r="203" spans="2:11" s="1" customFormat="1" ht="15" customHeight="1">
      <c r="B203" s="253"/>
      <c r="C203" s="259"/>
      <c r="D203" s="232"/>
      <c r="E203" s="232"/>
      <c r="F203" s="252" t="s">
        <v>45</v>
      </c>
      <c r="G203" s="232"/>
      <c r="H203" s="351" t="s">
        <v>934</v>
      </c>
      <c r="I203" s="351"/>
      <c r="J203" s="351"/>
      <c r="K203" s="274"/>
    </row>
    <row r="204" spans="2:11" s="1" customFormat="1" ht="15" customHeight="1">
      <c r="B204" s="253"/>
      <c r="C204" s="259"/>
      <c r="D204" s="232"/>
      <c r="E204" s="232"/>
      <c r="F204" s="252" t="s">
        <v>48</v>
      </c>
      <c r="G204" s="232"/>
      <c r="H204" s="351" t="s">
        <v>935</v>
      </c>
      <c r="I204" s="351"/>
      <c r="J204" s="351"/>
      <c r="K204" s="274"/>
    </row>
    <row r="205" spans="2:11" s="1" customFormat="1" ht="15" customHeight="1">
      <c r="B205" s="253"/>
      <c r="C205" s="232"/>
      <c r="D205" s="232"/>
      <c r="E205" s="232"/>
      <c r="F205" s="252" t="s">
        <v>46</v>
      </c>
      <c r="G205" s="232"/>
      <c r="H205" s="351" t="s">
        <v>936</v>
      </c>
      <c r="I205" s="351"/>
      <c r="J205" s="351"/>
      <c r="K205" s="274"/>
    </row>
    <row r="206" spans="2:11" s="1" customFormat="1" ht="15" customHeight="1">
      <c r="B206" s="253"/>
      <c r="C206" s="232"/>
      <c r="D206" s="232"/>
      <c r="E206" s="232"/>
      <c r="F206" s="252" t="s">
        <v>47</v>
      </c>
      <c r="G206" s="232"/>
      <c r="H206" s="351" t="s">
        <v>937</v>
      </c>
      <c r="I206" s="351"/>
      <c r="J206" s="351"/>
      <c r="K206" s="274"/>
    </row>
    <row r="207" spans="2:11" s="1" customFormat="1" ht="15" customHeight="1">
      <c r="B207" s="253"/>
      <c r="C207" s="232"/>
      <c r="D207" s="232"/>
      <c r="E207" s="232"/>
      <c r="F207" s="252"/>
      <c r="G207" s="232"/>
      <c r="H207" s="232"/>
      <c r="I207" s="232"/>
      <c r="J207" s="232"/>
      <c r="K207" s="274"/>
    </row>
    <row r="208" spans="2:11" s="1" customFormat="1" ht="15" customHeight="1">
      <c r="B208" s="253"/>
      <c r="C208" s="232" t="s">
        <v>878</v>
      </c>
      <c r="D208" s="232"/>
      <c r="E208" s="232"/>
      <c r="F208" s="252" t="s">
        <v>89</v>
      </c>
      <c r="G208" s="232"/>
      <c r="H208" s="351" t="s">
        <v>938</v>
      </c>
      <c r="I208" s="351"/>
      <c r="J208" s="351"/>
      <c r="K208" s="274"/>
    </row>
    <row r="209" spans="2:11" s="1" customFormat="1" ht="15" customHeight="1">
      <c r="B209" s="253"/>
      <c r="C209" s="259"/>
      <c r="D209" s="232"/>
      <c r="E209" s="232"/>
      <c r="F209" s="252" t="s">
        <v>80</v>
      </c>
      <c r="G209" s="232"/>
      <c r="H209" s="351" t="s">
        <v>777</v>
      </c>
      <c r="I209" s="351"/>
      <c r="J209" s="351"/>
      <c r="K209" s="274"/>
    </row>
    <row r="210" spans="2:11" s="1" customFormat="1" ht="15" customHeight="1">
      <c r="B210" s="253"/>
      <c r="C210" s="232"/>
      <c r="D210" s="232"/>
      <c r="E210" s="232"/>
      <c r="F210" s="252" t="s">
        <v>775</v>
      </c>
      <c r="G210" s="232"/>
      <c r="H210" s="351" t="s">
        <v>939</v>
      </c>
      <c r="I210" s="351"/>
      <c r="J210" s="351"/>
      <c r="K210" s="274"/>
    </row>
    <row r="211" spans="2:11" s="1" customFormat="1" ht="15" customHeight="1">
      <c r="B211" s="291"/>
      <c r="C211" s="259"/>
      <c r="D211" s="259"/>
      <c r="E211" s="259"/>
      <c r="F211" s="252" t="s">
        <v>93</v>
      </c>
      <c r="G211" s="238"/>
      <c r="H211" s="352" t="s">
        <v>778</v>
      </c>
      <c r="I211" s="352"/>
      <c r="J211" s="352"/>
      <c r="K211" s="292"/>
    </row>
    <row r="212" spans="2:11" s="1" customFormat="1" ht="15" customHeight="1">
      <c r="B212" s="291"/>
      <c r="C212" s="259"/>
      <c r="D212" s="259"/>
      <c r="E212" s="259"/>
      <c r="F212" s="252" t="s">
        <v>551</v>
      </c>
      <c r="G212" s="238"/>
      <c r="H212" s="352" t="s">
        <v>940</v>
      </c>
      <c r="I212" s="352"/>
      <c r="J212" s="352"/>
      <c r="K212" s="292"/>
    </row>
    <row r="213" spans="2:11" s="1" customFormat="1" ht="15" customHeight="1">
      <c r="B213" s="291"/>
      <c r="C213" s="259"/>
      <c r="D213" s="259"/>
      <c r="E213" s="259"/>
      <c r="F213" s="293"/>
      <c r="G213" s="238"/>
      <c r="H213" s="294"/>
      <c r="I213" s="294"/>
      <c r="J213" s="294"/>
      <c r="K213" s="292"/>
    </row>
    <row r="214" spans="2:11" s="1" customFormat="1" ht="15" customHeight="1">
      <c r="B214" s="291"/>
      <c r="C214" s="232" t="s">
        <v>902</v>
      </c>
      <c r="D214" s="259"/>
      <c r="E214" s="259"/>
      <c r="F214" s="252">
        <v>1</v>
      </c>
      <c r="G214" s="238"/>
      <c r="H214" s="352" t="s">
        <v>941</v>
      </c>
      <c r="I214" s="352"/>
      <c r="J214" s="352"/>
      <c r="K214" s="292"/>
    </row>
    <row r="215" spans="2:11" s="1" customFormat="1" ht="15" customHeight="1">
      <c r="B215" s="291"/>
      <c r="C215" s="259"/>
      <c r="D215" s="259"/>
      <c r="E215" s="259"/>
      <c r="F215" s="252">
        <v>2</v>
      </c>
      <c r="G215" s="238"/>
      <c r="H215" s="352" t="s">
        <v>942</v>
      </c>
      <c r="I215" s="352"/>
      <c r="J215" s="352"/>
      <c r="K215" s="292"/>
    </row>
    <row r="216" spans="2:11" s="1" customFormat="1" ht="15" customHeight="1">
      <c r="B216" s="291"/>
      <c r="C216" s="259"/>
      <c r="D216" s="259"/>
      <c r="E216" s="259"/>
      <c r="F216" s="252">
        <v>3</v>
      </c>
      <c r="G216" s="238"/>
      <c r="H216" s="352" t="s">
        <v>943</v>
      </c>
      <c r="I216" s="352"/>
      <c r="J216" s="352"/>
      <c r="K216" s="292"/>
    </row>
    <row r="217" spans="2:11" s="1" customFormat="1" ht="15" customHeight="1">
      <c r="B217" s="291"/>
      <c r="C217" s="259"/>
      <c r="D217" s="259"/>
      <c r="E217" s="259"/>
      <c r="F217" s="252">
        <v>4</v>
      </c>
      <c r="G217" s="238"/>
      <c r="H217" s="352" t="s">
        <v>944</v>
      </c>
      <c r="I217" s="352"/>
      <c r="J217" s="352"/>
      <c r="K217" s="292"/>
    </row>
    <row r="218" spans="2:11" s="1" customFormat="1" ht="12.75" customHeight="1">
      <c r="B218" s="295"/>
      <c r="C218" s="296"/>
      <c r="D218" s="296"/>
      <c r="E218" s="296"/>
      <c r="F218" s="296"/>
      <c r="G218" s="296"/>
      <c r="H218" s="296"/>
      <c r="I218" s="296"/>
      <c r="J218" s="296"/>
      <c r="K218" s="297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01 - Technologická část</vt:lpstr>
      <vt:lpstr>01N - Technologická část ...</vt:lpstr>
      <vt:lpstr>02 - Stavební část</vt:lpstr>
      <vt:lpstr>03 - VRN</vt:lpstr>
      <vt:lpstr>Pokyny pro vyplnění</vt:lpstr>
      <vt:lpstr>'01 - Technologická část'!Názvy_tisku</vt:lpstr>
      <vt:lpstr>'01N - Technologická část ...'!Názvy_tisku</vt:lpstr>
      <vt:lpstr>'02 - Stavební část'!Názvy_tisku</vt:lpstr>
      <vt:lpstr>'03 - VRN'!Názvy_tisku</vt:lpstr>
      <vt:lpstr>'Rekapitulace stavby'!Názvy_tisku</vt:lpstr>
      <vt:lpstr>'01 - Technologická část'!Oblast_tisku</vt:lpstr>
      <vt:lpstr>'01N - Technologická část ...'!Oblast_tisku</vt:lpstr>
      <vt:lpstr>'02 - Stavební část'!Oblast_tisku</vt:lpstr>
      <vt:lpstr>'03 - VRN'!Oblast_tisku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Kejkula Jiří</dc:creator>
  <cp:lastModifiedBy>Bartoňová Simona, Ing.</cp:lastModifiedBy>
  <dcterms:created xsi:type="dcterms:W3CDTF">2020-02-14T10:19:31Z</dcterms:created>
  <dcterms:modified xsi:type="dcterms:W3CDTF">2020-02-19T12:27:38Z</dcterms:modified>
</cp:coreProperties>
</file>