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SO 1.1 - ZRN" sheetId="2" r:id="rId2"/>
    <sheet name="SO 1.2 - VRN" sheetId="3" r:id="rId3"/>
    <sheet name="SO 1.3 - Materiál dodávan..." sheetId="4" r:id="rId4"/>
    <sheet name="SO 2.1 - ZRN" sheetId="5" r:id="rId5"/>
    <sheet name="SO 2.2 - VRN" sheetId="6" r:id="rId6"/>
    <sheet name="SO 2.3 - Materiál dodávan..." sheetId="7" r:id="rId7"/>
    <sheet name="SO 3.1 - ZRN" sheetId="8" r:id="rId8"/>
    <sheet name="SO 3.2 - VRN" sheetId="9" r:id="rId9"/>
    <sheet name="SO 3.3 - Materiál dodávan..." sheetId="10" r:id="rId10"/>
    <sheet name="SO 4.1 - ZRN" sheetId="11" r:id="rId11"/>
    <sheet name="SO 4.2 - VRN" sheetId="12" r:id="rId12"/>
    <sheet name="SO 4.3 - Materiál dodávan..." sheetId="13" r:id="rId13"/>
    <sheet name="SO 5 - Přejezdové panely ..." sheetId="14" r:id="rId14"/>
    <sheet name="SO 6.1 - ZRN" sheetId="15" r:id="rId15"/>
    <sheet name="SO 6.1.1 - Úhelníky pro ž..." sheetId="16" r:id="rId16"/>
    <sheet name="SO 6.2 - VRN" sheetId="17" r:id="rId17"/>
    <sheet name="SO 6.3 - Materiál dodávan..." sheetId="18" r:id="rId18"/>
    <sheet name="SO 7.1 - ZRN" sheetId="19" r:id="rId19"/>
    <sheet name="SO 7.2 - VRN" sheetId="20" r:id="rId20"/>
    <sheet name="SO 8.1 - ZRN" sheetId="21" r:id="rId21"/>
    <sheet name="SO 8.2 - VRN" sheetId="22" r:id="rId22"/>
    <sheet name="SO 8.3 - Materiál dodávan..." sheetId="23" r:id="rId23"/>
    <sheet name="SO 9.1 - ZRN" sheetId="24" r:id="rId24"/>
    <sheet name="SO 9.2 - VRN" sheetId="25" r:id="rId25"/>
    <sheet name="SO 9.3 - Materiál dodávan..." sheetId="26" r:id="rId26"/>
    <sheet name="SO 10.1 - ZRN" sheetId="27" r:id="rId27"/>
    <sheet name="SO 10.2 - VRN" sheetId="28" r:id="rId28"/>
    <sheet name="SO 12.3 - Materiál dodáva..." sheetId="29" r:id="rId29"/>
    <sheet name="SO 11.1 - ZRN" sheetId="30" r:id="rId30"/>
    <sheet name="SO 11.2 - VRN" sheetId="31" r:id="rId31"/>
    <sheet name="SO 11.3 - Materiál dodáva..." sheetId="32" r:id="rId32"/>
    <sheet name="SO 12.1 - ZRN" sheetId="33" r:id="rId33"/>
    <sheet name="SO 12.2 - VRN" sheetId="34" r:id="rId34"/>
    <sheet name="SO 13.1 - ZRN" sheetId="35" r:id="rId35"/>
    <sheet name="SO 13.2 - VRN" sheetId="36" r:id="rId36"/>
    <sheet name="SO 14.1 - ZRN" sheetId="37" r:id="rId37"/>
    <sheet name="SO 14.2 - VRN" sheetId="38" r:id="rId38"/>
    <sheet name="SO 15.1 - ZRN" sheetId="39" r:id="rId39"/>
    <sheet name="SO 15.1.1 - Odvodnění pod..." sheetId="40" r:id="rId40"/>
    <sheet name="SO 15.2 - VRN" sheetId="41" r:id="rId41"/>
    <sheet name="Seznam figur" sheetId="42" r:id="rId42"/>
  </sheets>
  <definedNames>
    <definedName name="_xlnm.Print_Area" localSheetId="0">'Rekapitulace stavby'!$D$4:$AO$36,'Rekapitulace stavby'!$C$42:$AQ$111</definedName>
    <definedName name="_xlnm.Print_Titles" localSheetId="0">'Rekapitulace stavby'!$52:$52</definedName>
    <definedName name="_xlnm._FilterDatabase" localSheetId="1" hidden="1">'SO 1.1 - ZRN'!$C$87:$K$220</definedName>
    <definedName name="_xlnm.Print_Area" localSheetId="1">'SO 1.1 - ZRN'!$C$73:$K$220</definedName>
    <definedName name="_xlnm.Print_Titles" localSheetId="1">'SO 1.1 - ZRN'!$87:$87</definedName>
    <definedName name="_xlnm._FilterDatabase" localSheetId="2" hidden="1">'SO 1.2 - VRN'!$C$85:$K$93</definedName>
    <definedName name="_xlnm.Print_Area" localSheetId="2">'SO 1.2 - VRN'!$C$71:$K$93</definedName>
    <definedName name="_xlnm.Print_Titles" localSheetId="2">'SO 1.2 - VRN'!$85:$85</definedName>
    <definedName name="_xlnm._FilterDatabase" localSheetId="3" hidden="1">'SO 1.3 - Materiál dodávan...'!$C$84:$K$94</definedName>
    <definedName name="_xlnm.Print_Area" localSheetId="3">'SO 1.3 - Materiál dodávan...'!$C$70:$K$94</definedName>
    <definedName name="_xlnm.Print_Titles" localSheetId="3">'SO 1.3 - Materiál dodávan...'!$84:$84</definedName>
    <definedName name="_xlnm._FilterDatabase" localSheetId="4" hidden="1">'SO 2.1 - ZRN'!$C$87:$K$219</definedName>
    <definedName name="_xlnm.Print_Area" localSheetId="4">'SO 2.1 - ZRN'!$C$73:$K$219</definedName>
    <definedName name="_xlnm.Print_Titles" localSheetId="4">'SO 2.1 - ZRN'!$87:$87</definedName>
    <definedName name="_xlnm._FilterDatabase" localSheetId="5" hidden="1">'SO 2.2 - VRN'!$C$85:$K$93</definedName>
    <definedName name="_xlnm.Print_Area" localSheetId="5">'SO 2.2 - VRN'!$C$71:$K$93</definedName>
    <definedName name="_xlnm.Print_Titles" localSheetId="5">'SO 2.2 - VRN'!$85:$85</definedName>
    <definedName name="_xlnm._FilterDatabase" localSheetId="6" hidden="1">'SO 2.3 - Materiál dodávan...'!$C$84:$K$94</definedName>
    <definedName name="_xlnm.Print_Area" localSheetId="6">'SO 2.3 - Materiál dodávan...'!$C$70:$K$94</definedName>
    <definedName name="_xlnm.Print_Titles" localSheetId="6">'SO 2.3 - Materiál dodávan...'!$84:$84</definedName>
    <definedName name="_xlnm._FilterDatabase" localSheetId="7" hidden="1">'SO 3.1 - ZRN'!$C$87:$K$220</definedName>
    <definedName name="_xlnm.Print_Area" localSheetId="7">'SO 3.1 - ZRN'!$C$73:$K$220</definedName>
    <definedName name="_xlnm.Print_Titles" localSheetId="7">'SO 3.1 - ZRN'!$87:$87</definedName>
    <definedName name="_xlnm._FilterDatabase" localSheetId="8" hidden="1">'SO 3.2 - VRN'!$C$85:$K$93</definedName>
    <definedName name="_xlnm.Print_Area" localSheetId="8">'SO 3.2 - VRN'!$C$71:$K$93</definedName>
    <definedName name="_xlnm.Print_Titles" localSheetId="8">'SO 3.2 - VRN'!$85:$85</definedName>
    <definedName name="_xlnm._FilterDatabase" localSheetId="9" hidden="1">'SO 3.3 - Materiál dodávan...'!$C$84:$K$94</definedName>
    <definedName name="_xlnm.Print_Area" localSheetId="9">'SO 3.3 - Materiál dodávan...'!$C$70:$K$94</definedName>
    <definedName name="_xlnm.Print_Titles" localSheetId="9">'SO 3.3 - Materiál dodávan...'!$84:$84</definedName>
    <definedName name="_xlnm._FilterDatabase" localSheetId="10" hidden="1">'SO 4.1 - ZRN'!$C$87:$K$290</definedName>
    <definedName name="_xlnm.Print_Area" localSheetId="10">'SO 4.1 - ZRN'!$C$73:$K$290</definedName>
    <definedName name="_xlnm.Print_Titles" localSheetId="10">'SO 4.1 - ZRN'!$87:$87</definedName>
    <definedName name="_xlnm._FilterDatabase" localSheetId="11" hidden="1">'SO 4.2 - VRN'!$C$85:$K$93</definedName>
    <definedName name="_xlnm.Print_Area" localSheetId="11">'SO 4.2 - VRN'!$C$71:$K$93</definedName>
    <definedName name="_xlnm.Print_Titles" localSheetId="11">'SO 4.2 - VRN'!$85:$85</definedName>
    <definedName name="_xlnm._FilterDatabase" localSheetId="12" hidden="1">'SO 4.3 - Materiál dodávan...'!$C$84:$K$94</definedName>
    <definedName name="_xlnm.Print_Area" localSheetId="12">'SO 4.3 - Materiál dodávan...'!$C$70:$K$94</definedName>
    <definedName name="_xlnm.Print_Titles" localSheetId="12">'SO 4.3 - Materiál dodávan...'!$84:$84</definedName>
    <definedName name="_xlnm._FilterDatabase" localSheetId="13" hidden="1">'SO 5 - Přejezdové panely ...'!$C$79:$K$88</definedName>
    <definedName name="_xlnm.Print_Area" localSheetId="13">'SO 5 - Přejezdové panely ...'!$C$67:$K$88</definedName>
    <definedName name="_xlnm.Print_Titles" localSheetId="13">'SO 5 - Přejezdové panely ...'!$79:$79</definedName>
    <definedName name="_xlnm._FilterDatabase" localSheetId="14" hidden="1">'SO 6.1 - ZRN'!$C$87:$K$319</definedName>
    <definedName name="_xlnm.Print_Area" localSheetId="14">'SO 6.1 - ZRN'!$C$73:$K$319</definedName>
    <definedName name="_xlnm.Print_Titles" localSheetId="14">'SO 6.1 - ZRN'!$87:$87</definedName>
    <definedName name="_xlnm._FilterDatabase" localSheetId="15" hidden="1">'SO 6.1.1 - Úhelníky pro ž...'!$C$90:$K$94</definedName>
    <definedName name="_xlnm.Print_Area" localSheetId="15">'SO 6.1.1 - Úhelníky pro ž...'!$C$74:$K$94</definedName>
    <definedName name="_xlnm.Print_Titles" localSheetId="15">'SO 6.1.1 - Úhelníky pro ž...'!$90:$90</definedName>
    <definedName name="_xlnm._FilterDatabase" localSheetId="16" hidden="1">'SO 6.2 - VRN'!$C$85:$K$93</definedName>
    <definedName name="_xlnm.Print_Area" localSheetId="16">'SO 6.2 - VRN'!$C$71:$K$93</definedName>
    <definedName name="_xlnm.Print_Titles" localSheetId="16">'SO 6.2 - VRN'!$85:$85</definedName>
    <definedName name="_xlnm._FilterDatabase" localSheetId="17" hidden="1">'SO 6.3 - Materiál dodávan...'!$C$84:$K$123</definedName>
    <definedName name="_xlnm.Print_Area" localSheetId="17">'SO 6.3 - Materiál dodávan...'!$C$70:$K$123</definedName>
    <definedName name="_xlnm.Print_Titles" localSheetId="17">'SO 6.3 - Materiál dodávan...'!$84:$84</definedName>
    <definedName name="_xlnm._FilterDatabase" localSheetId="18" hidden="1">'SO 7.1 - ZRN'!$C$87:$K$184</definedName>
    <definedName name="_xlnm.Print_Area" localSheetId="18">'SO 7.1 - ZRN'!$C$73:$K$184</definedName>
    <definedName name="_xlnm.Print_Titles" localSheetId="18">'SO 7.1 - ZRN'!$87:$87</definedName>
    <definedName name="_xlnm._FilterDatabase" localSheetId="19" hidden="1">'SO 7.2 - VRN'!$C$85:$K$93</definedName>
    <definedName name="_xlnm.Print_Area" localSheetId="19">'SO 7.2 - VRN'!$C$71:$K$93</definedName>
    <definedName name="_xlnm.Print_Titles" localSheetId="19">'SO 7.2 - VRN'!$85:$85</definedName>
    <definedName name="_xlnm._FilterDatabase" localSheetId="20" hidden="1">'SO 8.1 - ZRN'!$C$87:$K$233</definedName>
    <definedName name="_xlnm.Print_Area" localSheetId="20">'SO 8.1 - ZRN'!$C$73:$K$233</definedName>
    <definedName name="_xlnm.Print_Titles" localSheetId="20">'SO 8.1 - ZRN'!$87:$87</definedName>
    <definedName name="_xlnm._FilterDatabase" localSheetId="21" hidden="1">'SO 8.2 - VRN'!$C$85:$K$93</definedName>
    <definedName name="_xlnm.Print_Area" localSheetId="21">'SO 8.2 - VRN'!$C$71:$K$93</definedName>
    <definedName name="_xlnm.Print_Titles" localSheetId="21">'SO 8.2 - VRN'!$85:$85</definedName>
    <definedName name="_xlnm._FilterDatabase" localSheetId="22" hidden="1">'SO 8.3 - Materiál dodávan...'!$C$84:$K$87</definedName>
    <definedName name="_xlnm.Print_Area" localSheetId="22">'SO 8.3 - Materiál dodávan...'!$C$70:$K$87</definedName>
    <definedName name="_xlnm.Print_Titles" localSheetId="22">'SO 8.3 - Materiál dodávan...'!$84:$84</definedName>
    <definedName name="_xlnm._FilterDatabase" localSheetId="23" hidden="1">'SO 9.1 - ZRN'!$C$87:$K$221</definedName>
    <definedName name="_xlnm.Print_Area" localSheetId="23">'SO 9.1 - ZRN'!$C$73:$K$221</definedName>
    <definedName name="_xlnm.Print_Titles" localSheetId="23">'SO 9.1 - ZRN'!$87:$87</definedName>
    <definedName name="_xlnm._FilterDatabase" localSheetId="24" hidden="1">'SO 9.2 - VRN'!$C$85:$K$93</definedName>
    <definedName name="_xlnm.Print_Area" localSheetId="24">'SO 9.2 - VRN'!$C$71:$K$93</definedName>
    <definedName name="_xlnm.Print_Titles" localSheetId="24">'SO 9.2 - VRN'!$85:$85</definedName>
    <definedName name="_xlnm._FilterDatabase" localSheetId="25" hidden="1">'SO 9.3 - Materiál dodávan...'!$C$84:$K$89</definedName>
    <definedName name="_xlnm.Print_Area" localSheetId="25">'SO 9.3 - Materiál dodávan...'!$C$70:$K$89</definedName>
    <definedName name="_xlnm.Print_Titles" localSheetId="25">'SO 9.3 - Materiál dodávan...'!$84:$84</definedName>
    <definedName name="_xlnm._FilterDatabase" localSheetId="26" hidden="1">'SO 10.1 - ZRN'!$C$87:$K$262</definedName>
    <definedName name="_xlnm.Print_Area" localSheetId="26">'SO 10.1 - ZRN'!$C$73:$K$262</definedName>
    <definedName name="_xlnm.Print_Titles" localSheetId="26">'SO 10.1 - ZRN'!$87:$87</definedName>
    <definedName name="_xlnm._FilterDatabase" localSheetId="27" hidden="1">'SO 10.2 - VRN'!$C$85:$K$93</definedName>
    <definedName name="_xlnm.Print_Area" localSheetId="27">'SO 10.2 - VRN'!$C$71:$K$93</definedName>
    <definedName name="_xlnm.Print_Titles" localSheetId="27">'SO 10.2 - VRN'!$85:$85</definedName>
    <definedName name="_xlnm._FilterDatabase" localSheetId="28" hidden="1">'SO 12.3 - Materiál dodáva...'!$C$84:$K$89</definedName>
    <definedName name="_xlnm.Print_Area" localSheetId="28">'SO 12.3 - Materiál dodáva...'!$C$70:$K$89</definedName>
    <definedName name="_xlnm.Print_Titles" localSheetId="28">'SO 12.3 - Materiál dodáva...'!$84:$84</definedName>
    <definedName name="_xlnm._FilterDatabase" localSheetId="29" hidden="1">'SO 11.1 - ZRN'!$C$87:$K$199</definedName>
    <definedName name="_xlnm.Print_Area" localSheetId="29">'SO 11.1 - ZRN'!$C$73:$K$199</definedName>
    <definedName name="_xlnm.Print_Titles" localSheetId="29">'SO 11.1 - ZRN'!$87:$87</definedName>
    <definedName name="_xlnm._FilterDatabase" localSheetId="30" hidden="1">'SO 11.2 - VRN'!$C$85:$K$93</definedName>
    <definedName name="_xlnm.Print_Area" localSheetId="30">'SO 11.2 - VRN'!$C$71:$K$93</definedName>
    <definedName name="_xlnm.Print_Titles" localSheetId="30">'SO 11.2 - VRN'!$85:$85</definedName>
    <definedName name="_xlnm._FilterDatabase" localSheetId="31" hidden="1">'SO 11.3 - Materiál dodáva...'!$C$84:$K$91</definedName>
    <definedName name="_xlnm.Print_Area" localSheetId="31">'SO 11.3 - Materiál dodáva...'!$C$70:$K$91</definedName>
    <definedName name="_xlnm.Print_Titles" localSheetId="31">'SO 11.3 - Materiál dodáva...'!$84:$84</definedName>
    <definedName name="_xlnm._FilterDatabase" localSheetId="32" hidden="1">'SO 12.1 - ZRN'!$C$87:$K$204</definedName>
    <definedName name="_xlnm.Print_Area" localSheetId="32">'SO 12.1 - ZRN'!$C$73:$K$204</definedName>
    <definedName name="_xlnm.Print_Titles" localSheetId="32">'SO 12.1 - ZRN'!$87:$87</definedName>
    <definedName name="_xlnm._FilterDatabase" localSheetId="33" hidden="1">'SO 12.2 - VRN'!$C$85:$K$93</definedName>
    <definedName name="_xlnm.Print_Area" localSheetId="33">'SO 12.2 - VRN'!$C$71:$K$93</definedName>
    <definedName name="_xlnm.Print_Titles" localSheetId="33">'SO 12.2 - VRN'!$85:$85</definedName>
    <definedName name="_xlnm._FilterDatabase" localSheetId="34" hidden="1">'SO 13.1 - ZRN'!$C$87:$K$176</definedName>
    <definedName name="_xlnm.Print_Area" localSheetId="34">'SO 13.1 - ZRN'!$C$73:$K$176</definedName>
    <definedName name="_xlnm.Print_Titles" localSheetId="34">'SO 13.1 - ZRN'!$87:$87</definedName>
    <definedName name="_xlnm._FilterDatabase" localSheetId="35" hidden="1">'SO 13.2 - VRN'!$C$85:$K$90</definedName>
    <definedName name="_xlnm.Print_Area" localSheetId="35">'SO 13.2 - VRN'!$C$71:$K$90</definedName>
    <definedName name="_xlnm.Print_Titles" localSheetId="35">'SO 13.2 - VRN'!$85:$85</definedName>
    <definedName name="_xlnm._FilterDatabase" localSheetId="36" hidden="1">'SO 14.1 - ZRN'!$C$87:$K$229</definedName>
    <definedName name="_xlnm.Print_Area" localSheetId="36">'SO 14.1 - ZRN'!$C$73:$K$229</definedName>
    <definedName name="_xlnm.Print_Titles" localSheetId="36">'SO 14.1 - ZRN'!$87:$87</definedName>
    <definedName name="_xlnm._FilterDatabase" localSheetId="37" hidden="1">'SO 14.2 - VRN'!$C$85:$K$93</definedName>
    <definedName name="_xlnm.Print_Area" localSheetId="37">'SO 14.2 - VRN'!$C$71:$K$93</definedName>
    <definedName name="_xlnm.Print_Titles" localSheetId="37">'SO 14.2 - VRN'!$85:$85</definedName>
    <definedName name="_xlnm._FilterDatabase" localSheetId="38" hidden="1">'SO 15.1 - ZRN'!$C$87:$K$233</definedName>
    <definedName name="_xlnm.Print_Area" localSheetId="38">'SO 15.1 - ZRN'!$C$73:$K$233</definedName>
    <definedName name="_xlnm.Print_Titles" localSheetId="38">'SO 15.1 - ZRN'!$87:$87</definedName>
    <definedName name="_xlnm._FilterDatabase" localSheetId="39" hidden="1">'SO 15.1.1 - Odvodnění pod...'!$C$96:$K$175</definedName>
    <definedName name="_xlnm.Print_Area" localSheetId="39">'SO 15.1.1 - Odvodnění pod...'!$C$80:$K$175</definedName>
    <definedName name="_xlnm.Print_Titles" localSheetId="39">'SO 15.1.1 - Odvodnění pod...'!$96:$96</definedName>
    <definedName name="_xlnm._FilterDatabase" localSheetId="40" hidden="1">'SO 15.2 - VRN'!$C$85:$K$93</definedName>
    <definedName name="_xlnm.Print_Area" localSheetId="40">'SO 15.2 - VRN'!$C$71:$K$93</definedName>
    <definedName name="_xlnm.Print_Titles" localSheetId="40">'SO 15.2 - VRN'!$85:$85</definedName>
    <definedName name="_xlnm.Print_Area" localSheetId="41">'Seznam figur'!$C$4:$G$158</definedName>
    <definedName name="_xlnm.Print_Titles" localSheetId="41">'Seznam figur'!$9:$9</definedName>
  </definedNames>
  <calcPr/>
</workbook>
</file>

<file path=xl/calcChain.xml><?xml version="1.0" encoding="utf-8"?>
<calcChain xmlns="http://schemas.openxmlformats.org/spreadsheetml/2006/main">
  <c i="42" l="1" r="D7"/>
  <c i="41" r="P87"/>
  <c r="P86"/>
  <c i="1" r="AU110"/>
  <c i="41" r="J39"/>
  <c r="J38"/>
  <c i="1" r="AY110"/>
  <c i="41" r="J37"/>
  <c i="1" r="AX110"/>
  <c i="41" r="BI91"/>
  <c r="BH91"/>
  <c r="BG91"/>
  <c r="BF91"/>
  <c r="T91"/>
  <c r="R91"/>
  <c r="P91"/>
  <c r="BI88"/>
  <c r="BH88"/>
  <c r="BG88"/>
  <c r="BF88"/>
  <c r="T88"/>
  <c r="R88"/>
  <c r="P88"/>
  <c r="J83"/>
  <c r="F82"/>
  <c r="F80"/>
  <c r="E78"/>
  <c r="J59"/>
  <c r="F58"/>
  <c r="F56"/>
  <c r="E54"/>
  <c r="J23"/>
  <c r="E23"/>
  <c r="J58"/>
  <c r="J22"/>
  <c r="J20"/>
  <c r="E20"/>
  <c r="F83"/>
  <c r="J19"/>
  <c r="J14"/>
  <c r="J56"/>
  <c r="E7"/>
  <c r="E74"/>
  <c i="40" r="J41"/>
  <c r="J40"/>
  <c i="1" r="AY109"/>
  <c i="40" r="J39"/>
  <c i="1" r="AX109"/>
  <c i="40" r="BI173"/>
  <c r="BH173"/>
  <c r="BG173"/>
  <c r="BF173"/>
  <c r="T173"/>
  <c r="R173"/>
  <c r="P173"/>
  <c r="BI170"/>
  <c r="BH170"/>
  <c r="BG170"/>
  <c r="BF170"/>
  <c r="T170"/>
  <c r="R170"/>
  <c r="P170"/>
  <c r="BI167"/>
  <c r="BH167"/>
  <c r="BG167"/>
  <c r="BF167"/>
  <c r="T167"/>
  <c r="R167"/>
  <c r="P167"/>
  <c r="BI162"/>
  <c r="BH162"/>
  <c r="BG162"/>
  <c r="BF162"/>
  <c r="T162"/>
  <c r="R162"/>
  <c r="P162"/>
  <c r="BI155"/>
  <c r="BH155"/>
  <c r="BG155"/>
  <c r="BF155"/>
  <c r="T155"/>
  <c r="R155"/>
  <c r="P155"/>
  <c r="BI150"/>
  <c r="BH150"/>
  <c r="BG150"/>
  <c r="BF150"/>
  <c r="T150"/>
  <c r="R150"/>
  <c r="P150"/>
  <c r="BI145"/>
  <c r="BH145"/>
  <c r="BG145"/>
  <c r="BF145"/>
  <c r="T145"/>
  <c r="R145"/>
  <c r="P145"/>
  <c r="BI141"/>
  <c r="BH141"/>
  <c r="BG141"/>
  <c r="BF141"/>
  <c r="T141"/>
  <c r="R141"/>
  <c r="P141"/>
  <c r="BI136"/>
  <c r="BH136"/>
  <c r="BG136"/>
  <c r="BF136"/>
  <c r="T136"/>
  <c r="R136"/>
  <c r="P136"/>
  <c r="BI131"/>
  <c r="BH131"/>
  <c r="BG131"/>
  <c r="BF131"/>
  <c r="T131"/>
  <c r="R131"/>
  <c r="P131"/>
  <c r="BI126"/>
  <c r="BH126"/>
  <c r="BG126"/>
  <c r="BF126"/>
  <c r="T126"/>
  <c r="R126"/>
  <c r="P126"/>
  <c r="BI122"/>
  <c r="BH122"/>
  <c r="BG122"/>
  <c r="BF122"/>
  <c r="T122"/>
  <c r="R122"/>
  <c r="P122"/>
  <c r="BI117"/>
  <c r="BH117"/>
  <c r="BG117"/>
  <c r="BF117"/>
  <c r="T117"/>
  <c r="R117"/>
  <c r="P117"/>
  <c r="BI113"/>
  <c r="BH113"/>
  <c r="BG113"/>
  <c r="BF113"/>
  <c r="T113"/>
  <c r="R113"/>
  <c r="P113"/>
  <c r="BI109"/>
  <c r="BH109"/>
  <c r="BG109"/>
  <c r="BF109"/>
  <c r="T109"/>
  <c r="R109"/>
  <c r="P109"/>
  <c r="BI105"/>
  <c r="BH105"/>
  <c r="BG105"/>
  <c r="BF105"/>
  <c r="T105"/>
  <c r="R105"/>
  <c r="P105"/>
  <c r="BI100"/>
  <c r="BH100"/>
  <c r="BG100"/>
  <c r="BF100"/>
  <c r="T100"/>
  <c r="R100"/>
  <c r="P100"/>
  <c r="J94"/>
  <c r="F93"/>
  <c r="F91"/>
  <c r="E89"/>
  <c r="J63"/>
  <c r="F62"/>
  <c r="F60"/>
  <c r="E58"/>
  <c r="J25"/>
  <c r="E25"/>
  <c r="J93"/>
  <c r="J24"/>
  <c r="J22"/>
  <c r="E22"/>
  <c r="F94"/>
  <c r="J21"/>
  <c r="J16"/>
  <c r="J91"/>
  <c r="E7"/>
  <c r="E52"/>
  <c i="39" r="J39"/>
  <c r="J38"/>
  <c i="1" r="AY108"/>
  <c i="39" r="J37"/>
  <c i="1" r="AX108"/>
  <c i="39" r="BI227"/>
  <c r="BH227"/>
  <c r="BG227"/>
  <c r="BF227"/>
  <c r="T227"/>
  <c r="R227"/>
  <c r="P227"/>
  <c r="BI221"/>
  <c r="BH221"/>
  <c r="BG221"/>
  <c r="BF221"/>
  <c r="T221"/>
  <c r="R221"/>
  <c r="P221"/>
  <c r="BI215"/>
  <c r="BH215"/>
  <c r="BG215"/>
  <c r="BF215"/>
  <c r="T215"/>
  <c r="R215"/>
  <c r="P215"/>
  <c r="BI209"/>
  <c r="BH209"/>
  <c r="BG209"/>
  <c r="BF209"/>
  <c r="T209"/>
  <c r="R209"/>
  <c r="P209"/>
  <c r="BI205"/>
  <c r="BH205"/>
  <c r="BG205"/>
  <c r="BF205"/>
  <c r="T205"/>
  <c r="R205"/>
  <c r="P205"/>
  <c r="BI197"/>
  <c r="BH197"/>
  <c r="BG197"/>
  <c r="BF197"/>
  <c r="T197"/>
  <c r="R197"/>
  <c r="P197"/>
  <c r="BI191"/>
  <c r="BH191"/>
  <c r="BG191"/>
  <c r="BF191"/>
  <c r="T191"/>
  <c r="R191"/>
  <c r="P191"/>
  <c r="BI186"/>
  <c r="BH186"/>
  <c r="BG186"/>
  <c r="BF186"/>
  <c r="T186"/>
  <c r="R186"/>
  <c r="P186"/>
  <c r="BI183"/>
  <c r="BH183"/>
  <c r="BG183"/>
  <c r="BF183"/>
  <c r="T183"/>
  <c r="R183"/>
  <c r="P183"/>
  <c r="BI180"/>
  <c r="BH180"/>
  <c r="BG180"/>
  <c r="BF180"/>
  <c r="T180"/>
  <c r="R180"/>
  <c r="P180"/>
  <c r="BI178"/>
  <c r="BH178"/>
  <c r="BG178"/>
  <c r="BF178"/>
  <c r="T178"/>
  <c r="R178"/>
  <c r="P178"/>
  <c r="BI175"/>
  <c r="BH175"/>
  <c r="BG175"/>
  <c r="BF175"/>
  <c r="T175"/>
  <c r="R175"/>
  <c r="P175"/>
  <c r="BI172"/>
  <c r="BH172"/>
  <c r="BG172"/>
  <c r="BF172"/>
  <c r="T172"/>
  <c r="R172"/>
  <c r="P172"/>
  <c r="BI169"/>
  <c r="BH169"/>
  <c r="BG169"/>
  <c r="BF169"/>
  <c r="T169"/>
  <c r="R169"/>
  <c r="P169"/>
  <c r="BI167"/>
  <c r="BH167"/>
  <c r="BG167"/>
  <c r="BF167"/>
  <c r="T167"/>
  <c r="R167"/>
  <c r="P167"/>
  <c r="BI164"/>
  <c r="BH164"/>
  <c r="BG164"/>
  <c r="BF164"/>
  <c r="T164"/>
  <c r="R164"/>
  <c r="P164"/>
  <c r="BI161"/>
  <c r="BH161"/>
  <c r="BG161"/>
  <c r="BF161"/>
  <c r="T161"/>
  <c r="R161"/>
  <c r="P161"/>
  <c r="BI158"/>
  <c r="BH158"/>
  <c r="BG158"/>
  <c r="BF158"/>
  <c r="T158"/>
  <c r="R158"/>
  <c r="P158"/>
  <c r="BI155"/>
  <c r="BH155"/>
  <c r="BG155"/>
  <c r="BF155"/>
  <c r="T155"/>
  <c r="R155"/>
  <c r="P155"/>
  <c r="BI152"/>
  <c r="BH152"/>
  <c r="BG152"/>
  <c r="BF152"/>
  <c r="T152"/>
  <c r="R152"/>
  <c r="P152"/>
  <c r="BI149"/>
  <c r="BH149"/>
  <c r="BG149"/>
  <c r="BF149"/>
  <c r="T149"/>
  <c r="R149"/>
  <c r="P149"/>
  <c r="BI147"/>
  <c r="BH147"/>
  <c r="BG147"/>
  <c r="BF147"/>
  <c r="T147"/>
  <c r="R147"/>
  <c r="P147"/>
  <c r="BI144"/>
  <c r="BH144"/>
  <c r="BG144"/>
  <c r="BF144"/>
  <c r="T144"/>
  <c r="R144"/>
  <c r="P144"/>
  <c r="BI141"/>
  <c r="BH141"/>
  <c r="BG141"/>
  <c r="BF141"/>
  <c r="T141"/>
  <c r="R141"/>
  <c r="P141"/>
  <c r="BI138"/>
  <c r="BH138"/>
  <c r="BG138"/>
  <c r="BF138"/>
  <c r="T138"/>
  <c r="R138"/>
  <c r="P138"/>
  <c r="BI135"/>
  <c r="BH135"/>
  <c r="BG135"/>
  <c r="BF135"/>
  <c r="T135"/>
  <c r="R135"/>
  <c r="P135"/>
  <c r="BI132"/>
  <c r="BH132"/>
  <c r="BG132"/>
  <c r="BF132"/>
  <c r="T132"/>
  <c r="R132"/>
  <c r="P132"/>
  <c r="BI129"/>
  <c r="BH129"/>
  <c r="BG129"/>
  <c r="BF129"/>
  <c r="T129"/>
  <c r="R129"/>
  <c r="P129"/>
  <c r="BI126"/>
  <c r="BH126"/>
  <c r="BG126"/>
  <c r="BF126"/>
  <c r="T126"/>
  <c r="R126"/>
  <c r="P126"/>
  <c r="BI122"/>
  <c r="BH122"/>
  <c r="BG122"/>
  <c r="BF122"/>
  <c r="T122"/>
  <c r="R122"/>
  <c r="P122"/>
  <c r="BI120"/>
  <c r="BH120"/>
  <c r="BG120"/>
  <c r="BF120"/>
  <c r="T120"/>
  <c r="R120"/>
  <c r="P120"/>
  <c r="BI117"/>
  <c r="BH117"/>
  <c r="BG117"/>
  <c r="BF117"/>
  <c r="T117"/>
  <c r="R117"/>
  <c r="P117"/>
  <c r="BI114"/>
  <c r="BH114"/>
  <c r="BG114"/>
  <c r="BF114"/>
  <c r="T114"/>
  <c r="R114"/>
  <c r="P114"/>
  <c r="BI111"/>
  <c r="BH111"/>
  <c r="BG111"/>
  <c r="BF111"/>
  <c r="T111"/>
  <c r="R111"/>
  <c r="P111"/>
  <c r="BI107"/>
  <c r="BH107"/>
  <c r="BG107"/>
  <c r="BF107"/>
  <c r="T107"/>
  <c r="R107"/>
  <c r="P107"/>
  <c r="BI105"/>
  <c r="BH105"/>
  <c r="BG105"/>
  <c r="BF105"/>
  <c r="T105"/>
  <c r="R105"/>
  <c r="P105"/>
  <c r="BI101"/>
  <c r="BH101"/>
  <c r="BG101"/>
  <c r="BF101"/>
  <c r="T101"/>
  <c r="R101"/>
  <c r="P101"/>
  <c r="BI98"/>
  <c r="BH98"/>
  <c r="BG98"/>
  <c r="BF98"/>
  <c r="T98"/>
  <c r="R98"/>
  <c r="P98"/>
  <c r="BI95"/>
  <c r="BH95"/>
  <c r="BG95"/>
  <c r="BF95"/>
  <c r="T95"/>
  <c r="R95"/>
  <c r="P95"/>
  <c r="BI91"/>
  <c r="BH91"/>
  <c r="BG91"/>
  <c r="BF91"/>
  <c r="T91"/>
  <c r="R91"/>
  <c r="P91"/>
  <c r="J85"/>
  <c r="F84"/>
  <c r="F82"/>
  <c r="E80"/>
  <c r="J59"/>
  <c r="F58"/>
  <c r="F56"/>
  <c r="E54"/>
  <c r="J23"/>
  <c r="E23"/>
  <c r="J84"/>
  <c r="J22"/>
  <c r="J20"/>
  <c r="E20"/>
  <c r="F85"/>
  <c r="J19"/>
  <c r="J14"/>
  <c r="J82"/>
  <c r="E7"/>
  <c r="E76"/>
  <c i="38" r="J39"/>
  <c r="J38"/>
  <c i="1" r="AY105"/>
  <c i="38" r="J37"/>
  <c i="1" r="AX105"/>
  <c i="38" r="BI91"/>
  <c r="BH91"/>
  <c r="BG91"/>
  <c r="BF91"/>
  <c r="T91"/>
  <c r="R91"/>
  <c r="P91"/>
  <c r="BI88"/>
  <c r="BH88"/>
  <c r="BG88"/>
  <c r="BF88"/>
  <c r="T88"/>
  <c r="R88"/>
  <c r="P88"/>
  <c r="J83"/>
  <c r="F82"/>
  <c r="F80"/>
  <c r="E78"/>
  <c r="J59"/>
  <c r="F58"/>
  <c r="F56"/>
  <c r="E54"/>
  <c r="J23"/>
  <c r="E23"/>
  <c r="J82"/>
  <c r="J22"/>
  <c r="J20"/>
  <c r="E20"/>
  <c r="F83"/>
  <c r="J19"/>
  <c r="J14"/>
  <c r="J80"/>
  <c r="E7"/>
  <c r="E74"/>
  <c i="37" r="J39"/>
  <c r="J38"/>
  <c i="1" r="AY104"/>
  <c i="37" r="J37"/>
  <c i="1" r="AX104"/>
  <c i="37" r="BI224"/>
  <c r="BH224"/>
  <c r="BG224"/>
  <c r="BF224"/>
  <c r="T224"/>
  <c r="R224"/>
  <c r="P224"/>
  <c r="BI218"/>
  <c r="BH218"/>
  <c r="BG218"/>
  <c r="BF218"/>
  <c r="T218"/>
  <c r="R218"/>
  <c r="P218"/>
  <c r="BI212"/>
  <c r="BH212"/>
  <c r="BG212"/>
  <c r="BF212"/>
  <c r="T212"/>
  <c r="R212"/>
  <c r="P212"/>
  <c r="BI206"/>
  <c r="BH206"/>
  <c r="BG206"/>
  <c r="BF206"/>
  <c r="T206"/>
  <c r="R206"/>
  <c r="P206"/>
  <c r="BI200"/>
  <c r="BH200"/>
  <c r="BG200"/>
  <c r="BF200"/>
  <c r="T200"/>
  <c r="R200"/>
  <c r="P200"/>
  <c r="BI193"/>
  <c r="BH193"/>
  <c r="BG193"/>
  <c r="BF193"/>
  <c r="T193"/>
  <c r="R193"/>
  <c r="P193"/>
  <c r="BI186"/>
  <c r="BH186"/>
  <c r="BG186"/>
  <c r="BF186"/>
  <c r="T186"/>
  <c r="R186"/>
  <c r="P186"/>
  <c r="BI181"/>
  <c r="BH181"/>
  <c r="BG181"/>
  <c r="BF181"/>
  <c r="T181"/>
  <c r="R181"/>
  <c r="P181"/>
  <c r="BI178"/>
  <c r="BH178"/>
  <c r="BG178"/>
  <c r="BF178"/>
  <c r="T178"/>
  <c r="R178"/>
  <c r="P178"/>
  <c r="BI175"/>
  <c r="BH175"/>
  <c r="BG175"/>
  <c r="BF175"/>
  <c r="T175"/>
  <c r="R175"/>
  <c r="P175"/>
  <c r="BI173"/>
  <c r="BH173"/>
  <c r="BG173"/>
  <c r="BF173"/>
  <c r="T173"/>
  <c r="R173"/>
  <c r="P173"/>
  <c r="BI170"/>
  <c r="BH170"/>
  <c r="BG170"/>
  <c r="BF170"/>
  <c r="T170"/>
  <c r="R170"/>
  <c r="P170"/>
  <c r="BI167"/>
  <c r="BH167"/>
  <c r="BG167"/>
  <c r="BF167"/>
  <c r="T167"/>
  <c r="R167"/>
  <c r="P167"/>
  <c r="BI164"/>
  <c r="BH164"/>
  <c r="BG164"/>
  <c r="BF164"/>
  <c r="T164"/>
  <c r="R164"/>
  <c r="P164"/>
  <c r="BI161"/>
  <c r="BH161"/>
  <c r="BG161"/>
  <c r="BF161"/>
  <c r="T161"/>
  <c r="R161"/>
  <c r="P161"/>
  <c r="BI158"/>
  <c r="BH158"/>
  <c r="BG158"/>
  <c r="BF158"/>
  <c r="T158"/>
  <c r="R158"/>
  <c r="P158"/>
  <c r="BI155"/>
  <c r="BH155"/>
  <c r="BG155"/>
  <c r="BF155"/>
  <c r="T155"/>
  <c r="R155"/>
  <c r="P155"/>
  <c r="BI152"/>
  <c r="BH152"/>
  <c r="BG152"/>
  <c r="BF152"/>
  <c r="T152"/>
  <c r="R152"/>
  <c r="P152"/>
  <c r="BI147"/>
  <c r="BH147"/>
  <c r="BG147"/>
  <c r="BF147"/>
  <c r="T147"/>
  <c r="R147"/>
  <c r="P147"/>
  <c r="BI141"/>
  <c r="BH141"/>
  <c r="BG141"/>
  <c r="BF141"/>
  <c r="T141"/>
  <c r="R141"/>
  <c r="P141"/>
  <c r="BI137"/>
  <c r="BH137"/>
  <c r="BG137"/>
  <c r="BF137"/>
  <c r="T137"/>
  <c r="R137"/>
  <c r="P137"/>
  <c r="BI134"/>
  <c r="BH134"/>
  <c r="BG134"/>
  <c r="BF134"/>
  <c r="T134"/>
  <c r="R134"/>
  <c r="P134"/>
  <c r="BI131"/>
  <c r="BH131"/>
  <c r="BG131"/>
  <c r="BF131"/>
  <c r="T131"/>
  <c r="R131"/>
  <c r="P131"/>
  <c r="BI128"/>
  <c r="BH128"/>
  <c r="BG128"/>
  <c r="BF128"/>
  <c r="T128"/>
  <c r="R128"/>
  <c r="P128"/>
  <c r="BI125"/>
  <c r="BH125"/>
  <c r="BG125"/>
  <c r="BF125"/>
  <c r="T125"/>
  <c r="R125"/>
  <c r="P125"/>
  <c r="BI122"/>
  <c r="BH122"/>
  <c r="BG122"/>
  <c r="BF122"/>
  <c r="T122"/>
  <c r="R122"/>
  <c r="P122"/>
  <c r="BI119"/>
  <c r="BH119"/>
  <c r="BG119"/>
  <c r="BF119"/>
  <c r="T119"/>
  <c r="R119"/>
  <c r="P119"/>
  <c r="BI115"/>
  <c r="BH115"/>
  <c r="BG115"/>
  <c r="BF115"/>
  <c r="T115"/>
  <c r="R115"/>
  <c r="P115"/>
  <c r="BI113"/>
  <c r="BH113"/>
  <c r="BG113"/>
  <c r="BF113"/>
  <c r="T113"/>
  <c r="R113"/>
  <c r="P113"/>
  <c r="BI109"/>
  <c r="BH109"/>
  <c r="BG109"/>
  <c r="BF109"/>
  <c r="T109"/>
  <c r="R109"/>
  <c r="P109"/>
  <c r="BI107"/>
  <c r="BH107"/>
  <c r="BG107"/>
  <c r="BF107"/>
  <c r="T107"/>
  <c r="R107"/>
  <c r="P107"/>
  <c r="BI101"/>
  <c r="BH101"/>
  <c r="BG101"/>
  <c r="BF101"/>
  <c r="T101"/>
  <c r="R101"/>
  <c r="P101"/>
  <c r="BI98"/>
  <c r="BH98"/>
  <c r="BG98"/>
  <c r="BF98"/>
  <c r="T98"/>
  <c r="R98"/>
  <c r="P98"/>
  <c r="BI95"/>
  <c r="BH95"/>
  <c r="BG95"/>
  <c r="BF95"/>
  <c r="T95"/>
  <c r="R95"/>
  <c r="P95"/>
  <c r="BI91"/>
  <c r="BH91"/>
  <c r="BG91"/>
  <c r="BF91"/>
  <c r="T91"/>
  <c r="R91"/>
  <c r="P91"/>
  <c r="J85"/>
  <c r="F84"/>
  <c r="F82"/>
  <c r="E80"/>
  <c r="J59"/>
  <c r="F58"/>
  <c r="F56"/>
  <c r="E54"/>
  <c r="J23"/>
  <c r="E23"/>
  <c r="J84"/>
  <c r="J22"/>
  <c r="J20"/>
  <c r="E20"/>
  <c r="F85"/>
  <c r="J19"/>
  <c r="J14"/>
  <c r="J56"/>
  <c r="E7"/>
  <c r="E76"/>
  <c i="36" r="J39"/>
  <c r="J38"/>
  <c i="1" r="AY102"/>
  <c i="36" r="J37"/>
  <c i="1" r="AX102"/>
  <c i="36" r="BI88"/>
  <c r="BH88"/>
  <c r="BG88"/>
  <c r="BF88"/>
  <c r="T88"/>
  <c r="T87"/>
  <c r="T86"/>
  <c r="R88"/>
  <c r="R87"/>
  <c r="R86"/>
  <c r="P88"/>
  <c r="P87"/>
  <c r="P86"/>
  <c i="1" r="AU102"/>
  <c i="36" r="J83"/>
  <c r="F82"/>
  <c r="F80"/>
  <c r="E78"/>
  <c r="J59"/>
  <c r="F58"/>
  <c r="F56"/>
  <c r="E54"/>
  <c r="J23"/>
  <c r="E23"/>
  <c r="J82"/>
  <c r="J22"/>
  <c r="J20"/>
  <c r="E20"/>
  <c r="F59"/>
  <c r="J19"/>
  <c r="J14"/>
  <c r="J80"/>
  <c r="E7"/>
  <c r="E74"/>
  <c i="35" r="J39"/>
  <c r="J38"/>
  <c i="1" r="AY101"/>
  <c i="35" r="J37"/>
  <c i="1" r="AX101"/>
  <c i="35" r="BI171"/>
  <c r="BH171"/>
  <c r="BG171"/>
  <c r="BF171"/>
  <c r="T171"/>
  <c r="R171"/>
  <c r="P171"/>
  <c r="BI164"/>
  <c r="BH164"/>
  <c r="BG164"/>
  <c r="BF164"/>
  <c r="T164"/>
  <c r="R164"/>
  <c r="P164"/>
  <c r="BI160"/>
  <c r="BH160"/>
  <c r="BG160"/>
  <c r="BF160"/>
  <c r="T160"/>
  <c r="R160"/>
  <c r="P160"/>
  <c r="BI153"/>
  <c r="BH153"/>
  <c r="BG153"/>
  <c r="BF153"/>
  <c r="T153"/>
  <c r="R153"/>
  <c r="P153"/>
  <c r="BI146"/>
  <c r="BH146"/>
  <c r="BG146"/>
  <c r="BF146"/>
  <c r="T146"/>
  <c r="R146"/>
  <c r="P146"/>
  <c r="BI142"/>
  <c r="BH142"/>
  <c r="BG142"/>
  <c r="BF142"/>
  <c r="T142"/>
  <c r="R142"/>
  <c r="P142"/>
  <c r="BI138"/>
  <c r="BH138"/>
  <c r="BG138"/>
  <c r="BF138"/>
  <c r="T138"/>
  <c r="R138"/>
  <c r="P138"/>
  <c r="BI135"/>
  <c r="BH135"/>
  <c r="BG135"/>
  <c r="BF135"/>
  <c r="T135"/>
  <c r="R135"/>
  <c r="P135"/>
  <c r="BI132"/>
  <c r="BH132"/>
  <c r="BG132"/>
  <c r="BF132"/>
  <c r="T132"/>
  <c r="R132"/>
  <c r="P132"/>
  <c r="BI130"/>
  <c r="BH130"/>
  <c r="BG130"/>
  <c r="BF130"/>
  <c r="T130"/>
  <c r="R130"/>
  <c r="P130"/>
  <c r="BI127"/>
  <c r="BH127"/>
  <c r="BG127"/>
  <c r="BF127"/>
  <c r="T127"/>
  <c r="R127"/>
  <c r="P127"/>
  <c r="BI123"/>
  <c r="BH123"/>
  <c r="BG123"/>
  <c r="BF123"/>
  <c r="T123"/>
  <c r="R123"/>
  <c r="P123"/>
  <c r="BI119"/>
  <c r="BH119"/>
  <c r="BG119"/>
  <c r="BF119"/>
  <c r="T119"/>
  <c r="R119"/>
  <c r="P119"/>
  <c r="BI115"/>
  <c r="BH115"/>
  <c r="BG115"/>
  <c r="BF115"/>
  <c r="T115"/>
  <c r="R115"/>
  <c r="P115"/>
  <c r="BI112"/>
  <c r="BH112"/>
  <c r="BG112"/>
  <c r="BF112"/>
  <c r="T112"/>
  <c r="R112"/>
  <c r="P112"/>
  <c r="BI109"/>
  <c r="BH109"/>
  <c r="BG109"/>
  <c r="BF109"/>
  <c r="T109"/>
  <c r="R109"/>
  <c r="P109"/>
  <c r="BI106"/>
  <c r="BH106"/>
  <c r="BG106"/>
  <c r="BF106"/>
  <c r="T106"/>
  <c r="R106"/>
  <c r="P106"/>
  <c r="BI102"/>
  <c r="BH102"/>
  <c r="BG102"/>
  <c r="BF102"/>
  <c r="T102"/>
  <c r="R102"/>
  <c r="P102"/>
  <c r="BI98"/>
  <c r="BH98"/>
  <c r="BG98"/>
  <c r="BF98"/>
  <c r="T98"/>
  <c r="R98"/>
  <c r="P98"/>
  <c r="BI94"/>
  <c r="BH94"/>
  <c r="BG94"/>
  <c r="BF94"/>
  <c r="T94"/>
  <c r="R94"/>
  <c r="P94"/>
  <c r="BI91"/>
  <c r="BH91"/>
  <c r="BG91"/>
  <c r="BF91"/>
  <c r="T91"/>
  <c r="R91"/>
  <c r="P91"/>
  <c r="J85"/>
  <c r="F84"/>
  <c r="F82"/>
  <c r="E80"/>
  <c r="J59"/>
  <c r="F58"/>
  <c r="F56"/>
  <c r="E54"/>
  <c r="J23"/>
  <c r="E23"/>
  <c r="J84"/>
  <c r="J22"/>
  <c r="J20"/>
  <c r="E20"/>
  <c r="F85"/>
  <c r="J19"/>
  <c r="J14"/>
  <c r="J82"/>
  <c r="E7"/>
  <c r="E76"/>
  <c i="34" r="J39"/>
  <c r="J38"/>
  <c i="1" r="AY99"/>
  <c i="34" r="J37"/>
  <c i="1" r="AX99"/>
  <c i="34" r="BI91"/>
  <c r="BH91"/>
  <c r="BG91"/>
  <c r="BF91"/>
  <c r="T91"/>
  <c r="R91"/>
  <c r="P91"/>
  <c r="BI88"/>
  <c r="BH88"/>
  <c r="BG88"/>
  <c r="BF88"/>
  <c r="T88"/>
  <c r="R88"/>
  <c r="P88"/>
  <c r="J83"/>
  <c r="F82"/>
  <c r="F80"/>
  <c r="E78"/>
  <c r="J59"/>
  <c r="F58"/>
  <c r="F56"/>
  <c r="E54"/>
  <c r="J23"/>
  <c r="E23"/>
  <c r="J82"/>
  <c r="J22"/>
  <c r="J20"/>
  <c r="E20"/>
  <c r="F83"/>
  <c r="J19"/>
  <c r="J14"/>
  <c r="J80"/>
  <c r="E7"/>
  <c r="E74"/>
  <c i="33" r="J39"/>
  <c r="J38"/>
  <c i="1" r="AY98"/>
  <c i="33" r="J37"/>
  <c i="1" r="AX98"/>
  <c i="33" r="BI199"/>
  <c r="BH199"/>
  <c r="BG199"/>
  <c r="BF199"/>
  <c r="T199"/>
  <c r="R199"/>
  <c r="P199"/>
  <c r="BI193"/>
  <c r="BH193"/>
  <c r="BG193"/>
  <c r="BF193"/>
  <c r="T193"/>
  <c r="R193"/>
  <c r="P193"/>
  <c r="BI189"/>
  <c r="BH189"/>
  <c r="BG189"/>
  <c r="BF189"/>
  <c r="T189"/>
  <c r="R189"/>
  <c r="P189"/>
  <c r="BI185"/>
  <c r="BH185"/>
  <c r="BG185"/>
  <c r="BF185"/>
  <c r="T185"/>
  <c r="R185"/>
  <c r="P185"/>
  <c r="BI181"/>
  <c r="BH181"/>
  <c r="BG181"/>
  <c r="BF181"/>
  <c r="T181"/>
  <c r="R181"/>
  <c r="P181"/>
  <c r="BI177"/>
  <c r="BH177"/>
  <c r="BG177"/>
  <c r="BF177"/>
  <c r="T177"/>
  <c r="R177"/>
  <c r="P177"/>
  <c r="BI173"/>
  <c r="BH173"/>
  <c r="BG173"/>
  <c r="BF173"/>
  <c r="T173"/>
  <c r="R173"/>
  <c r="P173"/>
  <c r="BI169"/>
  <c r="BH169"/>
  <c r="BG169"/>
  <c r="BF169"/>
  <c r="T169"/>
  <c r="R169"/>
  <c r="P169"/>
  <c r="BI162"/>
  <c r="BH162"/>
  <c r="BG162"/>
  <c r="BF162"/>
  <c r="T162"/>
  <c r="R162"/>
  <c r="P162"/>
  <c r="BI157"/>
  <c r="BH157"/>
  <c r="BG157"/>
  <c r="BF157"/>
  <c r="T157"/>
  <c r="R157"/>
  <c r="P157"/>
  <c r="BI154"/>
  <c r="BH154"/>
  <c r="BG154"/>
  <c r="BF154"/>
  <c r="T154"/>
  <c r="R154"/>
  <c r="P154"/>
  <c r="BI151"/>
  <c r="BH151"/>
  <c r="BG151"/>
  <c r="BF151"/>
  <c r="T151"/>
  <c r="R151"/>
  <c r="P151"/>
  <c r="BI148"/>
  <c r="BH148"/>
  <c r="BG148"/>
  <c r="BF148"/>
  <c r="T148"/>
  <c r="R148"/>
  <c r="P148"/>
  <c r="BI145"/>
  <c r="BH145"/>
  <c r="BG145"/>
  <c r="BF145"/>
  <c r="T145"/>
  <c r="R145"/>
  <c r="P145"/>
  <c r="BI141"/>
  <c r="BH141"/>
  <c r="BG141"/>
  <c r="BF141"/>
  <c r="T141"/>
  <c r="R141"/>
  <c r="P141"/>
  <c r="BI137"/>
  <c r="BH137"/>
  <c r="BG137"/>
  <c r="BF137"/>
  <c r="T137"/>
  <c r="R137"/>
  <c r="P137"/>
  <c r="BI134"/>
  <c r="BH134"/>
  <c r="BG134"/>
  <c r="BF134"/>
  <c r="T134"/>
  <c r="R134"/>
  <c r="P134"/>
  <c r="BI131"/>
  <c r="BH131"/>
  <c r="BG131"/>
  <c r="BF131"/>
  <c r="T131"/>
  <c r="R131"/>
  <c r="P131"/>
  <c r="BI127"/>
  <c r="BH127"/>
  <c r="BG127"/>
  <c r="BF127"/>
  <c r="T127"/>
  <c r="R127"/>
  <c r="P127"/>
  <c r="BI123"/>
  <c r="BH123"/>
  <c r="BG123"/>
  <c r="BF123"/>
  <c r="T123"/>
  <c r="R123"/>
  <c r="P123"/>
  <c r="BI120"/>
  <c r="BH120"/>
  <c r="BG120"/>
  <c r="BF120"/>
  <c r="T120"/>
  <c r="R120"/>
  <c r="P120"/>
  <c r="BI117"/>
  <c r="BH117"/>
  <c r="BG117"/>
  <c r="BF117"/>
  <c r="T117"/>
  <c r="R117"/>
  <c r="P117"/>
  <c r="BI113"/>
  <c r="BH113"/>
  <c r="BG113"/>
  <c r="BF113"/>
  <c r="T113"/>
  <c r="R113"/>
  <c r="P113"/>
  <c r="BI110"/>
  <c r="BH110"/>
  <c r="BG110"/>
  <c r="BF110"/>
  <c r="T110"/>
  <c r="R110"/>
  <c r="P110"/>
  <c r="BI106"/>
  <c r="BH106"/>
  <c r="BG106"/>
  <c r="BF106"/>
  <c r="T106"/>
  <c r="R106"/>
  <c r="P106"/>
  <c r="BI102"/>
  <c r="BH102"/>
  <c r="BG102"/>
  <c r="BF102"/>
  <c r="T102"/>
  <c r="R102"/>
  <c r="P102"/>
  <c r="BI98"/>
  <c r="BH98"/>
  <c r="BG98"/>
  <c r="BF98"/>
  <c r="T98"/>
  <c r="R98"/>
  <c r="P98"/>
  <c r="BI94"/>
  <c r="BH94"/>
  <c r="BG94"/>
  <c r="BF94"/>
  <c r="T94"/>
  <c r="R94"/>
  <c r="P94"/>
  <c r="BI91"/>
  <c r="BH91"/>
  <c r="BG91"/>
  <c r="BF91"/>
  <c r="T91"/>
  <c r="R91"/>
  <c r="P91"/>
  <c r="J85"/>
  <c r="F84"/>
  <c r="F82"/>
  <c r="E80"/>
  <c r="J59"/>
  <c r="F58"/>
  <c r="F56"/>
  <c r="E54"/>
  <c r="J23"/>
  <c r="E23"/>
  <c r="J84"/>
  <c r="J22"/>
  <c r="J20"/>
  <c r="E20"/>
  <c r="F59"/>
  <c r="J19"/>
  <c r="J14"/>
  <c r="J82"/>
  <c r="E7"/>
  <c r="E76"/>
  <c i="32" r="J39"/>
  <c r="J38"/>
  <c i="1" r="AY96"/>
  <c i="32" r="J37"/>
  <c i="1" r="AX96"/>
  <c i="32" r="BI90"/>
  <c r="BH90"/>
  <c r="BG90"/>
  <c r="BF90"/>
  <c r="T90"/>
  <c r="R90"/>
  <c r="P90"/>
  <c r="BI88"/>
  <c r="BH88"/>
  <c r="BG88"/>
  <c r="BF88"/>
  <c r="T88"/>
  <c r="R88"/>
  <c r="P88"/>
  <c r="BI86"/>
  <c r="BH86"/>
  <c r="BG86"/>
  <c r="BF86"/>
  <c r="T86"/>
  <c r="R86"/>
  <c r="P86"/>
  <c r="J82"/>
  <c r="F81"/>
  <c r="F79"/>
  <c r="E77"/>
  <c r="J59"/>
  <c r="F58"/>
  <c r="F56"/>
  <c r="E54"/>
  <c r="J23"/>
  <c r="E23"/>
  <c r="J81"/>
  <c r="J22"/>
  <c r="J20"/>
  <c r="E20"/>
  <c r="F82"/>
  <c r="J19"/>
  <c r="J14"/>
  <c r="J79"/>
  <c r="E7"/>
  <c r="E50"/>
  <c i="31" r="J39"/>
  <c r="J38"/>
  <c i="1" r="AY95"/>
  <c i="31" r="J37"/>
  <c i="1" r="AX95"/>
  <c i="31" r="BI91"/>
  <c r="BH91"/>
  <c r="BG91"/>
  <c r="BF91"/>
  <c r="T91"/>
  <c r="R91"/>
  <c r="P91"/>
  <c r="BI88"/>
  <c r="BH88"/>
  <c r="BG88"/>
  <c r="BF88"/>
  <c r="T88"/>
  <c r="R88"/>
  <c r="P88"/>
  <c r="J83"/>
  <c r="F82"/>
  <c r="F80"/>
  <c r="E78"/>
  <c r="J59"/>
  <c r="F58"/>
  <c r="F56"/>
  <c r="E54"/>
  <c r="J23"/>
  <c r="E23"/>
  <c r="J82"/>
  <c r="J22"/>
  <c r="J20"/>
  <c r="E20"/>
  <c r="F83"/>
  <c r="J19"/>
  <c r="J14"/>
  <c r="J80"/>
  <c r="E7"/>
  <c r="E74"/>
  <c i="30" r="J39"/>
  <c r="J38"/>
  <c i="1" r="AY94"/>
  <c i="30" r="J37"/>
  <c i="1" r="AX94"/>
  <c i="30" r="BI194"/>
  <c r="BH194"/>
  <c r="BG194"/>
  <c r="BF194"/>
  <c r="T194"/>
  <c r="R194"/>
  <c r="P194"/>
  <c r="BI187"/>
  <c r="BH187"/>
  <c r="BG187"/>
  <c r="BF187"/>
  <c r="T187"/>
  <c r="R187"/>
  <c r="P187"/>
  <c r="BI183"/>
  <c r="BH183"/>
  <c r="BG183"/>
  <c r="BF183"/>
  <c r="T183"/>
  <c r="R183"/>
  <c r="P183"/>
  <c r="BI179"/>
  <c r="BH179"/>
  <c r="BG179"/>
  <c r="BF179"/>
  <c r="T179"/>
  <c r="R179"/>
  <c r="P179"/>
  <c r="BI175"/>
  <c r="BH175"/>
  <c r="BG175"/>
  <c r="BF175"/>
  <c r="T175"/>
  <c r="R175"/>
  <c r="P175"/>
  <c r="BI171"/>
  <c r="BH171"/>
  <c r="BG171"/>
  <c r="BF171"/>
  <c r="T171"/>
  <c r="R171"/>
  <c r="P171"/>
  <c r="BI165"/>
  <c r="BH165"/>
  <c r="BG165"/>
  <c r="BF165"/>
  <c r="T165"/>
  <c r="R165"/>
  <c r="P165"/>
  <c r="BI158"/>
  <c r="BH158"/>
  <c r="BG158"/>
  <c r="BF158"/>
  <c r="T158"/>
  <c r="R158"/>
  <c r="P158"/>
  <c r="BI154"/>
  <c r="BH154"/>
  <c r="BG154"/>
  <c r="BF154"/>
  <c r="T154"/>
  <c r="R154"/>
  <c r="P154"/>
  <c r="BI150"/>
  <c r="BH150"/>
  <c r="BG150"/>
  <c r="BF150"/>
  <c r="T150"/>
  <c r="R150"/>
  <c r="P150"/>
  <c r="BI147"/>
  <c r="BH147"/>
  <c r="BG147"/>
  <c r="BF147"/>
  <c r="T147"/>
  <c r="R147"/>
  <c r="P147"/>
  <c r="BI144"/>
  <c r="BH144"/>
  <c r="BG144"/>
  <c r="BF144"/>
  <c r="T144"/>
  <c r="R144"/>
  <c r="P144"/>
  <c r="BI142"/>
  <c r="BH142"/>
  <c r="BG142"/>
  <c r="BF142"/>
  <c r="T142"/>
  <c r="R142"/>
  <c r="P142"/>
  <c r="BI139"/>
  <c r="BH139"/>
  <c r="BG139"/>
  <c r="BF139"/>
  <c r="T139"/>
  <c r="R139"/>
  <c r="P139"/>
  <c r="BI135"/>
  <c r="BH135"/>
  <c r="BG135"/>
  <c r="BF135"/>
  <c r="T135"/>
  <c r="R135"/>
  <c r="P135"/>
  <c r="BI131"/>
  <c r="BH131"/>
  <c r="BG131"/>
  <c r="BF131"/>
  <c r="T131"/>
  <c r="R131"/>
  <c r="P131"/>
  <c r="BI127"/>
  <c r="BH127"/>
  <c r="BG127"/>
  <c r="BF127"/>
  <c r="T127"/>
  <c r="R127"/>
  <c r="P127"/>
  <c r="BI124"/>
  <c r="BH124"/>
  <c r="BG124"/>
  <c r="BF124"/>
  <c r="T124"/>
  <c r="R124"/>
  <c r="P124"/>
  <c r="BI121"/>
  <c r="BH121"/>
  <c r="BG121"/>
  <c r="BF121"/>
  <c r="T121"/>
  <c r="R121"/>
  <c r="P121"/>
  <c r="BI117"/>
  <c r="BH117"/>
  <c r="BG117"/>
  <c r="BF117"/>
  <c r="T117"/>
  <c r="R117"/>
  <c r="P117"/>
  <c r="BI113"/>
  <c r="BH113"/>
  <c r="BG113"/>
  <c r="BF113"/>
  <c r="T113"/>
  <c r="R113"/>
  <c r="P113"/>
  <c r="BI110"/>
  <c r="BH110"/>
  <c r="BG110"/>
  <c r="BF110"/>
  <c r="T110"/>
  <c r="R110"/>
  <c r="P110"/>
  <c r="BI106"/>
  <c r="BH106"/>
  <c r="BG106"/>
  <c r="BF106"/>
  <c r="T106"/>
  <c r="R106"/>
  <c r="P106"/>
  <c r="BI102"/>
  <c r="BH102"/>
  <c r="BG102"/>
  <c r="BF102"/>
  <c r="T102"/>
  <c r="R102"/>
  <c r="P102"/>
  <c r="BI98"/>
  <c r="BH98"/>
  <c r="BG98"/>
  <c r="BF98"/>
  <c r="T98"/>
  <c r="R98"/>
  <c r="P98"/>
  <c r="BI94"/>
  <c r="BH94"/>
  <c r="BG94"/>
  <c r="BF94"/>
  <c r="T94"/>
  <c r="R94"/>
  <c r="P94"/>
  <c r="BI91"/>
  <c r="BH91"/>
  <c r="BG91"/>
  <c r="BF91"/>
  <c r="T91"/>
  <c r="R91"/>
  <c r="P91"/>
  <c r="J85"/>
  <c r="F84"/>
  <c r="F82"/>
  <c r="E80"/>
  <c r="J59"/>
  <c r="F58"/>
  <c r="F56"/>
  <c r="E54"/>
  <c r="J23"/>
  <c r="E23"/>
  <c r="J58"/>
  <c r="J22"/>
  <c r="J20"/>
  <c r="E20"/>
  <c r="F85"/>
  <c r="J19"/>
  <c r="J14"/>
  <c r="J82"/>
  <c r="E7"/>
  <c r="E76"/>
  <c i="29" r="J39"/>
  <c r="J38"/>
  <c i="1" r="AY92"/>
  <c i="29" r="J37"/>
  <c i="1" r="AX92"/>
  <c i="29" r="BI88"/>
  <c r="BH88"/>
  <c r="BG88"/>
  <c r="BF88"/>
  <c r="T88"/>
  <c r="R88"/>
  <c r="P88"/>
  <c r="BI86"/>
  <c r="BH86"/>
  <c r="BG86"/>
  <c r="BF86"/>
  <c r="T86"/>
  <c r="R86"/>
  <c r="P86"/>
  <c r="J82"/>
  <c r="F81"/>
  <c r="F79"/>
  <c r="E77"/>
  <c r="J59"/>
  <c r="F58"/>
  <c r="F56"/>
  <c r="E54"/>
  <c r="J23"/>
  <c r="E23"/>
  <c r="J81"/>
  <c r="J22"/>
  <c r="J20"/>
  <c r="E20"/>
  <c r="F82"/>
  <c r="J19"/>
  <c r="J14"/>
  <c r="J79"/>
  <c r="E7"/>
  <c r="E73"/>
  <c i="28" r="J39"/>
  <c r="J38"/>
  <c i="1" r="AY91"/>
  <c i="28" r="J37"/>
  <c i="1" r="AX91"/>
  <c i="28" r="BI91"/>
  <c r="BH91"/>
  <c r="BG91"/>
  <c r="BF91"/>
  <c r="T91"/>
  <c r="R91"/>
  <c r="P91"/>
  <c r="BI88"/>
  <c r="BH88"/>
  <c r="BG88"/>
  <c r="BF88"/>
  <c r="T88"/>
  <c r="R88"/>
  <c r="P88"/>
  <c r="J83"/>
  <c r="F82"/>
  <c r="F80"/>
  <c r="E78"/>
  <c r="J59"/>
  <c r="F58"/>
  <c r="F56"/>
  <c r="E54"/>
  <c r="J23"/>
  <c r="E23"/>
  <c r="J82"/>
  <c r="J22"/>
  <c r="J20"/>
  <c r="E20"/>
  <c r="F59"/>
  <c r="J19"/>
  <c r="J14"/>
  <c r="J80"/>
  <c r="E7"/>
  <c r="E50"/>
  <c i="27" r="J39"/>
  <c r="J38"/>
  <c i="1" r="AY90"/>
  <c i="27" r="J37"/>
  <c i="1" r="AX90"/>
  <c i="27" r="BI256"/>
  <c r="BH256"/>
  <c r="BG256"/>
  <c r="BF256"/>
  <c r="T256"/>
  <c r="R256"/>
  <c r="P256"/>
  <c r="BI250"/>
  <c r="BH250"/>
  <c r="BG250"/>
  <c r="BF250"/>
  <c r="T250"/>
  <c r="R250"/>
  <c r="P250"/>
  <c r="BI244"/>
  <c r="BH244"/>
  <c r="BG244"/>
  <c r="BF244"/>
  <c r="T244"/>
  <c r="R244"/>
  <c r="P244"/>
  <c r="BI240"/>
  <c r="BH240"/>
  <c r="BG240"/>
  <c r="BF240"/>
  <c r="T240"/>
  <c r="R240"/>
  <c r="P240"/>
  <c r="BI236"/>
  <c r="BH236"/>
  <c r="BG236"/>
  <c r="BF236"/>
  <c r="T236"/>
  <c r="R236"/>
  <c r="P236"/>
  <c r="BI232"/>
  <c r="BH232"/>
  <c r="BG232"/>
  <c r="BF232"/>
  <c r="T232"/>
  <c r="R232"/>
  <c r="P232"/>
  <c r="BI228"/>
  <c r="BH228"/>
  <c r="BG228"/>
  <c r="BF228"/>
  <c r="T228"/>
  <c r="R228"/>
  <c r="P228"/>
  <c r="BI224"/>
  <c r="BH224"/>
  <c r="BG224"/>
  <c r="BF224"/>
  <c r="T224"/>
  <c r="R224"/>
  <c r="P224"/>
  <c r="BI213"/>
  <c r="BH213"/>
  <c r="BG213"/>
  <c r="BF213"/>
  <c r="T213"/>
  <c r="R213"/>
  <c r="P213"/>
  <c r="BI208"/>
  <c r="BH208"/>
  <c r="BG208"/>
  <c r="BF208"/>
  <c r="T208"/>
  <c r="R208"/>
  <c r="P208"/>
  <c r="BI204"/>
  <c r="BH204"/>
  <c r="BG204"/>
  <c r="BF204"/>
  <c r="T204"/>
  <c r="R204"/>
  <c r="P204"/>
  <c r="BI201"/>
  <c r="BH201"/>
  <c r="BG201"/>
  <c r="BF201"/>
  <c r="T201"/>
  <c r="R201"/>
  <c r="P201"/>
  <c r="BI198"/>
  <c r="BH198"/>
  <c r="BG198"/>
  <c r="BF198"/>
  <c r="T198"/>
  <c r="R198"/>
  <c r="P198"/>
  <c r="BI196"/>
  <c r="BH196"/>
  <c r="BG196"/>
  <c r="BF196"/>
  <c r="T196"/>
  <c r="R196"/>
  <c r="P196"/>
  <c r="BI193"/>
  <c r="BH193"/>
  <c r="BG193"/>
  <c r="BF193"/>
  <c r="T193"/>
  <c r="R193"/>
  <c r="P193"/>
  <c r="BI190"/>
  <c r="BH190"/>
  <c r="BG190"/>
  <c r="BF190"/>
  <c r="T190"/>
  <c r="R190"/>
  <c r="P190"/>
  <c r="BI186"/>
  <c r="BH186"/>
  <c r="BG186"/>
  <c r="BF186"/>
  <c r="T186"/>
  <c r="R186"/>
  <c r="P186"/>
  <c r="BI181"/>
  <c r="BH181"/>
  <c r="BG181"/>
  <c r="BF181"/>
  <c r="T181"/>
  <c r="R181"/>
  <c r="P181"/>
  <c r="BI178"/>
  <c r="BH178"/>
  <c r="BG178"/>
  <c r="BF178"/>
  <c r="T178"/>
  <c r="R178"/>
  <c r="P178"/>
  <c r="BI174"/>
  <c r="BH174"/>
  <c r="BG174"/>
  <c r="BF174"/>
  <c r="T174"/>
  <c r="R174"/>
  <c r="P174"/>
  <c r="BI172"/>
  <c r="BH172"/>
  <c r="BG172"/>
  <c r="BF172"/>
  <c r="T172"/>
  <c r="R172"/>
  <c r="P172"/>
  <c r="BI170"/>
  <c r="BH170"/>
  <c r="BG170"/>
  <c r="BF170"/>
  <c r="T170"/>
  <c r="R170"/>
  <c r="P170"/>
  <c r="BI168"/>
  <c r="BH168"/>
  <c r="BG168"/>
  <c r="BF168"/>
  <c r="T168"/>
  <c r="R168"/>
  <c r="P168"/>
  <c r="BI166"/>
  <c r="BH166"/>
  <c r="BG166"/>
  <c r="BF166"/>
  <c r="T166"/>
  <c r="R166"/>
  <c r="P166"/>
  <c r="BI162"/>
  <c r="BH162"/>
  <c r="BG162"/>
  <c r="BF162"/>
  <c r="T162"/>
  <c r="R162"/>
  <c r="P162"/>
  <c r="BI158"/>
  <c r="BH158"/>
  <c r="BG158"/>
  <c r="BF158"/>
  <c r="T158"/>
  <c r="R158"/>
  <c r="P158"/>
  <c r="BI155"/>
  <c r="BH155"/>
  <c r="BG155"/>
  <c r="BF155"/>
  <c r="T155"/>
  <c r="R155"/>
  <c r="P155"/>
  <c r="BI149"/>
  <c r="BH149"/>
  <c r="BG149"/>
  <c r="BF149"/>
  <c r="T149"/>
  <c r="R149"/>
  <c r="P149"/>
  <c r="BI146"/>
  <c r="BH146"/>
  <c r="BG146"/>
  <c r="BF146"/>
  <c r="T146"/>
  <c r="R146"/>
  <c r="P146"/>
  <c r="BI143"/>
  <c r="BH143"/>
  <c r="BG143"/>
  <c r="BF143"/>
  <c r="T143"/>
  <c r="R143"/>
  <c r="P143"/>
  <c r="BI140"/>
  <c r="BH140"/>
  <c r="BG140"/>
  <c r="BF140"/>
  <c r="T140"/>
  <c r="R140"/>
  <c r="P140"/>
  <c r="BI137"/>
  <c r="BH137"/>
  <c r="BG137"/>
  <c r="BF137"/>
  <c r="T137"/>
  <c r="R137"/>
  <c r="P137"/>
  <c r="BI134"/>
  <c r="BH134"/>
  <c r="BG134"/>
  <c r="BF134"/>
  <c r="T134"/>
  <c r="R134"/>
  <c r="P134"/>
  <c r="BI132"/>
  <c r="BH132"/>
  <c r="BG132"/>
  <c r="BF132"/>
  <c r="T132"/>
  <c r="R132"/>
  <c r="P132"/>
  <c r="BI128"/>
  <c r="BH128"/>
  <c r="BG128"/>
  <c r="BF128"/>
  <c r="T128"/>
  <c r="R128"/>
  <c r="P128"/>
  <c r="BI124"/>
  <c r="BH124"/>
  <c r="BG124"/>
  <c r="BF124"/>
  <c r="T124"/>
  <c r="R124"/>
  <c r="P124"/>
  <c r="BI121"/>
  <c r="BH121"/>
  <c r="BG121"/>
  <c r="BF121"/>
  <c r="T121"/>
  <c r="R121"/>
  <c r="P121"/>
  <c r="BI116"/>
  <c r="BH116"/>
  <c r="BG116"/>
  <c r="BF116"/>
  <c r="T116"/>
  <c r="R116"/>
  <c r="P116"/>
  <c r="BI110"/>
  <c r="BH110"/>
  <c r="BG110"/>
  <c r="BF110"/>
  <c r="T110"/>
  <c r="R110"/>
  <c r="P110"/>
  <c r="BI106"/>
  <c r="BH106"/>
  <c r="BG106"/>
  <c r="BF106"/>
  <c r="T106"/>
  <c r="R106"/>
  <c r="P106"/>
  <c r="BI102"/>
  <c r="BH102"/>
  <c r="BG102"/>
  <c r="BF102"/>
  <c r="T102"/>
  <c r="R102"/>
  <c r="P102"/>
  <c r="BI99"/>
  <c r="BH99"/>
  <c r="BG99"/>
  <c r="BF99"/>
  <c r="T99"/>
  <c r="R99"/>
  <c r="P99"/>
  <c r="BI95"/>
  <c r="BH95"/>
  <c r="BG95"/>
  <c r="BF95"/>
  <c r="T95"/>
  <c r="R95"/>
  <c r="P95"/>
  <c r="BI91"/>
  <c r="BH91"/>
  <c r="BG91"/>
  <c r="BF91"/>
  <c r="T91"/>
  <c r="R91"/>
  <c r="P91"/>
  <c r="J85"/>
  <c r="F84"/>
  <c r="F82"/>
  <c r="E80"/>
  <c r="J59"/>
  <c r="F58"/>
  <c r="F56"/>
  <c r="E54"/>
  <c r="J23"/>
  <c r="E23"/>
  <c r="J84"/>
  <c r="J22"/>
  <c r="J20"/>
  <c r="E20"/>
  <c r="F59"/>
  <c r="J19"/>
  <c r="J14"/>
  <c r="J82"/>
  <c r="E7"/>
  <c r="E76"/>
  <c i="26" r="J39"/>
  <c r="J38"/>
  <c i="1" r="AY88"/>
  <c i="26" r="J37"/>
  <c i="1" r="AX88"/>
  <c i="26" r="BI88"/>
  <c r="BH88"/>
  <c r="BG88"/>
  <c r="BF88"/>
  <c r="T88"/>
  <c r="R88"/>
  <c r="P88"/>
  <c r="BI86"/>
  <c r="BH86"/>
  <c r="BG86"/>
  <c r="BF86"/>
  <c r="T86"/>
  <c r="R86"/>
  <c r="P86"/>
  <c r="J82"/>
  <c r="F81"/>
  <c r="F79"/>
  <c r="E77"/>
  <c r="J59"/>
  <c r="F58"/>
  <c r="F56"/>
  <c r="E54"/>
  <c r="J23"/>
  <c r="E23"/>
  <c r="J81"/>
  <c r="J22"/>
  <c r="J20"/>
  <c r="E20"/>
  <c r="F82"/>
  <c r="J19"/>
  <c r="J14"/>
  <c r="J56"/>
  <c r="E7"/>
  <c r="E73"/>
  <c i="25" r="J39"/>
  <c r="J38"/>
  <c i="1" r="AY87"/>
  <c i="25" r="J37"/>
  <c i="1" r="AX87"/>
  <c i="25" r="BI91"/>
  <c r="BH91"/>
  <c r="BG91"/>
  <c r="BF91"/>
  <c r="T91"/>
  <c r="R91"/>
  <c r="P91"/>
  <c r="BI88"/>
  <c r="BH88"/>
  <c r="BG88"/>
  <c r="BF88"/>
  <c r="T88"/>
  <c r="R88"/>
  <c r="P88"/>
  <c r="J83"/>
  <c r="F82"/>
  <c r="F80"/>
  <c r="E78"/>
  <c r="J59"/>
  <c r="F58"/>
  <c r="F56"/>
  <c r="E54"/>
  <c r="J23"/>
  <c r="E23"/>
  <c r="J82"/>
  <c r="J22"/>
  <c r="J20"/>
  <c r="E20"/>
  <c r="F83"/>
  <c r="J19"/>
  <c r="J14"/>
  <c r="J56"/>
  <c r="E7"/>
  <c r="E50"/>
  <c i="24" r="J39"/>
  <c r="J38"/>
  <c i="1" r="AY86"/>
  <c i="24" r="J37"/>
  <c i="1" r="AX86"/>
  <c i="24" r="BI216"/>
  <c r="BH216"/>
  <c r="BG216"/>
  <c r="BF216"/>
  <c r="T216"/>
  <c r="R216"/>
  <c r="P216"/>
  <c r="BI210"/>
  <c r="BH210"/>
  <c r="BG210"/>
  <c r="BF210"/>
  <c r="T210"/>
  <c r="R210"/>
  <c r="P210"/>
  <c r="BI204"/>
  <c r="BH204"/>
  <c r="BG204"/>
  <c r="BF204"/>
  <c r="T204"/>
  <c r="R204"/>
  <c r="P204"/>
  <c r="BI200"/>
  <c r="BH200"/>
  <c r="BG200"/>
  <c r="BF200"/>
  <c r="T200"/>
  <c r="R200"/>
  <c r="P200"/>
  <c r="BI196"/>
  <c r="BH196"/>
  <c r="BG196"/>
  <c r="BF196"/>
  <c r="T196"/>
  <c r="R196"/>
  <c r="P196"/>
  <c r="BI190"/>
  <c r="BH190"/>
  <c r="BG190"/>
  <c r="BF190"/>
  <c r="T190"/>
  <c r="R190"/>
  <c r="P190"/>
  <c r="BI186"/>
  <c r="BH186"/>
  <c r="BG186"/>
  <c r="BF186"/>
  <c r="T186"/>
  <c r="R186"/>
  <c r="P186"/>
  <c r="BI178"/>
  <c r="BH178"/>
  <c r="BG178"/>
  <c r="BF178"/>
  <c r="T178"/>
  <c r="R178"/>
  <c r="P178"/>
  <c r="BI173"/>
  <c r="BH173"/>
  <c r="BG173"/>
  <c r="BF173"/>
  <c r="T173"/>
  <c r="R173"/>
  <c r="P173"/>
  <c r="BI169"/>
  <c r="BH169"/>
  <c r="BG169"/>
  <c r="BF169"/>
  <c r="T169"/>
  <c r="R169"/>
  <c r="P169"/>
  <c r="BI167"/>
  <c r="BH167"/>
  <c r="BG167"/>
  <c r="BF167"/>
  <c r="T167"/>
  <c r="R167"/>
  <c r="P167"/>
  <c r="BI164"/>
  <c r="BH164"/>
  <c r="BG164"/>
  <c r="BF164"/>
  <c r="T164"/>
  <c r="R164"/>
  <c r="P164"/>
  <c r="BI162"/>
  <c r="BH162"/>
  <c r="BG162"/>
  <c r="BF162"/>
  <c r="T162"/>
  <c r="R162"/>
  <c r="P162"/>
  <c r="BI159"/>
  <c r="BH159"/>
  <c r="BG159"/>
  <c r="BF159"/>
  <c r="T159"/>
  <c r="R159"/>
  <c r="P159"/>
  <c r="BI156"/>
  <c r="BH156"/>
  <c r="BG156"/>
  <c r="BF156"/>
  <c r="T156"/>
  <c r="R156"/>
  <c r="P156"/>
  <c r="BI152"/>
  <c r="BH152"/>
  <c r="BG152"/>
  <c r="BF152"/>
  <c r="T152"/>
  <c r="R152"/>
  <c r="P152"/>
  <c r="BI150"/>
  <c r="BH150"/>
  <c r="BG150"/>
  <c r="BF150"/>
  <c r="T150"/>
  <c r="R150"/>
  <c r="P150"/>
  <c r="BI148"/>
  <c r="BH148"/>
  <c r="BG148"/>
  <c r="BF148"/>
  <c r="T148"/>
  <c r="R148"/>
  <c r="P148"/>
  <c r="BI145"/>
  <c r="BH145"/>
  <c r="BG145"/>
  <c r="BF145"/>
  <c r="T145"/>
  <c r="R145"/>
  <c r="P145"/>
  <c r="BI142"/>
  <c r="BH142"/>
  <c r="BG142"/>
  <c r="BF142"/>
  <c r="T142"/>
  <c r="R142"/>
  <c r="P142"/>
  <c r="BI139"/>
  <c r="BH139"/>
  <c r="BG139"/>
  <c r="BF139"/>
  <c r="T139"/>
  <c r="R139"/>
  <c r="P139"/>
  <c r="BI136"/>
  <c r="BH136"/>
  <c r="BG136"/>
  <c r="BF136"/>
  <c r="T136"/>
  <c r="R136"/>
  <c r="P136"/>
  <c r="BI133"/>
  <c r="BH133"/>
  <c r="BG133"/>
  <c r="BF133"/>
  <c r="T133"/>
  <c r="R133"/>
  <c r="P133"/>
  <c r="BI130"/>
  <c r="BH130"/>
  <c r="BG130"/>
  <c r="BF130"/>
  <c r="T130"/>
  <c r="R130"/>
  <c r="P130"/>
  <c r="BI127"/>
  <c r="BH127"/>
  <c r="BG127"/>
  <c r="BF127"/>
  <c r="T127"/>
  <c r="R127"/>
  <c r="P127"/>
  <c r="BI123"/>
  <c r="BH123"/>
  <c r="BG123"/>
  <c r="BF123"/>
  <c r="T123"/>
  <c r="R123"/>
  <c r="P123"/>
  <c r="BI120"/>
  <c r="BH120"/>
  <c r="BG120"/>
  <c r="BF120"/>
  <c r="T120"/>
  <c r="R120"/>
  <c r="P120"/>
  <c r="BI117"/>
  <c r="BH117"/>
  <c r="BG117"/>
  <c r="BF117"/>
  <c r="T117"/>
  <c r="R117"/>
  <c r="P117"/>
  <c r="BI112"/>
  <c r="BH112"/>
  <c r="BG112"/>
  <c r="BF112"/>
  <c r="T112"/>
  <c r="R112"/>
  <c r="P112"/>
  <c r="BI106"/>
  <c r="BH106"/>
  <c r="BG106"/>
  <c r="BF106"/>
  <c r="T106"/>
  <c r="R106"/>
  <c r="P106"/>
  <c r="BI102"/>
  <c r="BH102"/>
  <c r="BG102"/>
  <c r="BF102"/>
  <c r="T102"/>
  <c r="R102"/>
  <c r="P102"/>
  <c r="BI99"/>
  <c r="BH99"/>
  <c r="BG99"/>
  <c r="BF99"/>
  <c r="T99"/>
  <c r="R99"/>
  <c r="P99"/>
  <c r="BI95"/>
  <c r="BH95"/>
  <c r="BG95"/>
  <c r="BF95"/>
  <c r="T95"/>
  <c r="R95"/>
  <c r="P95"/>
  <c r="BI91"/>
  <c r="BH91"/>
  <c r="BG91"/>
  <c r="BF91"/>
  <c r="T91"/>
  <c r="R91"/>
  <c r="P91"/>
  <c r="J85"/>
  <c r="F84"/>
  <c r="F82"/>
  <c r="E80"/>
  <c r="J59"/>
  <c r="F58"/>
  <c r="F56"/>
  <c r="E54"/>
  <c r="J23"/>
  <c r="E23"/>
  <c r="J58"/>
  <c r="J22"/>
  <c r="J20"/>
  <c r="E20"/>
  <c r="F85"/>
  <c r="J19"/>
  <c r="J14"/>
  <c r="J82"/>
  <c r="E7"/>
  <c r="E76"/>
  <c i="23" r="J39"/>
  <c r="J38"/>
  <c i="1" r="AY84"/>
  <c i="23" r="J37"/>
  <c i="1" r="AX84"/>
  <c i="23" r="BI86"/>
  <c r="BH86"/>
  <c r="BG86"/>
  <c r="BF86"/>
  <c r="T86"/>
  <c r="T85"/>
  <c r="R86"/>
  <c r="R85"/>
  <c r="P86"/>
  <c r="P85"/>
  <c i="1" r="AU84"/>
  <c i="23" r="J82"/>
  <c r="F81"/>
  <c r="F79"/>
  <c r="E77"/>
  <c r="J59"/>
  <c r="F58"/>
  <c r="F56"/>
  <c r="E54"/>
  <c r="J23"/>
  <c r="E23"/>
  <c r="J58"/>
  <c r="J22"/>
  <c r="J20"/>
  <c r="E20"/>
  <c r="F82"/>
  <c r="J19"/>
  <c r="J14"/>
  <c r="J79"/>
  <c r="E7"/>
  <c r="E50"/>
  <c i="22" r="J39"/>
  <c r="J38"/>
  <c i="1" r="AY83"/>
  <c i="22" r="J37"/>
  <c i="1" r="AX83"/>
  <c i="22" r="BI91"/>
  <c r="BH91"/>
  <c r="BG91"/>
  <c r="BF91"/>
  <c r="T91"/>
  <c r="R91"/>
  <c r="P91"/>
  <c r="BI88"/>
  <c r="BH88"/>
  <c r="BG88"/>
  <c r="BF88"/>
  <c r="T88"/>
  <c r="R88"/>
  <c r="P88"/>
  <c r="J83"/>
  <c r="F82"/>
  <c r="F80"/>
  <c r="E78"/>
  <c r="J59"/>
  <c r="F58"/>
  <c r="F56"/>
  <c r="E54"/>
  <c r="J23"/>
  <c r="E23"/>
  <c r="J82"/>
  <c r="J22"/>
  <c r="J20"/>
  <c r="E20"/>
  <c r="F83"/>
  <c r="J19"/>
  <c r="J14"/>
  <c r="J56"/>
  <c r="E7"/>
  <c r="E50"/>
  <c i="21" r="J39"/>
  <c r="J38"/>
  <c i="1" r="AY82"/>
  <c i="21" r="J37"/>
  <c i="1" r="AX82"/>
  <c i="21" r="BI230"/>
  <c r="BH230"/>
  <c r="BG230"/>
  <c r="BF230"/>
  <c r="T230"/>
  <c r="R230"/>
  <c r="P230"/>
  <c r="BI224"/>
  <c r="BH224"/>
  <c r="BG224"/>
  <c r="BF224"/>
  <c r="T224"/>
  <c r="R224"/>
  <c r="P224"/>
  <c r="BI218"/>
  <c r="BH218"/>
  <c r="BG218"/>
  <c r="BF218"/>
  <c r="T218"/>
  <c r="R218"/>
  <c r="P218"/>
  <c r="BI214"/>
  <c r="BH214"/>
  <c r="BG214"/>
  <c r="BF214"/>
  <c r="T214"/>
  <c r="R214"/>
  <c r="P214"/>
  <c r="BI210"/>
  <c r="BH210"/>
  <c r="BG210"/>
  <c r="BF210"/>
  <c r="T210"/>
  <c r="R210"/>
  <c r="P210"/>
  <c r="BI206"/>
  <c r="BH206"/>
  <c r="BG206"/>
  <c r="BF206"/>
  <c r="T206"/>
  <c r="R206"/>
  <c r="P206"/>
  <c r="BI200"/>
  <c r="BH200"/>
  <c r="BG200"/>
  <c r="BF200"/>
  <c r="T200"/>
  <c r="R200"/>
  <c r="P200"/>
  <c r="BI196"/>
  <c r="BH196"/>
  <c r="BG196"/>
  <c r="BF196"/>
  <c r="T196"/>
  <c r="R196"/>
  <c r="P196"/>
  <c r="BI189"/>
  <c r="BH189"/>
  <c r="BG189"/>
  <c r="BF189"/>
  <c r="T189"/>
  <c r="R189"/>
  <c r="P189"/>
  <c r="BI184"/>
  <c r="BH184"/>
  <c r="BG184"/>
  <c r="BF184"/>
  <c r="T184"/>
  <c r="R184"/>
  <c r="P184"/>
  <c r="BI180"/>
  <c r="BH180"/>
  <c r="BG180"/>
  <c r="BF180"/>
  <c r="T180"/>
  <c r="R180"/>
  <c r="P180"/>
  <c r="BI177"/>
  <c r="BH177"/>
  <c r="BG177"/>
  <c r="BF177"/>
  <c r="T177"/>
  <c r="R177"/>
  <c r="P177"/>
  <c r="BI174"/>
  <c r="BH174"/>
  <c r="BG174"/>
  <c r="BF174"/>
  <c r="T174"/>
  <c r="R174"/>
  <c r="P174"/>
  <c r="BI172"/>
  <c r="BH172"/>
  <c r="BG172"/>
  <c r="BF172"/>
  <c r="T172"/>
  <c r="R172"/>
  <c r="P172"/>
  <c r="BI167"/>
  <c r="BH167"/>
  <c r="BG167"/>
  <c r="BF167"/>
  <c r="T167"/>
  <c r="R167"/>
  <c r="P167"/>
  <c r="BI164"/>
  <c r="BH164"/>
  <c r="BG164"/>
  <c r="BF164"/>
  <c r="T164"/>
  <c r="R164"/>
  <c r="P164"/>
  <c r="BI161"/>
  <c r="BH161"/>
  <c r="BG161"/>
  <c r="BF161"/>
  <c r="T161"/>
  <c r="R161"/>
  <c r="P161"/>
  <c r="BI158"/>
  <c r="BH158"/>
  <c r="BG158"/>
  <c r="BF158"/>
  <c r="T158"/>
  <c r="R158"/>
  <c r="P158"/>
  <c r="BI156"/>
  <c r="BH156"/>
  <c r="BG156"/>
  <c r="BF156"/>
  <c r="T156"/>
  <c r="R156"/>
  <c r="P156"/>
  <c r="BI153"/>
  <c r="BH153"/>
  <c r="BG153"/>
  <c r="BF153"/>
  <c r="T153"/>
  <c r="R153"/>
  <c r="P153"/>
  <c r="BI150"/>
  <c r="BH150"/>
  <c r="BG150"/>
  <c r="BF150"/>
  <c r="T150"/>
  <c r="R150"/>
  <c r="P150"/>
  <c r="BI147"/>
  <c r="BH147"/>
  <c r="BG147"/>
  <c r="BF147"/>
  <c r="T147"/>
  <c r="R147"/>
  <c r="P147"/>
  <c r="BI144"/>
  <c r="BH144"/>
  <c r="BG144"/>
  <c r="BF144"/>
  <c r="T144"/>
  <c r="R144"/>
  <c r="P144"/>
  <c r="BI142"/>
  <c r="BH142"/>
  <c r="BG142"/>
  <c r="BF142"/>
  <c r="T142"/>
  <c r="R142"/>
  <c r="P142"/>
  <c r="BI140"/>
  <c r="BH140"/>
  <c r="BG140"/>
  <c r="BF140"/>
  <c r="T140"/>
  <c r="R140"/>
  <c r="P140"/>
  <c r="BI137"/>
  <c r="BH137"/>
  <c r="BG137"/>
  <c r="BF137"/>
  <c r="T137"/>
  <c r="R137"/>
  <c r="P137"/>
  <c r="BI134"/>
  <c r="BH134"/>
  <c r="BG134"/>
  <c r="BF134"/>
  <c r="T134"/>
  <c r="R134"/>
  <c r="P134"/>
  <c r="BI131"/>
  <c r="BH131"/>
  <c r="BG131"/>
  <c r="BF131"/>
  <c r="T131"/>
  <c r="R131"/>
  <c r="P131"/>
  <c r="BI127"/>
  <c r="BH127"/>
  <c r="BG127"/>
  <c r="BF127"/>
  <c r="T127"/>
  <c r="R127"/>
  <c r="P127"/>
  <c r="BI124"/>
  <c r="BH124"/>
  <c r="BG124"/>
  <c r="BF124"/>
  <c r="T124"/>
  <c r="R124"/>
  <c r="P124"/>
  <c r="BI121"/>
  <c r="BH121"/>
  <c r="BG121"/>
  <c r="BF121"/>
  <c r="T121"/>
  <c r="R121"/>
  <c r="P121"/>
  <c r="BI116"/>
  <c r="BH116"/>
  <c r="BG116"/>
  <c r="BF116"/>
  <c r="T116"/>
  <c r="R116"/>
  <c r="P116"/>
  <c r="BI110"/>
  <c r="BH110"/>
  <c r="BG110"/>
  <c r="BF110"/>
  <c r="T110"/>
  <c r="R110"/>
  <c r="P110"/>
  <c r="BI106"/>
  <c r="BH106"/>
  <c r="BG106"/>
  <c r="BF106"/>
  <c r="T106"/>
  <c r="R106"/>
  <c r="P106"/>
  <c r="BI102"/>
  <c r="BH102"/>
  <c r="BG102"/>
  <c r="BF102"/>
  <c r="T102"/>
  <c r="R102"/>
  <c r="P102"/>
  <c r="BI99"/>
  <c r="BH99"/>
  <c r="BG99"/>
  <c r="BF99"/>
  <c r="T99"/>
  <c r="R99"/>
  <c r="P99"/>
  <c r="BI95"/>
  <c r="BH95"/>
  <c r="BG95"/>
  <c r="BF95"/>
  <c r="T95"/>
  <c r="R95"/>
  <c r="P95"/>
  <c r="BI91"/>
  <c r="BH91"/>
  <c r="BG91"/>
  <c r="BF91"/>
  <c r="T91"/>
  <c r="R91"/>
  <c r="P91"/>
  <c r="J85"/>
  <c r="F84"/>
  <c r="F82"/>
  <c r="E80"/>
  <c r="J59"/>
  <c r="F58"/>
  <c r="F56"/>
  <c r="E54"/>
  <c r="J23"/>
  <c r="E23"/>
  <c r="J58"/>
  <c r="J22"/>
  <c r="J20"/>
  <c r="E20"/>
  <c r="F85"/>
  <c r="J19"/>
  <c r="J14"/>
  <c r="J82"/>
  <c r="E7"/>
  <c r="E76"/>
  <c i="20" r="J39"/>
  <c r="J38"/>
  <c i="1" r="AY80"/>
  <c i="20" r="J37"/>
  <c i="1" r="AX80"/>
  <c i="20" r="BI91"/>
  <c r="BH91"/>
  <c r="BG91"/>
  <c r="BF91"/>
  <c r="T91"/>
  <c r="R91"/>
  <c r="P91"/>
  <c r="BI88"/>
  <c r="BH88"/>
  <c r="BG88"/>
  <c r="BF88"/>
  <c r="T88"/>
  <c r="R88"/>
  <c r="P88"/>
  <c r="J83"/>
  <c r="F82"/>
  <c r="F80"/>
  <c r="E78"/>
  <c r="J59"/>
  <c r="F58"/>
  <c r="F56"/>
  <c r="E54"/>
  <c r="J23"/>
  <c r="E23"/>
  <c r="J58"/>
  <c r="J22"/>
  <c r="J20"/>
  <c r="E20"/>
  <c r="F83"/>
  <c r="J19"/>
  <c r="J14"/>
  <c r="J80"/>
  <c r="E7"/>
  <c r="E50"/>
  <c i="19" r="J39"/>
  <c r="J38"/>
  <c i="1" r="AY79"/>
  <c i="19" r="J37"/>
  <c i="1" r="AX79"/>
  <c i="19" r="BI181"/>
  <c r="BH181"/>
  <c r="BG181"/>
  <c r="BF181"/>
  <c r="T181"/>
  <c r="R181"/>
  <c r="P181"/>
  <c r="BI175"/>
  <c r="BH175"/>
  <c r="BG175"/>
  <c r="BF175"/>
  <c r="T175"/>
  <c r="R175"/>
  <c r="P175"/>
  <c r="BI169"/>
  <c r="BH169"/>
  <c r="BG169"/>
  <c r="BF169"/>
  <c r="T169"/>
  <c r="R169"/>
  <c r="P169"/>
  <c r="BI165"/>
  <c r="BH165"/>
  <c r="BG165"/>
  <c r="BF165"/>
  <c r="T165"/>
  <c r="R165"/>
  <c r="P165"/>
  <c r="BI161"/>
  <c r="BH161"/>
  <c r="BG161"/>
  <c r="BF161"/>
  <c r="T161"/>
  <c r="R161"/>
  <c r="P161"/>
  <c r="BI157"/>
  <c r="BH157"/>
  <c r="BG157"/>
  <c r="BF157"/>
  <c r="T157"/>
  <c r="R157"/>
  <c r="P157"/>
  <c r="BI153"/>
  <c r="BH153"/>
  <c r="BG153"/>
  <c r="BF153"/>
  <c r="T153"/>
  <c r="R153"/>
  <c r="P153"/>
  <c r="BI146"/>
  <c r="BH146"/>
  <c r="BG146"/>
  <c r="BF146"/>
  <c r="T146"/>
  <c r="R146"/>
  <c r="P146"/>
  <c r="BI141"/>
  <c r="BH141"/>
  <c r="BG141"/>
  <c r="BF141"/>
  <c r="T141"/>
  <c r="R141"/>
  <c r="P141"/>
  <c r="BI138"/>
  <c r="BH138"/>
  <c r="BG138"/>
  <c r="BF138"/>
  <c r="T138"/>
  <c r="R138"/>
  <c r="P138"/>
  <c r="BI136"/>
  <c r="BH136"/>
  <c r="BG136"/>
  <c r="BF136"/>
  <c r="T136"/>
  <c r="R136"/>
  <c r="P136"/>
  <c r="BI133"/>
  <c r="BH133"/>
  <c r="BG133"/>
  <c r="BF133"/>
  <c r="T133"/>
  <c r="R133"/>
  <c r="P133"/>
  <c r="BI130"/>
  <c r="BH130"/>
  <c r="BG130"/>
  <c r="BF130"/>
  <c r="T130"/>
  <c r="R130"/>
  <c r="P130"/>
  <c r="BI126"/>
  <c r="BH126"/>
  <c r="BG126"/>
  <c r="BF126"/>
  <c r="T126"/>
  <c r="R126"/>
  <c r="P126"/>
  <c r="BI124"/>
  <c r="BH124"/>
  <c r="BG124"/>
  <c r="BF124"/>
  <c r="T124"/>
  <c r="R124"/>
  <c r="P124"/>
  <c r="BI122"/>
  <c r="BH122"/>
  <c r="BG122"/>
  <c r="BF122"/>
  <c r="T122"/>
  <c r="R122"/>
  <c r="P122"/>
  <c r="BI118"/>
  <c r="BH118"/>
  <c r="BG118"/>
  <c r="BF118"/>
  <c r="T118"/>
  <c r="R118"/>
  <c r="P118"/>
  <c r="BI115"/>
  <c r="BH115"/>
  <c r="BG115"/>
  <c r="BF115"/>
  <c r="T115"/>
  <c r="R115"/>
  <c r="P115"/>
  <c r="BI113"/>
  <c r="BH113"/>
  <c r="BG113"/>
  <c r="BF113"/>
  <c r="T113"/>
  <c r="R113"/>
  <c r="P113"/>
  <c r="BI109"/>
  <c r="BH109"/>
  <c r="BG109"/>
  <c r="BF109"/>
  <c r="T109"/>
  <c r="R109"/>
  <c r="P109"/>
  <c r="BI104"/>
  <c r="BH104"/>
  <c r="BG104"/>
  <c r="BF104"/>
  <c r="T104"/>
  <c r="R104"/>
  <c r="P104"/>
  <c r="BI98"/>
  <c r="BH98"/>
  <c r="BG98"/>
  <c r="BF98"/>
  <c r="T98"/>
  <c r="R98"/>
  <c r="P98"/>
  <c r="BI94"/>
  <c r="BH94"/>
  <c r="BG94"/>
  <c r="BF94"/>
  <c r="T94"/>
  <c r="R94"/>
  <c r="P94"/>
  <c r="BI91"/>
  <c r="BH91"/>
  <c r="BG91"/>
  <c r="BF91"/>
  <c r="T91"/>
  <c r="R91"/>
  <c r="P91"/>
  <c r="J85"/>
  <c r="F84"/>
  <c r="F82"/>
  <c r="E80"/>
  <c r="J59"/>
  <c r="F58"/>
  <c r="F56"/>
  <c r="E54"/>
  <c r="J23"/>
  <c r="E23"/>
  <c r="J84"/>
  <c r="J22"/>
  <c r="J20"/>
  <c r="E20"/>
  <c r="F59"/>
  <c r="J19"/>
  <c r="J14"/>
  <c r="J56"/>
  <c r="E7"/>
  <c r="E76"/>
  <c i="18" r="J39"/>
  <c r="J38"/>
  <c i="1" r="AY77"/>
  <c i="18" r="J37"/>
  <c i="1" r="AX77"/>
  <c i="18" r="BI122"/>
  <c r="BH122"/>
  <c r="BG122"/>
  <c r="BF122"/>
  <c r="T122"/>
  <c r="R122"/>
  <c r="P122"/>
  <c r="BI116"/>
  <c r="BH116"/>
  <c r="BG116"/>
  <c r="BF116"/>
  <c r="T116"/>
  <c r="R116"/>
  <c r="P116"/>
  <c r="BI114"/>
  <c r="BH114"/>
  <c r="BG114"/>
  <c r="BF114"/>
  <c r="T114"/>
  <c r="R114"/>
  <c r="P114"/>
  <c r="BI112"/>
  <c r="BH112"/>
  <c r="BG112"/>
  <c r="BF112"/>
  <c r="T112"/>
  <c r="R112"/>
  <c r="P112"/>
  <c r="BI110"/>
  <c r="BH110"/>
  <c r="BG110"/>
  <c r="BF110"/>
  <c r="T110"/>
  <c r="R110"/>
  <c r="P110"/>
  <c r="BI108"/>
  <c r="BH108"/>
  <c r="BG108"/>
  <c r="BF108"/>
  <c r="T108"/>
  <c r="R108"/>
  <c r="P108"/>
  <c r="BI106"/>
  <c r="BH106"/>
  <c r="BG106"/>
  <c r="BF106"/>
  <c r="T106"/>
  <c r="R106"/>
  <c r="P106"/>
  <c r="BI104"/>
  <c r="BH104"/>
  <c r="BG104"/>
  <c r="BF104"/>
  <c r="T104"/>
  <c r="R104"/>
  <c r="P104"/>
  <c r="BI102"/>
  <c r="BH102"/>
  <c r="BG102"/>
  <c r="BF102"/>
  <c r="T102"/>
  <c r="R102"/>
  <c r="P102"/>
  <c r="BI100"/>
  <c r="BH100"/>
  <c r="BG100"/>
  <c r="BF100"/>
  <c r="T100"/>
  <c r="R100"/>
  <c r="P100"/>
  <c r="BI98"/>
  <c r="BH98"/>
  <c r="BG98"/>
  <c r="BF98"/>
  <c r="T98"/>
  <c r="R98"/>
  <c r="P98"/>
  <c r="BI96"/>
  <c r="BH96"/>
  <c r="BG96"/>
  <c r="BF96"/>
  <c r="T96"/>
  <c r="R96"/>
  <c r="P96"/>
  <c r="BI94"/>
  <c r="BH94"/>
  <c r="BG94"/>
  <c r="BF94"/>
  <c r="T94"/>
  <c r="R94"/>
  <c r="P94"/>
  <c r="BI92"/>
  <c r="BH92"/>
  <c r="BG92"/>
  <c r="BF92"/>
  <c r="T92"/>
  <c r="R92"/>
  <c r="P92"/>
  <c r="BI90"/>
  <c r="BH90"/>
  <c r="BG90"/>
  <c r="BF90"/>
  <c r="T90"/>
  <c r="R90"/>
  <c r="P90"/>
  <c r="BI88"/>
  <c r="BH88"/>
  <c r="BG88"/>
  <c r="BF88"/>
  <c r="T88"/>
  <c r="R88"/>
  <c r="P88"/>
  <c r="BI86"/>
  <c r="BH86"/>
  <c r="BG86"/>
  <c r="BF86"/>
  <c r="T86"/>
  <c r="R86"/>
  <c r="P86"/>
  <c r="J82"/>
  <c r="F81"/>
  <c r="F79"/>
  <c r="E77"/>
  <c r="J59"/>
  <c r="F58"/>
  <c r="F56"/>
  <c r="E54"/>
  <c r="J23"/>
  <c r="E23"/>
  <c r="J81"/>
  <c r="J22"/>
  <c r="J20"/>
  <c r="E20"/>
  <c r="F82"/>
  <c r="J19"/>
  <c r="J14"/>
  <c r="J56"/>
  <c r="E7"/>
  <c r="E73"/>
  <c i="17" r="J39"/>
  <c r="J38"/>
  <c i="1" r="AY76"/>
  <c i="17" r="J37"/>
  <c i="1" r="AX76"/>
  <c i="17" r="BI91"/>
  <c r="BH91"/>
  <c r="BG91"/>
  <c r="BF91"/>
  <c r="T91"/>
  <c r="R91"/>
  <c r="P91"/>
  <c r="BI88"/>
  <c r="BH88"/>
  <c r="BG88"/>
  <c r="BF88"/>
  <c r="T88"/>
  <c r="R88"/>
  <c r="P88"/>
  <c r="J83"/>
  <c r="F82"/>
  <c r="F80"/>
  <c r="E78"/>
  <c r="J59"/>
  <c r="F58"/>
  <c r="F56"/>
  <c r="E54"/>
  <c r="J23"/>
  <c r="E23"/>
  <c r="J82"/>
  <c r="J22"/>
  <c r="J20"/>
  <c r="E20"/>
  <c r="F59"/>
  <c r="J19"/>
  <c r="J14"/>
  <c r="J56"/>
  <c r="E7"/>
  <c r="E74"/>
  <c i="16" r="J41"/>
  <c r="J40"/>
  <c i="1" r="AY75"/>
  <c i="16" r="J39"/>
  <c i="1" r="AX75"/>
  <c i="16" r="BI92"/>
  <c r="BH92"/>
  <c r="BG92"/>
  <c r="BF92"/>
  <c r="T92"/>
  <c r="T91"/>
  <c r="R92"/>
  <c r="R91"/>
  <c r="P92"/>
  <c r="P91"/>
  <c i="1" r="AU75"/>
  <c i="16" r="J88"/>
  <c r="F87"/>
  <c r="F85"/>
  <c r="E83"/>
  <c r="J63"/>
  <c r="F62"/>
  <c r="F60"/>
  <c r="E58"/>
  <c r="J25"/>
  <c r="E25"/>
  <c r="J62"/>
  <c r="J24"/>
  <c r="J22"/>
  <c r="E22"/>
  <c r="F88"/>
  <c r="J21"/>
  <c r="J16"/>
  <c r="J60"/>
  <c r="E7"/>
  <c r="E77"/>
  <c i="15" r="J39"/>
  <c r="J38"/>
  <c i="1" r="AY74"/>
  <c i="15" r="J37"/>
  <c i="1" r="AX74"/>
  <c i="15" r="BI314"/>
  <c r="BH314"/>
  <c r="BG314"/>
  <c r="BF314"/>
  <c r="T314"/>
  <c r="R314"/>
  <c r="P314"/>
  <c r="BI308"/>
  <c r="BH308"/>
  <c r="BG308"/>
  <c r="BF308"/>
  <c r="T308"/>
  <c r="R308"/>
  <c r="P308"/>
  <c r="BI302"/>
  <c r="BH302"/>
  <c r="BG302"/>
  <c r="BF302"/>
  <c r="T302"/>
  <c r="R302"/>
  <c r="P302"/>
  <c r="BI298"/>
  <c r="BH298"/>
  <c r="BG298"/>
  <c r="BF298"/>
  <c r="T298"/>
  <c r="R298"/>
  <c r="P298"/>
  <c r="BI294"/>
  <c r="BH294"/>
  <c r="BG294"/>
  <c r="BF294"/>
  <c r="T294"/>
  <c r="R294"/>
  <c r="P294"/>
  <c r="BI286"/>
  <c r="BH286"/>
  <c r="BG286"/>
  <c r="BF286"/>
  <c r="T286"/>
  <c r="R286"/>
  <c r="P286"/>
  <c r="BI282"/>
  <c r="BH282"/>
  <c r="BG282"/>
  <c r="BF282"/>
  <c r="T282"/>
  <c r="R282"/>
  <c r="P282"/>
  <c r="BI275"/>
  <c r="BH275"/>
  <c r="BG275"/>
  <c r="BF275"/>
  <c r="T275"/>
  <c r="R275"/>
  <c r="P275"/>
  <c r="BI270"/>
  <c r="BH270"/>
  <c r="BG270"/>
  <c r="BF270"/>
  <c r="T270"/>
  <c r="R270"/>
  <c r="P270"/>
  <c r="BI266"/>
  <c r="BH266"/>
  <c r="BG266"/>
  <c r="BF266"/>
  <c r="T266"/>
  <c r="R266"/>
  <c r="P266"/>
  <c r="BI263"/>
  <c r="BH263"/>
  <c r="BG263"/>
  <c r="BF263"/>
  <c r="T263"/>
  <c r="R263"/>
  <c r="P263"/>
  <c r="BI260"/>
  <c r="BH260"/>
  <c r="BG260"/>
  <c r="BF260"/>
  <c r="T260"/>
  <c r="R260"/>
  <c r="P260"/>
  <c r="BI258"/>
  <c r="BH258"/>
  <c r="BG258"/>
  <c r="BF258"/>
  <c r="T258"/>
  <c r="R258"/>
  <c r="P258"/>
  <c r="BI255"/>
  <c r="BH255"/>
  <c r="BG255"/>
  <c r="BF255"/>
  <c r="T255"/>
  <c r="R255"/>
  <c r="P255"/>
  <c r="BI252"/>
  <c r="BH252"/>
  <c r="BG252"/>
  <c r="BF252"/>
  <c r="T252"/>
  <c r="R252"/>
  <c r="P252"/>
  <c r="BI248"/>
  <c r="BH248"/>
  <c r="BG248"/>
  <c r="BF248"/>
  <c r="T248"/>
  <c r="R248"/>
  <c r="P248"/>
  <c r="BI245"/>
  <c r="BH245"/>
  <c r="BG245"/>
  <c r="BF245"/>
  <c r="T245"/>
  <c r="R245"/>
  <c r="P245"/>
  <c r="BI242"/>
  <c r="BH242"/>
  <c r="BG242"/>
  <c r="BF242"/>
  <c r="T242"/>
  <c r="R242"/>
  <c r="P242"/>
  <c r="BI239"/>
  <c r="BH239"/>
  <c r="BG239"/>
  <c r="BF239"/>
  <c r="T239"/>
  <c r="R239"/>
  <c r="P239"/>
  <c r="BI236"/>
  <c r="BH236"/>
  <c r="BG236"/>
  <c r="BF236"/>
  <c r="T236"/>
  <c r="R236"/>
  <c r="P236"/>
  <c r="BI233"/>
  <c r="BH233"/>
  <c r="BG233"/>
  <c r="BF233"/>
  <c r="T233"/>
  <c r="R233"/>
  <c r="P233"/>
  <c r="BI230"/>
  <c r="BH230"/>
  <c r="BG230"/>
  <c r="BF230"/>
  <c r="T230"/>
  <c r="R230"/>
  <c r="P230"/>
  <c r="BI224"/>
  <c r="BH224"/>
  <c r="BG224"/>
  <c r="BF224"/>
  <c r="T224"/>
  <c r="R224"/>
  <c r="P224"/>
  <c r="BI219"/>
  <c r="BH219"/>
  <c r="BG219"/>
  <c r="BF219"/>
  <c r="T219"/>
  <c r="R219"/>
  <c r="P219"/>
  <c r="BI214"/>
  <c r="BH214"/>
  <c r="BG214"/>
  <c r="BF214"/>
  <c r="T214"/>
  <c r="R214"/>
  <c r="P214"/>
  <c r="BI212"/>
  <c r="BH212"/>
  <c r="BG212"/>
  <c r="BF212"/>
  <c r="T212"/>
  <c r="R212"/>
  <c r="P212"/>
  <c r="BI209"/>
  <c r="BH209"/>
  <c r="BG209"/>
  <c r="BF209"/>
  <c r="T209"/>
  <c r="R209"/>
  <c r="P209"/>
  <c r="BI206"/>
  <c r="BH206"/>
  <c r="BG206"/>
  <c r="BF206"/>
  <c r="T206"/>
  <c r="R206"/>
  <c r="P206"/>
  <c r="BI201"/>
  <c r="BH201"/>
  <c r="BG201"/>
  <c r="BF201"/>
  <c r="T201"/>
  <c r="R201"/>
  <c r="P201"/>
  <c r="BI198"/>
  <c r="BH198"/>
  <c r="BG198"/>
  <c r="BF198"/>
  <c r="T198"/>
  <c r="R198"/>
  <c r="P198"/>
  <c r="BI195"/>
  <c r="BH195"/>
  <c r="BG195"/>
  <c r="BF195"/>
  <c r="T195"/>
  <c r="R195"/>
  <c r="P195"/>
  <c r="BI192"/>
  <c r="BH192"/>
  <c r="BG192"/>
  <c r="BF192"/>
  <c r="T192"/>
  <c r="R192"/>
  <c r="P192"/>
  <c r="BI187"/>
  <c r="BH187"/>
  <c r="BG187"/>
  <c r="BF187"/>
  <c r="T187"/>
  <c r="R187"/>
  <c r="P187"/>
  <c r="BI179"/>
  <c r="BH179"/>
  <c r="BG179"/>
  <c r="BF179"/>
  <c r="T179"/>
  <c r="R179"/>
  <c r="P179"/>
  <c r="BI177"/>
  <c r="BH177"/>
  <c r="BG177"/>
  <c r="BF177"/>
  <c r="T177"/>
  <c r="R177"/>
  <c r="P177"/>
  <c r="BI172"/>
  <c r="BH172"/>
  <c r="BG172"/>
  <c r="BF172"/>
  <c r="T172"/>
  <c r="R172"/>
  <c r="P172"/>
  <c r="BI163"/>
  <c r="BH163"/>
  <c r="BG163"/>
  <c r="BF163"/>
  <c r="T163"/>
  <c r="R163"/>
  <c r="P163"/>
  <c r="BI159"/>
  <c r="BH159"/>
  <c r="BG159"/>
  <c r="BF159"/>
  <c r="T159"/>
  <c r="R159"/>
  <c r="P159"/>
  <c r="BI156"/>
  <c r="BH156"/>
  <c r="BG156"/>
  <c r="BF156"/>
  <c r="T156"/>
  <c r="R156"/>
  <c r="P156"/>
  <c r="BI152"/>
  <c r="BH152"/>
  <c r="BG152"/>
  <c r="BF152"/>
  <c r="T152"/>
  <c r="R152"/>
  <c r="P152"/>
  <c r="BI148"/>
  <c r="BH148"/>
  <c r="BG148"/>
  <c r="BF148"/>
  <c r="T148"/>
  <c r="R148"/>
  <c r="P148"/>
  <c r="BI141"/>
  <c r="BH141"/>
  <c r="BG141"/>
  <c r="BF141"/>
  <c r="T141"/>
  <c r="R141"/>
  <c r="P141"/>
  <c r="BI137"/>
  <c r="BH137"/>
  <c r="BG137"/>
  <c r="BF137"/>
  <c r="T137"/>
  <c r="R137"/>
  <c r="P137"/>
  <c r="BI133"/>
  <c r="BH133"/>
  <c r="BG133"/>
  <c r="BF133"/>
  <c r="T133"/>
  <c r="R133"/>
  <c r="P133"/>
  <c r="BI127"/>
  <c r="BH127"/>
  <c r="BG127"/>
  <c r="BF127"/>
  <c r="T127"/>
  <c r="R127"/>
  <c r="P127"/>
  <c r="BI121"/>
  <c r="BH121"/>
  <c r="BG121"/>
  <c r="BF121"/>
  <c r="T121"/>
  <c r="R121"/>
  <c r="P121"/>
  <c r="BI118"/>
  <c r="BH118"/>
  <c r="BG118"/>
  <c r="BF118"/>
  <c r="T118"/>
  <c r="R118"/>
  <c r="P118"/>
  <c r="BI115"/>
  <c r="BH115"/>
  <c r="BG115"/>
  <c r="BF115"/>
  <c r="T115"/>
  <c r="R115"/>
  <c r="P115"/>
  <c r="BI106"/>
  <c r="BH106"/>
  <c r="BG106"/>
  <c r="BF106"/>
  <c r="T106"/>
  <c r="R106"/>
  <c r="P106"/>
  <c r="BI102"/>
  <c r="BH102"/>
  <c r="BG102"/>
  <c r="BF102"/>
  <c r="T102"/>
  <c r="R102"/>
  <c r="P102"/>
  <c r="BI99"/>
  <c r="BH99"/>
  <c r="BG99"/>
  <c r="BF99"/>
  <c r="T99"/>
  <c r="R99"/>
  <c r="P99"/>
  <c r="BI95"/>
  <c r="BH95"/>
  <c r="BG95"/>
  <c r="BF95"/>
  <c r="T95"/>
  <c r="R95"/>
  <c r="P95"/>
  <c r="BI91"/>
  <c r="BH91"/>
  <c r="BG91"/>
  <c r="BF91"/>
  <c r="T91"/>
  <c r="R91"/>
  <c r="P91"/>
  <c r="J85"/>
  <c r="F84"/>
  <c r="F82"/>
  <c r="E80"/>
  <c r="J59"/>
  <c r="F58"/>
  <c r="F56"/>
  <c r="E54"/>
  <c r="J23"/>
  <c r="E23"/>
  <c r="J84"/>
  <c r="J22"/>
  <c r="J20"/>
  <c r="E20"/>
  <c r="F59"/>
  <c r="J19"/>
  <c r="J14"/>
  <c r="J56"/>
  <c r="E7"/>
  <c r="E50"/>
  <c i="14" r="J37"/>
  <c r="J36"/>
  <c i="1" r="AY71"/>
  <c i="14" r="J35"/>
  <c i="1" r="AX71"/>
  <c i="14" r="BI86"/>
  <c r="BH86"/>
  <c r="BG86"/>
  <c r="BF86"/>
  <c r="T86"/>
  <c r="R86"/>
  <c r="P86"/>
  <c r="BI82"/>
  <c r="BH82"/>
  <c r="BG82"/>
  <c r="BF82"/>
  <c r="T82"/>
  <c r="R82"/>
  <c r="P82"/>
  <c r="J77"/>
  <c r="F76"/>
  <c r="F74"/>
  <c r="E72"/>
  <c r="J55"/>
  <c r="F54"/>
  <c r="F52"/>
  <c r="E50"/>
  <c r="J21"/>
  <c r="E21"/>
  <c r="J54"/>
  <c r="J20"/>
  <c r="J18"/>
  <c r="E18"/>
  <c r="F77"/>
  <c r="J17"/>
  <c r="J12"/>
  <c r="J74"/>
  <c r="E7"/>
  <c r="E70"/>
  <c i="13" r="J39"/>
  <c r="J38"/>
  <c i="1" r="AY70"/>
  <c i="13" r="J37"/>
  <c i="1" r="AX70"/>
  <c i="13" r="BI92"/>
  <c r="BH92"/>
  <c r="BG92"/>
  <c r="BF92"/>
  <c r="T92"/>
  <c r="R92"/>
  <c r="P92"/>
  <c r="BI89"/>
  <c r="BH89"/>
  <c r="BG89"/>
  <c r="BF89"/>
  <c r="T89"/>
  <c r="R89"/>
  <c r="P89"/>
  <c r="BI86"/>
  <c r="BH86"/>
  <c r="BG86"/>
  <c r="BF86"/>
  <c r="T86"/>
  <c r="R86"/>
  <c r="P86"/>
  <c r="J82"/>
  <c r="F81"/>
  <c r="F79"/>
  <c r="E77"/>
  <c r="J59"/>
  <c r="F58"/>
  <c r="F56"/>
  <c r="E54"/>
  <c r="J23"/>
  <c r="E23"/>
  <c r="J81"/>
  <c r="J22"/>
  <c r="J20"/>
  <c r="E20"/>
  <c r="F59"/>
  <c r="J19"/>
  <c r="J14"/>
  <c r="J56"/>
  <c r="E7"/>
  <c r="E50"/>
  <c i="12" r="J39"/>
  <c r="J38"/>
  <c i="1" r="AY69"/>
  <c i="12" r="J37"/>
  <c i="1" r="AX69"/>
  <c i="12" r="BI91"/>
  <c r="BH91"/>
  <c r="BG91"/>
  <c r="BF91"/>
  <c r="T91"/>
  <c r="R91"/>
  <c r="P91"/>
  <c r="BI88"/>
  <c r="BH88"/>
  <c r="BG88"/>
  <c r="BF88"/>
  <c r="T88"/>
  <c r="R88"/>
  <c r="P88"/>
  <c r="J83"/>
  <c r="F82"/>
  <c r="F80"/>
  <c r="E78"/>
  <c r="J59"/>
  <c r="F58"/>
  <c r="F56"/>
  <c r="E54"/>
  <c r="J23"/>
  <c r="E23"/>
  <c r="J58"/>
  <c r="J22"/>
  <c r="J20"/>
  <c r="E20"/>
  <c r="F83"/>
  <c r="J19"/>
  <c r="J14"/>
  <c r="J80"/>
  <c r="E7"/>
  <c r="E74"/>
  <c i="11" r="J39"/>
  <c r="J38"/>
  <c i="1" r="AY68"/>
  <c i="11" r="J37"/>
  <c i="1" r="AX68"/>
  <c i="11" r="BI285"/>
  <c r="BH285"/>
  <c r="BG285"/>
  <c r="BF285"/>
  <c r="T285"/>
  <c r="R285"/>
  <c r="P285"/>
  <c r="BI279"/>
  <c r="BH279"/>
  <c r="BG279"/>
  <c r="BF279"/>
  <c r="T279"/>
  <c r="R279"/>
  <c r="P279"/>
  <c r="BI272"/>
  <c r="BH272"/>
  <c r="BG272"/>
  <c r="BF272"/>
  <c r="T272"/>
  <c r="R272"/>
  <c r="P272"/>
  <c r="BI268"/>
  <c r="BH268"/>
  <c r="BG268"/>
  <c r="BF268"/>
  <c r="T268"/>
  <c r="R268"/>
  <c r="P268"/>
  <c r="BI260"/>
  <c r="BH260"/>
  <c r="BG260"/>
  <c r="BF260"/>
  <c r="T260"/>
  <c r="R260"/>
  <c r="P260"/>
  <c r="BI251"/>
  <c r="BH251"/>
  <c r="BG251"/>
  <c r="BF251"/>
  <c r="T251"/>
  <c r="R251"/>
  <c r="P251"/>
  <c r="BI245"/>
  <c r="BH245"/>
  <c r="BG245"/>
  <c r="BF245"/>
  <c r="T245"/>
  <c r="R245"/>
  <c r="P245"/>
  <c r="BI239"/>
  <c r="BH239"/>
  <c r="BG239"/>
  <c r="BF239"/>
  <c r="T239"/>
  <c r="R239"/>
  <c r="P239"/>
  <c r="BI235"/>
  <c r="BH235"/>
  <c r="BG235"/>
  <c r="BF235"/>
  <c r="T235"/>
  <c r="R235"/>
  <c r="P235"/>
  <c r="BI227"/>
  <c r="BH227"/>
  <c r="BG227"/>
  <c r="BF227"/>
  <c r="T227"/>
  <c r="R227"/>
  <c r="P227"/>
  <c r="BI220"/>
  <c r="BH220"/>
  <c r="BG220"/>
  <c r="BF220"/>
  <c r="T220"/>
  <c r="R220"/>
  <c r="P220"/>
  <c r="BI215"/>
  <c r="BH215"/>
  <c r="BG215"/>
  <c r="BF215"/>
  <c r="T215"/>
  <c r="R215"/>
  <c r="P215"/>
  <c r="BI211"/>
  <c r="BH211"/>
  <c r="BG211"/>
  <c r="BF211"/>
  <c r="T211"/>
  <c r="R211"/>
  <c r="P211"/>
  <c r="BI208"/>
  <c r="BH208"/>
  <c r="BG208"/>
  <c r="BF208"/>
  <c r="T208"/>
  <c r="R208"/>
  <c r="P208"/>
  <c r="BI205"/>
  <c r="BH205"/>
  <c r="BG205"/>
  <c r="BF205"/>
  <c r="T205"/>
  <c r="R205"/>
  <c r="P205"/>
  <c r="BI202"/>
  <c r="BH202"/>
  <c r="BG202"/>
  <c r="BF202"/>
  <c r="T202"/>
  <c r="R202"/>
  <c r="P202"/>
  <c r="BI200"/>
  <c r="BH200"/>
  <c r="BG200"/>
  <c r="BF200"/>
  <c r="T200"/>
  <c r="R200"/>
  <c r="P200"/>
  <c r="BI197"/>
  <c r="BH197"/>
  <c r="BG197"/>
  <c r="BF197"/>
  <c r="T197"/>
  <c r="R197"/>
  <c r="P197"/>
  <c r="BI194"/>
  <c r="BH194"/>
  <c r="BG194"/>
  <c r="BF194"/>
  <c r="T194"/>
  <c r="R194"/>
  <c r="P194"/>
  <c r="BI191"/>
  <c r="BH191"/>
  <c r="BG191"/>
  <c r="BF191"/>
  <c r="T191"/>
  <c r="R191"/>
  <c r="P191"/>
  <c r="BI188"/>
  <c r="BH188"/>
  <c r="BG188"/>
  <c r="BF188"/>
  <c r="T188"/>
  <c r="R188"/>
  <c r="P188"/>
  <c r="BI185"/>
  <c r="BH185"/>
  <c r="BG185"/>
  <c r="BF185"/>
  <c r="T185"/>
  <c r="R185"/>
  <c r="P185"/>
  <c r="BI181"/>
  <c r="BH181"/>
  <c r="BG181"/>
  <c r="BF181"/>
  <c r="T181"/>
  <c r="R181"/>
  <c r="P181"/>
  <c r="BI177"/>
  <c r="BH177"/>
  <c r="BG177"/>
  <c r="BF177"/>
  <c r="T177"/>
  <c r="R177"/>
  <c r="P177"/>
  <c r="BI175"/>
  <c r="BH175"/>
  <c r="BG175"/>
  <c r="BF175"/>
  <c r="T175"/>
  <c r="R175"/>
  <c r="P175"/>
  <c r="BI172"/>
  <c r="BH172"/>
  <c r="BG172"/>
  <c r="BF172"/>
  <c r="T172"/>
  <c r="R172"/>
  <c r="P172"/>
  <c r="BI170"/>
  <c r="BH170"/>
  <c r="BG170"/>
  <c r="BF170"/>
  <c r="T170"/>
  <c r="R170"/>
  <c r="P170"/>
  <c r="BI167"/>
  <c r="BH167"/>
  <c r="BG167"/>
  <c r="BF167"/>
  <c r="T167"/>
  <c r="R167"/>
  <c r="P167"/>
  <c r="BI164"/>
  <c r="BH164"/>
  <c r="BG164"/>
  <c r="BF164"/>
  <c r="T164"/>
  <c r="R164"/>
  <c r="P164"/>
  <c r="BI161"/>
  <c r="BH161"/>
  <c r="BG161"/>
  <c r="BF161"/>
  <c r="T161"/>
  <c r="R161"/>
  <c r="P161"/>
  <c r="BI158"/>
  <c r="BH158"/>
  <c r="BG158"/>
  <c r="BF158"/>
  <c r="T158"/>
  <c r="R158"/>
  <c r="P158"/>
  <c r="BI155"/>
  <c r="BH155"/>
  <c r="BG155"/>
  <c r="BF155"/>
  <c r="T155"/>
  <c r="R155"/>
  <c r="P155"/>
  <c r="BI152"/>
  <c r="BH152"/>
  <c r="BG152"/>
  <c r="BF152"/>
  <c r="T152"/>
  <c r="R152"/>
  <c r="P152"/>
  <c r="BI149"/>
  <c r="BH149"/>
  <c r="BG149"/>
  <c r="BF149"/>
  <c r="T149"/>
  <c r="R149"/>
  <c r="P149"/>
  <c r="BI147"/>
  <c r="BH147"/>
  <c r="BG147"/>
  <c r="BF147"/>
  <c r="T147"/>
  <c r="R147"/>
  <c r="P147"/>
  <c r="BI145"/>
  <c r="BH145"/>
  <c r="BG145"/>
  <c r="BF145"/>
  <c r="T145"/>
  <c r="R145"/>
  <c r="P145"/>
  <c r="BI142"/>
  <c r="BH142"/>
  <c r="BG142"/>
  <c r="BF142"/>
  <c r="T142"/>
  <c r="R142"/>
  <c r="P142"/>
  <c r="BI139"/>
  <c r="BH139"/>
  <c r="BG139"/>
  <c r="BF139"/>
  <c r="T139"/>
  <c r="R139"/>
  <c r="P139"/>
  <c r="BI136"/>
  <c r="BH136"/>
  <c r="BG136"/>
  <c r="BF136"/>
  <c r="T136"/>
  <c r="R136"/>
  <c r="P136"/>
  <c r="BI132"/>
  <c r="BH132"/>
  <c r="BG132"/>
  <c r="BF132"/>
  <c r="T132"/>
  <c r="R132"/>
  <c r="P132"/>
  <c r="BI130"/>
  <c r="BH130"/>
  <c r="BG130"/>
  <c r="BF130"/>
  <c r="T130"/>
  <c r="R130"/>
  <c r="P130"/>
  <c r="BI127"/>
  <c r="BH127"/>
  <c r="BG127"/>
  <c r="BF127"/>
  <c r="T127"/>
  <c r="R127"/>
  <c r="P127"/>
  <c r="BI121"/>
  <c r="BH121"/>
  <c r="BG121"/>
  <c r="BF121"/>
  <c r="T121"/>
  <c r="R121"/>
  <c r="P121"/>
  <c r="BI114"/>
  <c r="BH114"/>
  <c r="BG114"/>
  <c r="BF114"/>
  <c r="T114"/>
  <c r="R114"/>
  <c r="P114"/>
  <c r="BI111"/>
  <c r="BH111"/>
  <c r="BG111"/>
  <c r="BF111"/>
  <c r="T111"/>
  <c r="R111"/>
  <c r="P111"/>
  <c r="BI109"/>
  <c r="BH109"/>
  <c r="BG109"/>
  <c r="BF109"/>
  <c r="T109"/>
  <c r="R109"/>
  <c r="P109"/>
  <c r="BI105"/>
  <c r="BH105"/>
  <c r="BG105"/>
  <c r="BF105"/>
  <c r="T105"/>
  <c r="R105"/>
  <c r="P105"/>
  <c r="BI101"/>
  <c r="BH101"/>
  <c r="BG101"/>
  <c r="BF101"/>
  <c r="T101"/>
  <c r="R101"/>
  <c r="P101"/>
  <c r="BI98"/>
  <c r="BH98"/>
  <c r="BG98"/>
  <c r="BF98"/>
  <c r="T98"/>
  <c r="R98"/>
  <c r="P98"/>
  <c r="BI95"/>
  <c r="BH95"/>
  <c r="BG95"/>
  <c r="BF95"/>
  <c r="T95"/>
  <c r="R95"/>
  <c r="P95"/>
  <c r="BI91"/>
  <c r="BH91"/>
  <c r="BG91"/>
  <c r="BF91"/>
  <c r="T91"/>
  <c r="R91"/>
  <c r="P91"/>
  <c r="J85"/>
  <c r="F84"/>
  <c r="F82"/>
  <c r="E80"/>
  <c r="J59"/>
  <c r="F58"/>
  <c r="F56"/>
  <c r="E54"/>
  <c r="J23"/>
  <c r="E23"/>
  <c r="J58"/>
  <c r="J22"/>
  <c r="J20"/>
  <c r="E20"/>
  <c r="F85"/>
  <c r="J19"/>
  <c r="J14"/>
  <c r="J82"/>
  <c r="E7"/>
  <c r="E76"/>
  <c i="10" r="J39"/>
  <c r="J38"/>
  <c i="1" r="AY66"/>
  <c i="10" r="J37"/>
  <c i="1" r="AX66"/>
  <c i="10" r="BI92"/>
  <c r="BH92"/>
  <c r="BG92"/>
  <c r="BF92"/>
  <c r="T92"/>
  <c r="R92"/>
  <c r="P92"/>
  <c r="BI89"/>
  <c r="BH89"/>
  <c r="BG89"/>
  <c r="BF89"/>
  <c r="T89"/>
  <c r="R89"/>
  <c r="P89"/>
  <c r="BI86"/>
  <c r="BH86"/>
  <c r="BG86"/>
  <c r="BF86"/>
  <c r="T86"/>
  <c r="R86"/>
  <c r="P86"/>
  <c r="J82"/>
  <c r="F81"/>
  <c r="F79"/>
  <c r="E77"/>
  <c r="J59"/>
  <c r="F58"/>
  <c r="F56"/>
  <c r="E54"/>
  <c r="J23"/>
  <c r="E23"/>
  <c r="J58"/>
  <c r="J22"/>
  <c r="J20"/>
  <c r="E20"/>
  <c r="F59"/>
  <c r="J19"/>
  <c r="J14"/>
  <c r="J79"/>
  <c r="E7"/>
  <c r="E73"/>
  <c i="9" r="J39"/>
  <c r="J38"/>
  <c i="1" r="AY65"/>
  <c i="9" r="J37"/>
  <c i="1" r="AX65"/>
  <c i="9" r="BI91"/>
  <c r="BH91"/>
  <c r="BG91"/>
  <c r="BF91"/>
  <c r="T91"/>
  <c r="R91"/>
  <c r="P91"/>
  <c r="BI88"/>
  <c r="BH88"/>
  <c r="BG88"/>
  <c r="BF88"/>
  <c r="T88"/>
  <c r="R88"/>
  <c r="P88"/>
  <c r="J83"/>
  <c r="F82"/>
  <c r="F80"/>
  <c r="E78"/>
  <c r="J59"/>
  <c r="F58"/>
  <c r="F56"/>
  <c r="E54"/>
  <c r="J23"/>
  <c r="E23"/>
  <c r="J82"/>
  <c r="J22"/>
  <c r="J20"/>
  <c r="E20"/>
  <c r="F59"/>
  <c r="J19"/>
  <c r="J14"/>
  <c r="J56"/>
  <c r="E7"/>
  <c r="E74"/>
  <c i="8" r="J39"/>
  <c r="J38"/>
  <c i="1" r="AY64"/>
  <c i="8" r="J37"/>
  <c i="1" r="AX64"/>
  <c i="8" r="BI215"/>
  <c r="BH215"/>
  <c r="BG215"/>
  <c r="BF215"/>
  <c r="T215"/>
  <c r="R215"/>
  <c r="P215"/>
  <c r="BI209"/>
  <c r="BH209"/>
  <c r="BG209"/>
  <c r="BF209"/>
  <c r="T209"/>
  <c r="R209"/>
  <c r="P209"/>
  <c r="BI201"/>
  <c r="BH201"/>
  <c r="BG201"/>
  <c r="BF201"/>
  <c r="T201"/>
  <c r="R201"/>
  <c r="P201"/>
  <c r="BI193"/>
  <c r="BH193"/>
  <c r="BG193"/>
  <c r="BF193"/>
  <c r="T193"/>
  <c r="R193"/>
  <c r="P193"/>
  <c r="BI189"/>
  <c r="BH189"/>
  <c r="BG189"/>
  <c r="BF189"/>
  <c r="T189"/>
  <c r="R189"/>
  <c r="P189"/>
  <c r="BI185"/>
  <c r="BH185"/>
  <c r="BG185"/>
  <c r="BF185"/>
  <c r="T185"/>
  <c r="R185"/>
  <c r="P185"/>
  <c r="BI179"/>
  <c r="BH179"/>
  <c r="BG179"/>
  <c r="BF179"/>
  <c r="T179"/>
  <c r="R179"/>
  <c r="P179"/>
  <c r="BI172"/>
  <c r="BH172"/>
  <c r="BG172"/>
  <c r="BF172"/>
  <c r="T172"/>
  <c r="R172"/>
  <c r="P172"/>
  <c r="BI166"/>
  <c r="BH166"/>
  <c r="BG166"/>
  <c r="BF166"/>
  <c r="T166"/>
  <c r="R166"/>
  <c r="P166"/>
  <c r="BI161"/>
  <c r="BH161"/>
  <c r="BG161"/>
  <c r="BF161"/>
  <c r="T161"/>
  <c r="R161"/>
  <c r="P161"/>
  <c r="BI158"/>
  <c r="BH158"/>
  <c r="BG158"/>
  <c r="BF158"/>
  <c r="T158"/>
  <c r="R158"/>
  <c r="P158"/>
  <c r="BI156"/>
  <c r="BH156"/>
  <c r="BG156"/>
  <c r="BF156"/>
  <c r="T156"/>
  <c r="R156"/>
  <c r="P156"/>
  <c r="BI153"/>
  <c r="BH153"/>
  <c r="BG153"/>
  <c r="BF153"/>
  <c r="T153"/>
  <c r="R153"/>
  <c r="P153"/>
  <c r="BI150"/>
  <c r="BH150"/>
  <c r="BG150"/>
  <c r="BF150"/>
  <c r="T150"/>
  <c r="R150"/>
  <c r="P150"/>
  <c r="BI147"/>
  <c r="BH147"/>
  <c r="BG147"/>
  <c r="BF147"/>
  <c r="T147"/>
  <c r="R147"/>
  <c r="P147"/>
  <c r="BI143"/>
  <c r="BH143"/>
  <c r="BG143"/>
  <c r="BF143"/>
  <c r="T143"/>
  <c r="R143"/>
  <c r="P143"/>
  <c r="BI140"/>
  <c r="BH140"/>
  <c r="BG140"/>
  <c r="BF140"/>
  <c r="T140"/>
  <c r="R140"/>
  <c r="P140"/>
  <c r="BI138"/>
  <c r="BH138"/>
  <c r="BG138"/>
  <c r="BF138"/>
  <c r="T138"/>
  <c r="R138"/>
  <c r="P138"/>
  <c r="BI135"/>
  <c r="BH135"/>
  <c r="BG135"/>
  <c r="BF135"/>
  <c r="T135"/>
  <c r="R135"/>
  <c r="P135"/>
  <c r="BI130"/>
  <c r="BH130"/>
  <c r="BG130"/>
  <c r="BF130"/>
  <c r="T130"/>
  <c r="R130"/>
  <c r="P130"/>
  <c r="BI128"/>
  <c r="BH128"/>
  <c r="BG128"/>
  <c r="BF128"/>
  <c r="T128"/>
  <c r="R128"/>
  <c r="P128"/>
  <c r="BI125"/>
  <c r="BH125"/>
  <c r="BG125"/>
  <c r="BF125"/>
  <c r="T125"/>
  <c r="R125"/>
  <c r="P125"/>
  <c r="BI122"/>
  <c r="BH122"/>
  <c r="BG122"/>
  <c r="BF122"/>
  <c r="T122"/>
  <c r="R122"/>
  <c r="P122"/>
  <c r="BI119"/>
  <c r="BH119"/>
  <c r="BG119"/>
  <c r="BF119"/>
  <c r="T119"/>
  <c r="R119"/>
  <c r="P119"/>
  <c r="BI117"/>
  <c r="BH117"/>
  <c r="BG117"/>
  <c r="BF117"/>
  <c r="T117"/>
  <c r="R117"/>
  <c r="P117"/>
  <c r="BI115"/>
  <c r="BH115"/>
  <c r="BG115"/>
  <c r="BF115"/>
  <c r="T115"/>
  <c r="R115"/>
  <c r="P115"/>
  <c r="BI113"/>
  <c r="BH113"/>
  <c r="BG113"/>
  <c r="BF113"/>
  <c r="T113"/>
  <c r="R113"/>
  <c r="P113"/>
  <c r="BI110"/>
  <c r="BH110"/>
  <c r="BG110"/>
  <c r="BF110"/>
  <c r="T110"/>
  <c r="R110"/>
  <c r="P110"/>
  <c r="BI107"/>
  <c r="BH107"/>
  <c r="BG107"/>
  <c r="BF107"/>
  <c r="T107"/>
  <c r="R107"/>
  <c r="P107"/>
  <c r="BI103"/>
  <c r="BH103"/>
  <c r="BG103"/>
  <c r="BF103"/>
  <c r="T103"/>
  <c r="R103"/>
  <c r="P103"/>
  <c r="BI100"/>
  <c r="BH100"/>
  <c r="BG100"/>
  <c r="BF100"/>
  <c r="T100"/>
  <c r="R100"/>
  <c r="P100"/>
  <c r="BI97"/>
  <c r="BH97"/>
  <c r="BG97"/>
  <c r="BF97"/>
  <c r="T97"/>
  <c r="R97"/>
  <c r="P97"/>
  <c r="BI94"/>
  <c r="BH94"/>
  <c r="BG94"/>
  <c r="BF94"/>
  <c r="T94"/>
  <c r="R94"/>
  <c r="P94"/>
  <c r="BI91"/>
  <c r="BH91"/>
  <c r="BG91"/>
  <c r="BF91"/>
  <c r="T91"/>
  <c r="R91"/>
  <c r="P91"/>
  <c r="J85"/>
  <c r="F84"/>
  <c r="F82"/>
  <c r="E80"/>
  <c r="J59"/>
  <c r="F58"/>
  <c r="F56"/>
  <c r="E54"/>
  <c r="J23"/>
  <c r="E23"/>
  <c r="J84"/>
  <c r="J22"/>
  <c r="J20"/>
  <c r="E20"/>
  <c r="F59"/>
  <c r="J19"/>
  <c r="J14"/>
  <c r="J82"/>
  <c r="E7"/>
  <c r="E50"/>
  <c i="7" r="J39"/>
  <c r="J38"/>
  <c i="1" r="AY62"/>
  <c i="7" r="J37"/>
  <c i="1" r="AX62"/>
  <c i="7" r="BI92"/>
  <c r="BH92"/>
  <c r="BG92"/>
  <c r="BF92"/>
  <c r="T92"/>
  <c r="R92"/>
  <c r="P92"/>
  <c r="BI89"/>
  <c r="BH89"/>
  <c r="BG89"/>
  <c r="BF89"/>
  <c r="T89"/>
  <c r="R89"/>
  <c r="P89"/>
  <c r="BI86"/>
  <c r="BH86"/>
  <c r="BG86"/>
  <c r="BF86"/>
  <c r="T86"/>
  <c r="R86"/>
  <c r="P86"/>
  <c r="J82"/>
  <c r="F81"/>
  <c r="F79"/>
  <c r="E77"/>
  <c r="J59"/>
  <c r="F58"/>
  <c r="F56"/>
  <c r="E54"/>
  <c r="J23"/>
  <c r="E23"/>
  <c r="J81"/>
  <c r="J22"/>
  <c r="J20"/>
  <c r="E20"/>
  <c r="F82"/>
  <c r="J19"/>
  <c r="J14"/>
  <c r="J79"/>
  <c r="E7"/>
  <c r="E50"/>
  <c i="6" r="J39"/>
  <c r="J38"/>
  <c i="1" r="AY61"/>
  <c i="6" r="J37"/>
  <c i="1" r="AX61"/>
  <c i="6" r="BI91"/>
  <c r="BH91"/>
  <c r="BG91"/>
  <c r="BF91"/>
  <c r="T91"/>
  <c r="R91"/>
  <c r="P91"/>
  <c r="BI88"/>
  <c r="BH88"/>
  <c r="BG88"/>
  <c r="BF88"/>
  <c r="T88"/>
  <c r="R88"/>
  <c r="P88"/>
  <c r="J83"/>
  <c r="F82"/>
  <c r="F80"/>
  <c r="E78"/>
  <c r="J59"/>
  <c r="F58"/>
  <c r="F56"/>
  <c r="E54"/>
  <c r="J23"/>
  <c r="E23"/>
  <c r="J82"/>
  <c r="J22"/>
  <c r="J20"/>
  <c r="E20"/>
  <c r="F83"/>
  <c r="J19"/>
  <c r="J14"/>
  <c r="J80"/>
  <c r="E7"/>
  <c r="E74"/>
  <c i="5" r="J39"/>
  <c r="J38"/>
  <c i="1" r="AY60"/>
  <c i="5" r="J37"/>
  <c i="1" r="AX60"/>
  <c i="5" r="BI214"/>
  <c r="BH214"/>
  <c r="BG214"/>
  <c r="BF214"/>
  <c r="T214"/>
  <c r="R214"/>
  <c r="P214"/>
  <c r="BI208"/>
  <c r="BH208"/>
  <c r="BG208"/>
  <c r="BF208"/>
  <c r="T208"/>
  <c r="R208"/>
  <c r="P208"/>
  <c r="BI200"/>
  <c r="BH200"/>
  <c r="BG200"/>
  <c r="BF200"/>
  <c r="T200"/>
  <c r="R200"/>
  <c r="P200"/>
  <c r="BI192"/>
  <c r="BH192"/>
  <c r="BG192"/>
  <c r="BF192"/>
  <c r="T192"/>
  <c r="R192"/>
  <c r="P192"/>
  <c r="BI188"/>
  <c r="BH188"/>
  <c r="BG188"/>
  <c r="BF188"/>
  <c r="T188"/>
  <c r="R188"/>
  <c r="P188"/>
  <c r="BI184"/>
  <c r="BH184"/>
  <c r="BG184"/>
  <c r="BF184"/>
  <c r="T184"/>
  <c r="R184"/>
  <c r="P184"/>
  <c r="BI178"/>
  <c r="BH178"/>
  <c r="BG178"/>
  <c r="BF178"/>
  <c r="T178"/>
  <c r="R178"/>
  <c r="P178"/>
  <c r="BI171"/>
  <c r="BH171"/>
  <c r="BG171"/>
  <c r="BF171"/>
  <c r="T171"/>
  <c r="R171"/>
  <c r="P171"/>
  <c r="BI165"/>
  <c r="BH165"/>
  <c r="BG165"/>
  <c r="BF165"/>
  <c r="T165"/>
  <c r="R165"/>
  <c r="P165"/>
  <c r="BI160"/>
  <c r="BH160"/>
  <c r="BG160"/>
  <c r="BF160"/>
  <c r="T160"/>
  <c r="R160"/>
  <c r="P160"/>
  <c r="BI157"/>
  <c r="BH157"/>
  <c r="BG157"/>
  <c r="BF157"/>
  <c r="T157"/>
  <c r="R157"/>
  <c r="P157"/>
  <c r="BI155"/>
  <c r="BH155"/>
  <c r="BG155"/>
  <c r="BF155"/>
  <c r="T155"/>
  <c r="R155"/>
  <c r="P155"/>
  <c r="BI153"/>
  <c r="BH153"/>
  <c r="BG153"/>
  <c r="BF153"/>
  <c r="T153"/>
  <c r="R153"/>
  <c r="P153"/>
  <c r="BI150"/>
  <c r="BH150"/>
  <c r="BG150"/>
  <c r="BF150"/>
  <c r="T150"/>
  <c r="R150"/>
  <c r="P150"/>
  <c r="BI147"/>
  <c r="BH147"/>
  <c r="BG147"/>
  <c r="BF147"/>
  <c r="T147"/>
  <c r="R147"/>
  <c r="P147"/>
  <c r="BI143"/>
  <c r="BH143"/>
  <c r="BG143"/>
  <c r="BF143"/>
  <c r="T143"/>
  <c r="R143"/>
  <c r="P143"/>
  <c r="BI141"/>
  <c r="BH141"/>
  <c r="BG141"/>
  <c r="BF141"/>
  <c r="T141"/>
  <c r="R141"/>
  <c r="P141"/>
  <c r="BI138"/>
  <c r="BH138"/>
  <c r="BG138"/>
  <c r="BF138"/>
  <c r="T138"/>
  <c r="R138"/>
  <c r="P138"/>
  <c r="BI133"/>
  <c r="BH133"/>
  <c r="BG133"/>
  <c r="BF133"/>
  <c r="T133"/>
  <c r="R133"/>
  <c r="P133"/>
  <c r="BI131"/>
  <c r="BH131"/>
  <c r="BG131"/>
  <c r="BF131"/>
  <c r="T131"/>
  <c r="R131"/>
  <c r="P131"/>
  <c r="BI128"/>
  <c r="BH128"/>
  <c r="BG128"/>
  <c r="BF128"/>
  <c r="T128"/>
  <c r="R128"/>
  <c r="P128"/>
  <c r="BI125"/>
  <c r="BH125"/>
  <c r="BG125"/>
  <c r="BF125"/>
  <c r="T125"/>
  <c r="R125"/>
  <c r="P125"/>
  <c r="BI122"/>
  <c r="BH122"/>
  <c r="BG122"/>
  <c r="BF122"/>
  <c r="T122"/>
  <c r="R122"/>
  <c r="P122"/>
  <c r="BI120"/>
  <c r="BH120"/>
  <c r="BG120"/>
  <c r="BF120"/>
  <c r="T120"/>
  <c r="R120"/>
  <c r="P120"/>
  <c r="BI118"/>
  <c r="BH118"/>
  <c r="BG118"/>
  <c r="BF118"/>
  <c r="T118"/>
  <c r="R118"/>
  <c r="P118"/>
  <c r="BI116"/>
  <c r="BH116"/>
  <c r="BG116"/>
  <c r="BF116"/>
  <c r="T116"/>
  <c r="R116"/>
  <c r="P116"/>
  <c r="BI113"/>
  <c r="BH113"/>
  <c r="BG113"/>
  <c r="BF113"/>
  <c r="T113"/>
  <c r="R113"/>
  <c r="P113"/>
  <c r="BI110"/>
  <c r="BH110"/>
  <c r="BG110"/>
  <c r="BF110"/>
  <c r="T110"/>
  <c r="R110"/>
  <c r="P110"/>
  <c r="BI106"/>
  <c r="BH106"/>
  <c r="BG106"/>
  <c r="BF106"/>
  <c r="T106"/>
  <c r="R106"/>
  <c r="P106"/>
  <c r="BI103"/>
  <c r="BH103"/>
  <c r="BG103"/>
  <c r="BF103"/>
  <c r="T103"/>
  <c r="R103"/>
  <c r="P103"/>
  <c r="BI100"/>
  <c r="BH100"/>
  <c r="BG100"/>
  <c r="BF100"/>
  <c r="T100"/>
  <c r="R100"/>
  <c r="P100"/>
  <c r="BI97"/>
  <c r="BH97"/>
  <c r="BG97"/>
  <c r="BF97"/>
  <c r="T97"/>
  <c r="R97"/>
  <c r="P97"/>
  <c r="BI94"/>
  <c r="BH94"/>
  <c r="BG94"/>
  <c r="BF94"/>
  <c r="T94"/>
  <c r="R94"/>
  <c r="P94"/>
  <c r="BI91"/>
  <c r="BH91"/>
  <c r="BG91"/>
  <c r="BF91"/>
  <c r="T91"/>
  <c r="R91"/>
  <c r="P91"/>
  <c r="J85"/>
  <c r="F84"/>
  <c r="F82"/>
  <c r="E80"/>
  <c r="J59"/>
  <c r="F58"/>
  <c r="F56"/>
  <c r="E54"/>
  <c r="J23"/>
  <c r="E23"/>
  <c r="J58"/>
  <c r="J22"/>
  <c r="J20"/>
  <c r="E20"/>
  <c r="F85"/>
  <c r="J19"/>
  <c r="J14"/>
  <c r="J82"/>
  <c r="E7"/>
  <c r="E76"/>
  <c i="4" r="J39"/>
  <c r="J38"/>
  <c i="1" r="AY58"/>
  <c i="4" r="J37"/>
  <c i="1" r="AX58"/>
  <c i="4" r="BI92"/>
  <c r="BH92"/>
  <c r="BG92"/>
  <c r="BF92"/>
  <c r="T92"/>
  <c r="R92"/>
  <c r="P92"/>
  <c r="BI89"/>
  <c r="BH89"/>
  <c r="BG89"/>
  <c r="BF89"/>
  <c r="T89"/>
  <c r="R89"/>
  <c r="P89"/>
  <c r="BI86"/>
  <c r="BH86"/>
  <c r="BG86"/>
  <c r="BF86"/>
  <c r="T86"/>
  <c r="R86"/>
  <c r="P86"/>
  <c r="J82"/>
  <c r="F81"/>
  <c r="F79"/>
  <c r="E77"/>
  <c r="J59"/>
  <c r="F58"/>
  <c r="F56"/>
  <c r="E54"/>
  <c r="J23"/>
  <c r="E23"/>
  <c r="J58"/>
  <c r="J22"/>
  <c r="J20"/>
  <c r="E20"/>
  <c r="F59"/>
  <c r="J19"/>
  <c r="J14"/>
  <c r="J79"/>
  <c r="E7"/>
  <c r="E73"/>
  <c i="3" r="J39"/>
  <c r="J38"/>
  <c i="1" r="AY57"/>
  <c i="3" r="J37"/>
  <c i="1" r="AX57"/>
  <c i="3" r="BI91"/>
  <c r="BH91"/>
  <c r="BG91"/>
  <c r="BF91"/>
  <c r="T91"/>
  <c r="R91"/>
  <c r="P91"/>
  <c r="BI88"/>
  <c r="BH88"/>
  <c r="BG88"/>
  <c r="BF88"/>
  <c r="T88"/>
  <c r="R88"/>
  <c r="P88"/>
  <c r="J83"/>
  <c r="F82"/>
  <c r="F80"/>
  <c r="E78"/>
  <c r="J59"/>
  <c r="F58"/>
  <c r="F56"/>
  <c r="E54"/>
  <c r="J23"/>
  <c r="E23"/>
  <c r="J82"/>
  <c r="J22"/>
  <c r="J20"/>
  <c r="E20"/>
  <c r="F59"/>
  <c r="J19"/>
  <c r="J14"/>
  <c r="J80"/>
  <c r="E7"/>
  <c r="E50"/>
  <c i="2" r="J39"/>
  <c r="J38"/>
  <c i="1" r="AY56"/>
  <c i="2" r="J37"/>
  <c i="1" r="AX56"/>
  <c i="2" r="BI215"/>
  <c r="BH215"/>
  <c r="BG215"/>
  <c r="BF215"/>
  <c r="T215"/>
  <c r="R215"/>
  <c r="P215"/>
  <c r="BI209"/>
  <c r="BH209"/>
  <c r="BG209"/>
  <c r="BF209"/>
  <c r="T209"/>
  <c r="R209"/>
  <c r="P209"/>
  <c r="BI201"/>
  <c r="BH201"/>
  <c r="BG201"/>
  <c r="BF201"/>
  <c r="T201"/>
  <c r="R201"/>
  <c r="P201"/>
  <c r="BI193"/>
  <c r="BH193"/>
  <c r="BG193"/>
  <c r="BF193"/>
  <c r="T193"/>
  <c r="R193"/>
  <c r="P193"/>
  <c r="BI189"/>
  <c r="BH189"/>
  <c r="BG189"/>
  <c r="BF189"/>
  <c r="T189"/>
  <c r="R189"/>
  <c r="P189"/>
  <c r="BI185"/>
  <c r="BH185"/>
  <c r="BG185"/>
  <c r="BF185"/>
  <c r="T185"/>
  <c r="R185"/>
  <c r="P185"/>
  <c r="BI179"/>
  <c r="BH179"/>
  <c r="BG179"/>
  <c r="BF179"/>
  <c r="T179"/>
  <c r="R179"/>
  <c r="P179"/>
  <c r="BI172"/>
  <c r="BH172"/>
  <c r="BG172"/>
  <c r="BF172"/>
  <c r="T172"/>
  <c r="R172"/>
  <c r="P172"/>
  <c r="BI166"/>
  <c r="BH166"/>
  <c r="BG166"/>
  <c r="BF166"/>
  <c r="T166"/>
  <c r="R166"/>
  <c r="P166"/>
  <c r="BI161"/>
  <c r="BH161"/>
  <c r="BG161"/>
  <c r="BF161"/>
  <c r="T161"/>
  <c r="R161"/>
  <c r="P161"/>
  <c r="BI158"/>
  <c r="BH158"/>
  <c r="BG158"/>
  <c r="BF158"/>
  <c r="T158"/>
  <c r="R158"/>
  <c r="P158"/>
  <c r="BI156"/>
  <c r="BH156"/>
  <c r="BG156"/>
  <c r="BF156"/>
  <c r="T156"/>
  <c r="R156"/>
  <c r="P156"/>
  <c r="BI153"/>
  <c r="BH153"/>
  <c r="BG153"/>
  <c r="BF153"/>
  <c r="T153"/>
  <c r="R153"/>
  <c r="P153"/>
  <c r="BI150"/>
  <c r="BH150"/>
  <c r="BG150"/>
  <c r="BF150"/>
  <c r="T150"/>
  <c r="R150"/>
  <c r="P150"/>
  <c r="BI147"/>
  <c r="BH147"/>
  <c r="BG147"/>
  <c r="BF147"/>
  <c r="T147"/>
  <c r="R147"/>
  <c r="P147"/>
  <c r="BI143"/>
  <c r="BH143"/>
  <c r="BG143"/>
  <c r="BF143"/>
  <c r="T143"/>
  <c r="R143"/>
  <c r="P143"/>
  <c r="BI141"/>
  <c r="BH141"/>
  <c r="BG141"/>
  <c r="BF141"/>
  <c r="T141"/>
  <c r="R141"/>
  <c r="P141"/>
  <c r="BI138"/>
  <c r="BH138"/>
  <c r="BG138"/>
  <c r="BF138"/>
  <c r="T138"/>
  <c r="R138"/>
  <c r="P138"/>
  <c r="BI133"/>
  <c r="BH133"/>
  <c r="BG133"/>
  <c r="BF133"/>
  <c r="T133"/>
  <c r="R133"/>
  <c r="P133"/>
  <c r="BI131"/>
  <c r="BH131"/>
  <c r="BG131"/>
  <c r="BF131"/>
  <c r="T131"/>
  <c r="R131"/>
  <c r="P131"/>
  <c r="BI128"/>
  <c r="BH128"/>
  <c r="BG128"/>
  <c r="BF128"/>
  <c r="T128"/>
  <c r="R128"/>
  <c r="P128"/>
  <c r="BI125"/>
  <c r="BH125"/>
  <c r="BG125"/>
  <c r="BF125"/>
  <c r="T125"/>
  <c r="R125"/>
  <c r="P125"/>
  <c r="BI122"/>
  <c r="BH122"/>
  <c r="BG122"/>
  <c r="BF122"/>
  <c r="T122"/>
  <c r="R122"/>
  <c r="P122"/>
  <c r="BI120"/>
  <c r="BH120"/>
  <c r="BG120"/>
  <c r="BF120"/>
  <c r="T120"/>
  <c r="R120"/>
  <c r="P120"/>
  <c r="BI118"/>
  <c r="BH118"/>
  <c r="BG118"/>
  <c r="BF118"/>
  <c r="T118"/>
  <c r="R118"/>
  <c r="P118"/>
  <c r="BI116"/>
  <c r="BH116"/>
  <c r="BG116"/>
  <c r="BF116"/>
  <c r="T116"/>
  <c r="R116"/>
  <c r="P116"/>
  <c r="BI113"/>
  <c r="BH113"/>
  <c r="BG113"/>
  <c r="BF113"/>
  <c r="T113"/>
  <c r="R113"/>
  <c r="P113"/>
  <c r="BI110"/>
  <c r="BH110"/>
  <c r="BG110"/>
  <c r="BF110"/>
  <c r="T110"/>
  <c r="R110"/>
  <c r="P110"/>
  <c r="BI106"/>
  <c r="BH106"/>
  <c r="BG106"/>
  <c r="BF106"/>
  <c r="T106"/>
  <c r="R106"/>
  <c r="P106"/>
  <c r="BI103"/>
  <c r="BH103"/>
  <c r="BG103"/>
  <c r="BF103"/>
  <c r="T103"/>
  <c r="R103"/>
  <c r="P103"/>
  <c r="BI100"/>
  <c r="BH100"/>
  <c r="BG100"/>
  <c r="BF100"/>
  <c r="T100"/>
  <c r="R100"/>
  <c r="P100"/>
  <c r="BI97"/>
  <c r="BH97"/>
  <c r="BG97"/>
  <c r="BF97"/>
  <c r="T97"/>
  <c r="R97"/>
  <c r="P97"/>
  <c r="BI94"/>
  <c r="BH94"/>
  <c r="BG94"/>
  <c r="BF94"/>
  <c r="T94"/>
  <c r="R94"/>
  <c r="P94"/>
  <c r="BI91"/>
  <c r="BH91"/>
  <c r="BG91"/>
  <c r="BF91"/>
  <c r="T91"/>
  <c r="R91"/>
  <c r="P91"/>
  <c r="J85"/>
  <c r="F84"/>
  <c r="F82"/>
  <c r="E80"/>
  <c r="J59"/>
  <c r="F58"/>
  <c r="F56"/>
  <c r="E54"/>
  <c r="J23"/>
  <c r="E23"/>
  <c r="J84"/>
  <c r="J22"/>
  <c r="J20"/>
  <c r="E20"/>
  <c r="F59"/>
  <c r="J19"/>
  <c r="J14"/>
  <c r="J82"/>
  <c r="E7"/>
  <c r="E50"/>
  <c i="1" r="L50"/>
  <c r="AM50"/>
  <c r="AM49"/>
  <c r="L49"/>
  <c r="AM47"/>
  <c r="L47"/>
  <c r="L45"/>
  <c r="L44"/>
  <c i="41" r="BK91"/>
  <c r="BK88"/>
  <c i="40" r="J170"/>
  <c r="J155"/>
  <c r="J150"/>
  <c r="J141"/>
  <c r="BK136"/>
  <c r="J131"/>
  <c r="BK122"/>
  <c r="BK117"/>
  <c r="BK113"/>
  <c r="BK109"/>
  <c r="J105"/>
  <c r="BK100"/>
  <c i="38" r="F38"/>
  <c i="37" r="J224"/>
  <c r="BK218"/>
  <c r="J212"/>
  <c r="BK206"/>
  <c r="J200"/>
  <c r="J193"/>
  <c r="BK186"/>
  <c r="BK181"/>
  <c r="BK178"/>
  <c r="J175"/>
  <c r="J173"/>
  <c r="BK170"/>
  <c r="J167"/>
  <c r="J164"/>
  <c r="BK161"/>
  <c r="J155"/>
  <c r="J152"/>
  <c r="J147"/>
  <c r="J141"/>
  <c r="BK137"/>
  <c r="J134"/>
  <c r="BK131"/>
  <c r="J128"/>
  <c r="J125"/>
  <c r="J122"/>
  <c r="J119"/>
  <c r="J115"/>
  <c r="J113"/>
  <c r="J109"/>
  <c r="BK107"/>
  <c r="J101"/>
  <c r="BK98"/>
  <c r="J95"/>
  <c r="BK91"/>
  <c i="35" r="J171"/>
  <c r="BK164"/>
  <c r="BK160"/>
  <c r="J153"/>
  <c r="J142"/>
  <c r="BK138"/>
  <c r="BK135"/>
  <c r="J132"/>
  <c r="BK130"/>
  <c r="BK127"/>
  <c i="34" r="BK91"/>
  <c r="J88"/>
  <c i="33" r="BK199"/>
  <c r="BK193"/>
  <c r="BK189"/>
  <c r="BK185"/>
  <c r="J181"/>
  <c r="J177"/>
  <c r="BK173"/>
  <c r="J169"/>
  <c r="J162"/>
  <c r="J157"/>
  <c r="J154"/>
  <c r="BK151"/>
  <c r="BK148"/>
  <c r="BK145"/>
  <c r="J141"/>
  <c r="J137"/>
  <c r="BK134"/>
  <c r="BK131"/>
  <c r="J127"/>
  <c r="BK123"/>
  <c r="J123"/>
  <c r="BK120"/>
  <c r="J117"/>
  <c r="BK113"/>
  <c r="J110"/>
  <c r="J106"/>
  <c r="J102"/>
  <c r="BK98"/>
  <c r="BK94"/>
  <c r="BK91"/>
  <c i="32" r="BK90"/>
  <c r="J88"/>
  <c r="BK86"/>
  <c i="31" r="J91"/>
  <c r="BK88"/>
  <c i="30" r="J187"/>
  <c r="J183"/>
  <c r="J179"/>
  <c r="BK175"/>
  <c r="BK171"/>
  <c r="BK165"/>
  <c r="BK158"/>
  <c r="J154"/>
  <c r="BK144"/>
  <c r="BK142"/>
  <c r="BK139"/>
  <c r="BK135"/>
  <c r="J131"/>
  <c r="BK127"/>
  <c r="BK124"/>
  <c r="J121"/>
  <c r="BK117"/>
  <c r="J113"/>
  <c r="J110"/>
  <c r="BK106"/>
  <c r="J102"/>
  <c r="BK98"/>
  <c r="J94"/>
  <c r="J91"/>
  <c i="29" r="J88"/>
  <c r="BK86"/>
  <c i="28" r="BK91"/>
  <c r="J88"/>
  <c i="27" r="BK240"/>
  <c r="J236"/>
  <c r="J213"/>
  <c r="J208"/>
  <c r="BK201"/>
  <c r="J198"/>
  <c r="BK193"/>
  <c r="BK190"/>
  <c r="J170"/>
  <c r="J168"/>
  <c i="24" r="BK216"/>
  <c r="J210"/>
  <c r="BK204"/>
  <c r="J196"/>
  <c r="J186"/>
  <c r="J169"/>
  <c r="J167"/>
  <c r="J162"/>
  <c r="BK159"/>
  <c r="BK152"/>
  <c r="BK148"/>
  <c r="J145"/>
  <c r="J142"/>
  <c r="J139"/>
  <c r="J136"/>
  <c r="BK133"/>
  <c r="J130"/>
  <c r="J120"/>
  <c r="BK117"/>
  <c r="J112"/>
  <c r="J106"/>
  <c r="J102"/>
  <c r="J99"/>
  <c r="J95"/>
  <c r="J91"/>
  <c i="23" r="BK86"/>
  <c i="21" r="J224"/>
  <c r="BK218"/>
  <c r="BK214"/>
  <c r="J210"/>
  <c r="J196"/>
  <c r="BK189"/>
  <c r="J184"/>
  <c r="J180"/>
  <c r="BK177"/>
  <c r="J174"/>
  <c r="J172"/>
  <c r="BK167"/>
  <c r="BK161"/>
  <c r="BK158"/>
  <c r="BK156"/>
  <c r="J153"/>
  <c r="BK150"/>
  <c r="BK147"/>
  <c r="J144"/>
  <c r="J140"/>
  <c r="J137"/>
  <c r="BK134"/>
  <c r="J131"/>
  <c r="J127"/>
  <c r="BK121"/>
  <c r="J116"/>
  <c r="BK110"/>
  <c r="J106"/>
  <c r="J102"/>
  <c r="J99"/>
  <c r="J95"/>
  <c r="BK91"/>
  <c i="20" r="J91"/>
  <c i="19" r="J181"/>
  <c r="BK175"/>
  <c r="J169"/>
  <c r="J165"/>
  <c r="J161"/>
  <c r="BK157"/>
  <c r="BK153"/>
  <c r="BK146"/>
  <c r="BK136"/>
  <c r="J130"/>
  <c r="BK126"/>
  <c r="J118"/>
  <c r="J113"/>
  <c r="BK109"/>
  <c r="J104"/>
  <c r="J98"/>
  <c r="BK94"/>
  <c r="J91"/>
  <c i="18" r="BK122"/>
  <c r="J116"/>
  <c r="BK114"/>
  <c r="BK112"/>
  <c r="BK108"/>
  <c r="BK104"/>
  <c r="BK102"/>
  <c r="J98"/>
  <c r="BK96"/>
  <c r="BK94"/>
  <c r="J92"/>
  <c r="BK88"/>
  <c r="J86"/>
  <c i="17" r="J91"/>
  <c r="BK88"/>
  <c i="15" r="J282"/>
  <c r="J275"/>
  <c r="BK270"/>
  <c r="J266"/>
  <c r="BK260"/>
  <c r="BK248"/>
  <c r="BK239"/>
  <c r="BK236"/>
  <c r="BK233"/>
  <c r="BK214"/>
  <c r="BK212"/>
  <c r="J209"/>
  <c r="J206"/>
  <c r="BK201"/>
  <c r="BK195"/>
  <c r="J192"/>
  <c r="BK179"/>
  <c r="BK177"/>
  <c r="J159"/>
  <c r="J156"/>
  <c r="J152"/>
  <c r="BK148"/>
  <c r="BK137"/>
  <c r="J133"/>
  <c r="J115"/>
  <c r="BK102"/>
  <c r="BK99"/>
  <c r="J95"/>
  <c r="BK91"/>
  <c i="14" r="J86"/>
  <c r="BK82"/>
  <c i="12" r="J91"/>
  <c r="J88"/>
  <c i="11" r="BK272"/>
  <c r="BK268"/>
  <c r="J260"/>
  <c r="BK251"/>
  <c r="BK239"/>
  <c r="BK235"/>
  <c r="BK202"/>
  <c r="BK200"/>
  <c r="J197"/>
  <c r="J194"/>
  <c r="BK191"/>
  <c r="J164"/>
  <c r="BK158"/>
  <c r="J155"/>
  <c r="J149"/>
  <c r="BK147"/>
  <c r="J145"/>
  <c r="J142"/>
  <c r="J139"/>
  <c r="J136"/>
  <c r="J127"/>
  <c r="J121"/>
  <c r="J114"/>
  <c r="BK91"/>
  <c i="10" r="J86"/>
  <c i="9" r="J88"/>
  <c i="8" r="BK215"/>
  <c r="J215"/>
  <c r="BK209"/>
  <c r="BK201"/>
  <c r="J193"/>
  <c r="J179"/>
  <c r="BK172"/>
  <c r="BK166"/>
  <c r="J161"/>
  <c r="J158"/>
  <c r="J153"/>
  <c r="BK147"/>
  <c r="BK140"/>
  <c r="J130"/>
  <c r="BK125"/>
  <c r="BK117"/>
  <c r="J115"/>
  <c r="BK94"/>
  <c r="BK91"/>
  <c i="7" r="J92"/>
  <c i="6" r="J88"/>
  <c i="5" r="J192"/>
  <c r="J184"/>
  <c r="J178"/>
  <c r="J171"/>
  <c r="J165"/>
  <c r="BK153"/>
  <c r="J150"/>
  <c r="J138"/>
  <c r="J131"/>
  <c r="J122"/>
  <c r="BK120"/>
  <c r="J118"/>
  <c r="J113"/>
  <c r="BK110"/>
  <c r="J106"/>
  <c i="4" r="BK92"/>
  <c r="BK89"/>
  <c r="J86"/>
  <c i="3" r="J91"/>
  <c i="2" r="J179"/>
  <c r="BK172"/>
  <c r="BK166"/>
  <c r="BK161"/>
  <c r="J158"/>
  <c r="J147"/>
  <c r="BK143"/>
  <c r="J141"/>
  <c r="BK131"/>
  <c r="J128"/>
  <c r="BK125"/>
  <c r="BK116"/>
  <c r="BK106"/>
  <c r="J103"/>
  <c r="BK100"/>
  <c r="J94"/>
  <c i="1" r="AS100"/>
  <c r="AS81"/>
  <c r="AS67"/>
  <c i="41" r="J91"/>
  <c r="J88"/>
  <c i="40" r="BK173"/>
  <c r="BK170"/>
  <c r="BK162"/>
  <c r="BK141"/>
  <c r="J136"/>
  <c r="BK131"/>
  <c r="J122"/>
  <c r="J117"/>
  <c r="J113"/>
  <c r="J109"/>
  <c r="BK105"/>
  <c r="J100"/>
  <c i="39" r="BK227"/>
  <c r="J227"/>
  <c r="BK221"/>
  <c r="J221"/>
  <c r="BK215"/>
  <c r="J215"/>
  <c r="BK209"/>
  <c r="J209"/>
  <c r="BK205"/>
  <c r="J205"/>
  <c r="BK197"/>
  <c r="J197"/>
  <c r="BK191"/>
  <c r="J191"/>
  <c r="BK186"/>
  <c r="J186"/>
  <c r="BK183"/>
  <c r="J183"/>
  <c r="BK180"/>
  <c r="J180"/>
  <c r="J178"/>
  <c r="BK175"/>
  <c r="BK172"/>
  <c r="J169"/>
  <c r="J167"/>
  <c r="BK164"/>
  <c r="J161"/>
  <c r="J158"/>
  <c r="J155"/>
  <c r="BK152"/>
  <c r="BK149"/>
  <c r="BK147"/>
  <c r="BK144"/>
  <c r="J141"/>
  <c r="J138"/>
  <c r="J135"/>
  <c r="J132"/>
  <c r="J129"/>
  <c r="BK126"/>
  <c r="BK122"/>
  <c r="J120"/>
  <c r="J117"/>
  <c r="BK114"/>
  <c r="BK111"/>
  <c r="J107"/>
  <c r="J105"/>
  <c r="J101"/>
  <c r="BK98"/>
  <c r="J95"/>
  <c r="J91"/>
  <c i="38" r="BK91"/>
  <c r="J91"/>
  <c r="J88"/>
  <c i="37" r="BK224"/>
  <c r="J218"/>
  <c r="BK212"/>
  <c r="J206"/>
  <c r="BK200"/>
  <c r="BK193"/>
  <c r="J186"/>
  <c r="J181"/>
  <c r="J178"/>
  <c r="BK175"/>
  <c r="BK173"/>
  <c r="J170"/>
  <c r="BK167"/>
  <c r="BK164"/>
  <c r="J161"/>
  <c r="BK158"/>
  <c r="J158"/>
  <c r="BK155"/>
  <c r="BK152"/>
  <c r="BK147"/>
  <c r="BK141"/>
  <c r="J137"/>
  <c r="BK134"/>
  <c r="J131"/>
  <c r="BK128"/>
  <c r="BK125"/>
  <c r="BK122"/>
  <c r="BK119"/>
  <c r="BK115"/>
  <c r="BK113"/>
  <c r="BK109"/>
  <c r="J107"/>
  <c r="BK101"/>
  <c r="J98"/>
  <c r="BK95"/>
  <c r="J91"/>
  <c i="36" r="J88"/>
  <c i="35" r="BK171"/>
  <c r="J164"/>
  <c r="J160"/>
  <c r="BK153"/>
  <c r="BK146"/>
  <c r="BK142"/>
  <c r="BK132"/>
  <c r="J130"/>
  <c r="J127"/>
  <c r="BK123"/>
  <c r="J123"/>
  <c r="BK119"/>
  <c r="BK115"/>
  <c r="J115"/>
  <c r="BK112"/>
  <c r="J112"/>
  <c r="BK109"/>
  <c r="J109"/>
  <c r="BK106"/>
  <c r="J106"/>
  <c r="BK102"/>
  <c r="J102"/>
  <c r="BK98"/>
  <c r="J98"/>
  <c r="BK94"/>
  <c r="J94"/>
  <c r="BK91"/>
  <c r="J91"/>
  <c i="34" r="J91"/>
  <c r="BK88"/>
  <c i="33" r="J199"/>
  <c r="J193"/>
  <c r="J189"/>
  <c r="J185"/>
  <c r="BK181"/>
  <c r="BK177"/>
  <c r="J173"/>
  <c r="BK169"/>
  <c r="BK162"/>
  <c r="BK157"/>
  <c r="BK154"/>
  <c r="J151"/>
  <c r="J148"/>
  <c r="J145"/>
  <c r="BK141"/>
  <c r="BK137"/>
  <c r="J134"/>
  <c r="J131"/>
  <c r="BK127"/>
  <c r="J120"/>
  <c r="BK117"/>
  <c r="J113"/>
  <c r="BK110"/>
  <c r="BK106"/>
  <c r="BK102"/>
  <c r="J98"/>
  <c r="J94"/>
  <c r="J91"/>
  <c i="32" r="J90"/>
  <c r="BK88"/>
  <c r="J86"/>
  <c i="31" r="BK91"/>
  <c r="J88"/>
  <c i="30" r="BK194"/>
  <c r="J194"/>
  <c r="BK187"/>
  <c r="BK183"/>
  <c r="BK179"/>
  <c r="J175"/>
  <c r="J171"/>
  <c r="J165"/>
  <c r="J158"/>
  <c r="BK154"/>
  <c r="BK150"/>
  <c r="J150"/>
  <c r="BK147"/>
  <c r="J147"/>
  <c r="J144"/>
  <c r="J142"/>
  <c r="J139"/>
  <c r="J135"/>
  <c r="BK131"/>
  <c r="J127"/>
  <c r="J124"/>
  <c r="BK121"/>
  <c r="J117"/>
  <c r="BK113"/>
  <c r="BK110"/>
  <c r="J106"/>
  <c r="BK102"/>
  <c r="J98"/>
  <c r="BK94"/>
  <c r="BK91"/>
  <c i="29" r="BK88"/>
  <c r="J86"/>
  <c i="28" r="J91"/>
  <c r="BK88"/>
  <c i="27" r="BK256"/>
  <c r="J256"/>
  <c r="J250"/>
  <c r="BK244"/>
  <c r="J240"/>
  <c r="BK236"/>
  <c r="J232"/>
  <c r="BK228"/>
  <c r="J224"/>
  <c r="BK213"/>
  <c r="BK208"/>
  <c r="J204"/>
  <c r="BK198"/>
  <c r="BK196"/>
  <c r="J193"/>
  <c r="BK186"/>
  <c r="J186"/>
  <c r="BK181"/>
  <c r="J181"/>
  <c r="BK178"/>
  <c r="BK174"/>
  <c r="J172"/>
  <c r="BK170"/>
  <c r="BK168"/>
  <c r="BK166"/>
  <c r="BK162"/>
  <c r="J158"/>
  <c r="BK155"/>
  <c r="J149"/>
  <c r="J146"/>
  <c r="J143"/>
  <c r="J140"/>
  <c r="J137"/>
  <c r="J134"/>
  <c r="BK132"/>
  <c r="J128"/>
  <c r="J124"/>
  <c r="J121"/>
  <c r="BK116"/>
  <c r="J110"/>
  <c r="BK106"/>
  <c r="BK102"/>
  <c r="BK99"/>
  <c r="BK95"/>
  <c r="BK91"/>
  <c i="26" r="J88"/>
  <c i="25" r="BK91"/>
  <c r="J88"/>
  <c i="24" r="J216"/>
  <c r="BK200"/>
  <c r="BK190"/>
  <c r="J178"/>
  <c r="BK173"/>
  <c r="BK169"/>
  <c r="BK167"/>
  <c r="BK164"/>
  <c r="J156"/>
  <c r="BK150"/>
  <c r="BK139"/>
  <c r="J127"/>
  <c r="J123"/>
  <c r="J117"/>
  <c r="BK99"/>
  <c i="22" r="BK91"/>
  <c r="BK88"/>
  <c i="21" r="J230"/>
  <c r="BK210"/>
  <c r="BK206"/>
  <c r="J200"/>
  <c r="J177"/>
  <c r="BK174"/>
  <c r="J167"/>
  <c r="BK164"/>
  <c r="J161"/>
  <c r="J156"/>
  <c r="J150"/>
  <c r="BK142"/>
  <c r="BK131"/>
  <c r="J124"/>
  <c r="J121"/>
  <c r="J91"/>
  <c i="20" r="BK88"/>
  <c i="19" r="BK181"/>
  <c r="J175"/>
  <c r="BK165"/>
  <c r="J141"/>
  <c r="J138"/>
  <c r="J136"/>
  <c r="BK133"/>
  <c r="J124"/>
  <c r="J122"/>
  <c r="BK115"/>
  <c r="J109"/>
  <c r="BK104"/>
  <c r="BK91"/>
  <c i="18" r="J114"/>
  <c r="J110"/>
  <c r="J106"/>
  <c r="BK100"/>
  <c r="BK92"/>
  <c r="BK90"/>
  <c i="16" r="BK92"/>
  <c i="15" r="J302"/>
  <c r="BK298"/>
  <c r="BK294"/>
  <c r="BK286"/>
  <c r="BK282"/>
  <c r="BK275"/>
  <c r="J270"/>
  <c r="BK266"/>
  <c r="J263"/>
  <c r="J258"/>
  <c r="J255"/>
  <c r="J252"/>
  <c r="J239"/>
  <c r="J219"/>
  <c r="BK209"/>
  <c r="J198"/>
  <c r="J172"/>
  <c r="J137"/>
  <c r="J127"/>
  <c r="J121"/>
  <c r="J118"/>
  <c r="BK115"/>
  <c r="J106"/>
  <c i="14" r="BK86"/>
  <c i="13" r="J89"/>
  <c r="BK86"/>
  <c i="12" r="BK91"/>
  <c r="BK88"/>
  <c i="11" r="BK188"/>
  <c r="BK185"/>
  <c r="BK177"/>
  <c r="J172"/>
  <c r="BK167"/>
  <c r="J158"/>
  <c r="BK155"/>
  <c r="J152"/>
  <c r="BK149"/>
  <c r="J130"/>
  <c r="BK127"/>
  <c r="BK111"/>
  <c r="BK109"/>
  <c r="J105"/>
  <c r="J101"/>
  <c i="10" r="BK86"/>
  <c i="8" r="BK185"/>
  <c r="BK179"/>
  <c r="J166"/>
  <c r="BK158"/>
  <c r="J156"/>
  <c r="BK150"/>
  <c r="J138"/>
  <c r="BK130"/>
  <c r="J128"/>
  <c r="J125"/>
  <c r="BK119"/>
  <c r="J117"/>
  <c r="J113"/>
  <c r="BK110"/>
  <c r="BK103"/>
  <c r="BK100"/>
  <c r="J97"/>
  <c r="J91"/>
  <c i="7" r="BK92"/>
  <c r="BK89"/>
  <c r="J86"/>
  <c i="5" r="BK214"/>
  <c r="J214"/>
  <c r="J208"/>
  <c r="J188"/>
  <c r="BK157"/>
  <c r="BK155"/>
  <c r="J153"/>
  <c r="BK147"/>
  <c r="BK143"/>
  <c r="J141"/>
  <c r="J133"/>
  <c r="BK128"/>
  <c r="BK125"/>
  <c r="BK122"/>
  <c r="J120"/>
  <c r="J110"/>
  <c r="BK106"/>
  <c r="J103"/>
  <c r="BK100"/>
  <c i="4" r="J89"/>
  <c i="2" r="BK201"/>
  <c r="BK193"/>
  <c r="BK189"/>
  <c r="J185"/>
  <c r="BK158"/>
  <c r="BK156"/>
  <c r="J143"/>
  <c r="BK141"/>
  <c r="J138"/>
  <c r="J133"/>
  <c r="J131"/>
  <c r="BK128"/>
  <c r="J120"/>
  <c r="BK113"/>
  <c r="BK110"/>
  <c r="BK103"/>
  <c r="J100"/>
  <c r="BK97"/>
  <c r="BK91"/>
  <c i="1" r="AS107"/>
  <c r="AS93"/>
  <c r="AS78"/>
  <c r="AS59"/>
  <c i="40" r="J173"/>
  <c r="BK167"/>
  <c r="BK155"/>
  <c r="BK145"/>
  <c r="BK126"/>
  <c i="39" r="BK178"/>
  <c r="J175"/>
  <c r="J172"/>
  <c r="BK169"/>
  <c r="BK167"/>
  <c r="J164"/>
  <c r="BK161"/>
  <c r="BK158"/>
  <c r="BK155"/>
  <c r="J152"/>
  <c r="J149"/>
  <c r="J147"/>
  <c r="J144"/>
  <c r="BK141"/>
  <c r="BK138"/>
  <c r="BK135"/>
  <c r="BK132"/>
  <c r="BK129"/>
  <c r="J126"/>
  <c r="J122"/>
  <c r="BK120"/>
  <c r="BK117"/>
  <c r="J114"/>
  <c r="J111"/>
  <c r="BK107"/>
  <c r="BK105"/>
  <c r="BK101"/>
  <c r="J98"/>
  <c r="BK95"/>
  <c r="BK91"/>
  <c i="38" r="BK88"/>
  <c i="36" r="BK88"/>
  <c i="35" r="J146"/>
  <c r="J138"/>
  <c r="J135"/>
  <c r="J119"/>
  <c i="34" r="J36"/>
  <c i="30" r="F37"/>
  <c i="15" r="BK314"/>
  <c r="J308"/>
  <c r="J298"/>
  <c r="J294"/>
  <c r="J286"/>
  <c r="BK263"/>
  <c r="J260"/>
  <c r="BK258"/>
  <c r="BK255"/>
  <c r="BK252"/>
  <c r="J248"/>
  <c r="J245"/>
  <c r="BK242"/>
  <c r="J236"/>
  <c r="J230"/>
  <c r="BK224"/>
  <c r="BK219"/>
  <c r="J214"/>
  <c r="J201"/>
  <c r="J187"/>
  <c r="J177"/>
  <c r="BK172"/>
  <c r="J163"/>
  <c r="BK159"/>
  <c r="BK156"/>
  <c r="J148"/>
  <c r="BK141"/>
  <c r="BK133"/>
  <c r="BK118"/>
  <c r="BK106"/>
  <c r="J102"/>
  <c r="J99"/>
  <c i="14" r="J82"/>
  <c i="13" r="J92"/>
  <c r="J86"/>
  <c i="12" r="F39"/>
  <c i="11" r="J285"/>
  <c r="J279"/>
  <c r="J200"/>
  <c r="BK197"/>
  <c r="BK194"/>
  <c r="J181"/>
  <c r="BK175"/>
  <c r="J170"/>
  <c r="J161"/>
  <c r="J147"/>
  <c r="BK145"/>
  <c r="BK142"/>
  <c r="BK136"/>
  <c r="BK132"/>
  <c r="BK121"/>
  <c r="J111"/>
  <c r="J109"/>
  <c r="BK105"/>
  <c r="J98"/>
  <c r="J95"/>
  <c i="10" r="J92"/>
  <c r="BK89"/>
  <c i="9" r="BK91"/>
  <c r="BK88"/>
  <c i="8" r="J189"/>
  <c r="J185"/>
  <c r="J172"/>
  <c r="BK161"/>
  <c r="BK156"/>
  <c r="BK153"/>
  <c r="J150"/>
  <c r="J147"/>
  <c r="BK143"/>
  <c r="J140"/>
  <c r="BK138"/>
  <c r="J135"/>
  <c r="J122"/>
  <c r="BK115"/>
  <c r="BK113"/>
  <c r="J110"/>
  <c r="BK107"/>
  <c r="J100"/>
  <c i="7" r="BK86"/>
  <c i="6" r="BK91"/>
  <c r="BK88"/>
  <c i="5" r="BK208"/>
  <c r="J200"/>
  <c r="BK165"/>
  <c r="BK160"/>
  <c r="J157"/>
  <c r="J155"/>
  <c r="BK133"/>
  <c r="BK131"/>
  <c r="BK118"/>
  <c r="BK116"/>
  <c r="BK113"/>
  <c r="BK97"/>
  <c r="J94"/>
  <c r="BK91"/>
  <c i="4" r="J92"/>
  <c r="BK86"/>
  <c i="3" r="J88"/>
  <c i="2" r="BK215"/>
  <c r="J215"/>
  <c r="J209"/>
  <c r="J193"/>
  <c r="J189"/>
  <c r="J166"/>
  <c r="J161"/>
  <c r="J156"/>
  <c r="BK153"/>
  <c r="J150"/>
  <c r="BK133"/>
  <c r="J125"/>
  <c r="BK122"/>
  <c r="BK120"/>
  <c r="J118"/>
  <c r="J113"/>
  <c r="J110"/>
  <c r="J97"/>
  <c i="1" r="AS97"/>
  <c r="AS85"/>
  <c r="AS73"/>
  <c i="41" r="F39"/>
  <c i="40" r="J167"/>
  <c r="J162"/>
  <c r="BK150"/>
  <c r="J145"/>
  <c r="J126"/>
  <c i="27" r="BK250"/>
  <c r="J244"/>
  <c r="BK232"/>
  <c r="J228"/>
  <c r="BK224"/>
  <c r="BK204"/>
  <c r="J201"/>
  <c r="J196"/>
  <c r="J190"/>
  <c r="J178"/>
  <c r="J174"/>
  <c r="BK172"/>
  <c r="J166"/>
  <c r="J162"/>
  <c r="BK158"/>
  <c r="J155"/>
  <c r="BK149"/>
  <c r="BK146"/>
  <c r="BK143"/>
  <c r="BK140"/>
  <c r="BK137"/>
  <c r="BK134"/>
  <c r="J132"/>
  <c r="BK128"/>
  <c r="BK124"/>
  <c r="BK121"/>
  <c r="J116"/>
  <c r="BK110"/>
  <c r="J106"/>
  <c r="J102"/>
  <c r="J99"/>
  <c r="J95"/>
  <c r="J91"/>
  <c i="26" r="BK88"/>
  <c r="BK86"/>
  <c r="J86"/>
  <c i="25" r="J91"/>
  <c r="BK88"/>
  <c i="24" r="BK210"/>
  <c r="J204"/>
  <c r="J200"/>
  <c r="BK196"/>
  <c r="J190"/>
  <c r="BK186"/>
  <c r="BK178"/>
  <c r="J173"/>
  <c r="J164"/>
  <c r="BK162"/>
  <c r="J159"/>
  <c r="BK156"/>
  <c r="J152"/>
  <c r="J150"/>
  <c r="J148"/>
  <c r="BK145"/>
  <c r="BK142"/>
  <c r="BK136"/>
  <c r="J133"/>
  <c r="BK130"/>
  <c r="BK127"/>
  <c r="BK123"/>
  <c r="BK120"/>
  <c r="BK112"/>
  <c r="BK106"/>
  <c r="BK102"/>
  <c r="BK95"/>
  <c r="BK91"/>
  <c i="23" r="J86"/>
  <c i="22" r="J91"/>
  <c r="J88"/>
  <c i="21" r="BK230"/>
  <c r="BK224"/>
  <c r="J218"/>
  <c r="J214"/>
  <c r="J206"/>
  <c r="BK200"/>
  <c r="BK196"/>
  <c r="J189"/>
  <c r="BK184"/>
  <c r="BK180"/>
  <c r="BK172"/>
  <c r="J164"/>
  <c r="J158"/>
  <c r="BK153"/>
  <c r="J147"/>
  <c r="BK144"/>
  <c r="J142"/>
  <c r="BK140"/>
  <c r="BK137"/>
  <c r="J134"/>
  <c r="BK127"/>
  <c r="BK124"/>
  <c r="BK116"/>
  <c r="J110"/>
  <c r="BK106"/>
  <c r="BK102"/>
  <c r="BK99"/>
  <c r="BK95"/>
  <c i="20" r="BK91"/>
  <c r="J88"/>
  <c i="19" r="BK169"/>
  <c r="BK161"/>
  <c r="J157"/>
  <c r="J153"/>
  <c r="J146"/>
  <c r="BK141"/>
  <c r="BK138"/>
  <c r="J133"/>
  <c r="BK130"/>
  <c r="J126"/>
  <c r="BK124"/>
  <c r="BK122"/>
  <c r="BK118"/>
  <c r="J115"/>
  <c r="BK113"/>
  <c r="BK98"/>
  <c r="J94"/>
  <c i="18" r="J122"/>
  <c r="BK116"/>
  <c r="J112"/>
  <c r="BK110"/>
  <c r="J108"/>
  <c r="BK106"/>
  <c r="J104"/>
  <c r="J102"/>
  <c r="J100"/>
  <c r="BK98"/>
  <c r="J96"/>
  <c r="J94"/>
  <c r="J90"/>
  <c r="J88"/>
  <c r="BK86"/>
  <c i="17" r="BK91"/>
  <c r="J88"/>
  <c i="16" r="J92"/>
  <c i="15" r="J314"/>
  <c r="BK308"/>
  <c r="BK302"/>
  <c r="BK245"/>
  <c r="J242"/>
  <c r="J233"/>
  <c r="BK230"/>
  <c r="J224"/>
  <c r="J212"/>
  <c r="BK206"/>
  <c r="BK198"/>
  <c r="J195"/>
  <c r="BK192"/>
  <c r="BK187"/>
  <c r="J179"/>
  <c r="BK163"/>
  <c r="BK152"/>
  <c r="J141"/>
  <c r="BK127"/>
  <c r="BK121"/>
  <c r="BK95"/>
  <c r="J91"/>
  <c i="13" r="BK92"/>
  <c r="BK89"/>
  <c i="11" r="BK285"/>
  <c r="BK279"/>
  <c r="J272"/>
  <c r="J268"/>
  <c r="BK260"/>
  <c r="J251"/>
  <c r="BK245"/>
  <c r="J245"/>
  <c r="J239"/>
  <c r="J235"/>
  <c r="BK227"/>
  <c r="J227"/>
  <c r="BK220"/>
  <c r="J220"/>
  <c r="BK215"/>
  <c r="J215"/>
  <c r="BK211"/>
  <c r="J211"/>
  <c r="BK208"/>
  <c r="J208"/>
  <c r="BK205"/>
  <c r="J205"/>
  <c r="J202"/>
  <c r="J191"/>
  <c r="J188"/>
  <c r="J185"/>
  <c r="BK181"/>
  <c r="J177"/>
  <c r="J175"/>
  <c r="BK172"/>
  <c r="BK170"/>
  <c r="J167"/>
  <c r="BK164"/>
  <c r="BK161"/>
  <c r="BK152"/>
  <c r="BK139"/>
  <c r="J132"/>
  <c r="BK130"/>
  <c r="BK114"/>
  <c r="BK101"/>
  <c r="BK98"/>
  <c r="BK95"/>
  <c r="J91"/>
  <c i="10" r="BK92"/>
  <c r="J89"/>
  <c i="9" r="J91"/>
  <c i="8" r="J209"/>
  <c r="J201"/>
  <c r="BK193"/>
  <c r="BK189"/>
  <c r="J143"/>
  <c r="BK135"/>
  <c r="BK128"/>
  <c r="BK122"/>
  <c r="J119"/>
  <c r="J107"/>
  <c r="J103"/>
  <c r="BK97"/>
  <c r="J94"/>
  <c i="7" r="J89"/>
  <c i="6" r="J91"/>
  <c i="5" r="BK200"/>
  <c r="BK192"/>
  <c r="BK188"/>
  <c r="BK184"/>
  <c r="BK178"/>
  <c r="BK171"/>
  <c r="J160"/>
  <c r="BK150"/>
  <c r="J147"/>
  <c r="J143"/>
  <c r="BK141"/>
  <c r="BK138"/>
  <c r="J128"/>
  <c r="J125"/>
  <c r="J116"/>
  <c r="BK103"/>
  <c r="J100"/>
  <c r="J97"/>
  <c r="BK94"/>
  <c r="J91"/>
  <c i="3" r="BK91"/>
  <c r="BK88"/>
  <c i="2" r="BK209"/>
  <c r="J201"/>
  <c r="BK185"/>
  <c r="BK179"/>
  <c r="J172"/>
  <c r="J153"/>
  <c r="BK150"/>
  <c r="BK147"/>
  <c r="BK138"/>
  <c r="J122"/>
  <c r="BK118"/>
  <c r="J116"/>
  <c r="J106"/>
  <c r="BK94"/>
  <c r="J91"/>
  <c i="1" r="AS103"/>
  <c r="AS89"/>
  <c r="AS63"/>
  <c r="AS55"/>
  <c i="36" r="F38"/>
  <c i="1" r="BC102"/>
  <c i="23" r="F39"/>
  <c i="1" r="BD84"/>
  <c i="16" r="F40"/>
  <c i="1" r="BC75"/>
  <c i="36" r="F37"/>
  <c i="1" r="BB102"/>
  <c i="36" r="J36"/>
  <c i="1" r="AW102"/>
  <c i="23" r="F36"/>
  <c i="1" r="BA84"/>
  <c i="16" r="J38"/>
  <c i="1" r="AW75"/>
  <c i="36" r="F39"/>
  <c i="1" r="BD102"/>
  <c i="23" r="F37"/>
  <c i="1" r="BB84"/>
  <c i="16" r="F39"/>
  <c i="1" r="BB75"/>
  <c i="23" r="F38"/>
  <c i="1" r="BC84"/>
  <c i="16" r="F41"/>
  <c i="1" r="BD75"/>
  <c i="2" l="1" r="BK90"/>
  <c r="BK89"/>
  <c r="J89"/>
  <c r="J64"/>
  <c r="R165"/>
  <c i="3" r="R87"/>
  <c r="R86"/>
  <c i="4" r="P85"/>
  <c i="1" r="AU58"/>
  <c i="5" r="BK90"/>
  <c r="BK89"/>
  <c r="J89"/>
  <c r="J64"/>
  <c r="R164"/>
  <c i="6" r="T87"/>
  <c r="T86"/>
  <c i="7" r="R85"/>
  <c i="8" r="BK90"/>
  <c r="BK89"/>
  <c r="J89"/>
  <c r="J64"/>
  <c r="BK165"/>
  <c r="J165"/>
  <c r="J66"/>
  <c i="9" r="T87"/>
  <c r="T86"/>
  <c i="10" r="R85"/>
  <c i="11" r="BK90"/>
  <c r="BK89"/>
  <c r="J89"/>
  <c r="J64"/>
  <c r="T90"/>
  <c r="T89"/>
  <c r="R219"/>
  <c i="12" r="BK87"/>
  <c r="J87"/>
  <c r="J64"/>
  <c i="13" r="R85"/>
  <c i="14" r="BK81"/>
  <c r="BK80"/>
  <c r="J80"/>
  <c r="J59"/>
  <c i="15" r="T90"/>
  <c r="T89"/>
  <c r="P274"/>
  <c i="17" r="P87"/>
  <c r="P86"/>
  <c i="1" r="AU76"/>
  <c i="18" r="R85"/>
  <c i="19" r="R90"/>
  <c r="R89"/>
  <c r="R145"/>
  <c i="20" r="T87"/>
  <c r="T86"/>
  <c i="21" r="P90"/>
  <c r="P89"/>
  <c r="BK188"/>
  <c r="J188"/>
  <c r="J66"/>
  <c r="R188"/>
  <c i="22" r="P87"/>
  <c r="P86"/>
  <c i="1" r="AU83"/>
  <c i="24" r="BK90"/>
  <c r="J90"/>
  <c r="J65"/>
  <c r="T90"/>
  <c r="T89"/>
  <c r="P177"/>
  <c r="T177"/>
  <c i="25" r="BK87"/>
  <c r="J87"/>
  <c r="J64"/>
  <c r="T87"/>
  <c r="T86"/>
  <c i="2" r="T90"/>
  <c r="T89"/>
  <c r="P165"/>
  <c i="3" r="T87"/>
  <c r="T86"/>
  <c i="4" r="T85"/>
  <c i="5" r="T90"/>
  <c r="T89"/>
  <c r="T88"/>
  <c r="T164"/>
  <c i="6" r="R87"/>
  <c r="R86"/>
  <c i="7" r="P85"/>
  <c i="1" r="AU62"/>
  <c i="8" r="R90"/>
  <c r="R89"/>
  <c r="R88"/>
  <c r="R165"/>
  <c i="9" r="P87"/>
  <c r="P86"/>
  <c i="1" r="AU65"/>
  <c i="10" r="T85"/>
  <c i="11" r="P90"/>
  <c r="P89"/>
  <c r="BK219"/>
  <c r="J219"/>
  <c r="J66"/>
  <c i="12" r="T87"/>
  <c r="T86"/>
  <c i="13" r="BK85"/>
  <c r="J85"/>
  <c i="14" r="R81"/>
  <c r="R80"/>
  <c i="33" r="P90"/>
  <c r="P89"/>
  <c i="37" r="R90"/>
  <c r="R89"/>
  <c i="38" r="P87"/>
  <c r="P86"/>
  <c i="1" r="AU105"/>
  <c i="38" r="T87"/>
  <c r="T86"/>
  <c i="39" r="P90"/>
  <c r="P89"/>
  <c r="BK190"/>
  <c r="J190"/>
  <c r="J66"/>
  <c r="T190"/>
  <c i="40" r="P99"/>
  <c r="BK130"/>
  <c r="J130"/>
  <c r="J70"/>
  <c r="BK144"/>
  <c r="J144"/>
  <c r="J71"/>
  <c i="2" r="P90"/>
  <c r="P89"/>
  <c r="P88"/>
  <c i="1" r="AU56"/>
  <c i="2" r="BK165"/>
  <c r="J165"/>
  <c r="J66"/>
  <c i="3" r="P87"/>
  <c r="P86"/>
  <c i="1" r="AU57"/>
  <c i="4" r="BK85"/>
  <c r="J85"/>
  <c i="5" r="R90"/>
  <c r="R89"/>
  <c r="R88"/>
  <c r="P164"/>
  <c i="6" r="BK87"/>
  <c r="J87"/>
  <c r="J64"/>
  <c i="7" r="T85"/>
  <c i="8" r="P90"/>
  <c r="P89"/>
  <c r="T165"/>
  <c i="9" r="R87"/>
  <c r="R86"/>
  <c i="10" r="BK85"/>
  <c r="J85"/>
  <c r="J63"/>
  <c i="12" r="R87"/>
  <c r="R86"/>
  <c i="13" r="T85"/>
  <c i="14" r="P81"/>
  <c r="P80"/>
  <c i="1" r="AU71"/>
  <c i="15" r="BK90"/>
  <c r="J90"/>
  <c r="J65"/>
  <c r="R90"/>
  <c r="R89"/>
  <c r="T274"/>
  <c i="17" r="R87"/>
  <c r="R86"/>
  <c i="18" r="T85"/>
  <c i="19" r="BK90"/>
  <c r="J90"/>
  <c r="J65"/>
  <c r="T90"/>
  <c r="T89"/>
  <c r="T88"/>
  <c r="T145"/>
  <c i="20" r="R87"/>
  <c r="R86"/>
  <c i="21" r="T90"/>
  <c r="T89"/>
  <c r="T88"/>
  <c r="T188"/>
  <c i="22" r="BK87"/>
  <c r="J87"/>
  <c r="J64"/>
  <c r="T87"/>
  <c r="T86"/>
  <c i="24" r="P90"/>
  <c r="P89"/>
  <c r="P88"/>
  <c i="1" r="AU86"/>
  <c i="24" r="R90"/>
  <c r="R89"/>
  <c r="R88"/>
  <c r="BK177"/>
  <c r="J177"/>
  <c r="J66"/>
  <c r="R177"/>
  <c i="25" r="P87"/>
  <c r="P86"/>
  <c i="1" r="AU87"/>
  <c i="25" r="R87"/>
  <c r="R86"/>
  <c i="26" r="BK85"/>
  <c r="J85"/>
  <c r="J63"/>
  <c r="P85"/>
  <c i="1" r="AU88"/>
  <c i="26" r="R85"/>
  <c r="T85"/>
  <c i="27" r="P90"/>
  <c r="P89"/>
  <c r="R90"/>
  <c r="R89"/>
  <c r="BK212"/>
  <c r="J212"/>
  <c r="J66"/>
  <c r="R212"/>
  <c i="28" r="P87"/>
  <c r="P86"/>
  <c i="1" r="AU91"/>
  <c i="28" r="R87"/>
  <c r="R86"/>
  <c i="29" r="BK85"/>
  <c r="J85"/>
  <c r="R85"/>
  <c i="30" r="BK90"/>
  <c r="BK89"/>
  <c r="R90"/>
  <c r="R89"/>
  <c r="BK157"/>
  <c r="J157"/>
  <c r="J66"/>
  <c r="R157"/>
  <c i="31" r="P87"/>
  <c r="P86"/>
  <c i="1" r="AU95"/>
  <c i="31" r="R87"/>
  <c r="R86"/>
  <c i="32" r="P85"/>
  <c i="1" r="AU96"/>
  <c i="32" r="T85"/>
  <c i="33" r="BK90"/>
  <c r="BK89"/>
  <c r="J89"/>
  <c r="J64"/>
  <c r="R90"/>
  <c r="R89"/>
  <c r="BK161"/>
  <c r="J161"/>
  <c r="J66"/>
  <c r="R161"/>
  <c i="34" r="BK87"/>
  <c r="J87"/>
  <c r="J64"/>
  <c r="P87"/>
  <c r="P86"/>
  <c i="1" r="AU99"/>
  <c i="34" r="R87"/>
  <c r="R86"/>
  <c r="T87"/>
  <c r="T86"/>
  <c i="35" r="BK90"/>
  <c r="BK89"/>
  <c r="J89"/>
  <c r="J64"/>
  <c r="P90"/>
  <c r="P89"/>
  <c r="P88"/>
  <c i="1" r="AU101"/>
  <c i="35" r="T90"/>
  <c r="T89"/>
  <c r="T88"/>
  <c r="P145"/>
  <c r="T145"/>
  <c i="37" r="BK90"/>
  <c r="J90"/>
  <c r="J65"/>
  <c r="P90"/>
  <c r="P89"/>
  <c r="T90"/>
  <c r="T89"/>
  <c r="BK185"/>
  <c r="J185"/>
  <c r="J66"/>
  <c r="P185"/>
  <c r="R185"/>
  <c r="T185"/>
  <c i="38" r="BK87"/>
  <c r="J87"/>
  <c r="J64"/>
  <c r="R87"/>
  <c r="R86"/>
  <c i="39" r="BK90"/>
  <c r="J90"/>
  <c r="J65"/>
  <c r="R90"/>
  <c r="R89"/>
  <c r="R88"/>
  <c r="P190"/>
  <c r="R190"/>
  <c i="40" r="BK99"/>
  <c r="J99"/>
  <c r="J69"/>
  <c r="R99"/>
  <c r="P130"/>
  <c r="T130"/>
  <c r="R144"/>
  <c r="BK161"/>
  <c r="J161"/>
  <c r="J72"/>
  <c r="R161"/>
  <c r="BK169"/>
  <c r="J169"/>
  <c r="J73"/>
  <c r="R169"/>
  <c i="41" r="R87"/>
  <c r="R86"/>
  <c i="2" r="R90"/>
  <c r="R89"/>
  <c r="R88"/>
  <c r="T165"/>
  <c i="3" r="BK87"/>
  <c r="J87"/>
  <c r="J64"/>
  <c i="4" r="R85"/>
  <c i="5" r="P90"/>
  <c r="P89"/>
  <c r="P88"/>
  <c i="1" r="AU60"/>
  <c i="5" r="BK164"/>
  <c r="J164"/>
  <c r="J66"/>
  <c i="6" r="P87"/>
  <c r="P86"/>
  <c i="1" r="AU61"/>
  <c i="7" r="BK85"/>
  <c r="J85"/>
  <c r="J63"/>
  <c i="8" r="T90"/>
  <c r="T89"/>
  <c r="T88"/>
  <c r="P165"/>
  <c i="9" r="BK87"/>
  <c r="J87"/>
  <c r="J64"/>
  <c i="10" r="P85"/>
  <c i="1" r="AU66"/>
  <c i="11" r="R90"/>
  <c r="R89"/>
  <c r="R88"/>
  <c r="P219"/>
  <c r="T219"/>
  <c i="12" r="P87"/>
  <c r="P86"/>
  <c i="1" r="AU69"/>
  <c i="13" r="P85"/>
  <c i="1" r="AU70"/>
  <c i="14" r="T81"/>
  <c r="T80"/>
  <c i="15" r="P90"/>
  <c r="P89"/>
  <c r="P88"/>
  <c i="1" r="AU74"/>
  <c i="15" r="BK274"/>
  <c r="J274"/>
  <c r="J66"/>
  <c r="R274"/>
  <c i="17" r="BK87"/>
  <c r="BK86"/>
  <c r="J86"/>
  <c r="J63"/>
  <c r="T87"/>
  <c r="T86"/>
  <c i="18" r="BK85"/>
  <c r="J85"/>
  <c r="J63"/>
  <c r="P85"/>
  <c i="1" r="AU77"/>
  <c i="19" r="P90"/>
  <c r="P89"/>
  <c r="BK145"/>
  <c r="J145"/>
  <c r="J66"/>
  <c r="P145"/>
  <c i="20" r="BK87"/>
  <c r="J87"/>
  <c r="J64"/>
  <c r="P87"/>
  <c r="P86"/>
  <c i="1" r="AU80"/>
  <c i="21" r="BK90"/>
  <c r="J90"/>
  <c r="J65"/>
  <c r="R90"/>
  <c r="R89"/>
  <c r="R88"/>
  <c r="P188"/>
  <c i="22" r="R87"/>
  <c r="R86"/>
  <c i="27" r="BK90"/>
  <c r="J90"/>
  <c r="J65"/>
  <c r="T90"/>
  <c r="T89"/>
  <c r="T88"/>
  <c r="P212"/>
  <c r="T212"/>
  <c i="28" r="BK87"/>
  <c r="J87"/>
  <c r="J64"/>
  <c r="T87"/>
  <c r="T86"/>
  <c i="29" r="P85"/>
  <c i="1" r="AU92"/>
  <c i="29" r="T85"/>
  <c i="30" r="P90"/>
  <c r="P89"/>
  <c r="P88"/>
  <c i="1" r="AU94"/>
  <c i="30" r="T90"/>
  <c r="T89"/>
  <c r="P157"/>
  <c r="T157"/>
  <c i="31" r="BK87"/>
  <c r="J87"/>
  <c r="J64"/>
  <c r="T87"/>
  <c r="T86"/>
  <c i="32" r="BK85"/>
  <c r="J85"/>
  <c r="J63"/>
  <c r="R85"/>
  <c i="33" r="T90"/>
  <c r="T89"/>
  <c r="T88"/>
  <c r="P161"/>
  <c r="T161"/>
  <c i="35" r="R90"/>
  <c r="R89"/>
  <c r="BK145"/>
  <c r="J145"/>
  <c r="J66"/>
  <c r="R145"/>
  <c i="39" r="T90"/>
  <c r="T89"/>
  <c r="T88"/>
  <c i="40" r="T99"/>
  <c r="R130"/>
  <c r="P144"/>
  <c r="T144"/>
  <c r="P161"/>
  <c r="T161"/>
  <c r="P169"/>
  <c r="T169"/>
  <c i="41" r="BK87"/>
  <c r="J87"/>
  <c r="J64"/>
  <c r="T87"/>
  <c r="T86"/>
  <c i="2" r="J56"/>
  <c r="F85"/>
  <c r="BE116"/>
  <c r="BE122"/>
  <c r="BE131"/>
  <c r="BE141"/>
  <c r="BE156"/>
  <c r="BE158"/>
  <c i="3" r="E74"/>
  <c r="F83"/>
  <c i="4" r="J56"/>
  <c r="F82"/>
  <c r="BE86"/>
  <c r="BE89"/>
  <c i="5" r="J84"/>
  <c r="BE97"/>
  <c r="BE106"/>
  <c r="BE116"/>
  <c r="BE118"/>
  <c r="BE120"/>
  <c i="6" r="J56"/>
  <c r="F59"/>
  <c i="7" r="J58"/>
  <c i="8" r="J56"/>
  <c r="BE110"/>
  <c r="BE113"/>
  <c r="BE115"/>
  <c r="BE130"/>
  <c r="BE138"/>
  <c r="BE150"/>
  <c r="BE161"/>
  <c i="9" r="E50"/>
  <c r="J58"/>
  <c r="J80"/>
  <c r="BE88"/>
  <c r="BE91"/>
  <c i="10" r="J56"/>
  <c r="J81"/>
  <c r="BE86"/>
  <c i="11" r="J56"/>
  <c r="F59"/>
  <c r="J84"/>
  <c r="BE95"/>
  <c r="BE105"/>
  <c r="BE121"/>
  <c r="BE127"/>
  <c r="BE139"/>
  <c r="BE145"/>
  <c r="BE147"/>
  <c r="BE158"/>
  <c r="BE175"/>
  <c r="BE197"/>
  <c r="BE202"/>
  <c r="BE205"/>
  <c r="BE208"/>
  <c r="BE211"/>
  <c r="BE215"/>
  <c r="BE220"/>
  <c r="BE235"/>
  <c r="BE239"/>
  <c r="BE251"/>
  <c r="BE268"/>
  <c i="12" r="E50"/>
  <c r="J56"/>
  <c r="F59"/>
  <c r="J82"/>
  <c r="BE91"/>
  <c i="13" r="J79"/>
  <c r="F82"/>
  <c i="14" r="E48"/>
  <c r="J52"/>
  <c r="J76"/>
  <c r="BE82"/>
  <c i="15" r="J82"/>
  <c r="BE106"/>
  <c r="BE115"/>
  <c r="BE133"/>
  <c r="BE156"/>
  <c r="BE177"/>
  <c r="BE214"/>
  <c r="BE236"/>
  <c r="BE245"/>
  <c r="BE252"/>
  <c r="BE255"/>
  <c r="BE260"/>
  <c r="BE266"/>
  <c r="BE270"/>
  <c r="BE286"/>
  <c r="BE302"/>
  <c i="16" r="J85"/>
  <c r="J87"/>
  <c i="17" r="J80"/>
  <c r="F83"/>
  <c r="BE88"/>
  <c i="18" r="E50"/>
  <c r="F59"/>
  <c r="J79"/>
  <c r="BE92"/>
  <c r="BE104"/>
  <c r="BE106"/>
  <c r="BE108"/>
  <c r="BE110"/>
  <c r="BE122"/>
  <c i="19" r="E50"/>
  <c r="J58"/>
  <c r="J82"/>
  <c r="F85"/>
  <c r="BE91"/>
  <c r="BE109"/>
  <c r="BE113"/>
  <c r="BE115"/>
  <c r="BE118"/>
  <c r="BE126"/>
  <c r="BE130"/>
  <c r="BE136"/>
  <c r="BE138"/>
  <c r="BE165"/>
  <c r="BE175"/>
  <c i="20" r="J56"/>
  <c r="F59"/>
  <c r="E74"/>
  <c r="J82"/>
  <c r="BE88"/>
  <c i="21" r="J56"/>
  <c r="J84"/>
  <c r="BE91"/>
  <c r="BE121"/>
  <c r="BE124"/>
  <c r="BE131"/>
  <c r="BE142"/>
  <c r="BE150"/>
  <c r="BE156"/>
  <c r="BE161"/>
  <c r="BE180"/>
  <c r="BE184"/>
  <c r="BE189"/>
  <c r="BE196"/>
  <c r="BE200"/>
  <c r="BE214"/>
  <c r="BE218"/>
  <c r="BE224"/>
  <c i="22" r="J58"/>
  <c r="E74"/>
  <c r="J80"/>
  <c r="BE88"/>
  <c i="23" r="E73"/>
  <c r="J81"/>
  <c i="24" r="E50"/>
  <c r="J56"/>
  <c r="F59"/>
  <c r="J84"/>
  <c r="BE106"/>
  <c r="BE117"/>
  <c r="BE123"/>
  <c r="BE133"/>
  <c r="BE152"/>
  <c r="BE159"/>
  <c r="BE169"/>
  <c r="BE190"/>
  <c r="BE204"/>
  <c i="25" r="J58"/>
  <c r="E74"/>
  <c r="J80"/>
  <c r="BE88"/>
  <c i="26" r="E50"/>
  <c r="F59"/>
  <c r="J79"/>
  <c r="BE86"/>
  <c r="BE88"/>
  <c i="27" r="J58"/>
  <c r="F85"/>
  <c r="BE99"/>
  <c r="BE110"/>
  <c r="BE116"/>
  <c r="BE121"/>
  <c r="BE124"/>
  <c r="BE128"/>
  <c r="BE132"/>
  <c r="BE134"/>
  <c r="BE137"/>
  <c r="BE140"/>
  <c r="BE143"/>
  <c r="BE146"/>
  <c r="BE155"/>
  <c r="BE158"/>
  <c r="BE172"/>
  <c r="BE174"/>
  <c r="BE181"/>
  <c r="BE190"/>
  <c r="BE193"/>
  <c r="BE198"/>
  <c r="BE213"/>
  <c r="BE224"/>
  <c r="BE236"/>
  <c r="BE240"/>
  <c r="BE250"/>
  <c i="40" r="BE126"/>
  <c r="BE131"/>
  <c r="BE145"/>
  <c r="BE162"/>
  <c r="BE173"/>
  <c i="2" r="J58"/>
  <c r="BE91"/>
  <c r="BE94"/>
  <c r="BE97"/>
  <c r="BE100"/>
  <c r="BE103"/>
  <c r="BE113"/>
  <c r="BE125"/>
  <c r="BE138"/>
  <c r="BE143"/>
  <c r="BE172"/>
  <c r="BE193"/>
  <c r="BE201"/>
  <c r="BE209"/>
  <c r="BE215"/>
  <c i="3" r="J56"/>
  <c r="J58"/>
  <c r="BE88"/>
  <c i="4" r="E50"/>
  <c r="BE92"/>
  <c i="5" r="E50"/>
  <c r="F59"/>
  <c r="BE103"/>
  <c r="BE122"/>
  <c r="BE125"/>
  <c r="BE133"/>
  <c r="BE147"/>
  <c r="BE150"/>
  <c r="BE153"/>
  <c r="BE178"/>
  <c i="6" r="E50"/>
  <c i="7" r="J56"/>
  <c r="E73"/>
  <c i="8" r="J58"/>
  <c r="E76"/>
  <c r="F85"/>
  <c r="BE94"/>
  <c r="BE117"/>
  <c r="BE119"/>
  <c r="BE158"/>
  <c r="BE185"/>
  <c r="BE189"/>
  <c r="BE209"/>
  <c i="9" r="F83"/>
  <c i="10" r="F82"/>
  <c r="BE89"/>
  <c i="11" r="E50"/>
  <c r="BE111"/>
  <c r="BE149"/>
  <c r="BE155"/>
  <c r="BE164"/>
  <c r="BE167"/>
  <c r="BE185"/>
  <c r="BE188"/>
  <c r="BE285"/>
  <c i="13" r="E73"/>
  <c r="BE89"/>
  <c i="14" r="F55"/>
  <c r="BE86"/>
  <c i="15" r="E76"/>
  <c r="F85"/>
  <c r="BE91"/>
  <c r="BE95"/>
  <c r="BE127"/>
  <c r="BE179"/>
  <c r="BE187"/>
  <c r="BE192"/>
  <c r="BE195"/>
  <c r="BE201"/>
  <c r="BE209"/>
  <c r="BE212"/>
  <c r="BE239"/>
  <c r="BE308"/>
  <c r="BE314"/>
  <c i="35" r="BE127"/>
  <c r="BE142"/>
  <c i="36" r="E50"/>
  <c r="J56"/>
  <c r="J58"/>
  <c r="F83"/>
  <c i="38" r="BE88"/>
  <c i="39" r="E50"/>
  <c r="J56"/>
  <c r="BE95"/>
  <c r="BE98"/>
  <c r="BE101"/>
  <c r="BE105"/>
  <c r="BE107"/>
  <c r="BE114"/>
  <c r="BE120"/>
  <c r="BE122"/>
  <c r="BE129"/>
  <c r="BE132"/>
  <c r="BE135"/>
  <c r="BE138"/>
  <c r="BE164"/>
  <c r="BE169"/>
  <c r="BE172"/>
  <c i="40" r="BE170"/>
  <c i="2" r="E76"/>
  <c r="BE106"/>
  <c r="BE128"/>
  <c r="BE150"/>
  <c r="BE161"/>
  <c r="BE166"/>
  <c i="4" r="J81"/>
  <c i="5" r="BE110"/>
  <c r="BE113"/>
  <c r="BE128"/>
  <c r="BE131"/>
  <c r="BE138"/>
  <c r="BE160"/>
  <c r="BE165"/>
  <c r="BE171"/>
  <c r="BE184"/>
  <c r="BE192"/>
  <c r="BE200"/>
  <c r="BE214"/>
  <c i="7" r="F59"/>
  <c r="BE86"/>
  <c r="BE92"/>
  <c i="8" r="BE91"/>
  <c r="BE135"/>
  <c r="BE140"/>
  <c r="BE143"/>
  <c r="BE153"/>
  <c r="BE166"/>
  <c r="BE172"/>
  <c r="BE193"/>
  <c r="BE201"/>
  <c i="10" r="E50"/>
  <c r="BE92"/>
  <c i="11" r="BE91"/>
  <c r="BE114"/>
  <c r="BE132"/>
  <c r="BE136"/>
  <c r="BE142"/>
  <c r="BE161"/>
  <c r="BE172"/>
  <c r="BE181"/>
  <c i="15" r="BE99"/>
  <c r="BE102"/>
  <c r="BE121"/>
  <c r="BE137"/>
  <c r="BE141"/>
  <c r="BE148"/>
  <c r="BE152"/>
  <c r="BE159"/>
  <c r="BE172"/>
  <c r="BE198"/>
  <c r="BE206"/>
  <c r="BE224"/>
  <c r="BE230"/>
  <c r="BE233"/>
  <c r="BE242"/>
  <c r="BE258"/>
  <c r="BE275"/>
  <c i="16" r="F63"/>
  <c i="17" r="E50"/>
  <c r="J58"/>
  <c i="18" r="J58"/>
  <c r="BE88"/>
  <c r="BE98"/>
  <c r="BE112"/>
  <c i="19" r="BE98"/>
  <c r="BE141"/>
  <c r="BE146"/>
  <c r="BE157"/>
  <c r="BE161"/>
  <c i="20" r="BE91"/>
  <c i="21" r="F59"/>
  <c r="BE99"/>
  <c r="BE106"/>
  <c r="BE116"/>
  <c r="BE134"/>
  <c r="BE140"/>
  <c r="BE144"/>
  <c r="BE230"/>
  <c i="22" r="F59"/>
  <c r="BE91"/>
  <c i="23" r="F59"/>
  <c r="BE86"/>
  <c i="24" r="BE102"/>
  <c r="BE120"/>
  <c r="BE136"/>
  <c r="BE145"/>
  <c r="BE156"/>
  <c r="BE162"/>
  <c r="BE210"/>
  <c i="25" r="F59"/>
  <c r="BE91"/>
  <c i="26" r="J58"/>
  <c i="27" r="E50"/>
  <c r="J56"/>
  <c r="BE91"/>
  <c r="BE95"/>
  <c r="BE102"/>
  <c r="BE106"/>
  <c r="BE149"/>
  <c r="BE162"/>
  <c r="BE168"/>
  <c r="BE170"/>
  <c r="BE178"/>
  <c r="BE186"/>
  <c r="BE196"/>
  <c r="BE201"/>
  <c r="BE204"/>
  <c r="BE232"/>
  <c r="BE256"/>
  <c i="28" r="J56"/>
  <c r="J58"/>
  <c r="E74"/>
  <c r="F83"/>
  <c r="BE88"/>
  <c r="BE91"/>
  <c i="29" r="E50"/>
  <c r="J56"/>
  <c r="F59"/>
  <c i="30" r="E50"/>
  <c r="F59"/>
  <c r="J84"/>
  <c r="BE94"/>
  <c r="BE106"/>
  <c r="BE110"/>
  <c r="BE127"/>
  <c r="BE131"/>
  <c r="BE139"/>
  <c r="BE144"/>
  <c r="BE147"/>
  <c r="BE150"/>
  <c r="BE154"/>
  <c r="BE175"/>
  <c r="BE179"/>
  <c r="BE183"/>
  <c r="BE187"/>
  <c r="BE194"/>
  <c i="31" r="E50"/>
  <c r="F59"/>
  <c i="32" r="F59"/>
  <c r="E73"/>
  <c r="BE86"/>
  <c r="BE88"/>
  <c i="33" r="J56"/>
  <c r="J58"/>
  <c r="F85"/>
  <c r="BE98"/>
  <c r="BE102"/>
  <c r="BE106"/>
  <c r="BE113"/>
  <c r="BE141"/>
  <c r="BE151"/>
  <c r="BE154"/>
  <c r="BE162"/>
  <c r="BE169"/>
  <c r="BE173"/>
  <c r="BE177"/>
  <c r="BE193"/>
  <c r="BE199"/>
  <c i="34" r="E50"/>
  <c r="F59"/>
  <c r="BE91"/>
  <c i="1" r="AW99"/>
  <c i="35" r="E50"/>
  <c r="J56"/>
  <c r="J58"/>
  <c r="F59"/>
  <c r="BE91"/>
  <c r="BE94"/>
  <c r="BE98"/>
  <c r="BE102"/>
  <c r="BE106"/>
  <c r="BE109"/>
  <c r="BE112"/>
  <c r="BE115"/>
  <c r="BE119"/>
  <c r="BE123"/>
  <c r="BE146"/>
  <c r="BE160"/>
  <c r="BE164"/>
  <c r="BE171"/>
  <c i="36" r="BE88"/>
  <c r="BK87"/>
  <c r="BK86"/>
  <c r="J86"/>
  <c r="J63"/>
  <c i="37" r="E50"/>
  <c r="J58"/>
  <c r="J82"/>
  <c r="BE91"/>
  <c r="BE98"/>
  <c r="BE101"/>
  <c r="BE107"/>
  <c r="BE109"/>
  <c r="BE113"/>
  <c r="BE119"/>
  <c r="BE122"/>
  <c r="BE125"/>
  <c r="BE128"/>
  <c r="BE137"/>
  <c r="BE141"/>
  <c r="BE155"/>
  <c r="BE161"/>
  <c r="BE164"/>
  <c r="BE170"/>
  <c r="BE175"/>
  <c r="BE178"/>
  <c r="BE186"/>
  <c r="BE193"/>
  <c r="BE200"/>
  <c r="BE206"/>
  <c r="BE218"/>
  <c i="38" r="E50"/>
  <c r="J56"/>
  <c r="J58"/>
  <c r="F59"/>
  <c r="BE91"/>
  <c i="1" r="BC105"/>
  <c i="39" r="J58"/>
  <c r="F59"/>
  <c r="BE91"/>
  <c r="BE111"/>
  <c r="BE117"/>
  <c r="BE126"/>
  <c r="BE141"/>
  <c r="BE144"/>
  <c r="BE147"/>
  <c r="BE149"/>
  <c r="BE152"/>
  <c r="BE155"/>
  <c r="BE158"/>
  <c r="BE161"/>
  <c r="BE167"/>
  <c r="BE175"/>
  <c r="BE178"/>
  <c r="BE180"/>
  <c r="BE183"/>
  <c r="BE186"/>
  <c r="BE191"/>
  <c r="BE197"/>
  <c r="BE205"/>
  <c r="BE209"/>
  <c r="BE215"/>
  <c r="BE221"/>
  <c r="BE227"/>
  <c i="40" r="J60"/>
  <c r="F63"/>
  <c r="E83"/>
  <c r="BE136"/>
  <c r="BE141"/>
  <c r="BE150"/>
  <c r="BE167"/>
  <c i="41" r="E50"/>
  <c r="F59"/>
  <c r="J80"/>
  <c r="J82"/>
  <c i="2" r="BE110"/>
  <c r="BE118"/>
  <c r="BE120"/>
  <c r="BE133"/>
  <c r="BE147"/>
  <c r="BE153"/>
  <c r="BE179"/>
  <c r="BE185"/>
  <c r="BE189"/>
  <c i="3" r="BE91"/>
  <c i="5" r="J56"/>
  <c r="BE91"/>
  <c r="BE94"/>
  <c r="BE100"/>
  <c r="BE141"/>
  <c r="BE143"/>
  <c r="BE155"/>
  <c r="BE157"/>
  <c r="BE188"/>
  <c r="BE208"/>
  <c i="6" r="J58"/>
  <c r="BE88"/>
  <c r="BE91"/>
  <c i="7" r="BE89"/>
  <c i="8" r="BE97"/>
  <c r="BE100"/>
  <c r="BE103"/>
  <c r="BE107"/>
  <c r="BE122"/>
  <c r="BE125"/>
  <c r="BE128"/>
  <c r="BE147"/>
  <c r="BE156"/>
  <c r="BE179"/>
  <c r="BE215"/>
  <c i="11" r="BE98"/>
  <c r="BE101"/>
  <c r="BE109"/>
  <c r="BE130"/>
  <c r="BE152"/>
  <c r="BE170"/>
  <c r="BE177"/>
  <c r="BE191"/>
  <c r="BE194"/>
  <c r="BE200"/>
  <c r="BE227"/>
  <c r="BE245"/>
  <c r="BE260"/>
  <c r="BE272"/>
  <c r="BE279"/>
  <c i="12" r="BE88"/>
  <c i="1" r="BD69"/>
  <c i="13" r="J58"/>
  <c r="BE86"/>
  <c r="BE92"/>
  <c i="15" r="J58"/>
  <c r="BE118"/>
  <c r="BE163"/>
  <c r="BE219"/>
  <c r="BE248"/>
  <c r="BE263"/>
  <c r="BE282"/>
  <c r="BE294"/>
  <c r="BE298"/>
  <c i="16" r="E52"/>
  <c r="BE92"/>
  <c r="BK91"/>
  <c r="J91"/>
  <c i="17" r="BE91"/>
  <c i="18" r="BE86"/>
  <c r="BE90"/>
  <c r="BE94"/>
  <c r="BE96"/>
  <c r="BE100"/>
  <c r="BE102"/>
  <c r="BE114"/>
  <c r="BE116"/>
  <c i="19" r="BE94"/>
  <c r="BE104"/>
  <c r="BE122"/>
  <c r="BE124"/>
  <c r="BE133"/>
  <c r="BE153"/>
  <c r="BE169"/>
  <c r="BE181"/>
  <c i="21" r="E50"/>
  <c r="BE95"/>
  <c r="BE102"/>
  <c r="BE110"/>
  <c r="BE127"/>
  <c r="BE137"/>
  <c r="BE147"/>
  <c r="BE153"/>
  <c r="BE158"/>
  <c r="BE164"/>
  <c r="BE167"/>
  <c r="BE172"/>
  <c r="BE174"/>
  <c r="BE177"/>
  <c r="BE206"/>
  <c r="BE210"/>
  <c i="23" r="J56"/>
  <c r="BK85"/>
  <c r="J85"/>
  <c r="J63"/>
  <c i="24" r="BE91"/>
  <c r="BE95"/>
  <c r="BE99"/>
  <c r="BE112"/>
  <c r="BE127"/>
  <c r="BE130"/>
  <c r="BE139"/>
  <c r="BE142"/>
  <c r="BE148"/>
  <c r="BE150"/>
  <c r="BE164"/>
  <c r="BE167"/>
  <c r="BE173"/>
  <c r="BE178"/>
  <c r="BE186"/>
  <c r="BE196"/>
  <c r="BE200"/>
  <c r="BE216"/>
  <c i="27" r="BE166"/>
  <c r="BE208"/>
  <c r="BE228"/>
  <c r="BE244"/>
  <c i="29" r="J58"/>
  <c r="BE86"/>
  <c r="BE88"/>
  <c i="30" r="J56"/>
  <c r="BE91"/>
  <c r="BE98"/>
  <c r="BE102"/>
  <c r="BE113"/>
  <c r="BE117"/>
  <c r="BE121"/>
  <c r="BE124"/>
  <c r="BE135"/>
  <c r="BE142"/>
  <c r="BE158"/>
  <c r="BE165"/>
  <c r="BE171"/>
  <c i="1" r="BB94"/>
  <c i="31" r="J56"/>
  <c r="J58"/>
  <c r="BE88"/>
  <c r="BE91"/>
  <c i="32" r="J56"/>
  <c r="J58"/>
  <c r="BE90"/>
  <c i="33" r="E50"/>
  <c r="BE91"/>
  <c r="BE94"/>
  <c r="BE110"/>
  <c r="BE117"/>
  <c r="BE120"/>
  <c r="BE123"/>
  <c r="BE127"/>
  <c r="BE131"/>
  <c r="BE134"/>
  <c r="BE137"/>
  <c r="BE145"/>
  <c r="BE148"/>
  <c r="BE157"/>
  <c r="BE181"/>
  <c r="BE185"/>
  <c r="BE189"/>
  <c i="34" r="J56"/>
  <c r="J58"/>
  <c r="BE88"/>
  <c i="35" r="BE130"/>
  <c r="BE132"/>
  <c r="BE135"/>
  <c r="BE138"/>
  <c r="BE153"/>
  <c i="37" r="F59"/>
  <c r="BE95"/>
  <c r="BE115"/>
  <c r="BE131"/>
  <c r="BE134"/>
  <c r="BE147"/>
  <c r="BE152"/>
  <c r="BE158"/>
  <c r="BE167"/>
  <c r="BE173"/>
  <c r="BE181"/>
  <c r="BE212"/>
  <c r="BE224"/>
  <c i="40" r="J62"/>
  <c r="BE100"/>
  <c r="BE105"/>
  <c r="BE109"/>
  <c r="BE113"/>
  <c r="BE117"/>
  <c r="BE122"/>
  <c r="BE155"/>
  <c i="41" r="BE88"/>
  <c r="BE91"/>
  <c i="1" r="BD110"/>
  <c i="2" r="F39"/>
  <c i="1" r="BD56"/>
  <c i="4" r="F38"/>
  <c i="1" r="BC58"/>
  <c i="7" r="J36"/>
  <c i="1" r="AW62"/>
  <c i="11" r="F37"/>
  <c i="1" r="BB68"/>
  <c i="15" r="F38"/>
  <c i="1" r="BC74"/>
  <c r="BC73"/>
  <c r="AY73"/>
  <c i="19" r="F36"/>
  <c i="1" r="BA79"/>
  <c i="22" r="F36"/>
  <c i="1" r="BA83"/>
  <c i="24" r="F39"/>
  <c i="1" r="BD86"/>
  <c i="26" r="J36"/>
  <c i="1" r="AW88"/>
  <c i="40" r="J38"/>
  <c i="1" r="AW109"/>
  <c i="10" r="F36"/>
  <c i="1" r="BA66"/>
  <c i="11" r="F36"/>
  <c i="1" r="BA68"/>
  <c i="2" r="F38"/>
  <c i="1" r="BC56"/>
  <c i="10" r="F38"/>
  <c i="1" r="BC66"/>
  <c i="12" r="F36"/>
  <c i="1" r="BA69"/>
  <c i="13" r="F36"/>
  <c i="1" r="BA70"/>
  <c i="14" r="F36"/>
  <c i="1" r="BC71"/>
  <c i="21" r="F38"/>
  <c i="1" r="BC82"/>
  <c i="25" r="J36"/>
  <c i="1" r="AW87"/>
  <c i="26" r="F36"/>
  <c i="1" r="BA88"/>
  <c i="26" r="F38"/>
  <c i="1" r="BC88"/>
  <c i="27" r="F38"/>
  <c i="1" r="BC90"/>
  <c i="30" r="F39"/>
  <c i="1" r="BD94"/>
  <c i="32" r="F39"/>
  <c i="1" r="BD96"/>
  <c i="33" r="F38"/>
  <c i="1" r="BC98"/>
  <c i="34" r="F37"/>
  <c i="1" r="BB99"/>
  <c i="35" r="F39"/>
  <c i="1" r="BD101"/>
  <c r="BD100"/>
  <c i="37" r="F36"/>
  <c i="1" r="BA104"/>
  <c i="39" r="J36"/>
  <c i="1" r="AW108"/>
  <c i="40" r="F38"/>
  <c i="1" r="BA109"/>
  <c i="40" r="F41"/>
  <c i="1" r="BD109"/>
  <c i="6" r="F38"/>
  <c i="1" r="BC61"/>
  <c i="14" r="F37"/>
  <c i="1" r="BD71"/>
  <c i="17" r="F38"/>
  <c i="1" r="BC76"/>
  <c i="18" r="J36"/>
  <c i="1" r="AW77"/>
  <c i="19" r="J36"/>
  <c i="1" r="AW79"/>
  <c i="19" r="F39"/>
  <c i="1" r="BD79"/>
  <c i="22" r="F39"/>
  <c i="1" r="BD83"/>
  <c i="27" r="F37"/>
  <c i="1" r="BB90"/>
  <c i="29" r="F39"/>
  <c i="1" r="BD92"/>
  <c i="30" r="J36"/>
  <c i="1" r="AW94"/>
  <c i="32" r="J36"/>
  <c i="1" r="AW96"/>
  <c i="33" r="F36"/>
  <c i="1" r="BA98"/>
  <c i="34" r="F36"/>
  <c i="1" r="BA99"/>
  <c i="34" r="F39"/>
  <c i="1" r="BD99"/>
  <c i="35" r="J36"/>
  <c i="1" r="AW101"/>
  <c i="37" r="F37"/>
  <c i="1" r="BB104"/>
  <c i="41" r="F38"/>
  <c i="1" r="BC110"/>
  <c i="36" r="F36"/>
  <c i="1" r="BA102"/>
  <c i="23" r="F35"/>
  <c i="1" r="AZ84"/>
  <c i="5" r="F38"/>
  <c i="1" r="BC60"/>
  <c i="8" r="F37"/>
  <c i="1" r="BB64"/>
  <c i="12" r="J36"/>
  <c i="1" r="AW69"/>
  <c i="13" r="F38"/>
  <c i="1" r="BC70"/>
  <c i="14" r="J34"/>
  <c i="1" r="AW71"/>
  <c i="17" r="J36"/>
  <c i="1" r="AW76"/>
  <c i="17" r="F37"/>
  <c i="1" r="BB76"/>
  <c i="18" r="F36"/>
  <c i="1" r="BA77"/>
  <c i="20" r="J36"/>
  <c i="1" r="AW80"/>
  <c i="21" r="F39"/>
  <c i="1" r="BD82"/>
  <c i="27" r="J36"/>
  <c i="1" r="AW90"/>
  <c i="3" r="F39"/>
  <c i="1" r="BD57"/>
  <c i="4" r="F37"/>
  <c i="1" r="BB58"/>
  <c i="6" r="F37"/>
  <c i="1" r="BB61"/>
  <c i="7" r="F38"/>
  <c i="1" r="BC62"/>
  <c i="8" r="J36"/>
  <c i="1" r="AW64"/>
  <c i="9" r="F37"/>
  <c i="1" r="BB65"/>
  <c i="10" r="F39"/>
  <c i="1" r="BD66"/>
  <c i="11" r="F39"/>
  <c i="1" r="BD68"/>
  <c i="6" r="F36"/>
  <c i="1" r="BA61"/>
  <c i="6" r="F39"/>
  <c i="1" r="BD61"/>
  <c i="7" r="F39"/>
  <c i="1" r="BD62"/>
  <c i="8" r="F38"/>
  <c i="1" r="BC64"/>
  <c i="15" r="F37"/>
  <c i="1" r="BB74"/>
  <c r="BB73"/>
  <c r="AX73"/>
  <c i="19" r="F37"/>
  <c i="1" r="BB79"/>
  <c i="24" r="F38"/>
  <c i="1" r="BC86"/>
  <c i="28" r="F36"/>
  <c i="1" r="BA91"/>
  <c i="30" r="F36"/>
  <c i="1" r="BA94"/>
  <c i="31" r="J36"/>
  <c i="1" r="AW95"/>
  <c i="32" r="F37"/>
  <c i="1" r="BB96"/>
  <c i="33" r="J36"/>
  <c i="1" r="AW98"/>
  <c i="34" r="F38"/>
  <c i="1" r="BC99"/>
  <c i="35" r="F37"/>
  <c i="1" r="BB101"/>
  <c r="BB100"/>
  <c r="AX100"/>
  <c i="37" r="F38"/>
  <c i="1" r="BC104"/>
  <c i="38" r="F39"/>
  <c i="1" r="BD105"/>
  <c i="39" r="F36"/>
  <c i="1" r="BA108"/>
  <c i="41" r="J36"/>
  <c i="1" r="AW110"/>
  <c i="3" r="J36"/>
  <c i="1" r="AW57"/>
  <c i="4" r="J36"/>
  <c i="1" r="AW58"/>
  <c i="7" r="F37"/>
  <c i="1" r="BB62"/>
  <c i="8" r="F39"/>
  <c i="1" r="BD64"/>
  <c i="15" r="F39"/>
  <c i="1" r="BD74"/>
  <c r="BD73"/>
  <c i="21" r="J36"/>
  <c i="1" r="AW82"/>
  <c i="22" r="J36"/>
  <c i="1" r="AW83"/>
  <c i="28" r="F37"/>
  <c i="1" r="BB91"/>
  <c i="31" r="F37"/>
  <c i="1" r="BB95"/>
  <c i="32" r="F38"/>
  <c i="1" r="BC96"/>
  <c i="33" r="F37"/>
  <c i="1" r="BB98"/>
  <c i="6" r="J36"/>
  <c i="1" r="AW61"/>
  <c i="9" r="J36"/>
  <c i="1" r="AW65"/>
  <c i="10" r="F37"/>
  <c i="1" r="BB66"/>
  <c i="15" r="J36"/>
  <c i="1" r="AW74"/>
  <c i="19" r="F38"/>
  <c i="1" r="BC79"/>
  <c i="21" r="F36"/>
  <c i="1" r="BA82"/>
  <c i="25" r="F37"/>
  <c i="1" r="BB87"/>
  <c i="27" r="F39"/>
  <c i="1" r="BD90"/>
  <c i="3" r="F36"/>
  <c i="1" r="BA57"/>
  <c i="38" r="F36"/>
  <c i="1" r="BA105"/>
  <c i="39" r="F37"/>
  <c i="1" r="BB108"/>
  <c i="3" r="F37"/>
  <c i="1" r="BB57"/>
  <c i="4" r="F36"/>
  <c i="1" r="BA58"/>
  <c i="4" r="J32"/>
  <c i="1" r="AG58"/>
  <c i="12" r="F38"/>
  <c i="1" r="BC69"/>
  <c i="13" r="F39"/>
  <c i="1" r="BD70"/>
  <c i="17" r="F36"/>
  <c i="1" r="BA76"/>
  <c i="17" r="F39"/>
  <c i="1" r="BD76"/>
  <c i="18" r="F39"/>
  <c i="1" r="BD77"/>
  <c i="20" r="F36"/>
  <c i="1" r="BA80"/>
  <c i="22" r="F37"/>
  <c i="1" r="BB83"/>
  <c i="24" r="J36"/>
  <c i="1" r="AW86"/>
  <c i="25" r="F38"/>
  <c i="1" r="BC87"/>
  <c i="26" r="F37"/>
  <c i="1" r="BB88"/>
  <c i="28" r="J36"/>
  <c i="1" r="AW91"/>
  <c i="29" r="F37"/>
  <c i="1" r="BB92"/>
  <c i="29" r="J32"/>
  <c i="1" r="AG92"/>
  <c i="31" r="F38"/>
  <c i="1" r="BC95"/>
  <c r="AU100"/>
  <c i="37" r="F39"/>
  <c i="1" r="BD104"/>
  <c i="2" r="F36"/>
  <c i="1" r="BA56"/>
  <c i="5" r="F39"/>
  <c i="1" r="BD60"/>
  <c i="11" r="F38"/>
  <c i="1" r="BC68"/>
  <c r="AU73"/>
  <c r="AU72"/>
  <c i="28" r="F38"/>
  <c i="1" r="BC91"/>
  <c i="29" r="J36"/>
  <c i="1" r="AW92"/>
  <c i="31" r="F36"/>
  <c i="1" r="BA95"/>
  <c i="31" r="F39"/>
  <c i="1" r="BD95"/>
  <c i="41" r="F36"/>
  <c i="1" r="BA110"/>
  <c r="AS72"/>
  <c i="36" r="J35"/>
  <c i="1" r="AV102"/>
  <c r="AT102"/>
  <c r="AS106"/>
  <c i="16" r="J37"/>
  <c i="1" r="AV75"/>
  <c r="AT75"/>
  <c i="3" r="F38"/>
  <c i="1" r="BC57"/>
  <c i="5" r="F36"/>
  <c i="1" r="BA60"/>
  <c i="8" r="F36"/>
  <c i="1" r="BA64"/>
  <c i="18" r="F37"/>
  <c i="1" r="BB77"/>
  <c i="20" r="F38"/>
  <c i="1" r="BC80"/>
  <c i="22" r="F38"/>
  <c i="1" r="BC83"/>
  <c i="24" r="F37"/>
  <c i="1" r="BB86"/>
  <c i="25" r="F36"/>
  <c i="1" r="BA87"/>
  <c i="25" r="F39"/>
  <c i="1" r="BD87"/>
  <c i="26" r="F39"/>
  <c i="1" r="BD88"/>
  <c i="2" r="F37"/>
  <c i="1" r="BB56"/>
  <c i="5" r="J36"/>
  <c i="1" r="AW60"/>
  <c i="7" r="F36"/>
  <c i="1" r="BA62"/>
  <c i="13" r="J36"/>
  <c i="1" r="AW70"/>
  <c i="13" r="J32"/>
  <c i="1" r="AG70"/>
  <c i="14" r="F35"/>
  <c i="1" r="BB71"/>
  <c i="38" r="F37"/>
  <c i="1" r="BB105"/>
  <c i="39" r="F39"/>
  <c i="1" r="BD108"/>
  <c i="40" r="F39"/>
  <c i="1" r="BB109"/>
  <c i="4" r="F39"/>
  <c i="1" r="BD58"/>
  <c i="5" r="F37"/>
  <c i="1" r="BB60"/>
  <c i="9" r="F38"/>
  <c i="1" r="BC65"/>
  <c i="14" r="F34"/>
  <c i="1" r="BA71"/>
  <c i="20" r="F39"/>
  <c i="1" r="BD80"/>
  <c i="24" r="F36"/>
  <c i="1" r="BA86"/>
  <c i="27" r="F36"/>
  <c i="1" r="BA90"/>
  <c i="28" r="F39"/>
  <c i="1" r="BD91"/>
  <c i="29" r="F36"/>
  <c i="1" r="BA92"/>
  <c i="29" r="F38"/>
  <c i="1" r="BC92"/>
  <c i="32" r="F36"/>
  <c i="1" r="BA96"/>
  <c i="35" r="F36"/>
  <c i="1" r="BA101"/>
  <c i="37" r="J36"/>
  <c i="1" r="AW104"/>
  <c i="38" r="J36"/>
  <c i="1" r="AW105"/>
  <c i="39" r="F38"/>
  <c i="1" r="BC108"/>
  <c i="2" r="J36"/>
  <c i="1" r="AW56"/>
  <c i="9" r="F36"/>
  <c i="1" r="BA65"/>
  <c i="9" r="F39"/>
  <c i="1" r="BD65"/>
  <c i="10" r="J36"/>
  <c i="1" r="AW66"/>
  <c i="11" r="J36"/>
  <c i="1" r="AW68"/>
  <c i="12" r="F37"/>
  <c i="1" r="BB69"/>
  <c i="13" r="F37"/>
  <c i="1" r="BB70"/>
  <c i="15" r="F36"/>
  <c i="1" r="BA74"/>
  <c i="18" r="F38"/>
  <c i="1" r="BC77"/>
  <c i="20" r="F37"/>
  <c i="1" r="BB80"/>
  <c i="21" r="F37"/>
  <c i="1" r="BB82"/>
  <c i="30" r="F38"/>
  <c i="1" r="BC94"/>
  <c i="33" r="F39"/>
  <c i="1" r="BD98"/>
  <c i="35" r="F38"/>
  <c i="1" r="BC101"/>
  <c r="BC100"/>
  <c r="AY100"/>
  <c i="40" r="F40"/>
  <c i="1" r="BC109"/>
  <c i="41" r="F37"/>
  <c i="1" r="BB110"/>
  <c i="16" r="F38"/>
  <c i="1" r="BA75"/>
  <c i="23" r="J36"/>
  <c i="1" r="AW84"/>
  <c i="16" r="J34"/>
  <c i="1" r="AG75"/>
  <c r="AN75"/>
  <c i="19" l="1" r="P88"/>
  <c i="1" r="AU79"/>
  <c i="40" r="R98"/>
  <c r="R97"/>
  <c i="37" r="P88"/>
  <c i="1" r="AU104"/>
  <c i="30" r="BK88"/>
  <c r="J88"/>
  <c r="J63"/>
  <c i="21" r="P88"/>
  <c i="1" r="AU82"/>
  <c i="19" r="R88"/>
  <c i="15" r="T88"/>
  <c i="40" r="T98"/>
  <c r="T97"/>
  <c i="30" r="T88"/>
  <c i="33" r="R88"/>
  <c i="30" r="R88"/>
  <c i="27" r="R88"/>
  <c i="8" r="P88"/>
  <c i="1" r="AU64"/>
  <c i="11" r="P88"/>
  <c i="1" r="AU68"/>
  <c i="24" r="T88"/>
  <c i="11" r="T88"/>
  <c i="37" r="T88"/>
  <c i="27" r="P88"/>
  <c i="1" r="AU90"/>
  <c i="39" r="P88"/>
  <c i="1" r="AU108"/>
  <c i="33" r="P88"/>
  <c i="1" r="AU98"/>
  <c i="35" r="R88"/>
  <c i="15" r="R88"/>
  <c i="40" r="P98"/>
  <c r="P97"/>
  <c i="1" r="AU109"/>
  <c i="37" r="R88"/>
  <c i="2" r="T88"/>
  <c r="J90"/>
  <c r="J65"/>
  <c i="5" r="J90"/>
  <c r="J65"/>
  <c i="8" r="J90"/>
  <c r="J65"/>
  <c i="11" r="J90"/>
  <c r="J65"/>
  <c i="12" r="BK86"/>
  <c r="J86"/>
  <c i="14" r="J81"/>
  <c r="J60"/>
  <c i="17" r="J87"/>
  <c r="J64"/>
  <c i="19" r="BK89"/>
  <c r="BK88"/>
  <c r="J88"/>
  <c i="21" r="BK89"/>
  <c r="J89"/>
  <c r="J64"/>
  <c i="22" r="BK86"/>
  <c r="J86"/>
  <c r="J63"/>
  <c i="24" r="BK89"/>
  <c r="J89"/>
  <c r="J64"/>
  <c i="25" r="BK86"/>
  <c r="J86"/>
  <c i="2" r="BK88"/>
  <c r="J88"/>
  <c i="4" r="J63"/>
  <c i="11" r="BK88"/>
  <c r="J88"/>
  <c r="J63"/>
  <c i="36" r="J87"/>
  <c r="J64"/>
  <c i="5" r="BK88"/>
  <c r="J88"/>
  <c r="J63"/>
  <c i="6" r="BK86"/>
  <c r="J86"/>
  <c i="8" r="BK88"/>
  <c r="J88"/>
  <c r="J63"/>
  <c i="13" r="J63"/>
  <c i="16" r="J67"/>
  <c i="27" r="BK89"/>
  <c r="J89"/>
  <c r="J64"/>
  <c i="28" r="BK86"/>
  <c r="J86"/>
  <c r="J63"/>
  <c i="29" r="J63"/>
  <c i="30" r="J89"/>
  <c r="J64"/>
  <c r="J90"/>
  <c r="J65"/>
  <c i="33" r="J90"/>
  <c r="J65"/>
  <c i="34" r="BK86"/>
  <c r="J86"/>
  <c r="J63"/>
  <c i="35" r="J90"/>
  <c r="J65"/>
  <c i="37" r="BK89"/>
  <c r="J89"/>
  <c r="J64"/>
  <c i="38" r="BK86"/>
  <c r="J86"/>
  <c i="39" r="BK89"/>
  <c r="J89"/>
  <c r="J64"/>
  <c i="3" r="BK86"/>
  <c r="J86"/>
  <c r="J63"/>
  <c i="9" r="BK86"/>
  <c r="J86"/>
  <c r="J63"/>
  <c i="15" r="BK89"/>
  <c r="J89"/>
  <c r="J64"/>
  <c i="20" r="BK86"/>
  <c r="J86"/>
  <c r="J63"/>
  <c i="31" r="BK86"/>
  <c r="J86"/>
  <c r="J63"/>
  <c i="33" r="BK88"/>
  <c r="J88"/>
  <c r="J63"/>
  <c i="35" r="BK88"/>
  <c r="J88"/>
  <c r="J63"/>
  <c i="40" r="BK98"/>
  <c r="BK97"/>
  <c r="J97"/>
  <c i="41" r="BK86"/>
  <c r="J86"/>
  <c r="J63"/>
  <c i="16" r="J43"/>
  <c i="1" r="BD72"/>
  <c r="AU78"/>
  <c r="AU81"/>
  <c r="AU67"/>
  <c r="BC72"/>
  <c r="AY72"/>
  <c i="23" r="J35"/>
  <c i="1" r="AV84"/>
  <c r="AT84"/>
  <c i="25" r="J32"/>
  <c i="1" r="AG87"/>
  <c i="2" r="J32"/>
  <c i="1" r="AG56"/>
  <c i="36" r="J32"/>
  <c i="1" r="AG102"/>
  <c r="AN102"/>
  <c i="38" r="J32"/>
  <c i="1" r="AG105"/>
  <c i="40" r="J34"/>
  <c i="1" r="AG109"/>
  <c r="BB63"/>
  <c r="AX63"/>
  <c r="BD67"/>
  <c r="BB85"/>
  <c r="AX85"/>
  <c r="BC93"/>
  <c r="AY93"/>
  <c r="BC103"/>
  <c r="AY103"/>
  <c i="3" r="J35"/>
  <c i="1" r="AV57"/>
  <c r="AT57"/>
  <c i="10" r="F35"/>
  <c i="1" r="AZ66"/>
  <c i="13" r="J35"/>
  <c i="1" r="AV70"/>
  <c r="AT70"/>
  <c i="14" r="F33"/>
  <c i="1" r="AZ71"/>
  <c i="17" r="F35"/>
  <c i="1" r="AZ76"/>
  <c i="19" r="F35"/>
  <c i="1" r="AZ79"/>
  <c i="25" r="F35"/>
  <c i="1" r="AZ87"/>
  <c i="26" r="J35"/>
  <c i="1" r="AV88"/>
  <c r="AT88"/>
  <c i="30" r="J35"/>
  <c i="1" r="AV94"/>
  <c r="AT94"/>
  <c r="BB78"/>
  <c r="AX78"/>
  <c r="BA85"/>
  <c r="AW85"/>
  <c r="BB93"/>
  <c r="AX93"/>
  <c r="BD103"/>
  <c i="5" r="J35"/>
  <c i="1" r="AV60"/>
  <c r="AT60"/>
  <c i="40" r="F37"/>
  <c i="1" r="AZ109"/>
  <c r="BD63"/>
  <c r="BD78"/>
  <c r="AU85"/>
  <c r="BC89"/>
  <c r="AY89"/>
  <c r="BD97"/>
  <c r="BA103"/>
  <c r="AW103"/>
  <c i="2" r="F35"/>
  <c i="1" r="AZ56"/>
  <c i="8" r="F35"/>
  <c i="1" r="AZ64"/>
  <c i="10" r="J35"/>
  <c i="1" r="AV66"/>
  <c r="AT66"/>
  <c i="15" r="F35"/>
  <c i="1" r="AZ74"/>
  <c i="21" r="J35"/>
  <c i="1" r="AV82"/>
  <c r="AT82"/>
  <c i="34" r="J35"/>
  <c i="1" r="AV99"/>
  <c r="AT99"/>
  <c i="35" r="F35"/>
  <c i="1" r="AZ101"/>
  <c i="38" r="J35"/>
  <c i="1" r="AV105"/>
  <c r="AT105"/>
  <c i="41" r="J35"/>
  <c i="1" r="AV110"/>
  <c r="AT110"/>
  <c r="BC55"/>
  <c r="AY55"/>
  <c r="AU59"/>
  <c r="BD59"/>
  <c r="BA63"/>
  <c r="AW63"/>
  <c r="BA73"/>
  <c r="AW73"/>
  <c r="BC81"/>
  <c r="AY81"/>
  <c r="BA89"/>
  <c r="AW89"/>
  <c r="BD93"/>
  <c r="BB103"/>
  <c r="AX103"/>
  <c i="6" r="J35"/>
  <c i="1" r="AV61"/>
  <c r="AT61"/>
  <c i="12" r="J35"/>
  <c i="1" r="AV69"/>
  <c r="AT69"/>
  <c i="14" r="J33"/>
  <c i="1" r="AV71"/>
  <c r="AT71"/>
  <c i="20" r="J35"/>
  <c i="1" r="AV80"/>
  <c r="AT80"/>
  <c i="27" r="J35"/>
  <c i="1" r="AV90"/>
  <c r="AT90"/>
  <c i="31" r="F35"/>
  <c i="1" r="AZ95"/>
  <c i="33" r="F35"/>
  <c i="1" r="AZ98"/>
  <c i="39" r="F35"/>
  <c i="1" r="AZ108"/>
  <c i="41" r="F35"/>
  <c i="1" r="AZ110"/>
  <c r="AU103"/>
  <c r="AU63"/>
  <c r="AU97"/>
  <c r="AS54"/>
  <c i="7" r="J32"/>
  <c i="1" r="AG62"/>
  <c i="10" r="J32"/>
  <c i="1" r="AG66"/>
  <c r="AN66"/>
  <c i="12" r="J32"/>
  <c i="1" r="AG69"/>
  <c r="AN69"/>
  <c i="16" r="F37"/>
  <c i="1" r="AZ75"/>
  <c r="BB59"/>
  <c r="AX59"/>
  <c r="BD89"/>
  <c r="BC97"/>
  <c r="AY97"/>
  <c i="2" r="J35"/>
  <c i="1" r="AV56"/>
  <c r="AT56"/>
  <c i="20" r="F35"/>
  <c i="1" r="AZ80"/>
  <c i="22" r="F35"/>
  <c i="1" r="AZ83"/>
  <c i="26" r="F35"/>
  <c i="1" r="AZ88"/>
  <c i="27" r="F35"/>
  <c i="1" r="AZ90"/>
  <c i="9" r="F35"/>
  <c i="1" r="AZ65"/>
  <c i="15" r="J35"/>
  <c i="1" r="AV74"/>
  <c r="AT74"/>
  <c i="19" r="J35"/>
  <c i="1" r="AV79"/>
  <c r="AT79"/>
  <c i="22" r="J35"/>
  <c i="1" r="AV83"/>
  <c r="AT83"/>
  <c i="25" r="J35"/>
  <c i="1" r="AV87"/>
  <c r="AT87"/>
  <c i="31" r="J35"/>
  <c i="1" r="AV95"/>
  <c r="AT95"/>
  <c i="34" r="F35"/>
  <c i="1" r="AZ99"/>
  <c i="37" r="F35"/>
  <c i="1" r="AZ104"/>
  <c r="BA67"/>
  <c r="AW67"/>
  <c r="BA78"/>
  <c r="AW78"/>
  <c r="BD85"/>
  <c r="BA97"/>
  <c r="AW97"/>
  <c i="5" r="F35"/>
  <c i="1" r="AZ60"/>
  <c i="13" r="F35"/>
  <c i="1" r="AZ70"/>
  <c i="18" r="F35"/>
  <c i="1" r="AZ77"/>
  <c i="29" r="J35"/>
  <c i="1" r="AV92"/>
  <c r="AT92"/>
  <c i="32" r="J35"/>
  <c i="1" r="AV96"/>
  <c r="AT96"/>
  <c i="40" r="J37"/>
  <c i="1" r="AV109"/>
  <c r="AT109"/>
  <c r="AU89"/>
  <c i="14" r="J30"/>
  <c i="1" r="AG71"/>
  <c r="AN71"/>
  <c i="17" r="J32"/>
  <c i="1" r="AG76"/>
  <c i="18" r="J32"/>
  <c i="1" r="AG77"/>
  <c i="19" r="J32"/>
  <c i="1" r="AG79"/>
  <c r="AN79"/>
  <c i="23" r="J32"/>
  <c i="1" r="AG84"/>
  <c r="AN84"/>
  <c i="26" r="J32"/>
  <c i="1" r="AG88"/>
  <c r="AN88"/>
  <c r="BB72"/>
  <c r="AX72"/>
  <c i="36" r="F35"/>
  <c i="1" r="AZ102"/>
  <c i="6" r="J32"/>
  <c i="1" r="AG61"/>
  <c r="AN61"/>
  <c i="32" r="J32"/>
  <c i="1" r="AG96"/>
  <c r="AN96"/>
  <c r="BD55"/>
  <c r="BC78"/>
  <c r="AY78"/>
  <c r="BB81"/>
  <c r="AX81"/>
  <c r="AU93"/>
  <c r="BC107"/>
  <c r="AY107"/>
  <c i="4" r="J35"/>
  <c i="1" r="AV58"/>
  <c r="AT58"/>
  <c i="11" r="J35"/>
  <c i="1" r="AV68"/>
  <c r="AT68"/>
  <c i="24" r="F35"/>
  <c i="1" r="AZ86"/>
  <c r="BA55"/>
  <c r="AW55"/>
  <c r="BC59"/>
  <c r="AY59"/>
  <c r="BC63"/>
  <c r="AY63"/>
  <c r="BB67"/>
  <c r="AX67"/>
  <c r="BA81"/>
  <c r="AW81"/>
  <c r="BB89"/>
  <c r="AX89"/>
  <c r="BB97"/>
  <c r="AX97"/>
  <c r="BA107"/>
  <c r="AW107"/>
  <c i="4" r="F35"/>
  <c i="1" r="AZ58"/>
  <c i="6" r="F35"/>
  <c i="1" r="AZ61"/>
  <c i="8" r="J35"/>
  <c i="1" r="AV64"/>
  <c r="AT64"/>
  <c r="AU55"/>
  <c r="BB55"/>
  <c r="AX55"/>
  <c r="BA59"/>
  <c r="AW59"/>
  <c r="BC67"/>
  <c r="AY67"/>
  <c r="BD81"/>
  <c r="BC85"/>
  <c r="AY85"/>
  <c r="BA93"/>
  <c r="AW93"/>
  <c r="BA100"/>
  <c r="AW100"/>
  <c r="BB107"/>
  <c r="BB106"/>
  <c r="AX106"/>
  <c i="3" r="F35"/>
  <c i="1" r="AZ57"/>
  <c i="7" r="J35"/>
  <c i="1" r="AV62"/>
  <c r="AT62"/>
  <c i="9" r="J35"/>
  <c i="1" r="AV65"/>
  <c r="AT65"/>
  <c i="12" r="F35"/>
  <c i="1" r="AZ69"/>
  <c i="18" r="J35"/>
  <c i="1" r="AV77"/>
  <c r="AT77"/>
  <c i="24" r="J35"/>
  <c i="1" r="AV86"/>
  <c r="AT86"/>
  <c i="28" r="F35"/>
  <c i="1" r="AZ91"/>
  <c i="29" r="F35"/>
  <c i="1" r="AZ92"/>
  <c i="32" r="F35"/>
  <c i="1" r="AZ96"/>
  <c i="33" r="J35"/>
  <c i="1" r="AV98"/>
  <c r="AT98"/>
  <c i="38" r="F35"/>
  <c i="1" r="AZ105"/>
  <c i="39" r="J35"/>
  <c i="1" r="AV108"/>
  <c r="AT108"/>
  <c r="BD107"/>
  <c r="BD106"/>
  <c i="7" r="F35"/>
  <c i="1" r="AZ62"/>
  <c i="11" r="F35"/>
  <c i="1" r="AZ68"/>
  <c i="17" r="J35"/>
  <c i="1" r="AV76"/>
  <c r="AT76"/>
  <c i="21" r="F35"/>
  <c i="1" r="AZ82"/>
  <c i="28" r="J35"/>
  <c i="1" r="AV91"/>
  <c r="AT91"/>
  <c i="30" r="F35"/>
  <c i="1" r="AZ94"/>
  <c i="35" r="J35"/>
  <c i="1" r="AV101"/>
  <c r="AT101"/>
  <c i="37" r="J35"/>
  <c i="1" r="AV104"/>
  <c r="AT104"/>
  <c i="12" l="1" r="J41"/>
  <c i="17" r="J41"/>
  <c i="23" r="J41"/>
  <c i="25" r="J41"/>
  <c i="2" r="J41"/>
  <c i="7" r="J41"/>
  <c i="14" r="J39"/>
  <c i="26" r="J41"/>
  <c i="32" r="J41"/>
  <c i="38" r="J41"/>
  <c i="40" r="J43"/>
  <c i="6" r="J41"/>
  <c i="10" r="J41"/>
  <c i="18" r="J41"/>
  <c i="19" r="J41"/>
  <c i="2" r="J63"/>
  <c i="4" r="J41"/>
  <c i="6" r="J63"/>
  <c i="19" r="J63"/>
  <c r="J89"/>
  <c r="J64"/>
  <c i="24" r="BK88"/>
  <c r="J88"/>
  <c r="J63"/>
  <c i="25" r="J63"/>
  <c i="12" r="J63"/>
  <c i="13" r="J41"/>
  <c i="38" r="J63"/>
  <c i="40" r="J67"/>
  <c r="J98"/>
  <c r="J68"/>
  <c i="21" r="BK88"/>
  <c r="J88"/>
  <c i="27" r="BK88"/>
  <c r="J88"/>
  <c r="J63"/>
  <c i="37" r="BK88"/>
  <c r="J88"/>
  <c r="J63"/>
  <c i="39" r="BK88"/>
  <c r="J88"/>
  <c i="15" r="BK88"/>
  <c r="J88"/>
  <c r="J63"/>
  <c i="29" r="J41"/>
  <c i="36" r="J41"/>
  <c i="1" r="AN58"/>
  <c r="AN92"/>
  <c r="AN70"/>
  <c r="AN87"/>
  <c r="AN56"/>
  <c r="AN105"/>
  <c r="AN109"/>
  <c r="AN62"/>
  <c r="AN76"/>
  <c r="AN77"/>
  <c r="BD54"/>
  <c r="W33"/>
  <c r="AZ55"/>
  <c r="AV55"/>
  <c r="AT55"/>
  <c r="AZ59"/>
  <c r="AV59"/>
  <c r="AT59"/>
  <c r="AZ81"/>
  <c r="AV81"/>
  <c r="AT81"/>
  <c r="AZ103"/>
  <c r="AV103"/>
  <c r="AT103"/>
  <c r="AZ78"/>
  <c r="AV78"/>
  <c r="AT78"/>
  <c r="AZ93"/>
  <c r="AV93"/>
  <c r="AT93"/>
  <c r="BA72"/>
  <c r="AW72"/>
  <c i="22" r="J32"/>
  <c i="1" r="AG83"/>
  <c r="AN83"/>
  <c r="AX107"/>
  <c i="5" r="J32"/>
  <c i="1" r="AG60"/>
  <c r="AN60"/>
  <c i="11" r="J32"/>
  <c i="1" r="AG68"/>
  <c r="AN68"/>
  <c i="28" r="J32"/>
  <c i="1" r="AG91"/>
  <c r="AN91"/>
  <c i="31" r="J32"/>
  <c i="1" r="AG95"/>
  <c r="AN95"/>
  <c r="AZ67"/>
  <c r="AV67"/>
  <c r="AT67"/>
  <c r="AU107"/>
  <c r="AU106"/>
  <c r="AZ73"/>
  <c r="AV73"/>
  <c r="AT73"/>
  <c r="AZ89"/>
  <c r="AV89"/>
  <c r="AT89"/>
  <c r="AZ63"/>
  <c r="AV63"/>
  <c r="AT63"/>
  <c r="AZ100"/>
  <c r="AV100"/>
  <c r="AT100"/>
  <c r="AZ107"/>
  <c r="AV107"/>
  <c r="AT107"/>
  <c r="BA106"/>
  <c r="AW106"/>
  <c i="3" r="J32"/>
  <c i="1" r="AG57"/>
  <c r="AN57"/>
  <c i="20" r="J32"/>
  <c i="1" r="AG80"/>
  <c r="AN80"/>
  <c r="BB54"/>
  <c r="AX54"/>
  <c r="BC106"/>
  <c r="AY106"/>
  <c i="21" r="J32"/>
  <c i="1" r="AG82"/>
  <c r="AN82"/>
  <c i="35" r="J32"/>
  <c i="1" r="AG101"/>
  <c r="AN101"/>
  <c i="39" r="J32"/>
  <c i="1" r="AG108"/>
  <c r="AN108"/>
  <c i="33" r="J32"/>
  <c i="1" r="AG98"/>
  <c r="AN98"/>
  <c r="AZ97"/>
  <c r="AV97"/>
  <c r="AT97"/>
  <c r="AZ85"/>
  <c r="AV85"/>
  <c r="AT85"/>
  <c i="41" r="J32"/>
  <c i="1" r="AG110"/>
  <c r="AN110"/>
  <c i="8" r="J32"/>
  <c i="1" r="AG64"/>
  <c r="AN64"/>
  <c i="9" r="J32"/>
  <c i="1" r="AG65"/>
  <c r="AN65"/>
  <c i="30" r="J32"/>
  <c i="1" r="AG94"/>
  <c r="AN94"/>
  <c i="34" r="J32"/>
  <c i="1" r="AG99"/>
  <c r="AN99"/>
  <c i="8" l="1" r="J41"/>
  <c i="21" r="J41"/>
  <c r="J63"/>
  <c i="22" r="J41"/>
  <c i="9" r="J41"/>
  <c i="39" r="J63"/>
  <c i="3" r="J41"/>
  <c i="5" r="J41"/>
  <c i="33" r="J41"/>
  <c i="34" r="J41"/>
  <c i="35" r="J41"/>
  <c i="39" r="J41"/>
  <c i="11" r="J41"/>
  <c i="20" r="J41"/>
  <c i="28" r="J41"/>
  <c i="30" r="J41"/>
  <c i="31" r="J41"/>
  <c i="41" r="J41"/>
  <c i="1" r="AU54"/>
  <c r="BC54"/>
  <c r="W32"/>
  <c r="BA54"/>
  <c r="W30"/>
  <c r="AG67"/>
  <c r="AN67"/>
  <c r="AG55"/>
  <c i="37" r="J32"/>
  <c i="1" r="AG104"/>
  <c r="AN104"/>
  <c r="AG107"/>
  <c r="AN107"/>
  <c r="AG81"/>
  <c r="AN81"/>
  <c r="AG97"/>
  <c r="AN97"/>
  <c r="W31"/>
  <c i="24" r="J32"/>
  <c i="1" r="AG86"/>
  <c r="AN86"/>
  <c i="27" r="J32"/>
  <c i="1" r="AG90"/>
  <c r="AN90"/>
  <c r="AG100"/>
  <c r="AN100"/>
  <c r="AG93"/>
  <c r="AN93"/>
  <c r="AG59"/>
  <c r="AN59"/>
  <c r="AZ72"/>
  <c r="AV72"/>
  <c r="AT72"/>
  <c r="AG78"/>
  <c r="AN78"/>
  <c r="AZ106"/>
  <c r="AV106"/>
  <c r="AT106"/>
  <c i="15" r="J32"/>
  <c i="1" r="AG74"/>
  <c r="AN74"/>
  <c r="AG63"/>
  <c r="AN63"/>
  <c i="27" l="1" r="J41"/>
  <c i="1" r="AN55"/>
  <c i="15" r="J41"/>
  <c i="24" r="J41"/>
  <c i="37" r="J41"/>
  <c i="1" r="AZ54"/>
  <c r="W29"/>
  <c r="AG106"/>
  <c r="AN106"/>
  <c r="AY54"/>
  <c r="AW54"/>
  <c r="AK30"/>
  <c r="AG73"/>
  <c r="AG72"/>
  <c r="AN72"/>
  <c r="AG85"/>
  <c r="AN85"/>
  <c r="AG89"/>
  <c r="AN89"/>
  <c r="AG103"/>
  <c r="AN103"/>
  <c l="1" r="AN73"/>
  <c r="AG54"/>
  <c r="AV54"/>
  <c r="AK29"/>
  <c l="1" r="AT54"/>
  <c r="AK26"/>
  <c r="AK35"/>
  <c l="1" r="AN54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<sst xmlns="http://schemas.openxmlformats.org/spreadsheetml/2006/main">
  <si>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</si>
  <si>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</si>
  <si>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</si>
  <si>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</si>
  <si>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</si>
  <si>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{49b898f1-c74b-4ff7-a5e6-55dd0a9f34b4}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</si>
  <si>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</si>
  <si>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</si>
  <si>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</si>
  <si>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</si>
  <si>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</si>
  <si>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</si>
  <si>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</si>
  <si>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</si>
  <si>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65020016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</si>
  <si>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</si>
  <si>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</si>
  <si>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Oprava přejezdů na trati Mělník - Ústí n/L Střekov, Vraňany - Děčín hl.n... - ZMĚNA Č. 1</t>
  </si>
  <si>
    <t>KSO:</t>
  </si>
  <si>
    <t/>
  </si>
  <si>
    <t>CC-CZ:</t>
  </si>
  <si>
    <t>Místo:</t>
  </si>
  <si>
    <t>obvod ST Ústí nad Labem</t>
  </si>
  <si>
    <t>Datum:</t>
  </si>
  <si>
    <t>19. 11. 2019</t>
  </si>
  <si>
    <t>Zadavatel:</t>
  </si>
  <si>
    <t>IČ:</t>
  </si>
  <si>
    <t>709 94 234</t>
  </si>
  <si>
    <t>Správa železnic, OŘ Ústí n.L., ST Ústí n.L.</t>
  </si>
  <si>
    <t>DIČ:</t>
  </si>
  <si>
    <t>CZ 709 94 234</t>
  </si>
  <si>
    <t>Uchazeč:</t>
  </si>
  <si>
    <t>Vyplň údaj</t>
  </si>
  <si>
    <t>Projektant:</t>
  </si>
  <si>
    <t xml:space="preserve"> </t>
  </si>
  <si>
    <t>True</t>
  </si>
  <si>
    <t>Zpracovatel:</t>
  </si>
  <si>
    <t>Jan Seemann, DiS.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</si>
  <si>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</si>
  <si>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</si>
  <si>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</si>
  <si>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</si>
  <si>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</si>
  <si>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</si>
  <si>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</si>
  <si>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</si>
  <si>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</si>
  <si>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</si>
  <si>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</si>
  <si>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</si>
  <si>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</si>
  <si>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</si>
  <si>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</si>
  <si>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</si>
  <si>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</si>
  <si>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</si>
  <si>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</si>
  <si>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</si>
  <si>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</si>
  <si>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</si>
  <si>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</si>
  <si>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</si>
  <si>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</si>
  <si>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</si>
  <si>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</si>
  <si>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</si>
  <si>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</si>
  <si>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</si>
  <si>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</si>
  <si>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</si>
  <si>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</si>
  <si>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</si>
  <si>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</si>
  <si>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</si>
  <si>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</si>
  <si>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</si>
  <si>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</si>
  <si>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</si>
  <si>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SO 1</t>
  </si>
  <si>
    <t>Železniční přejezd P2483 km 3,323 – Žabovřesky n.O.</t>
  </si>
  <si>
    <t>STA</t>
  </si>
  <si>
    <t>1</t>
  </si>
  <si>
    <t>{382f08fc-3f58-457f-8a12-9b964b21270c}</t>
  </si>
  <si>
    <t>2</t>
  </si>
  <si>
    <t>/</t>
  </si>
  <si>
    <t>SO 1.1</t>
  </si>
  <si>
    <t>ZRN</t>
  </si>
  <si>
    <t>Soupis</t>
  </si>
  <si>
    <t>{0ed6a1c0-c24a-442f-b536-f63afa0412d6}</t>
  </si>
  <si>
    <t>SO 1.2</t>
  </si>
  <si>
    <t>VRN</t>
  </si>
  <si>
    <t>{88fcb5a8-143c-481a-85b5-26490ffd0d21}</t>
  </si>
  <si>
    <t>SO 1.3</t>
  </si>
  <si>
    <t>Materiál dodávaný objednatelem - NEOCEŇOVAT</t>
  </si>
  <si>
    <t>{1379e054-0adc-4d2e-bafe-fafc5cabf3c8}</t>
  </si>
  <si>
    <t>SO 2</t>
  </si>
  <si>
    <t>Železniční přejezd P2484 km 3,552 – Žabovřesky n.O.</t>
  </si>
  <si>
    <t>{bb8530a9-e22d-41f3-9ef9-162ad016b5df}</t>
  </si>
  <si>
    <t>SO 2.1</t>
  </si>
  <si>
    <t>{8601921c-8ccc-45d1-80a5-d7c223a57fb2}</t>
  </si>
  <si>
    <t>SO 2.2</t>
  </si>
  <si>
    <t>{cfdcc8ad-3c6c-4539-8c56-5fcbd8865dac}</t>
  </si>
  <si>
    <t>SO 2.3</t>
  </si>
  <si>
    <t>{80e448d6-d394-4200-bd86-8df4b0aecc81}</t>
  </si>
  <si>
    <t>SO 3</t>
  </si>
  <si>
    <t>Železniční přejezd P2486 km 4,627 – Budyně n.O.</t>
  </si>
  <si>
    <t>{fecb8312-2ab9-4142-8126-47953754ed99}</t>
  </si>
  <si>
    <t>SO 3.1</t>
  </si>
  <si>
    <t>{db6711cb-9e41-4982-b77d-3292fd05d41e}</t>
  </si>
  <si>
    <t>SO 3.2</t>
  </si>
  <si>
    <t>{3c2ff8e3-4c36-4082-856f-153902876b90}</t>
  </si>
  <si>
    <t>SO 3.3</t>
  </si>
  <si>
    <t>{5cf6123b-b613-4180-be09-e96e18cbf0ac}</t>
  </si>
  <si>
    <t>SO 4</t>
  </si>
  <si>
    <t>Železniční přejezd P2533 km 33,928 – H. Beřkovice</t>
  </si>
  <si>
    <t>{95691f92-39aa-444b-989e-9c5cdda6f84e}</t>
  </si>
  <si>
    <t>SO 4.1</t>
  </si>
  <si>
    <t>{71329825-2faa-401a-9d64-f5888db34596}</t>
  </si>
  <si>
    <t>SO 4.2</t>
  </si>
  <si>
    <t>{2ac89fab-7342-4454-a3f2-a1dd5d557add}</t>
  </si>
  <si>
    <t>SO 4.3</t>
  </si>
  <si>
    <t>{1fb80130-5d5d-435e-8a50-c86888db445d}</t>
  </si>
  <si>
    <t>SO 5</t>
  </si>
  <si>
    <t>Přejezdové panely Intermont</t>
  </si>
  <si>
    <t>{b886b031-42c7-4415-9969-8853161b78dd}</t>
  </si>
  <si>
    <t>SO 6</t>
  </si>
  <si>
    <t>Železniční přejezd P2435 km 539,170 – Děčín</t>
  </si>
  <si>
    <t>{84b51edb-b61b-416a-853a-616984f59517}</t>
  </si>
  <si>
    <t>SO 6.1</t>
  </si>
  <si>
    <t>{82a9bf27-ac97-44fe-af9e-d9c2a2b83524}</t>
  </si>
  <si>
    <t>3</t>
  </si>
  <si>
    <t>###NOINSERT###</t>
  </si>
  <si>
    <t>SO 6.1.1</t>
  </si>
  <si>
    <t>Úhelníky pro žlábky přejezdu ve výhybce</t>
  </si>
  <si>
    <t>{1f9efd0d-83e8-467c-9a58-cebf45a07d5e}</t>
  </si>
  <si>
    <t>SO 6.2</t>
  </si>
  <si>
    <t>{88ad2a16-212f-47c3-8e73-3d1691b630f9}</t>
  </si>
  <si>
    <t>SO 6.3</t>
  </si>
  <si>
    <t>{1a7c94b9-e535-47f6-bc0a-133c2fe09649}</t>
  </si>
  <si>
    <t>SO 7</t>
  </si>
  <si>
    <t>Železniční přejezd P2951 km 394,477 – Vrutice</t>
  </si>
  <si>
    <t>{60d20d57-e6e9-4558-a57b-d95b091b0aae}</t>
  </si>
  <si>
    <t>SO 7.1</t>
  </si>
  <si>
    <t>{da783841-01d2-4dc4-98b1-4b687c539bc3}</t>
  </si>
  <si>
    <t>SO 7.2</t>
  </si>
  <si>
    <t>{546e0c82-5e11-4d67-9970-3dbe7c69f64d}</t>
  </si>
  <si>
    <t>SO 8</t>
  </si>
  <si>
    <t>Železniční přejezd P2999 km 1,115 – Mělník</t>
  </si>
  <si>
    <t>{082a78e0-33ba-4baa-ab5d-f39209b947d9}</t>
  </si>
  <si>
    <t>SO 8.1</t>
  </si>
  <si>
    <t>{561d6fb2-e060-4bbf-bc7e-7cc93b3bf0f3}</t>
  </si>
  <si>
    <t>SO 8.2</t>
  </si>
  <si>
    <t>{195fdc23-54af-435a-b7a8-fdc806ddb208}</t>
  </si>
  <si>
    <t>SO 8.3</t>
  </si>
  <si>
    <t>{80b39bf7-f8db-4d83-8764-3f4a46b7fce5}</t>
  </si>
  <si>
    <t>SO 9</t>
  </si>
  <si>
    <t>Železniční přejezd P3001 km 1,883 – Mělník</t>
  </si>
  <si>
    <t>{6e4cf4b2-e923-49d7-a934-1c91f691a2b2}</t>
  </si>
  <si>
    <t>SO 9.1</t>
  </si>
  <si>
    <t>{a171672a-9d4b-4576-93e2-bb5d5f68ecf0}</t>
  </si>
  <si>
    <t>SO 9.2</t>
  </si>
  <si>
    <t>{209a597d-8629-4660-b2d5-ce294675b4ba}</t>
  </si>
  <si>
    <t>SO 9.3</t>
  </si>
  <si>
    <t>{d1730cf0-17b0-40f4-b660-b019b5bc4e73}</t>
  </si>
  <si>
    <t>SO 10</t>
  </si>
  <si>
    <t>Železniční přejezd P2962 km 406,242 – Litoměřice</t>
  </si>
  <si>
    <t>{314c71ea-7038-4da6-be14-4ed8c52df7a0}</t>
  </si>
  <si>
    <t>SO 10.1</t>
  </si>
  <si>
    <t>{639b1680-4d02-4581-a7f9-bb08830998ec}</t>
  </si>
  <si>
    <t>SO 10.2</t>
  </si>
  <si>
    <t>{5143914f-fe13-46b5-b530-8d1c33ddcb4e}</t>
  </si>
  <si>
    <t>SO 12.3</t>
  </si>
  <si>
    <t>{405d7c1a-d4b8-41ca-9a6d-8f1e9669cb92}</t>
  </si>
  <si>
    <t>SO 11</t>
  </si>
  <si>
    <t>Železniční přejezd P2579 km 6,190 – Děčín Březiny</t>
  </si>
  <si>
    <t>{7c8e272a-c8aa-42d6-8871-e71ed4bfaa19}</t>
  </si>
  <si>
    <t>SO 11.1</t>
  </si>
  <si>
    <t>{4c965b75-dd4c-4792-a76b-856d0eea7204}</t>
  </si>
  <si>
    <t>SO 11.2</t>
  </si>
  <si>
    <t>{e70d23ce-5554-4e98-9b95-ffb2d6d0d1eb}</t>
  </si>
  <si>
    <t>SO 11.3</t>
  </si>
  <si>
    <t>{1c876b7e-9108-48af-a1eb-9d612f89e6bb}</t>
  </si>
  <si>
    <t>SO 12</t>
  </si>
  <si>
    <t>Železniční přejezd P2580 km 6,303 – Děčín Březiny</t>
  </si>
  <si>
    <t>{da20087a-4dee-4924-880c-f0f92e461f7e}</t>
  </si>
  <si>
    <t>SO 12.1</t>
  </si>
  <si>
    <t>{408e2e43-7e5f-40c1-a4b0-0a51c7eb3f0f}</t>
  </si>
  <si>
    <t>SO 12.2</t>
  </si>
  <si>
    <t>{7e94de05-f872-4f83-b4d3-07a9a169c033}</t>
  </si>
  <si>
    <t>SO 13</t>
  </si>
  <si>
    <t>Odvodnění komunikace u žel. přejezdu P2610 km 25,604 – Č. Kamenice</t>
  </si>
  <si>
    <t>{da4a2c03-ae86-404f-b6e4-918cc5603f3a}</t>
  </si>
  <si>
    <t>SO 13.1</t>
  </si>
  <si>
    <t>{c3282b2c-5056-43cd-b228-2510119260ea}</t>
  </si>
  <si>
    <t>SO 13.2</t>
  </si>
  <si>
    <t>{c2f6f102-a882-432d-8a00-a42a169719dd}</t>
  </si>
  <si>
    <t>SO 14</t>
  </si>
  <si>
    <t>Železniční přejezd P3562 km 19,912 – Mikulášovice</t>
  </si>
  <si>
    <t>{2d281a25-8593-4e1c-91da-81b561a4bfa5}</t>
  </si>
  <si>
    <t>SO 14.1</t>
  </si>
  <si>
    <t>{069061f1-f66d-4b27-85f8-b1ecc47558b6}</t>
  </si>
  <si>
    <t>SO 14.2</t>
  </si>
  <si>
    <t>{e58702ae-1a7a-4549-8e01-7a69dea93901}</t>
  </si>
  <si>
    <t>SO 15</t>
  </si>
  <si>
    <t xml:space="preserve">Železniční přejezd P3563 km 20,035 – Mikulášovice </t>
  </si>
  <si>
    <t>{6edb8387-0e24-471f-ba4f-8cbd9a93e98e}</t>
  </si>
  <si>
    <t>SO 15.1</t>
  </si>
  <si>
    <t>{3f4a779a-e121-4900-a3ca-201dcf8ed40b}</t>
  </si>
  <si>
    <t>SO 15.1.1</t>
  </si>
  <si>
    <t>Odvodnění pod pozemní komunikací</t>
  </si>
  <si>
    <t>{d18a0d6f-d270-4ae1-8155-989f38e3d193}</t>
  </si>
  <si>
    <t>SO 15.2</t>
  </si>
  <si>
    <t>{74382106-6177-4eba-8882-d804c7e968ba}</t>
  </si>
  <si>
    <t>KRYCÍ LIST SOUPISU PRACÍ</t>
  </si>
  <si>
    <t>Objekt:</t>
  </si>
  <si>
    <t>SO 1 - Železniční přejezd P2483 km 3,323 – Žabovřesky n.O.</t>
  </si>
  <si>
    <t>Soupis:</t>
  </si>
  <si>
    <t>SO 1.1 - ZRN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</si>
  <si>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</si>
  <si>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</si>
  <si>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</si>
  <si>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</si>
  <si>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</si>
  <si>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5 - Komunikace pozemní</t>
  </si>
  <si>
    <t>OST - Ostatní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</si>
  <si>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</si>
  <si>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</si>
  <si>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</si>
  <si>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</si>
  <si>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</si>
  <si>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</si>
  <si>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</si>
  <si>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</si>
  <si>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</si>
  <si>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</si>
  <si>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</si>
  <si>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</si>
  <si>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</si>
  <si>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</si>
  <si>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</si>
  <si>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</si>
  <si>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5</t>
  </si>
  <si>
    <t>Komunikace pozemní</t>
  </si>
  <si>
    <t>K</t>
  </si>
  <si>
    <t>5913070010</t>
  </si>
  <si>
    <t>Demontáž betonové přejezdové konstrukce část vnější a vnitřní bez závěrných zídek</t>
  </si>
  <si>
    <t>m</t>
  </si>
  <si>
    <t>Sborník UOŽI 01 2019</t>
  </si>
  <si>
    <t>4</t>
  </si>
  <si>
    <t>879649332</t>
  </si>
  <si>
    <t>PP</t>
  </si>
  <si>
    <t>Demontáž betonové přejezdové konstrukce část vnější a vnitřní bez závěrných zídek. Poznámka: 1. V cenách jsou započteny náklady na demontáž konstrukce a naložení na dopravní prostředek.</t>
  </si>
  <si>
    <t>PSC</t>
  </si>
  <si>
    <t>Poznámka k souboru cen:_x000d_
1. V cenách jsou započteny náklady na demontáž konstrukce a naložení na dopravní prostředek.</t>
  </si>
  <si>
    <t>5905035110</t>
  </si>
  <si>
    <t>Výměna KL malou těžící mechanizací včetně lavičky lože otevřené</t>
  </si>
  <si>
    <t>m3</t>
  </si>
  <si>
    <t>512</t>
  </si>
  <si>
    <t>944001567</t>
  </si>
  <si>
    <t>Výměna KL malou těžící mechanizací včetně lavičky lože otevřené. Poznámka: 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pražce. 2. V cenách nejsou obsaženy náklady na podbití pražce, dodávku a doplnění kameniva.</t>
  </si>
  <si>
    <t>Poznámka k souboru cen:_x000d_
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pražce._x000d_
2. V cenách nejsou obsaženy náklady na podbití pražce, dodávku a doplnění kameniva.</t>
  </si>
  <si>
    <t>5905105030</t>
  </si>
  <si>
    <t>Doplnění KL kamenivem souvisle strojně v koleji</t>
  </si>
  <si>
    <t>823124587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</si>
  <si>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kameniva.</t>
  </si>
  <si>
    <t>Poznámka k souboru cen:_x000d_
1. V cenách jsou započteny náklady na doplnění kameniva ojediněle ručně vidlemi a/nebo souvisle strojně z výsypných vozů případně nakladačem._x000d_
2. V cenách nejsou obsaženy náklady na dodávku kameniva.</t>
  </si>
  <si>
    <t>M</t>
  </si>
  <si>
    <t>5955101005</t>
  </si>
  <si>
    <t>Kamenivo drcené štěrk frakce 31,5/63 třídy min. BII</t>
  </si>
  <si>
    <t>t</t>
  </si>
  <si>
    <t>128</t>
  </si>
  <si>
    <t>1226058060</t>
  </si>
  <si>
    <t>VV</t>
  </si>
  <si>
    <t>16,5*1,425</t>
  </si>
  <si>
    <t>5906015110</t>
  </si>
  <si>
    <t>Výměna pražce malou těžící mechanizací v KL otevřeném i zapuštěném pražec betonový příčný nevystrojený</t>
  </si>
  <si>
    <t>kus</t>
  </si>
  <si>
    <t>-2013813493</t>
  </si>
  <si>
    <t>Výměna pražce malou těžící mechanizací v KL otevřeném i zapuštěném pražec betonový příčný nevystrojený. Poznámka: 1. V cenách jsou započteny náklady na výměnu pražce za použití malé těžicí mechanizace, demontáž upevňovadel, odstranění KL a části stezky, vysunutí a výměna pražce, montáž upevňovadel, přehození kameniva, podbití pražce, úprava KL a části stezky, případné snížení KL pod patou kolejnice. ošetření součástí mazivem a naložení výzisku na dopravní prostředek. U nevystrojených a výhybkových pražců dřevěných vrtání otvorů pro vrtule. 2. V cenách nejsou obsaženy náklady na dodávku materiálu, dopravu výzisku na skládku a skládkovné.</t>
  </si>
  <si>
    <t>Poznámka k souboru cen:_x000d_
1. V cenách jsou započteny náklady na výměnu pražce za použití malé těžicí mechanizace, demontáž upevňovadel, odstranění KL a části stezky, vysunutí a výměna pražce, montáž upevňovadel, přehození kameniva, podbití pražce, úprava KL a části stezky, případné snížení KL pod patou kolejnice. ošetření součástí mazivem a naložení výzisku na dopravní prostředek. U nevystrojených a výhybkových pražců dřevěných vrtání otvorů pro vrtule._x000d_
2. V cenách nejsou obsaženy náklady na dodávku materiálu, dopravu výzisku na skládku a skládkovné.</t>
  </si>
  <si>
    <t>6</t>
  </si>
  <si>
    <t>5908050010</t>
  </si>
  <si>
    <t>Výměna upevnění podkladnicového komplety a pryžová podložka</t>
  </si>
  <si>
    <t>úl.pl.</t>
  </si>
  <si>
    <t>308613399</t>
  </si>
  <si>
    <t>Výměna upevnění podkladnicového komplety a pryžová podložka. Poznámka: 1. V cenách jsou započteny náklady na demontáž, výměnu a montáž, ošetření součástí mazivem a naložení výzisku na dopravní prostředek. 2. V cenách nejsou obsaženy náklady na vrtání pražce a dodávku materiálu.</t>
  </si>
  <si>
    <t>Poznámka k souboru cen:_x000d_
1. V cenách jsou započteny náklady na demontáž, výměnu a montáž, ošetření součástí mazivem a naložení výzisku na dopravní prostředek._x000d_
2. V cenách nejsou obsaženy náklady na vrtání pražce a dodávku materiálu.</t>
  </si>
  <si>
    <t>12*2</t>
  </si>
  <si>
    <t>7</t>
  </si>
  <si>
    <t>5958158005</t>
  </si>
  <si>
    <t xml:space="preserve">Podložka pryžová pod patu kolejnice S49  183/126/6</t>
  </si>
  <si>
    <t>-402310660</t>
  </si>
  <si>
    <t>8</t>
  </si>
  <si>
    <t>5958131065</t>
  </si>
  <si>
    <t>Součásti upevňovací s antikorozní úpravou matice M24</t>
  </si>
  <si>
    <t>2049298729</t>
  </si>
  <si>
    <t>12*4</t>
  </si>
  <si>
    <t>9</t>
  </si>
  <si>
    <t>5958131070</t>
  </si>
  <si>
    <t>Součásti upevňovací s antikorozní úpravou kroužek pružný dvojitý Fe 6</t>
  </si>
  <si>
    <t>-945395722</t>
  </si>
  <si>
    <t>10</t>
  </si>
  <si>
    <t>5958134041</t>
  </si>
  <si>
    <t>Součásti upevňovací šroub svěrkový T5</t>
  </si>
  <si>
    <t>1104350050</t>
  </si>
  <si>
    <t>11</t>
  </si>
  <si>
    <t>5958134140</t>
  </si>
  <si>
    <t>Součásti upevňovací vložka M</t>
  </si>
  <si>
    <t>771352100</t>
  </si>
  <si>
    <t>12</t>
  </si>
  <si>
    <t>5909010030</t>
  </si>
  <si>
    <t>Ojedinělé ruční podbití pražců příčných betonových</t>
  </si>
  <si>
    <t>-126812757</t>
  </si>
  <si>
    <t>Ojedinělé ruční podbití pražců příčných betonových. Poznámka: 1. V cenách jsou započteny náklady na podbití pražce oboustranně v otevřeném i zapuštěném KL, odstranění kameniva, zdvih, ruční podbití, úprava profilu KL a případná úprava snížení pod patou kolejnice.</t>
  </si>
  <si>
    <t>Poznámka k souboru cen:_x000d_
1. V cenách jsou započteny náklady na podbití pražce oboustranně v otevřeném i zapuštěném KL, odstranění kameniva, zdvih, ruční podbití, úprava profilu KL a případná úprava snížení pod patou kolejnice.</t>
  </si>
  <si>
    <t>13</t>
  </si>
  <si>
    <t>5913065020</t>
  </si>
  <si>
    <t>Montáž dílů betonové přejezdové konstrukce v koleji vnitřního panelu</t>
  </si>
  <si>
    <t>189955235</t>
  </si>
  <si>
    <t>Montáž dílů betonové přejezdové konstrukce v koleji vnitřního panelu. Poznámka: 1. V cenách jsou započteny náklady na montáž dílů. 2. V cenách nejsou obsaženy náklady na dodávku materiálu.</t>
  </si>
  <si>
    <t>Poznámka k souboru cen:_x000d_
1. V cenách jsou započteny náklady na montáž dílů._x000d_
2. V cenách nejsou obsaženy náklady na dodávku materiálu.</t>
  </si>
  <si>
    <t>14</t>
  </si>
  <si>
    <t>5963104045</t>
  </si>
  <si>
    <t>Přejezd železobetonový panel vnitřní</t>
  </si>
  <si>
    <t>901063328</t>
  </si>
  <si>
    <t>"Při délce panelu 3m"2</t>
  </si>
  <si>
    <t>5955101013</t>
  </si>
  <si>
    <t>Kamenivo drcené štěrkodrť frakce 0/4</t>
  </si>
  <si>
    <t>651123498</t>
  </si>
  <si>
    <t>16</t>
  </si>
  <si>
    <t>5964133005</t>
  </si>
  <si>
    <t>Geotextilie separační</t>
  </si>
  <si>
    <t>m2</t>
  </si>
  <si>
    <t>752168627</t>
  </si>
  <si>
    <t>"Vně koleje"2*3</t>
  </si>
  <si>
    <t>"Uvnitř koleje"7</t>
  </si>
  <si>
    <t>Součet</t>
  </si>
  <si>
    <t>17</t>
  </si>
  <si>
    <t>5913065030</t>
  </si>
  <si>
    <t>Montáž dílů betonové přejezdové konstrukce v koleji náběhového klínu</t>
  </si>
  <si>
    <t>-1037381466</t>
  </si>
  <si>
    <t>Montáž dílů betonové přejezdové konstrukce v koleji náběhového klínu. Poznámka: 1. V cenách jsou započteny náklady na montáž dílů. 2. V cenách nejsou obsaženy náklady na dodávku materiálu.</t>
  </si>
  <si>
    <t>18</t>
  </si>
  <si>
    <t>5963104050</t>
  </si>
  <si>
    <t>Přejezd železobetonový náběhový klín</t>
  </si>
  <si>
    <t>-656254694</t>
  </si>
  <si>
    <t>19</t>
  </si>
  <si>
    <t>5913255030</t>
  </si>
  <si>
    <t>Zřízení konstrukce vozovky asfaltobetonové s podkladní, ložní a obrusnou vrstvou tlouštky do 15 cm</t>
  </si>
  <si>
    <t>-1033285763</t>
  </si>
  <si>
    <t>Zřízení konstrukce vozovky asfaltobetonové s podkladní, ložní a obrusnou vrstvou tlouštky do 15 cm. Poznámka: 1. V cenách jsou započteny náklady na zřízení vozovky s živičným na podkladu ze stmelených vrstev a na manipulaci. 2. V cenách nejsou obsaženy náklady na dodávku materiálu.</t>
  </si>
  <si>
    <t>Poznámka k souboru cen:_x000d_
1. V cenách jsou započteny náklady na zřízení vozovky s živičným na podkladu ze stmelených vrstev a na manipulaci._x000d_
2. V cenách nejsou obsaženy náklady na dodávku materiálu.</t>
  </si>
  <si>
    <t>"Zřízení AB povrchu se ztužující vložkou vlevo i vpravo od koleje"12+12</t>
  </si>
  <si>
    <t>20</t>
  </si>
  <si>
    <t>5913270010</t>
  </si>
  <si>
    <t>Vložení výztužné vložky textilní nebo geosyntetické</t>
  </si>
  <si>
    <t>-485845582</t>
  </si>
  <si>
    <t>Vložení výztužné vložky textilní nebo geosyntetické. Poznámka: 1. V cenách jsou započteny náklady na vložení vložky pro zvýšení soudržnosti vrstev asfaltobetonu . 2. V cenách nejsou obsaženy náklady na dodávku materiálu.</t>
  </si>
  <si>
    <t>Poznámka k souboru cen:_x000d_
1. V cenách jsou započteny náklady na vložení vložky pro zvýšení soudržnosti vrstev asfaltobetonu ._x000d_
2. V cenách nejsou obsaženy náklady na dodávku materiálu.</t>
  </si>
  <si>
    <t>5963146000</t>
  </si>
  <si>
    <t>Asfaltový beton ACO 11S 50/70 střednězrnný-obrusná vrstva</t>
  </si>
  <si>
    <t>-824032667</t>
  </si>
  <si>
    <t>24*0,15*2,2</t>
  </si>
  <si>
    <t>22</t>
  </si>
  <si>
    <t>5964135000</t>
  </si>
  <si>
    <t>Geomříže výztužné</t>
  </si>
  <si>
    <t>-1688296015</t>
  </si>
  <si>
    <t>"Vyztužení AB povrchu"24</t>
  </si>
  <si>
    <t>23</t>
  </si>
  <si>
    <t>5963155005</t>
  </si>
  <si>
    <t>Asfaltová páska těsnící</t>
  </si>
  <si>
    <t>-6677246</t>
  </si>
  <si>
    <t>24</t>
  </si>
  <si>
    <t>5913335020</t>
  </si>
  <si>
    <t>Nátěr vodorovného dopravního značení souvislá čára šíře do 125 mm</t>
  </si>
  <si>
    <t>-951481805</t>
  </si>
  <si>
    <t>Nátěr vodorovného dopravního značení souvislá čára šíře do 125 mm. Poznámka: 1. V cenách jsou započteny náklady na očištění povrchu, případně starého nátěru a nečistot a jeho obnovení barvou schváleného typu a odstínu včetně provedení popisu. 2. V cenách nejsou obsaženy náklady na dodávku materiálu.</t>
  </si>
  <si>
    <t>Poznámka k souboru cen:_x000d_
1. V cenách jsou započteny náklady na očištění povrchu, případně starého nátěru a nečistot a jeho obnovení barvou schváleného typu a odstínu včetně provedení popisu._x000d_
2. V cenách nejsou obsaženy náklady na dodávku materiálu.</t>
  </si>
  <si>
    <t>25</t>
  </si>
  <si>
    <t>5914020020</t>
  </si>
  <si>
    <t>Čištění otevřených odvodňovacích zařízení strojně příkop nezpevněný</t>
  </si>
  <si>
    <t>-1731159436</t>
  </si>
  <si>
    <t>Čištění otevřených odvodňovacích zařízení strojně příkop nezpevněný. Poznámka: 1. V cenách jsou započteny náklady na odtěžení nánosu a nečistot, rozprostření výzisku na terén nebo naložení na dopravní prostředek. 2. V cenách nejsou obsaženy náklady na dopravu a skládkovné.</t>
  </si>
  <si>
    <t>Poznámka k souboru cen:_x000d_
1. V cenách jsou započteny náklady na odtěžení nánosu a nečistot, rozprostření výzisku na terén nebo naložení na dopravní prostředek._x000d_
2. V cenách nejsou obsaženy náklady na dopravu a skládkovné.</t>
  </si>
  <si>
    <t>"Čištění příkopů dl. 50m"2</t>
  </si>
  <si>
    <t>OST</t>
  </si>
  <si>
    <t>Ostatní</t>
  </si>
  <si>
    <t>26</t>
  </si>
  <si>
    <t>9902100100</t>
  </si>
  <si>
    <t xml:space="preserve">Doprava dodávek zhotovitele, dodávek objednatele nebo výzisku mechanizací přes 3,5 t sypanin  do 10 km</t>
  </si>
  <si>
    <t>-1033208025</t>
  </si>
  <si>
    <t>Doprava dodávek zhotovitele, dodávek objednatele nebo výzisku mechanizací přes 3,5 t sypanin do 10 km Poznámka: V cenách jsou započteny náklady přepravu materiálu ze skladů nebo skládek výrobce nebo dodavatele nebo z vlastních zásob objednatele na místo t</t>
  </si>
  <si>
    <t>Poznámka k souboru cen:_x000d_
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 Ceny jsou určeny pro dopravu silničními i kolejovými vozidly. V ceně jsou započteny i náklady na zpáteční cestu dopravního prostředku. Pokud bude realizována jednosměrná přeprava z bodu A do bodu B (např. pro společnost Cargo, a.s.), uvažuje se poloviční vzdálenost z celkově ujeté trasy.</t>
  </si>
  <si>
    <t>"Vyzískaný ŠL"23,925</t>
  </si>
  <si>
    <t>"Vyzískaná zemina"2*1,9</t>
  </si>
  <si>
    <t>27</t>
  </si>
  <si>
    <t>9902100200</t>
  </si>
  <si>
    <t xml:space="preserve">Doprava dodávek zhotovitele, dodávek objednatele nebo výzisku mechanizací přes 3,5 t sypanin  do 20 km</t>
  </si>
  <si>
    <t>1927997052</t>
  </si>
  <si>
    <t>Doprava dodávek zhotovitele, dodávek objednatele nebo výzisku mechanizací přes 3,5 t sypanin do 20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</si>
  <si>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"Vyzískaná přejezdová konstrukce"2</t>
  </si>
  <si>
    <t>"Vyzískané dřevěné pražce"2</t>
  </si>
  <si>
    <t>"Nový AB"7,92</t>
  </si>
  <si>
    <t>28</t>
  </si>
  <si>
    <t>9902100300</t>
  </si>
  <si>
    <t xml:space="preserve">Doprava dodávek zhotovitele, dodávek objednatele nebo výzisku mechanizací přes 3,5 t sypanin  do 30 km</t>
  </si>
  <si>
    <t>-110396404</t>
  </si>
  <si>
    <t>Doprava dodávek zhotovitele, dodávek objednatele nebo výzisku mechanizací přes 3,5 t sypanin do 30 km Poznámka: V cenách jsou započteny náklady přepravu materiálu ze skladů nebo skládek výrobce nebo dodavatele nebo z vlastních zásob objednatele na místo t</t>
  </si>
  <si>
    <t>"Užité pražce SB 5"3,5</t>
  </si>
  <si>
    <t>"Nové ŠL"23,513</t>
  </si>
  <si>
    <t>29</t>
  </si>
  <si>
    <t>9902100500</t>
  </si>
  <si>
    <t xml:space="preserve">Doprava dodávek zhotovitele, dodávek objednatele nebo výzisku mechanizací přes 3,5 t sypanin  do 60 km</t>
  </si>
  <si>
    <t>-830199966</t>
  </si>
  <si>
    <t>Doprava dodávek zhotovitele, dodávek objednatele nebo výzisku mechanizací přes 3,5 t sypanin do 60 km Poznámka: V cenách jsou započteny náklady přepravu materiálu ze skladů nebo skládek výrobce nebo dodavatele nebo z vlastních zásob objednatele na místo t</t>
  </si>
  <si>
    <t>"Nové podložky pod kolejnice"12*2*0,00018</t>
  </si>
  <si>
    <t>30</t>
  </si>
  <si>
    <t>9902200800</t>
  </si>
  <si>
    <t>Doprava dodávek zhotovitele, dodávek objednatele nebo výzisku mechanizací přes 3,5 t objemnějšího kusového materiálu do 150 km</t>
  </si>
  <si>
    <t>667566880</t>
  </si>
  <si>
    <t>Doprava dodávek zhotovitele, dodávek objednatele nebo výzisku mechanizací přes 3,5 t objemnějšího kusového materiálu do 150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</si>
  <si>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"Nová přejezdová konstrukce"2,*1,555</t>
  </si>
  <si>
    <t>31</t>
  </si>
  <si>
    <t>9902101200</t>
  </si>
  <si>
    <t xml:space="preserve">Doprava dodávek zhotovitele, dodávek objednatele nebo výzisku mechanizací přes 3,5 t sypanin  do 350 km</t>
  </si>
  <si>
    <t>1112331860</t>
  </si>
  <si>
    <t xml:space="preserve">Doprava dodávek zhotovitele, dodávek objednatele nebo výzisku mechanizací přes 3,5 t sypanin do 350 km Poznámka: V cenách jsou započteny náklady přepravu materiálu ze skladů nebo skládek výrobce nebo dodavatele nebo z vlastních zásob objednatele na místo </t>
  </si>
  <si>
    <t>"Fe6"0,00009*48</t>
  </si>
  <si>
    <t>"Matice M24"0,00014*48</t>
  </si>
  <si>
    <t>"Šroub T5"0,00041*48</t>
  </si>
  <si>
    <t>"Vložka M"0,00005*48</t>
  </si>
  <si>
    <t>32</t>
  </si>
  <si>
    <t>9902109100</t>
  </si>
  <si>
    <t xml:space="preserve">Doprava dodávek zhotovitele, dodávek objednatele nebo výzisku mechanizací přes 3,5 t sypanin  příplatek za každý další 1 km</t>
  </si>
  <si>
    <t>-327547376</t>
  </si>
  <si>
    <t>Doprava dodávek zhotovitele, dodávek objednatele nebo výzisku mechanizací přes 3,5 t sypanin příplatek za každý další 1 km Poznámka: V cenách jsou započteny náklady přepravu materiálu ze skladů nebo skládek výrobce nebo dodavatele nebo z vlastních zásob o</t>
  </si>
  <si>
    <t>"Fe6"0,00009*48*100</t>
  </si>
  <si>
    <t>"Matice M24"0,00014*48*100</t>
  </si>
  <si>
    <t>"Šroub T5"0,00041*48*100</t>
  </si>
  <si>
    <t>"Vložka M"0,00005*48*100</t>
  </si>
  <si>
    <t>33</t>
  </si>
  <si>
    <t>9909000100</t>
  </si>
  <si>
    <t>Poplatek za uložení suti nebo hmot na oficiální skládku</t>
  </si>
  <si>
    <t>-546180913</t>
  </si>
  <si>
    <t>Poplatek za uložení suti nebo hmot na oficiální skládku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</si>
  <si>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Poznámka k souboru cen:_x000d_
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</si>
  <si>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"Vyzískaná zemina"2*2</t>
  </si>
  <si>
    <t>34</t>
  </si>
  <si>
    <t>9903100100</t>
  </si>
  <si>
    <t>Přeprava mechanizace na místo prováděných prací o hmotnosti do 12 t přes 50 do 100 km</t>
  </si>
  <si>
    <t>737704839</t>
  </si>
  <si>
    <t>Přeprava mechanizace na místo prováděných prací o hmotnosti do 12 t přes 50 do 100 km Poznámka: Ceny jsou určeny pro dopravu mechanizmů na místo prováděných prací po silnici i po kolejích.V ceně jsou započteny i náklady na zpáteční cestu dopravního prostředku. Měrnou jednotkou je kus přepravovaného stroje.</t>
  </si>
  <si>
    <t>Poznámka k souboru cen:_x000d_
Ceny jsou určeny pro dopravu mechanizmů na místo prováděných prací po silnici i po kolejích.V ceně jsou započteny i náklady na zpáteční cestu dopravního prostředku. Měrnou jednotkou je kus přepravovaného stroje.</t>
  </si>
  <si>
    <t>"Dvoucestný bagr"1</t>
  </si>
  <si>
    <t>"Vibrační válec"1</t>
  </si>
  <si>
    <t>SO 1.2 - VRN</t>
  </si>
  <si>
    <t>VRN - Vedlejší rozpočtové náklady</t>
  </si>
  <si>
    <t>Vedlejší rozpočtové náklady</t>
  </si>
  <si>
    <t>021211001</t>
  </si>
  <si>
    <t>Průzkumné práce pro opravy Doplňující laboratorní rozbor kontaminace zeminy nebo kol. lože</t>
  </si>
  <si>
    <t>kpl</t>
  </si>
  <si>
    <t>-923466163</t>
  </si>
  <si>
    <t>Průzkumné práce pro opravy Doplňující laboratorní rozbor kontaminace zeminy nebo kol. lože - V ceně jsou započteny náklady na doplňující rozbor kameniva nebo KL pro objasnění kontaminace ropnými látkami akreditovanou laboratoří včetně vyhodnocení a předání zprávy o výsledku.</t>
  </si>
  <si>
    <t>Poznámka k souboru cen:_x000d_
V ceně jsou započteny náklady na doplňující rozbor kameniva nebo KL pro objasnění kontaminace ropnými látkami akreditovanou laboratoří včetně vyhodnocení a předání zprávy o výsledku.</t>
  </si>
  <si>
    <t>022121001</t>
  </si>
  <si>
    <t>Geodetické práce Diagnostika technické infrastruktury Vytýčení trasy inženýrských sítí</t>
  </si>
  <si>
    <t>2009604797</t>
  </si>
  <si>
    <t>Geodetické práce Diagnostika technické infrastruktury Vytýčení trasy inženýrských sítí - V sazbě jsou započteny náklady na vyhledání trasy detektorem, zaměření a zobrazení trasy a předání výstupu zaměření. V sazbě nejsou obsaženy náklady na vytýčení sítí ve správě provozovatele.</t>
  </si>
  <si>
    <t>Poznámka k souboru cen:_x000d_
V sazbě jsou započteny náklady na vyhledání trasy detektorem, zaměření a zobrazení trasy a předání výstupu zaměření. V sazbě nejsou obsaženy náklady na vytýčení sítí ve správě provozovatele.</t>
  </si>
  <si>
    <t>SO 1.3 - Materiál dodávaný objednatelem - NEOCEŇOVAT</t>
  </si>
  <si>
    <t>5956213035</t>
  </si>
  <si>
    <t xml:space="preserve">Pražec betonový příčný vystrojený  užitý SB5</t>
  </si>
  <si>
    <t>-172017191</t>
  </si>
  <si>
    <t>"P2483"12</t>
  </si>
  <si>
    <t>5958231045</t>
  </si>
  <si>
    <t>Svěrka užitá T5</t>
  </si>
  <si>
    <t>400967940</t>
  </si>
  <si>
    <t>5958231050</t>
  </si>
  <si>
    <t>Svěrka užitá T6</t>
  </si>
  <si>
    <t>-40657693</t>
  </si>
  <si>
    <t>SO 2 - Železniční přejezd P2484 km 3,552 – Žabovřesky n.O.</t>
  </si>
  <si>
    <t>SO 2.1 - ZRN</t>
  </si>
  <si>
    <t>-1019541970</t>
  </si>
  <si>
    <t>1327248025</t>
  </si>
  <si>
    <t>-1742851027</t>
  </si>
  <si>
    <t>1719455476</t>
  </si>
  <si>
    <t>-903509782</t>
  </si>
  <si>
    <t>-835282829</t>
  </si>
  <si>
    <t>912689165</t>
  </si>
  <si>
    <t>640856732</t>
  </si>
  <si>
    <t>-1960829613</t>
  </si>
  <si>
    <t>1061380033</t>
  </si>
  <si>
    <t>1831205897</t>
  </si>
  <si>
    <t>-1878528137</t>
  </si>
  <si>
    <t>-295645405</t>
  </si>
  <si>
    <t>-1309702068</t>
  </si>
  <si>
    <t>922854009</t>
  </si>
  <si>
    <t>-95041609</t>
  </si>
  <si>
    <t>-79605322</t>
  </si>
  <si>
    <t>-687071613</t>
  </si>
  <si>
    <t>-727414967</t>
  </si>
  <si>
    <t>"Zřízení AB povrchu se ztužující vložkou vlevo i vpravo od koleje"18+18</t>
  </si>
  <si>
    <t>1293335889</t>
  </si>
  <si>
    <t>-248866008</t>
  </si>
  <si>
    <t>36*0,15*2,2</t>
  </si>
  <si>
    <t>-1336094911</t>
  </si>
  <si>
    <t>1390384187</t>
  </si>
  <si>
    <t>-1916528533</t>
  </si>
  <si>
    <t>656773742</t>
  </si>
  <si>
    <t>-1303487755</t>
  </si>
  <si>
    <t>"Vyzískaný ŠL"23,513</t>
  </si>
  <si>
    <t>-1449682628</t>
  </si>
  <si>
    <t>"Nový AB"11,88</t>
  </si>
  <si>
    <t>-1998907805</t>
  </si>
  <si>
    <t>Doprava dodávek zhotovitele, dodávek objednatele nebo výzisku mechanizací přes 3,5 t sypanin do 30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</si>
  <si>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"Nové ŠL"23,925</t>
  </si>
  <si>
    <t>354937727</t>
  </si>
  <si>
    <t>-695946609</t>
  </si>
  <si>
    <t>1287729041</t>
  </si>
  <si>
    <t>1853063629</t>
  </si>
  <si>
    <t>641050218</t>
  </si>
  <si>
    <t>Poplatek za uložení suti nebo hmot na oficiální skládku Poznámka: V cenách jsou započteny náklady na uložení stavebního odpadu na oficiální skládku.Je třeba zohlednit regionální rozdíly v cenách poplatků za uložení suti a odpadů. Tyto se mohou výrazně liš</t>
  </si>
  <si>
    <t>1284441552</t>
  </si>
  <si>
    <t>SO 2.2 - VRN</t>
  </si>
  <si>
    <t>-1569369041</t>
  </si>
  <si>
    <t>1649633653</t>
  </si>
  <si>
    <t>SO 2.3 - Materiál dodávaný objednatelem - NEOCEŇOVAT</t>
  </si>
  <si>
    <t>356790678</t>
  </si>
  <si>
    <t>"P2484"12</t>
  </si>
  <si>
    <t>-154044763</t>
  </si>
  <si>
    <t>-884265094</t>
  </si>
  <si>
    <t>SO 3 - Železniční přejezd P2486 km 4,627 – Budyně n.O.</t>
  </si>
  <si>
    <t>SO 3.1 - ZRN</t>
  </si>
  <si>
    <t>-1171905189</t>
  </si>
  <si>
    <t>672948834</t>
  </si>
  <si>
    <t>278750853</t>
  </si>
  <si>
    <t>-1101009595</t>
  </si>
  <si>
    <t>-1006474001</t>
  </si>
  <si>
    <t>1867420014</t>
  </si>
  <si>
    <t>260517161</t>
  </si>
  <si>
    <t>-995783919</t>
  </si>
  <si>
    <t>-551492530</t>
  </si>
  <si>
    <t>-761850802</t>
  </si>
  <si>
    <t>40318655</t>
  </si>
  <si>
    <t>1257267076</t>
  </si>
  <si>
    <t>1390113196</t>
  </si>
  <si>
    <t>-976357980</t>
  </si>
  <si>
    <t>950541205</t>
  </si>
  <si>
    <t>-1561207675</t>
  </si>
  <si>
    <t>1606895496</t>
  </si>
  <si>
    <t>27024596</t>
  </si>
  <si>
    <t>-396146436</t>
  </si>
  <si>
    <t>-1375859475</t>
  </si>
  <si>
    <t>-406272653</t>
  </si>
  <si>
    <t>1126899361</t>
  </si>
  <si>
    <t>-1691329240</t>
  </si>
  <si>
    <t>-2031700657</t>
  </si>
  <si>
    <t>-2133540787</t>
  </si>
  <si>
    <t>1436476323</t>
  </si>
  <si>
    <t>546692335</t>
  </si>
  <si>
    <t>-1035026784</t>
  </si>
  <si>
    <t>1413752549</t>
  </si>
  <si>
    <t>1683827942</t>
  </si>
  <si>
    <t>1717489288</t>
  </si>
  <si>
    <t>1589982085</t>
  </si>
  <si>
    <t>-350426402</t>
  </si>
  <si>
    <t>-1407933027</t>
  </si>
  <si>
    <t>SO 3.2 - VRN</t>
  </si>
  <si>
    <t>-1035380471</t>
  </si>
  <si>
    <t>604352897</t>
  </si>
  <si>
    <t>SO 3.3 - Materiál dodávaný objednatelem - NEOCEŇOVAT</t>
  </si>
  <si>
    <t>5956213000</t>
  </si>
  <si>
    <t xml:space="preserve">Pražec betonový příčný nevystrojený  užitý SB5</t>
  </si>
  <si>
    <t>"P2486"12</t>
  </si>
  <si>
    <t>-696526141</t>
  </si>
  <si>
    <t>2136213818</t>
  </si>
  <si>
    <t>SO 4 - Železniční přejezd P2533 km 33,928 – H. Beřkovice</t>
  </si>
  <si>
    <t>SO 4.1 - ZRN</t>
  </si>
  <si>
    <t>5913235020</t>
  </si>
  <si>
    <t>Dělení AB komunikace řezáním hloubky do 20 cm</t>
  </si>
  <si>
    <t>694901994</t>
  </si>
  <si>
    <t>Dělení AB komunikace řezáním hloubky do 20 cm. Poznámka: 1. V cenách jsou započteny náklady na provedení úkolu.</t>
  </si>
  <si>
    <t>Poznámka k souboru cen:_x000d_
1. V cenách jsou započteny náklady na provedení úkolu.</t>
  </si>
  <si>
    <t>2*6,5</t>
  </si>
  <si>
    <t>5913240020</t>
  </si>
  <si>
    <t>Odstranění AB komunikace odtěžením nebo frézováním hloubky do 20 cm</t>
  </si>
  <si>
    <t>-1165603595</t>
  </si>
  <si>
    <t>Odstranění AB komunikace odtěžením nebo frézováním hloubky do 20 cm. Poznámka: 1. V cenách jsou započteny náklady na odtěžení nebo frézování a naložení výzisku na dopravní prostředek.</t>
  </si>
  <si>
    <t>Poznámka k souboru cen:_x000d_
1. V cenách jsou započteny náklady na odtěžení nebo frézování a naložení výzisku na dopravní prostředek.</t>
  </si>
  <si>
    <t>5907050020</t>
  </si>
  <si>
    <t>Dělení kolejnic řezáním nebo rozbroušením tv. S49</t>
  </si>
  <si>
    <t>49821901</t>
  </si>
  <si>
    <t>Dělení kolejnic řezáním nebo rozbroušením tv. S49. Poznámka: 1. V cenách jsou započteny náklady na manipulaci podložení, označení a provedení řezu kolejnice.</t>
  </si>
  <si>
    <t>Poznámka k souboru cen:_x000d_
1. V cenách jsou započteny náklady na manipulaci podložení, označení a provedení řezu kolejnice.</t>
  </si>
  <si>
    <t>5908087020</t>
  </si>
  <si>
    <t>Ojedinělá demontáž drobného kolejiva (svěrky, spony, šrouby, kroužky, vložky, podložky)</t>
  </si>
  <si>
    <t>574141955</t>
  </si>
  <si>
    <t>Ojedinělá demontáž drobného kolejiva (svěrky, spony, šrouby, kroužky, vložky, podložky). Poznámka: 1. V cenách jsou započteny náklady na demontáž a naložení na dopravní prostředek.</t>
  </si>
  <si>
    <t>Poznámka k souboru cen:_x000d_
1. V cenách jsou započteny náklady na demontáž a naložení na dopravní prostředek.</t>
  </si>
  <si>
    <t>"Demontáž žlábkové kolejnice" 20*4</t>
  </si>
  <si>
    <t>5907015035</t>
  </si>
  <si>
    <t>Ojedinělá výměna kolejnic stávající upevnění tv. S49 rozdělení "c"</t>
  </si>
  <si>
    <t>-677044313</t>
  </si>
  <si>
    <t>Ojedinělá výměna kolejnic stávající upevnění tv. S49 rozdělení "c". Poznámka: 1. V cenách jsou započteny náklady na demontáž upevňovadel, výměnu kolejnic, dílů a součástí, úpravu dilatačních spár, pryžových podložek, montáž upevňovadel, zřízení nebo demontáž prozatímních styků a ošetření součástí mazivem. 2. V cenách nejsou započteny náklady na dělení kolejnic, zřízení svaru, demontáž nebo montáž styků.</t>
  </si>
  <si>
    <t>Poznámka k souboru cen:_x000d_
1. V cenách jsou započteny náklady na demontáž upevňovadel, výměnu kolejnic, dílů a součástí, úpravu dilatačních spár, pryžových podložek, montáž upevňovadel, zřízení nebo demontáž prozatímních styků a ošetření součástí mazivem._x000d_
2. V cenách nejsou započteny náklady na dělení kolejnic, zřízení svaru, demontáž nebo montáž styků.</t>
  </si>
  <si>
    <t>2*25</t>
  </si>
  <si>
    <t>5957101000</t>
  </si>
  <si>
    <t>Kolejnice třídy R260 tv. 60 E2 délky 25,000 m</t>
  </si>
  <si>
    <t>-1784883884</t>
  </si>
  <si>
    <t>-409653547</t>
  </si>
  <si>
    <t>1650200729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</si>
  <si>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</t>
  </si>
  <si>
    <t>"Pro výměnu ŠL"26,6</t>
  </si>
  <si>
    <t>"Pro výměnu pražců"48,7</t>
  </si>
  <si>
    <t>"Pro ASP 3 vozů Sa"3*33</t>
  </si>
  <si>
    <t>367499097</t>
  </si>
  <si>
    <t>"Pro výměnu ŠL"26,6*1,456</t>
  </si>
  <si>
    <t>"Pro výměnu pražců"48,7*1,456</t>
  </si>
  <si>
    <t>"Pro ASP 3 vozů Sa"3*33*1,138</t>
  </si>
  <si>
    <t>-1886936689</t>
  </si>
  <si>
    <t>5956140045</t>
  </si>
  <si>
    <t>Pražec betonový příčný vystrojený včetně kompletů tv. SB 8 P upevnění tuhé-ŽS4</t>
  </si>
  <si>
    <t>-20868175</t>
  </si>
  <si>
    <t>-660968438</t>
  </si>
  <si>
    <t>153*2</t>
  </si>
  <si>
    <t>-189790380</t>
  </si>
  <si>
    <t>5958125010</t>
  </si>
  <si>
    <t>Komplety s antikorozní úpravou ŽS 4 (svěrka ŽS4, šroub RS 1, matice M24, podložka Fe6)</t>
  </si>
  <si>
    <t>712801041</t>
  </si>
  <si>
    <t>20*4</t>
  </si>
  <si>
    <t>-1338146864</t>
  </si>
  <si>
    <t>133*4</t>
  </si>
  <si>
    <t>5958134040</t>
  </si>
  <si>
    <t>Součásti upevňovací kroužek pružný dvojitý Fe 6</t>
  </si>
  <si>
    <t>-1276336586</t>
  </si>
  <si>
    <t>5958134115</t>
  </si>
  <si>
    <t>Součásti upevňovací matice M24</t>
  </si>
  <si>
    <t>824685582</t>
  </si>
  <si>
    <t>1711842398</t>
  </si>
  <si>
    <t>5909031020</t>
  </si>
  <si>
    <t>Úprava GPK koleje směrové a výškové uspořádání pražce betonové</t>
  </si>
  <si>
    <t>km</t>
  </si>
  <si>
    <t>-1565099081</t>
  </si>
  <si>
    <t>Úprava GPK koleje směrové a výškové uspořádání pražce betonové. Poznámka: 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 2. V cenách nejsou obsaženy náklady doplnění a dodávku kameniva a snížení KL pod patou kolejnice.</t>
  </si>
  <si>
    <t>Poznámka k souboru cen:_x000d_
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objednateli._x000d_
2. V cenách nejsou obsaženy náklady doplnění a dodávku kameniva a snížení KL pod patou kolejnice.</t>
  </si>
  <si>
    <t>5910020030</t>
  </si>
  <si>
    <t>Svařování kolejnic termitem plný předehřev standardní spára svar sériový tv. S49</t>
  </si>
  <si>
    <t>svar</t>
  </si>
  <si>
    <t>-1226339715</t>
  </si>
  <si>
    <t>Svařování kolejnic termitem plný předehřev standardní spára svar sériový tv. S49.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</si>
  <si>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Poznámka k souboru cen:_x000d_
1. V cenách jsou započteny náklady na vybrání kameniva z mezipražcového prostoru, demontáž upevňovadel, směrové a výškové vyrovnání kolejnic, provedení svaru, montáž upevňovadel, vizuální kontrola, měření geometrie svaru._x000d_
2. V cenách nejsou obsaženy náklady na kontrolu svaru ultrazvukem, podbití pražců a demontáž styku.</t>
  </si>
  <si>
    <t>5910035030</t>
  </si>
  <si>
    <t>Dosažení dovolené upínací teploty v BK prodloužením kolejnicového pásu v koleji tv. S49</t>
  </si>
  <si>
    <t>1072191547</t>
  </si>
  <si>
    <t>Dosažení dovolené upínací teploty v BK prodloužením kolejnicového pásu v koleji tv. S49.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</si>
  <si>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Poznámka k souboru cen:_x000d_
1. V cenách jsou započteny náklady na montáž a demontáž napínacího zařízení nebo ohřevu kolejnic a udržování potřebného prodloužení kolejnicového pásu._x000d_
2. V cenách nejsou obsaženy náklady na demontáž upevňovadel a kolejnicových spojek.</t>
  </si>
  <si>
    <t>5910040010</t>
  </si>
  <si>
    <t>Umožnění volné dilatace kolejnice demontáž upevňovadel bez osazení kluzných podložek rozdělení pražců "c"</t>
  </si>
  <si>
    <t>-818043900</t>
  </si>
  <si>
    <t>Umožnění volné dilatace kolejnice demontáž upevňovadel bez osazení kluzných podložek rozdělení pražců "c". Poznámka: 1. V cenách jsou započteny náklady na uvolnění, demontáž a rovnoměrné prodloužení nebo zkrácení kolejnice, vyznačení značek a vedení dokumentace. 2. V cenách nejsou obsaženy náklady na demontáž kolejnicových spojek.</t>
  </si>
  <si>
    <t>Poznámka k souboru cen:_x000d_
1. V cenách jsou započteny náklady na uvolnění, demontáž a rovnoměrné prodloužení nebo zkrácení kolejnice, vyznačení značek a vedení dokumentace._x000d_
2. V cenách nejsou obsaženy náklady na demontáž kolejnicových spojek.</t>
  </si>
  <si>
    <t>5910040110</t>
  </si>
  <si>
    <t>Umožnění volné dilatace kolejnice montáž upevňovadel bez odstranění kluzných podložek rozdělení pražců "c"</t>
  </si>
  <si>
    <t>1714951954</t>
  </si>
  <si>
    <t>Umožnění volné dilatace kolejnice montáž upevňovadel bez odstranění kluzných podložek rozdělení pražců "c". Poznámka: 1. V cenách jsou započteny náklady na uvolnění, demontáž a rovnoměrné prodloužení nebo zkrácení kolejnice, vyznačení značek a vedení dokumentace. 2. V cenách nejsou obsaženy náklady na demontáž kolejnicových spojek.</t>
  </si>
  <si>
    <t>5913075020</t>
  </si>
  <si>
    <t>Montáž betonové přejezdové konstrukce část vnitřní</t>
  </si>
  <si>
    <t>-560040846</t>
  </si>
  <si>
    <t>Montáž betonové přejezdové konstrukce část vnitřní. Poznámka: 1. V cenách jsou započteny náklady na montáž konstrukce. 2. V cenách nejsou obsaženy náklady na dodávku materiálu.</t>
  </si>
  <si>
    <t>Poznámka k souboru cen:_x000d_
1. V cenách jsou započteny náklady na montáž konstrukce._x000d_
2. V cenách nejsou obsaženy náklady na dodávku materiálu.</t>
  </si>
  <si>
    <t>-601596347</t>
  </si>
  <si>
    <t>-321466638</t>
  </si>
  <si>
    <t>1934608319</t>
  </si>
  <si>
    <t>5915005020</t>
  </si>
  <si>
    <t>Hloubení rýh nebo jam na železničním spodku II. třídy</t>
  </si>
  <si>
    <t>1494135693</t>
  </si>
  <si>
    <t>Hloubení rýh nebo jam na železničním spodku II. třídy. Poznámka: 1. V cenách jsou započteny náklady na hloubení a uložení výzisku na terén nebo naložení na dopravní prostředek a uložení na úložišti.</t>
  </si>
  <si>
    <t>Poznámka k souboru cen:_x000d_
1. V cenách jsou započteny náklady na hloubení a uložení výzisku na terén nebo naložení na dopravní prostředek a uložení na úložišti.</t>
  </si>
  <si>
    <t>2*9*0,8*0,6</t>
  </si>
  <si>
    <t>5914035520</t>
  </si>
  <si>
    <t>Zřízení otevřených odvodňovacích zařízení silničního žlabu štěrbinový</t>
  </si>
  <si>
    <t>-1728079348</t>
  </si>
  <si>
    <t xml:space="preserve">Zřízení otevřených odvodňovacích zařízení silničního žlabu štěrbinový. Poznámka: 1. V cenách jsou započteny náklady na zřízení podkladní vrstvy a uložení zařízení podle vzorového listu a rozprostření výzisku na terén nebo naložení na dopravní prostředek. </t>
  </si>
  <si>
    <t>Poznámka k souboru cen:_x000d_
1. V cenách jsou započteny náklady na zřízení podkladní vrstvy a uložení zařízení podle vzorového listu a rozprostření výzisku na terén nebo naložení na dopravní prostředek._x000d_
2. V cenách nejsou obsaženy náklady na provedení výkopku, ruční dočištění a dodávku materiálu.</t>
  </si>
  <si>
    <t>"Štěrbinový žlab vlevo a vpravo od koleje tvořených např. ze 2 kusů dl. 4m a 1 čistícího kusu dl. 1m"2*9</t>
  </si>
  <si>
    <t>5964127005</t>
  </si>
  <si>
    <t>Odvodňovací žlaby štěrbinové betonové masívní</t>
  </si>
  <si>
    <t>-32294402</t>
  </si>
  <si>
    <t>5964161000</t>
  </si>
  <si>
    <t>Beton lehce zhutnitelný C 12/15;X0 F5 2 080 2 517</t>
  </si>
  <si>
    <t>-98966657</t>
  </si>
  <si>
    <t>18*0,55*0,15</t>
  </si>
  <si>
    <t>-587343649</t>
  </si>
  <si>
    <t>Zřízení konstrukce vozovky asfaltobetonové s podkladní, ložní a obrusnou vrstvou tlouštky do 15 cm. Poznámka: 1. V cenách jsou započteny náklady na zřízení vozovky s živičným na podkladu ze stmelených vrstev a na manipulaci. 2. V cenách nejsou obsaženy ná</t>
  </si>
  <si>
    <t>-1645997241</t>
  </si>
  <si>
    <t>-2012074625</t>
  </si>
  <si>
    <t>65*0,15*2,2</t>
  </si>
  <si>
    <t>35</t>
  </si>
  <si>
    <t>2100726635</t>
  </si>
  <si>
    <t>36</t>
  </si>
  <si>
    <t>-1783706435</t>
  </si>
  <si>
    <t>2*9,6+4*9</t>
  </si>
  <si>
    <t>37</t>
  </si>
  <si>
    <t>5963155000</t>
  </si>
  <si>
    <t>Asfaltová páska tavitelná 25x10</t>
  </si>
  <si>
    <t>1952724330</t>
  </si>
  <si>
    <t>2*9</t>
  </si>
  <si>
    <t>38</t>
  </si>
  <si>
    <t>-999616709</t>
  </si>
  <si>
    <t>39</t>
  </si>
  <si>
    <t>5915015010</t>
  </si>
  <si>
    <t>Svahování zemního tělesa železničního spodku v náspu</t>
  </si>
  <si>
    <t>850457181</t>
  </si>
  <si>
    <t>Svahování zemního tělesa železničního spodku v náspu. Poznámka: 1. V cenách jsou započteny náklady na svahování železničního tělesa a uložení výzisku na terén nebo naložení na dopravní prostředek.</t>
  </si>
  <si>
    <t>Poznámka k souboru cen:_x000d_
1. V cenách jsou započteny náklady na svahování železničního tělesa a uložení výzisku na terén nebo naložení na dopravní prostředek.</t>
  </si>
  <si>
    <t>50*1,5</t>
  </si>
  <si>
    <t>40</t>
  </si>
  <si>
    <t>5907050120</t>
  </si>
  <si>
    <t>Dělení kolejnic kyslíkem tv. S49</t>
  </si>
  <si>
    <t>1029474668</t>
  </si>
  <si>
    <t>Dělení kolejnic kyslíkem tv. S49. Poznámka: 1. V cenách jsou započteny náklady na manipulaci podložení, označení a provedení řezu kolejnice.</t>
  </si>
  <si>
    <t>"Řezání vyzískaných kolejnic"10</t>
  </si>
  <si>
    <t>41</t>
  </si>
  <si>
    <t>-910704924</t>
  </si>
  <si>
    <t>"Vyzískaný ŠL"38,73</t>
  </si>
  <si>
    <t>"Vyzískaný AB"21,45</t>
  </si>
  <si>
    <t>"Vyzískaná zemina"8,64*2+75*0,1*2</t>
  </si>
  <si>
    <t>42</t>
  </si>
  <si>
    <t>-1200725024</t>
  </si>
  <si>
    <t>Doprava dodávek zhotovitele, dodávek objednatele nebo výzisku mechanizací přes 3,5 t sypanin do 20 km Poznámka: V cenách jsou započteny náklady přepravu materiálu ze skladů nebo skládek výrobce nebo dodavatele nebo z vlastních zásob objednatele na místo t</t>
  </si>
  <si>
    <t>"Vyzískané kolejnice"2*25*0,049</t>
  </si>
  <si>
    <t>"Vyzískané žlábkové kolejnice"2*9*0,049</t>
  </si>
  <si>
    <t>"Vyzískané dřevěné pražce"153*0,09</t>
  </si>
  <si>
    <t>"Beton"1,485*2,2</t>
  </si>
  <si>
    <t>43</t>
  </si>
  <si>
    <t>1908061789</t>
  </si>
  <si>
    <t>"Nový AB"21,45</t>
  </si>
  <si>
    <t>44</t>
  </si>
  <si>
    <t>9902100400</t>
  </si>
  <si>
    <t xml:space="preserve">Doprava dodávek zhotovitele, dodávek objednatele nebo výzisku mechanizací přes 3,5 t sypanin  do 40 km</t>
  </si>
  <si>
    <t>635689320</t>
  </si>
  <si>
    <t>Doprava dodávek zhotovitele, dodávek objednatele nebo výzisku mechanizací přes 3,5 t sypanin do 40 km Poznámka: V cenách jsou započteny náklady přepravu materiálu ze skladů nebo skládek výrobce nebo dodavatele nebo z vlastních zásob objednatele na místo t</t>
  </si>
  <si>
    <t>"Užité pražce SB 5"133*0,27</t>
  </si>
  <si>
    <t>"Nové štěrbinové vpusti"8,5</t>
  </si>
  <si>
    <t>45</t>
  </si>
  <si>
    <t>1406771381</t>
  </si>
  <si>
    <t>"Nové ŠL"222,299</t>
  </si>
  <si>
    <t>"Nové podložky pod kolejnice"153*2*0,00018</t>
  </si>
  <si>
    <t>46</t>
  </si>
  <si>
    <t>1781180127</t>
  </si>
  <si>
    <t>"Pražce SB8"20*0,27</t>
  </si>
  <si>
    <t>"Fe6"0,00009*532</t>
  </si>
  <si>
    <t>"Matice M24"0,00014*532</t>
  </si>
  <si>
    <t>"Šroub T5"0,00041*532</t>
  </si>
  <si>
    <t>"Vložka M"0,00005*532</t>
  </si>
  <si>
    <t>47</t>
  </si>
  <si>
    <t>906457547</t>
  </si>
  <si>
    <t>"Fe6"0,00009*532*100</t>
  </si>
  <si>
    <t>"Matice M24"0,00014*532*100</t>
  </si>
  <si>
    <t>"Šroub T5"0,00041*532*100</t>
  </si>
  <si>
    <t>"Vložka M"0,00005*532*100</t>
  </si>
  <si>
    <t>48</t>
  </si>
  <si>
    <t>9902201100</t>
  </si>
  <si>
    <t>Doprava dodávek zhotovitele, dodávek objednatele nebo výzisku mechanizací přes 3,5 t objemnějšího kusového materiálu do 300 km</t>
  </si>
  <si>
    <t>1074852161</t>
  </si>
  <si>
    <t>Doprava dodávek zhotovitele, dodávek objednatele nebo výzisku mechanizací přes 3,5 t objemnějšího kusového materiálu do 300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</si>
  <si>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"Nová přejezdová konstrukce"5,2</t>
  </si>
  <si>
    <t>49</t>
  </si>
  <si>
    <t>-974590835</t>
  </si>
  <si>
    <t>50</t>
  </si>
  <si>
    <t>-337721948</t>
  </si>
  <si>
    <t>51</t>
  </si>
  <si>
    <t>9903200100</t>
  </si>
  <si>
    <t>Přeprava mechanizace na místo prováděných prací o hmotnosti přes 12 t přes 50 do 100 km</t>
  </si>
  <si>
    <t>-795888191</t>
  </si>
  <si>
    <t>Přeprava mechanizace na místo prováděných prací o hmotnosti přes 12 t přes 50 do 100 km Poznámka: Ceny jsou určeny pro dopravu mechanizmů na místo prováděných prací po silnici i po kolejích.V ceně jsou započteny i náklady na zpáteční cestu dopravního prostředku. Měrnou jednotkou je kus přepravovaného stroje.</t>
  </si>
  <si>
    <t>"ASP"1</t>
  </si>
  <si>
    <t>"Štěrkový pluh"1</t>
  </si>
  <si>
    <t>SO 4.2 - VRN</t>
  </si>
  <si>
    <t>1230528494</t>
  </si>
  <si>
    <t>-1083799180</t>
  </si>
  <si>
    <t>SO 4.3 - Materiál dodávaný objednatelem - NEOCEŇOVAT</t>
  </si>
  <si>
    <t>"P2533"133</t>
  </si>
  <si>
    <t>396228053</t>
  </si>
  <si>
    <t>133*2</t>
  </si>
  <si>
    <t>1518075044</t>
  </si>
  <si>
    <t>SO 5 - Přejezdové panely Intermont</t>
  </si>
  <si>
    <t>1163919762</t>
  </si>
  <si>
    <t>Doprava dodávek zhotovitele, dodávek objednatele nebo výzisku mechanizací přes 3,5 t objemnějšího kusového materiálu do 150 km Poznámka: V cenách jsou započteny náklady přepravu materiálu ze skladů nebo skládek výrobce nebo dodavatele nebo z vlastních zás</t>
  </si>
  <si>
    <t>"Panely ŽPP 1 (pro svršek na kolejnicích tvaru S49)"8*1,555</t>
  </si>
  <si>
    <t>5963110010</t>
  </si>
  <si>
    <t>Přejezd Intermont panel 1285x3000x170 ŽPP 1</t>
  </si>
  <si>
    <t>-529550594</t>
  </si>
  <si>
    <t>"Panely ŽPP 1 (pro svršek na kolejnicích tvaru S49)"8</t>
  </si>
  <si>
    <t>SO 6 - Železniční přejezd P2435 km 539,170 – Děčín</t>
  </si>
  <si>
    <t>SO 6.1 - ZRN</t>
  </si>
  <si>
    <t>-1993073159</t>
  </si>
  <si>
    <t>14+9</t>
  </si>
  <si>
    <t>-1010981854</t>
  </si>
  <si>
    <t>55+20+31+14+11</t>
  </si>
  <si>
    <t>-116081690</t>
  </si>
  <si>
    <t>1977905328</t>
  </si>
  <si>
    <t>"Demontáž žlábkových kolejnic"12*6</t>
  </si>
  <si>
    <t>5905035120</t>
  </si>
  <si>
    <t>Výměna KL malou těžící mechanizací včetně lavičky lože zapuštěné</t>
  </si>
  <si>
    <t>-411557265</t>
  </si>
  <si>
    <t>Výměna KL malou těžící mechanizací včetně lavičky lože zapuštěné. Poznámka: 1. V cenách jsou započteny náklady na odtěžení KL s použitím minirypadla, rozprostření výzisku na terén nebo naložení na dopravní prostředek, přehození kameniva, úprava KL do prof</t>
  </si>
  <si>
    <t>"Mezi v.č. 267 a 271"63,9</t>
  </si>
  <si>
    <t>"Mezi v.č. 268 a 269"35,3</t>
  </si>
  <si>
    <t>"V.č. 268"15,7</t>
  </si>
  <si>
    <t>"V.č. 269"5,2</t>
  </si>
  <si>
    <t>"V.č. 270"20,7</t>
  </si>
  <si>
    <t>-317875801</t>
  </si>
  <si>
    <t>1154627706</t>
  </si>
  <si>
    <t>140,8*1,456</t>
  </si>
  <si>
    <t>5906015010</t>
  </si>
  <si>
    <t>Výměna pražce malou těžící mechanizací v KL otevřeném i zapuštěném pražec dřevěný příčný nevystrojený</t>
  </si>
  <si>
    <t>-630897423</t>
  </si>
  <si>
    <t>Výměna pražce malou těžící mechanizací v KL otevřeném i zapuštěném pražec dřevěný příčný nevystrojený. Poznámka: 1. V cenách jsou započteny náklady na výměnu pražce za použití malé těžicí mechanizace, demontáž upevňovadel, odstranění KL a části stezky, vy</t>
  </si>
  <si>
    <t>"Mezi v.č. 266 a 271"58</t>
  </si>
  <si>
    <t>"Mezi v.č. 268 a 269"32</t>
  </si>
  <si>
    <t>5906015030</t>
  </si>
  <si>
    <t>Výměna pražce malou těžící mechanizací v KL otevřeném i zapuštěném pražec dřevěný výhybkový délky do 3 m</t>
  </si>
  <si>
    <t>-130908893</t>
  </si>
  <si>
    <t>Výměna pražce malou těžící mechanizací v KL otevřeném i zapuštěném pražec dřevěný výhybkový délky do 3 m. Poznámka: 1. V cenách jsou započteny náklady na výměnu pražce za použití malé těžicí mechanizace, demontáž upevňovadel, odstranění KL a části stezky,</t>
  </si>
  <si>
    <t>"V.č. 268"16</t>
  </si>
  <si>
    <t>"V.č. 270"8</t>
  </si>
  <si>
    <t>5906015040</t>
  </si>
  <si>
    <t>Výměna pražce malou těžící mechanizací v KL otevřeném i zapuštěném pražec dřevěný výhybkový délky přes 3 do 4 m</t>
  </si>
  <si>
    <t>-231820070</t>
  </si>
  <si>
    <t xml:space="preserve">Výměna pražce malou těžící mechanizací v KL otevřeném i zapuštěném pražec dřevěný výhybkový délky přes 3 do 4 m. Poznámka: 1. V cenách jsou započteny náklady na výměnu pražce za použití malé těžicí mechanizace, demontáž upevňovadel, odstranění KL a části </t>
  </si>
  <si>
    <t>"V.č. 270"13</t>
  </si>
  <si>
    <t>5906015050</t>
  </si>
  <si>
    <t>Výměna pražce malou těžící mechanizací v KL otevřeném i zapuštěném pražec dřevěný výhybkový délky přes 4 do 5 m</t>
  </si>
  <si>
    <t>-69908550</t>
  </si>
  <si>
    <t xml:space="preserve">Výměna pražce malou těžící mechanizací v KL otevřeném i zapuštěném pražec dřevěný výhybkový délky přes 4 do 5 m. Poznámka: 1. V cenách jsou započteny náklady na výměnu pražce za použití malé těžicí mechanizace, demontáž upevňovadel, odstranění KL a části </t>
  </si>
  <si>
    <t>"V.č. 269"3</t>
  </si>
  <si>
    <t>5907015110</t>
  </si>
  <si>
    <t>Ojedinělá výměna kolejnic současně s výměnou pražců tv. S49 rozdělení "c"</t>
  </si>
  <si>
    <t>-735805963</t>
  </si>
  <si>
    <t>Ojedinělá výměna kolejnic současně s výměnou pražců tv. S49 rozdělení "c". Poznámka: 1. V cenách jsou započteny náklady na demontáž upevňovadel, výměnu kolejnic, dílů a součástí, úpravu dilatačních spár, pryžových podložek, montáž upevňovadel, zřízení neb</t>
  </si>
  <si>
    <t>"Ve v.č. 270 - 2x 12m S49, 2x 14m S49"2*12+2*14</t>
  </si>
  <si>
    <t>"Mezi v.č. 266 a 271"2*16</t>
  </si>
  <si>
    <t>"Žlábkové kolejnice a žlábky tvořené úhelníky"6*9</t>
  </si>
  <si>
    <t>5907010070</t>
  </si>
  <si>
    <t>Výměna LISŮ tv. S49 rozdělení "c"</t>
  </si>
  <si>
    <t>-622857498</t>
  </si>
  <si>
    <t xml:space="preserve">Výměna LISŮ tv. S49 rozdělení "c". Poznámka: 1. V cenách jsou započteny náklady na demontáž upevňovadel, výměnu LISU, montáž upevňovadel, případnou úpravu dilatačních spár, zřízení nebo demontáž prozatímních styků a ošetření součástí mazivem. 2. V cenách </t>
  </si>
  <si>
    <t>Poznámka k souboru cen:_x000d_
1. V cenách jsou započteny náklady na demontáž upevňovadel, výměnu LISU, montáž upevňovadel, případnou úpravu dilatačních spár, zřízení nebo demontáž prozatímních styků a ošetření součástí mazivem._x000d_
2. V cenách nejsou započteny náklady na dělení kolejnic, zřízení svaru, demontáž nebo montáž styků.</t>
  </si>
  <si>
    <t>"2x 3m LIS S49"2*3</t>
  </si>
  <si>
    <t>5908085010</t>
  </si>
  <si>
    <t>Ojedinělá montáž kolejiva (podkladnice, můstkové desky, spojky)</t>
  </si>
  <si>
    <t>-1612577344</t>
  </si>
  <si>
    <t>Ojedinělá montáž kolejiva (podkladnice, můstkové desky, spojky). Poznámka: 1. V cenách jsou započteny náklady na montáž a ošetření součástí mazivem.</t>
  </si>
  <si>
    <t>Poznámka k souboru cen:_x000d_
1. V cenách jsou započteny náklady na montáž a ošetření součástí mazivem.</t>
  </si>
  <si>
    <t>"Mezi v.č. 267 a 271"14*2</t>
  </si>
  <si>
    <t>5958140007</t>
  </si>
  <si>
    <t>Podkladnice žebrová tv. S4 dvojitá</t>
  </si>
  <si>
    <t>-59578152</t>
  </si>
  <si>
    <t>2*14</t>
  </si>
  <si>
    <t>5907055030</t>
  </si>
  <si>
    <t>Vrtání kolejnic otvor o průměru přes 23 mm</t>
  </si>
  <si>
    <t>-1869645356</t>
  </si>
  <si>
    <t>Vrtání kolejnic otvor o průměru přes 23 mm. Poznámka: 1. V cenách jsou započteny náklady na manipulaci podložení, označení a provedení vrtu ve stojině kolejnice.</t>
  </si>
  <si>
    <t>Poznámka k souboru cen:_x000d_
1. V cenách jsou započteny náklady na manipulaci podložení, označení a provedení vrtu ve stojině kolejnice.</t>
  </si>
  <si>
    <t>"Vrtání děr do úhelníků tvořící žlábky"28</t>
  </si>
  <si>
    <t>5908085020</t>
  </si>
  <si>
    <t>Ojedinělá montáž drobného kolejiva (svěrky, spony, šrouby, kroužky, vložky, podložky)</t>
  </si>
  <si>
    <t>132578990</t>
  </si>
  <si>
    <t>Ojedinělá montáž drobného kolejiva (svěrky, spony, šrouby, kroužky, vložky, podložky). Poznámka: 1. V cenách jsou započteny náklady na montáž a ošetření součástí mazivem.</t>
  </si>
  <si>
    <t>"Mezi v.č. 267 a 271"58*2*2</t>
  </si>
  <si>
    <t>"Mezi v.č. 268 a 269"32*2*2</t>
  </si>
  <si>
    <t>"V.č. 268"16*2*2</t>
  </si>
  <si>
    <t>"V.č. 269"3*8*2</t>
  </si>
  <si>
    <t>"V.č. 270"21*8*2</t>
  </si>
  <si>
    <t>5958158070</t>
  </si>
  <si>
    <t>Podložka polyetylenová pod podkladnici 380/160/2 (S4, R4)</t>
  </si>
  <si>
    <t>-1720917107</t>
  </si>
  <si>
    <t>58*2</t>
  </si>
  <si>
    <t>32*2</t>
  </si>
  <si>
    <t>5958173000</t>
  </si>
  <si>
    <t>Polyetylenové pásy v kotoučích</t>
  </si>
  <si>
    <t>679600506</t>
  </si>
  <si>
    <t>-1534693624</t>
  </si>
  <si>
    <t>10*4</t>
  </si>
  <si>
    <t>3*4</t>
  </si>
  <si>
    <t>21*4</t>
  </si>
  <si>
    <t>-2122686405</t>
  </si>
  <si>
    <t>18*4</t>
  </si>
  <si>
    <t>18*8</t>
  </si>
  <si>
    <t>5958131025</t>
  </si>
  <si>
    <t>Součásti upevňovací s antikorozní úpravou svěrka ŽS 4 úprava pro žlábek z kolejnic</t>
  </si>
  <si>
    <t>-1547583664</t>
  </si>
  <si>
    <t>16*2</t>
  </si>
  <si>
    <t>5958131040</t>
  </si>
  <si>
    <t>Součásti upevňovací s antikorozní úpravou šroub svěrkový RS 1 (M22x80)</t>
  </si>
  <si>
    <t>-1709237275</t>
  </si>
  <si>
    <t>322662390</t>
  </si>
  <si>
    <t>-1702678610</t>
  </si>
  <si>
    <t>"Pro vrtule"256</t>
  </si>
  <si>
    <t>"Pro žlábkové kolejnice"2*16</t>
  </si>
  <si>
    <t>5958131050</t>
  </si>
  <si>
    <t>Součásti upevňovací s antikorozní úpravou vrtule R1(145)</t>
  </si>
  <si>
    <t>-1400397547</t>
  </si>
  <si>
    <t>5958131055</t>
  </si>
  <si>
    <t>Součásti upevňovací s antikorozní úpravou vrtule R2 (160)</t>
  </si>
  <si>
    <t>1735356176</t>
  </si>
  <si>
    <t>-2145470601</t>
  </si>
  <si>
    <t>5958128010</t>
  </si>
  <si>
    <t>Komplety ŽS 4 (šroub RS 1, matice M 24, podložka Fe6, svěrka ŽS4)</t>
  </si>
  <si>
    <t>2110863328</t>
  </si>
  <si>
    <t>(58-18)*4</t>
  </si>
  <si>
    <t>32*4</t>
  </si>
  <si>
    <t>5958134075</t>
  </si>
  <si>
    <t>Součásti upevňovací vrtule R1(145)</t>
  </si>
  <si>
    <t>2132130923</t>
  </si>
  <si>
    <t>(58-18)*2</t>
  </si>
  <si>
    <t>5958134080</t>
  </si>
  <si>
    <t>Součásti upevňovací vrtule R2 (160)</t>
  </si>
  <si>
    <t>-529947887</t>
  </si>
  <si>
    <t>16*4</t>
  </si>
  <si>
    <t>3*8</t>
  </si>
  <si>
    <t>5909041010</t>
  </si>
  <si>
    <t>Úprava GPK výhybky směrové a výškové uspořádání pražce dřevěné nebo ocelové</t>
  </si>
  <si>
    <t>449507727</t>
  </si>
  <si>
    <t>Úprava GPK výhybky směrové a výškové uspořádání pražce dřevěné nebo ocelové. Poznámka: 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 2. V cenách nejsou obsaženy náklady doplnění a dodávku kameniva a snížení KL pod patou kolejnice.</t>
  </si>
  <si>
    <t>5909031010</t>
  </si>
  <si>
    <t>Úprava GPK koleje směrové a výškové uspořádání pražce dřevěné nebo ocelové</t>
  </si>
  <si>
    <t>-117222891</t>
  </si>
  <si>
    <t>Úprava GPK koleje směrové a výškové uspořádání pražce dřevěné nebo ocelové. Poznámka: 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 2. V cenách nejsou obsaženy náklady doplnění a dodávku kameniva a snížení KL pod patou kolejnice.</t>
  </si>
  <si>
    <t>-1637000370</t>
  </si>
  <si>
    <t>1091702259</t>
  </si>
  <si>
    <t>-1194656679</t>
  </si>
  <si>
    <t>-1073564233</t>
  </si>
  <si>
    <t>-967147861</t>
  </si>
  <si>
    <t>-1918446314</t>
  </si>
  <si>
    <t>1735629844</t>
  </si>
  <si>
    <t>(55+20+31+14+11)*0,15*2,2</t>
  </si>
  <si>
    <t>796544169</t>
  </si>
  <si>
    <t>330807378</t>
  </si>
  <si>
    <t>4*10</t>
  </si>
  <si>
    <t>413438952</t>
  </si>
  <si>
    <t>12+9</t>
  </si>
  <si>
    <t>-936866240</t>
  </si>
  <si>
    <t xml:space="preserve">Nátěr vodorovného dopravního značení souvislá čára šíře do 125 mm. Poznámka: 1. V cenách jsou započteny náklady na očištění povrchu, případně starého nátěru a nečistot a jeho obnovení barvou schváleného typu a odstínu včetně provedení popisu. 2. V cenách </t>
  </si>
  <si>
    <t>249210207</t>
  </si>
  <si>
    <t>"Řezání vyzískaných kolejnic"16</t>
  </si>
  <si>
    <t>-896493782</t>
  </si>
  <si>
    <t>"Nový AB"43,23</t>
  </si>
  <si>
    <t>"Nové + vyzískané kolejnice"2*(2*16+2*14+2*12+2*3)*0,049</t>
  </si>
  <si>
    <t>"Nové + vyzískané pražce"2*14,1</t>
  </si>
  <si>
    <t>-202477112</t>
  </si>
  <si>
    <t>"Nové ŠL"205,005</t>
  </si>
  <si>
    <t>695614149</t>
  </si>
  <si>
    <t>"Vyzískaný AB"43,23</t>
  </si>
  <si>
    <t>"Vyzískané ŠL"205,005</t>
  </si>
  <si>
    <t>"Nové podložky pod patu kolejnice"0,057</t>
  </si>
  <si>
    <t>"Nové podložky pod podkladnice"0,0212</t>
  </si>
  <si>
    <t>1313448716</t>
  </si>
  <si>
    <t>"Nová upevňovadla"1,3</t>
  </si>
  <si>
    <t>974556510</t>
  </si>
  <si>
    <t>"Nová upevňovadla"1,3*150</t>
  </si>
  <si>
    <t>-1645803141</t>
  </si>
  <si>
    <t>Přeprava mechanizace na místo prováděných prací o hmotnosti do 12 t přes 50 do 100 km Poznámka: Ceny jsou určeny pro dopravu mechanizmů na místo prováděných prací po silnici i po kolejích.V ceně jsou započteny i náklady na zpáteční cestu dopravního prostř</t>
  </si>
  <si>
    <t>52</t>
  </si>
  <si>
    <t>111290375</t>
  </si>
  <si>
    <t>Přeprava mechanizace na místo prováděných prací o hmotnosti přes 12 t přes 50 do 100 km Poznámka: Ceny jsou určeny pro dopravu mechanizmů na místo prováděných prací po silnici i po kolejích.V ceně jsou započteny i náklady na zpáteční cestu dopravního pros</t>
  </si>
  <si>
    <t>53</t>
  </si>
  <si>
    <t>1223458579</t>
  </si>
  <si>
    <t>Úroveň 3:</t>
  </si>
  <si>
    <t>SO 6.1.1 - Úhelníky pro žlábky přejezdu ve výhybce</t>
  </si>
  <si>
    <t>13011069</t>
  </si>
  <si>
    <t>úhelník ocelový rovnostranný jakost 11 375 120x120x8mm</t>
  </si>
  <si>
    <t>CS ÚRS 2020 01</t>
  </si>
  <si>
    <t>1072288305</t>
  </si>
  <si>
    <t>4*9*0,001856*8,6</t>
  </si>
  <si>
    <t>SO 6.2 - VRN</t>
  </si>
  <si>
    <t>-381342535</t>
  </si>
  <si>
    <t>-1877886366</t>
  </si>
  <si>
    <t>SO 6.3 - Materiál dodávaný objednatelem - NEOCEŇOVAT</t>
  </si>
  <si>
    <t>5956101000</t>
  </si>
  <si>
    <t>Pražec dřevěný příčný nevystrojený dub 2600x260x160 mm</t>
  </si>
  <si>
    <t>1951600470</t>
  </si>
  <si>
    <t>5956119020</t>
  </si>
  <si>
    <t>Pražec dřevěný výhybkový dub skupina 3 2600x260x160</t>
  </si>
  <si>
    <t>-29299953</t>
  </si>
  <si>
    <t>5956119025</t>
  </si>
  <si>
    <t>Pražec dřevěný výhybkový dub skupina 3 2700x260x160</t>
  </si>
  <si>
    <t>-1914829166</t>
  </si>
  <si>
    <t>5956119030</t>
  </si>
  <si>
    <t>Pražec dřevěný výhybkový dub skupina 3 2800x260x160</t>
  </si>
  <si>
    <t>1280457839</t>
  </si>
  <si>
    <t>5956119035</t>
  </si>
  <si>
    <t>Pražec dřevěný výhybkový dub skupina 3 2900x260x160</t>
  </si>
  <si>
    <t>1573600372</t>
  </si>
  <si>
    <t>5956119040</t>
  </si>
  <si>
    <t>Pražec dřevěný výhybkový dub skupina 3 3000x260x160</t>
  </si>
  <si>
    <t>-1215706757</t>
  </si>
  <si>
    <t>5956119045</t>
  </si>
  <si>
    <t>Pražec dřevěný výhybkový dub skupina 3 3100x260x160</t>
  </si>
  <si>
    <t>1174363762</t>
  </si>
  <si>
    <t>5956119050</t>
  </si>
  <si>
    <t>Pražec dřevěný výhybkový dub skupina 3 3200x260x160</t>
  </si>
  <si>
    <t>-544460382</t>
  </si>
  <si>
    <t>5956119055</t>
  </si>
  <si>
    <t>Pražec dřevěný výhybkový dub skupina 3 3300x260x160</t>
  </si>
  <si>
    <t>-753370377</t>
  </si>
  <si>
    <t>5956119060</t>
  </si>
  <si>
    <t>Pražec dřevěný výhybkový dub skupina 3 3400x260x160</t>
  </si>
  <si>
    <t>-250487745</t>
  </si>
  <si>
    <t>5956119065</t>
  </si>
  <si>
    <t>Pražec dřevěný výhybkový dub skupina 3 3500x260x160</t>
  </si>
  <si>
    <t>-99329048</t>
  </si>
  <si>
    <t>5956119070</t>
  </si>
  <si>
    <t>Pražec dřevěný výhybkový dub skupina 3 3600x260x160</t>
  </si>
  <si>
    <t>-675079536</t>
  </si>
  <si>
    <t>5956119100</t>
  </si>
  <si>
    <t>Pražec dřevěný výhybkový dub skupina 3 4200x260x160</t>
  </si>
  <si>
    <t>1625552882</t>
  </si>
  <si>
    <t>5956119105</t>
  </si>
  <si>
    <t>Pražec dřevěný výhybkový dub skupina 3 4300x260x160</t>
  </si>
  <si>
    <t>175896567</t>
  </si>
  <si>
    <t>5956119110</t>
  </si>
  <si>
    <t>Pražec dřevěný výhybkový dub skupina 3 4400x260x160</t>
  </si>
  <si>
    <t>186146680</t>
  </si>
  <si>
    <t>5957110030</t>
  </si>
  <si>
    <t>Kolejnice tv. 49 E 1, třídy R260</t>
  </si>
  <si>
    <t>-1022714574</t>
  </si>
  <si>
    <t>2*12</t>
  </si>
  <si>
    <t>2*16</t>
  </si>
  <si>
    <t>5957131000</t>
  </si>
  <si>
    <t>Lepený izolovaný styk tv. S49 délky 3,40 m</t>
  </si>
  <si>
    <t>-844852137</t>
  </si>
  <si>
    <t>SO 7 - Železniční přejezd P2951 km 394,477 – Vrutice</t>
  </si>
  <si>
    <t>SO 7.1 - ZRN</t>
  </si>
  <si>
    <t>5913060020</t>
  </si>
  <si>
    <t>Demontáž dílů betonové přejezdové konstrukce vnitřního panelu</t>
  </si>
  <si>
    <t>1946062592</t>
  </si>
  <si>
    <t>Demontáž dílů betonové přejezdové konstrukce vnitřního panelu. Poznámka: 1. V cenách jsou započteny náklady na demontáž konstrukce a naložení na dopravní prostředek.</t>
  </si>
  <si>
    <t>1811767753</t>
  </si>
  <si>
    <t>Výměna KL malou těžící mechanizací včetně lavičky lože otevřené. Poznámka: 1. V cenách jsou započteny náklady na odtěžení KL s použitím minirypadla, rozprostření výzisku na terén nebo naložení na dopravní prostředek, přehození kameniva, úprava KL do profi</t>
  </si>
  <si>
    <t>2*11*1,925</t>
  </si>
  <si>
    <t>484948441</t>
  </si>
  <si>
    <t>"Pro výměnu KL"42,35</t>
  </si>
  <si>
    <t>"6 vozů Sa"6*33</t>
  </si>
  <si>
    <t>644846596</t>
  </si>
  <si>
    <t>"Pro výměnu KL"42,35*1,456</t>
  </si>
  <si>
    <t>"6 vozů Sa"6*33*1,138</t>
  </si>
  <si>
    <t>5908050007</t>
  </si>
  <si>
    <t>Výměna upevnění podkladnicového komplety</t>
  </si>
  <si>
    <t>-1328251007</t>
  </si>
  <si>
    <t>Výměna upevnění podkladnicového komplety. Poznámka: 1. V cenách jsou započteny náklady na demontáž, výměnu a montáž, ošetření součástí mazivem a naložení výzisku na dopravní prostředek. 2. V cenách nejsou obsaženy náklady na vrtání pražce a dodávku materi</t>
  </si>
  <si>
    <t>36*4</t>
  </si>
  <si>
    <t>-14961633</t>
  </si>
  <si>
    <t>-2138346162</t>
  </si>
  <si>
    <t>-1520167686</t>
  </si>
  <si>
    <t>2*6</t>
  </si>
  <si>
    <t>1511983296</t>
  </si>
  <si>
    <t>2007628231</t>
  </si>
  <si>
    <t>263952351</t>
  </si>
  <si>
    <t>20+15,5+20</t>
  </si>
  <si>
    <t>-712377668</t>
  </si>
  <si>
    <t>-1349528363</t>
  </si>
  <si>
    <t>55,5*0,2*2,2</t>
  </si>
  <si>
    <t>1172655458</t>
  </si>
  <si>
    <t>-467363110</t>
  </si>
  <si>
    <t>4*6</t>
  </si>
  <si>
    <t>-1553913255</t>
  </si>
  <si>
    <t>2*13</t>
  </si>
  <si>
    <t>556373832</t>
  </si>
  <si>
    <t>"Nový AB"24,42</t>
  </si>
  <si>
    <t>"Vyzískaný ŠL"61,662</t>
  </si>
  <si>
    <t>"Vyzískaná konstrukce přejezdu"4*1,6</t>
  </si>
  <si>
    <t>602625273</t>
  </si>
  <si>
    <t>"Nové ŠL"289,986</t>
  </si>
  <si>
    <t>9902100800</t>
  </si>
  <si>
    <t xml:space="preserve">Doprava dodávek zhotovitele, dodávek objednatele nebo výzisku mechanizací přes 3,5 t sypanin  do 150 km</t>
  </si>
  <si>
    <t>-1752859913</t>
  </si>
  <si>
    <t xml:space="preserve">Doprava dodávek zhotovitele, dodávek objednatele nebo výzisku mechanizací přes 3,5 t sypanin do 150 km Poznámka: V cenách jsou započteny náklady přepravu materiálu ze skladů nebo skládek výrobce nebo dodavatele nebo z vlastních zásob objednatele na místo </t>
  </si>
  <si>
    <t>"Nová konstrukce přejezdu"4*1,56</t>
  </si>
  <si>
    <t>1932805722</t>
  </si>
  <si>
    <t>"Drobný materiál"0,16</t>
  </si>
  <si>
    <t>2127218459</t>
  </si>
  <si>
    <t>"Drobný materiál"0,16*150</t>
  </si>
  <si>
    <t>-2023187956</t>
  </si>
  <si>
    <t>-1489805633</t>
  </si>
  <si>
    <t>-421611721</t>
  </si>
  <si>
    <t>SO 7.2 - VRN</t>
  </si>
  <si>
    <t>2004956054</t>
  </si>
  <si>
    <t>-7993273</t>
  </si>
  <si>
    <t>SO 8 - Železniční přejezd P2999 km 1,115 – Mělník</t>
  </si>
  <si>
    <t>SO 8.1 - ZRN</t>
  </si>
  <si>
    <t>1312366122</t>
  </si>
  <si>
    <t>20+20</t>
  </si>
  <si>
    <t>1516585471</t>
  </si>
  <si>
    <t>90+35+60</t>
  </si>
  <si>
    <t>-159556072</t>
  </si>
  <si>
    <t>-891640849</t>
  </si>
  <si>
    <t>"Demontáž žlábkové kolejnice"2*40</t>
  </si>
  <si>
    <t>500266007</t>
  </si>
  <si>
    <t>28*1,9</t>
  </si>
  <si>
    <t>641974132</t>
  </si>
  <si>
    <t>"Pro výměnu KL"53,2</t>
  </si>
  <si>
    <t>"Pro ASP"3*33</t>
  </si>
  <si>
    <t>198825660</t>
  </si>
  <si>
    <t>"Pro výměnu KL"53,2*1,511</t>
  </si>
  <si>
    <t>"Pro ASP"3*33*1,322</t>
  </si>
  <si>
    <t>1646266003</t>
  </si>
  <si>
    <t>Ojedinělá výměna kolejnic současně s výměnou pražců tv. S49 rozdělení "c". Poznámka: 1. V cenách jsou započteny náklady na demontáž upevňovadel, výměnu kolejnic, dílů a součástí, úpravu dilatačních spár, pryžových podložek, montáž upevňovadel, zřízení nebo demontáž prozatímních styků a ošetření součástí mazivem. 2. V cenách nejsou započteny náklady na dělení kolejnic, zřízení svaru, demontáž nebo montáž styků.</t>
  </si>
  <si>
    <t>5906015120</t>
  </si>
  <si>
    <t>Výměna pražce malou těžící mechanizací v KL otevřeném i zapuštěném pražec betonový příčný vystrojený</t>
  </si>
  <si>
    <t>-1482626940</t>
  </si>
  <si>
    <t>Výměna pražce malou těžící mechanizací v KL otevřeném i zapuštěném pražec betonový příčný vystrojený. Poznámka: 1. V cenách jsou započteny náklady na výměnu pražce za použití malé těžicí mechanizace, demontáž upevňovadel, odstranění KL a části stezky, vysunutí a výměna pražce, montáž upevňovadel, přehození kameniva, podbití pražce, úprava KL a části stezky, případné snížení KL pod patou kolejnice. ošetření součástí mazivem a naložení výzisku na dopravní prostředek. U nevystrojených a výhybkových pražců dřevěných vrtání otvorů pro vrtule. 2. V cenách nejsou obsaženy náklady na dodávku materiálu, dopravu výzisku na skládku a skládkovné.</t>
  </si>
  <si>
    <t>1499613000</t>
  </si>
  <si>
    <t>Výměna upevnění podkladnicového komplety. Poznámka: 1. V cenách jsou započteny náklady na demontáž, výměnu a montáž, ošetření součástí mazivem a naložení výzisku na dopravní prostředek. 2. V cenách nejsou obsaženy náklady na vrtání pražce a dodávku materiálu.</t>
  </si>
  <si>
    <t>40*6</t>
  </si>
  <si>
    <t>-1571187570</t>
  </si>
  <si>
    <t>40*4</t>
  </si>
  <si>
    <t>-589777792</t>
  </si>
  <si>
    <t>40*2</t>
  </si>
  <si>
    <t>-645254079</t>
  </si>
  <si>
    <t>-1389188892</t>
  </si>
  <si>
    <t>2076280475</t>
  </si>
  <si>
    <t>955605949</t>
  </si>
  <si>
    <t>-1780048624</t>
  </si>
  <si>
    <t>-1535113359</t>
  </si>
  <si>
    <t>753046574</t>
  </si>
  <si>
    <t>5956140045_R001</t>
  </si>
  <si>
    <t>Přejezdový pražec VPS PP 13</t>
  </si>
  <si>
    <t>1216525699</t>
  </si>
  <si>
    <t>Betonový přejezdový pražec VPS vystrojený svařovanou dvojitou podkladnicí upevnění tuhé ŽS4.</t>
  </si>
  <si>
    <t>1394186792</t>
  </si>
  <si>
    <t>-539554951</t>
  </si>
  <si>
    <t>1625564712</t>
  </si>
  <si>
    <t>-2020485042</t>
  </si>
  <si>
    <t>185*0,15*2,2</t>
  </si>
  <si>
    <t>"Oprava výtluků"22,145</t>
  </si>
  <si>
    <t>-1320451575</t>
  </si>
  <si>
    <t>464740046</t>
  </si>
  <si>
    <t>2*26</t>
  </si>
  <si>
    <t>-1496382357</t>
  </si>
  <si>
    <t>2*20</t>
  </si>
  <si>
    <t>-1007170830</t>
  </si>
  <si>
    <t>220991465</t>
  </si>
  <si>
    <t>"Řezání vyzískaných kolejnic"14</t>
  </si>
  <si>
    <t>1204943735</t>
  </si>
  <si>
    <t>"Vyzískaný AB"61,05</t>
  </si>
  <si>
    <t>"Vyzískané ŠL"80,385</t>
  </si>
  <si>
    <t>"Vyzískané pražce"3,6</t>
  </si>
  <si>
    <t>-1033431759</t>
  </si>
  <si>
    <t>"Nové + vyzískané kolejnice"2*75*0,049</t>
  </si>
  <si>
    <t>38689955</t>
  </si>
  <si>
    <t>"Nový AB"61,05+22,145</t>
  </si>
  <si>
    <t>"Nové ŠL"211,263</t>
  </si>
  <si>
    <t>9902101100</t>
  </si>
  <si>
    <t xml:space="preserve">Doprava dodávek zhotovitele, dodávek objednatele nebo výzisku mechanizací přes 3,5 t sypanin  do 300 km</t>
  </si>
  <si>
    <t>-472130274</t>
  </si>
  <si>
    <t>Doprava dodávek zhotovitele, dodávek objednatele nebo výzisku mechanizací přes 3,5 t sypanin do 300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</si>
  <si>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"Pražce VPS PP13"40*0,38</t>
  </si>
  <si>
    <t>-1805215568</t>
  </si>
  <si>
    <t>"Drobný materiál"0,3</t>
  </si>
  <si>
    <t>-653094105</t>
  </si>
  <si>
    <t>"Drobný materiál"0,3*150</t>
  </si>
  <si>
    <t>149840755</t>
  </si>
  <si>
    <t>-521784324</t>
  </si>
  <si>
    <t>-413487048</t>
  </si>
  <si>
    <t>"vyzískaný AB + ŠL"141,435</t>
  </si>
  <si>
    <t>SO 8.2 - VRN</t>
  </si>
  <si>
    <t>-347456895</t>
  </si>
  <si>
    <t>1849938329</t>
  </si>
  <si>
    <t>SO 8.3 - Materiál dodávaný objednatelem - NEOCEŇOVAT</t>
  </si>
  <si>
    <t>5957104025</t>
  </si>
  <si>
    <t>Kolejnicové pásy třídy R260 tv. 49 E1 délky 75 metrů</t>
  </si>
  <si>
    <t>-1067799679</t>
  </si>
  <si>
    <t>SO 9 - Železniční přejezd P3001 km 1,883 – Mělník</t>
  </si>
  <si>
    <t>SO 9.1 - ZRN</t>
  </si>
  <si>
    <t>-1779096349</t>
  </si>
  <si>
    <t>7+15</t>
  </si>
  <si>
    <t>-1088001888</t>
  </si>
  <si>
    <t>35+58</t>
  </si>
  <si>
    <t>1040644319</t>
  </si>
  <si>
    <t>898695798</t>
  </si>
  <si>
    <t>17*1,925</t>
  </si>
  <si>
    <t>2042575383</t>
  </si>
  <si>
    <t>"Výměna KL"32,725</t>
  </si>
  <si>
    <t>1283994952</t>
  </si>
  <si>
    <t>"Výměna KL"32,725*1,511</t>
  </si>
  <si>
    <t>2065594638</t>
  </si>
  <si>
    <t>915264578</t>
  </si>
  <si>
    <t>5908050045</t>
  </si>
  <si>
    <t>Výměna upevnění bezpokladnicového komplety</t>
  </si>
  <si>
    <t>-1583377801</t>
  </si>
  <si>
    <t>Výměna upevnění bezpokladnicového komplety. Poznámka: 1. V cenách jsou započteny náklady na demontáž, výměnu a montáž, ošetření součástí mazivem a naložení výzisku na dopravní prostředek. 2. V cenách nejsou obsaženy náklady na vrtání pražce a dodávku materiálu.</t>
  </si>
  <si>
    <t>28*2</t>
  </si>
  <si>
    <t>5958125000</t>
  </si>
  <si>
    <t>Komplety s antikorozní úpravou Skl 14 (svěrka Skl14, vrtule R1, podložka Uls7)</t>
  </si>
  <si>
    <t>-1490080930</t>
  </si>
  <si>
    <t>28*4</t>
  </si>
  <si>
    <t>-17064046</t>
  </si>
  <si>
    <t>1620238748</t>
  </si>
  <si>
    <t>169200388</t>
  </si>
  <si>
    <t>108667263</t>
  </si>
  <si>
    <t>-1481849925</t>
  </si>
  <si>
    <t>2043352254</t>
  </si>
  <si>
    <t>-647597146</t>
  </si>
  <si>
    <t>1258551444</t>
  </si>
  <si>
    <t>1156888138</t>
  </si>
  <si>
    <t>40+68</t>
  </si>
  <si>
    <t>-1688861269</t>
  </si>
  <si>
    <t>1656148421</t>
  </si>
  <si>
    <t>108*0,15*2,2</t>
  </si>
  <si>
    <t>583787639</t>
  </si>
  <si>
    <t>1931222011</t>
  </si>
  <si>
    <t>13,2*2</t>
  </si>
  <si>
    <t>1392819138</t>
  </si>
  <si>
    <t>1337967537</t>
  </si>
  <si>
    <t>-1135164091</t>
  </si>
  <si>
    <t>"Řezání kolejnic"14</t>
  </si>
  <si>
    <t>259846842</t>
  </si>
  <si>
    <t>"Vyzískaný AB"93*0,15*2,2</t>
  </si>
  <si>
    <t>"Vyzískané ŠL"49,447</t>
  </si>
  <si>
    <t>"Vyzískané pražce"5</t>
  </si>
  <si>
    <t>"Vyzískaná konstrukce"2,6</t>
  </si>
  <si>
    <t>-591291229</t>
  </si>
  <si>
    <t>-1585124391</t>
  </si>
  <si>
    <t>"Nový AB"35,65</t>
  </si>
  <si>
    <t>"Nový ŠL"180,325</t>
  </si>
  <si>
    <t>957882639</t>
  </si>
  <si>
    <t>"Nové pražce"28*0,327</t>
  </si>
  <si>
    <t>9902101000</t>
  </si>
  <si>
    <t xml:space="preserve">Doprava dodávek zhotovitele, dodávek objednatele nebo výzisku mechanizací přes 3,5 t sypanin  do 250 km</t>
  </si>
  <si>
    <t>-540144027</t>
  </si>
  <si>
    <t xml:space="preserve">Doprava dodávek zhotovitele, dodávek objednatele nebo výzisku mechanizací přes 3,5 t sypanin do 250 km Poznámka: V cenách jsou započteny náklady přepravu materiálu ze skladů nebo skládek výrobce nebo dodavatele nebo z vlastních zásob objednatele na místo </t>
  </si>
  <si>
    <t>"Nová konstrukce přejezdu"7</t>
  </si>
  <si>
    <t>790169947</t>
  </si>
  <si>
    <t>289233219</t>
  </si>
  <si>
    <t>-1652270756</t>
  </si>
  <si>
    <t>SO 9.2 - VRN</t>
  </si>
  <si>
    <t>-918300461</t>
  </si>
  <si>
    <t>-883642937</t>
  </si>
  <si>
    <t>SO 9.3 - Materiál dodávaný objednatelem - NEOCEŇOVAT</t>
  </si>
  <si>
    <t>75059179</t>
  </si>
  <si>
    <t>5956140030</t>
  </si>
  <si>
    <t>Pražec betonový příčný vystrojený včetně kompletů tv. B 91S/2 (S)</t>
  </si>
  <si>
    <t>-165673463</t>
  </si>
  <si>
    <t>SO 10 - Železniční přejezd P2962 km 406,242 – Litoměřice</t>
  </si>
  <si>
    <t>SO 10.1 - ZRN</t>
  </si>
  <si>
    <t>999958101</t>
  </si>
  <si>
    <t>6+5</t>
  </si>
  <si>
    <t>-1679804407</t>
  </si>
  <si>
    <t>17,5+6+15+6+17,5</t>
  </si>
  <si>
    <t>5907050010</t>
  </si>
  <si>
    <t>Dělení kolejnic řezáním nebo rozbroušením tv. UIC60 nebo R65</t>
  </si>
  <si>
    <t>-241279410</t>
  </si>
  <si>
    <t>Dělení kolejnic řezáním nebo rozbroušením tv. UIC60 nebo R65. Poznámka: 1. V cenách jsou započteny náklady na manipulaci podložení, označení a provedení řezu kolejnice.</t>
  </si>
  <si>
    <t>328711624</t>
  </si>
  <si>
    <t>"Demontáž žlábkových kolejnic"11*2*2</t>
  </si>
  <si>
    <t>1210316174</t>
  </si>
  <si>
    <t>18*1,925</t>
  </si>
  <si>
    <t>-1119200450</t>
  </si>
  <si>
    <t>"Výměna ŠL"34,65</t>
  </si>
  <si>
    <t>"Pro ASP"6*33</t>
  </si>
  <si>
    <t>-1226243164</t>
  </si>
  <si>
    <t>"Výměna ŠL"34,65*1,456</t>
  </si>
  <si>
    <t>"Pro ASP"6*33*1,138</t>
  </si>
  <si>
    <t>5906015020</t>
  </si>
  <si>
    <t>Výměna pražce malou těžící mechanizací v KL otevřeném i zapuštěném pražec dřevěný příčný vystrojený</t>
  </si>
  <si>
    <t>-288101732</t>
  </si>
  <si>
    <t>Výměna pražce malou těžící mechanizací v KL otevřeném i zapuštěném pražec dřevěný příčný vystrojený. Poznámka: 1. V cenách jsou započteny náklady na výměnu pražce za použití malé těžicí mechanizace, demontáž upevňovadel, odstranění KL a části stezky, vysu</t>
  </si>
  <si>
    <t>5907015085</t>
  </si>
  <si>
    <t>Ojedinělá výměna kolejnic současně s výměnou pražců tv. UIC60 rozdělení "u"</t>
  </si>
  <si>
    <t>-2126003209</t>
  </si>
  <si>
    <t>Ojedinělá výměna kolejnic současně s výměnou pražců tv. UIC60 rozdělení "u". Poznámka: 1. V cenách jsou započteny náklady na demontáž upevňovadel, výměnu kolejnic, dílů a součástí, úpravu dilatačních spár, pryžových podložek, montáž upevňovadel, zřízení n</t>
  </si>
  <si>
    <t>4*25</t>
  </si>
  <si>
    <t>1732585840</t>
  </si>
  <si>
    <t>1997104106</t>
  </si>
  <si>
    <t>2125106393</t>
  </si>
  <si>
    <t>5910020010</t>
  </si>
  <si>
    <t>Svařování kolejnic termitem plný předehřev standardní spára svar sériový tv. UIC60</t>
  </si>
  <si>
    <t>-164071938</t>
  </si>
  <si>
    <t>Svařování kolejnic termitem plný předehřev standardní spára svar sériový tv. UIC60.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</si>
  <si>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1760186759</t>
  </si>
  <si>
    <t>1506948076</t>
  </si>
  <si>
    <t>50495870</t>
  </si>
  <si>
    <t>-271647185</t>
  </si>
  <si>
    <t>4*7,2*0,5*0,6</t>
  </si>
  <si>
    <t>"Odvodnění"0,6*1,5*100</t>
  </si>
  <si>
    <t>5914055010</t>
  </si>
  <si>
    <t>Zřízení krytých odvodňovacích zařízení potrubí trativodu</t>
  </si>
  <si>
    <t>-332875128</t>
  </si>
  <si>
    <t>Zřízení krytých odvodňovacích zařízení potrubí trativodu. Poznámka: 1. V cenách jsou započteny náklady na zřízení podkladní vrstvy, uložení, obsypání a zásyp zařízení podle vzorového listu a rozprostření výzisku na terén nebo naložení na dopravní prostředek. 2. V cenách nejsou obsaženy náklady na provedení výkopku, ruční dočištění a dodávku materiálu.</t>
  </si>
  <si>
    <t>Poznámka k souboru cen:_x000d_
1. V cenách jsou započteny náklady na zřízení podkladní vrstvy, uložení, obsypání a zásyp zařízení podle vzorového listu a rozprostření výzisku na terén nebo naložení na dopravní prostředek._x000d_
2. V cenách nejsou obsaženy náklady na provedení výkopku, ruční dočištění a dodávku materiálu.</t>
  </si>
  <si>
    <t>5914055020</t>
  </si>
  <si>
    <t>Zřízení krytých odvodňovacích zařízení šachty trativodu</t>
  </si>
  <si>
    <t>1094033135</t>
  </si>
  <si>
    <t>Zřízení krytých odvodňovacích zařízení šachty trativodu. Poznámka: 1. V cenách jsou započteny náklady na zřízení podkladní vrstvy, uložení, obsypání a zásyp zařízení podle vzorového listu a rozprostření výzisku na terén nebo naložení na dopravní prostřede</t>
  </si>
  <si>
    <t>3*2</t>
  </si>
  <si>
    <t>5915020010</t>
  </si>
  <si>
    <t>Povrchová úprava plochy železničního spodku</t>
  </si>
  <si>
    <t>-1208111640</t>
  </si>
  <si>
    <t>Povrchová úprava plochy železničního spodku. Poznámka: 1. V cenách jsou započteny náklady na urovnání a úpravu ploch nebo skládek výzisku kameniva a zeminy s jejich případnou rekultivací.</t>
  </si>
  <si>
    <t>Poznámka k souboru cen:_x000d_
1. V cenách jsou započteny náklady na urovnání a úpravu ploch nebo skládek výzisku kameniva a zeminy s jejich případnou rekultivací.</t>
  </si>
  <si>
    <t>0,6*100</t>
  </si>
  <si>
    <t>5964103135</t>
  </si>
  <si>
    <t>Drenážní plastové díly krytka šachty plastová D 400</t>
  </si>
  <si>
    <t>1659413019</t>
  </si>
  <si>
    <t>5964103130</t>
  </si>
  <si>
    <t>Drenážní plastové díly prodlužovací nástavec šachty D 400, délka 3 m</t>
  </si>
  <si>
    <t>204471026</t>
  </si>
  <si>
    <t>5964103120</t>
  </si>
  <si>
    <t xml:space="preserve">Drenážní plastové díly šachta průchozí DN 400/250  1 vtok/1 odtok DN 250 mm</t>
  </si>
  <si>
    <t>1798909700</t>
  </si>
  <si>
    <t>5964103015</t>
  </si>
  <si>
    <t>Drenážní plastové díly trubka celoperforovaná DN 250 mm</t>
  </si>
  <si>
    <t>-1268660333</t>
  </si>
  <si>
    <t>5913075030</t>
  </si>
  <si>
    <t>Montáž betonové přejezdové konstrukce část vnější a vnitřní včetně závěrných zídek</t>
  </si>
  <si>
    <t>630906544</t>
  </si>
  <si>
    <t>Montáž betonové přejezdové konstrukce část vnější a vnitřní včetně závěrných zídek. Poznámka: 1. V cenách jsou započteny náklady na montáž konstrukce. 2. V cenách nejsou obsaženy náklady na dodávku materiálu.</t>
  </si>
  <si>
    <t>5963104035</t>
  </si>
  <si>
    <t>Přejezd železobetonový kompletní sestava</t>
  </si>
  <si>
    <t>1598377367</t>
  </si>
  <si>
    <t>1315259868</t>
  </si>
  <si>
    <t>4*7,2*0,4*0,1</t>
  </si>
  <si>
    <t>0,4*0,1*100</t>
  </si>
  <si>
    <t>143771738</t>
  </si>
  <si>
    <t>12,5+6+12,5</t>
  </si>
  <si>
    <t>1820407614</t>
  </si>
  <si>
    <t>-1310139599</t>
  </si>
  <si>
    <t>31*0,2*2,2</t>
  </si>
  <si>
    <t>1365413338</t>
  </si>
  <si>
    <t>1338353050</t>
  </si>
  <si>
    <t>-1046472066</t>
  </si>
  <si>
    <t>5+6</t>
  </si>
  <si>
    <t>1545488692</t>
  </si>
  <si>
    <t>5907050110</t>
  </si>
  <si>
    <t>Dělení kolejnic kyslíkem tv. UIC60 nebo R65</t>
  </si>
  <si>
    <t>1795776501</t>
  </si>
  <si>
    <t>Dělení kolejnic kyslíkem tv. UIC60 nebo R65. Poznámka: 1. V cenách jsou započteny náklady na manipulaci podložení, označení a provedení řezu kolejnice.</t>
  </si>
  <si>
    <t>1507051944</t>
  </si>
  <si>
    <t>"Vyzískaný AB"62*0,2*2,2</t>
  </si>
  <si>
    <t>"Vyzískané ŠL"50,45</t>
  </si>
  <si>
    <t>"Beton"1,152*2</t>
  </si>
  <si>
    <t>"Nový AB"13,64</t>
  </si>
  <si>
    <t>"Zemina"91,64*1,9</t>
  </si>
  <si>
    <t>"Nové + vyzískané kolejnice"4*25*0,06</t>
  </si>
  <si>
    <t>"Nové + vyzískané pražce"28*0,32705</t>
  </si>
  <si>
    <t>12360673</t>
  </si>
  <si>
    <t>"Nové ŠL"275,774</t>
  </si>
  <si>
    <t>1384644420</t>
  </si>
  <si>
    <t>"Odvodnění"30,315</t>
  </si>
  <si>
    <t>-510471577</t>
  </si>
  <si>
    <t xml:space="preserve">Doprava dodávek zhotovitele, dodávek objednatele nebo výzisku mechanizací přes 3,5 t sypanin do 300 km Poznámka: V cenách jsou započteny náklady přepravu materiálu ze skladů nebo skládek výrobce nebo dodavatele nebo z vlastních zásob objednatele na místo </t>
  </si>
  <si>
    <t>"Nová konstrukce přejezdu"30,3</t>
  </si>
  <si>
    <t>-1865202926</t>
  </si>
  <si>
    <t>"Upevňovadla"0,2</t>
  </si>
  <si>
    <t>1026623431</t>
  </si>
  <si>
    <t>"Upevňovadla"0,2*150</t>
  </si>
  <si>
    <t>-1460552950</t>
  </si>
  <si>
    <t>-487673683</t>
  </si>
  <si>
    <t>-120702130</t>
  </si>
  <si>
    <t>"Vyzískaný AB"27,28</t>
  </si>
  <si>
    <t>"Zemina"8,64*1,9</t>
  </si>
  <si>
    <t>SO 10.2 - VRN</t>
  </si>
  <si>
    <t>1786784898</t>
  </si>
  <si>
    <t>-1885243621</t>
  </si>
  <si>
    <t>SO 12.3 - Materiál dodávaný objednatelem - NEOCEŇOVAT</t>
  </si>
  <si>
    <t>5956140025</t>
  </si>
  <si>
    <t>Pražec betonový příčný vystrojený včetně kompletů tv. B 91S/1 (UIC)</t>
  </si>
  <si>
    <t>-1403352827</t>
  </si>
  <si>
    <t>-2054346088</t>
  </si>
  <si>
    <t>N_AB_P</t>
  </si>
  <si>
    <t xml:space="preserve">Nový AB -  plocha</t>
  </si>
  <si>
    <t>37,8</t>
  </si>
  <si>
    <t>U_SB6_KS</t>
  </si>
  <si>
    <t>Užité SB - ks</t>
  </si>
  <si>
    <t>N_KL_O</t>
  </si>
  <si>
    <t>Nové KL - objem</t>
  </si>
  <si>
    <t>18,697</t>
  </si>
  <si>
    <t>SO 11 - Železniční přejezd P2579 km 6,190 – Děčín Březiny</t>
  </si>
  <si>
    <t>SO 11.1 - ZRN</t>
  </si>
  <si>
    <t>-1642158399</t>
  </si>
  <si>
    <t>-1902018876</t>
  </si>
  <si>
    <t>V_AB_P</t>
  </si>
  <si>
    <t>(3,5+3,5+1,1)*5,5</t>
  </si>
  <si>
    <t>5913025020</t>
  </si>
  <si>
    <t>Demontáž dílů přejezdu celopryžového v koleji vnitřní panel</t>
  </si>
  <si>
    <t>-391943886</t>
  </si>
  <si>
    <t>Demontáž dílů přejezdu celopryžového v koleji vnitřní panel. Poznámka: 1. V cenách jsou započteny náklady na demontáž a naložení dílů na dopravní prostředek.</t>
  </si>
  <si>
    <t>Poznámka k souboru cen:_x000d_
1. V cenách jsou započteny náklady na demontáž a naložení dílů na dopravní prostředek.</t>
  </si>
  <si>
    <t>V_PREKCE_KS</t>
  </si>
  <si>
    <t>-2099572020</t>
  </si>
  <si>
    <t>U_SB6_KS*0,611*1,7</t>
  </si>
  <si>
    <t>591898425</t>
  </si>
  <si>
    <t>21482099</t>
  </si>
  <si>
    <t>N_KL_H</t>
  </si>
  <si>
    <t>N_KL_O*1,456</t>
  </si>
  <si>
    <t>-141191713</t>
  </si>
  <si>
    <t>1950646936</t>
  </si>
  <si>
    <t>U_SB6_KS*2</t>
  </si>
  <si>
    <t>139543754</t>
  </si>
  <si>
    <t>-405805604</t>
  </si>
  <si>
    <t>U_SB6_KS*4</t>
  </si>
  <si>
    <t>-974410874</t>
  </si>
  <si>
    <t>"Vnitřní ŽB panely UNIS dodá TO Česká Kamenice"8,4</t>
  </si>
  <si>
    <t>1179399716</t>
  </si>
  <si>
    <t>(5,3+5,5)*3,5</t>
  </si>
  <si>
    <t>-2033882757</t>
  </si>
  <si>
    <t>1267827806</t>
  </si>
  <si>
    <t>N_AB_H</t>
  </si>
  <si>
    <t>N_AB_P*0,15*2,2</t>
  </si>
  <si>
    <t>-639491646</t>
  </si>
  <si>
    <t>-2092976356</t>
  </si>
  <si>
    <t>3,5*3</t>
  </si>
  <si>
    <t>768221452</t>
  </si>
  <si>
    <t>-422494680</t>
  </si>
  <si>
    <t>5914015120</t>
  </si>
  <si>
    <t>Čištění odvodňovacích zařízení ručně žlab štěrbinový</t>
  </si>
  <si>
    <t>-1178476240</t>
  </si>
  <si>
    <t>Čištění odvodňovacích zařízení ručně žlab štěrbinový. Poznámka: 1. V cenách jsou započteny náklady na vyčištění od nánosu a nečistot a rozprostření výzisku na terén nebo naložení na dopravní prostředek. 2. V cenách nejsou obsaženy náklady na dopravu a skládkovné.</t>
  </si>
  <si>
    <t>Poznámka k souboru cen:_x000d_
1. V cenách jsou započteny náklady na vyčištění od nánosu a nečistot a rozprostření výzisku na terén nebo naložení na dopravní prostředek._x000d_
2. V cenách nejsou obsaženy náklady na dopravu a skládkovné.</t>
  </si>
  <si>
    <t>-1472835990</t>
  </si>
  <si>
    <t>"Panely přejezdové konstrukce"V_PREKCE_KS*0,14</t>
  </si>
  <si>
    <t>"Vyzískané dřevěné pražce"18*0,1</t>
  </si>
  <si>
    <t>"Nečistoty ze štěrbinové vousti"0,3*1,9</t>
  </si>
  <si>
    <t>-344485790</t>
  </si>
  <si>
    <t>V_AB_H</t>
  </si>
  <si>
    <t>"Vyzískaný AB"V_AB_P*0,15*2,2</t>
  </si>
  <si>
    <t>"Vyzískané KL"V_KL_H</t>
  </si>
  <si>
    <t>-1038961247</t>
  </si>
  <si>
    <t>"Nové KL"N_KL_H</t>
  </si>
  <si>
    <t>-1990162326</t>
  </si>
  <si>
    <t>Doprava dodávek zhotovitele, dodávek objednatele nebo výzisku mechanizací přes 3,5 t sypanin do 60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</si>
  <si>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"Podložky pod patu kolejnice"U_SB6_KS*2*0,00018</t>
  </si>
  <si>
    <t>1988583723</t>
  </si>
  <si>
    <t>Doprava dodávek zhotovitele, dodávek objednatele nebo výzisku mechanizací přes 3,5 t sypanin do 350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</si>
  <si>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"Nová upevňovadla"U_SB6_KS*4*0,00123</t>
  </si>
  <si>
    <t>9902209100</t>
  </si>
  <si>
    <t>Doprava dodávek zhotovitele, dodávek objednatele nebo výzisku mechanizací přes 3,5 t objemnějšího kusového materiálu příplatek za každý další 1 km</t>
  </si>
  <si>
    <t>-168826121</t>
  </si>
  <si>
    <t>Doprava dodávek zhotovitele, dodávek objednatele nebo výzisku mechanizací přes 3,5 t objemnějšího kusového materiálu příplatek za každý další 1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</si>
  <si>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"Nová upevňovadla"(U_SB6_KS*4*0,00123)*150</t>
  </si>
  <si>
    <t>-1699586580</t>
  </si>
  <si>
    <t>"Vyzískaný AB"V_AB_H</t>
  </si>
  <si>
    <t>738682238</t>
  </si>
  <si>
    <t>SO 11.2 - VRN</t>
  </si>
  <si>
    <t>-662216293</t>
  </si>
  <si>
    <t>-1326279425</t>
  </si>
  <si>
    <t>SO 11.3 - Materiál dodávaný objednatelem - NEOCEŇOVAT</t>
  </si>
  <si>
    <t>5956213040</t>
  </si>
  <si>
    <t xml:space="preserve">Pražec betonový příčný vystrojený  užitý SB6</t>
  </si>
  <si>
    <t>-965594438</t>
  </si>
  <si>
    <t>984738427</t>
  </si>
  <si>
    <t>300614598</t>
  </si>
  <si>
    <t>Starý AB - plocha</t>
  </si>
  <si>
    <t>18,7</t>
  </si>
  <si>
    <t>N_PREKCE_KS</t>
  </si>
  <si>
    <t>Nová přejezdová konstrukce - ks</t>
  </si>
  <si>
    <t>N_KLIN_KS</t>
  </si>
  <si>
    <t>Náběhový klín - ks</t>
  </si>
  <si>
    <t>UL_PL</t>
  </si>
  <si>
    <t>Úložný plochy</t>
  </si>
  <si>
    <t>SO 12 - Železniční přejezd P2580 km 6,303 – Děčín Březiny</t>
  </si>
  <si>
    <t>SO 12.1 - ZRN</t>
  </si>
  <si>
    <t>-1360480877</t>
  </si>
  <si>
    <t>1465741206</t>
  </si>
  <si>
    <t>(4,5+4,5)*4</t>
  </si>
  <si>
    <t>-1221886268</t>
  </si>
  <si>
    <t>1829886266</t>
  </si>
  <si>
    <t>11*1,7</t>
  </si>
  <si>
    <t>1669366833</t>
  </si>
  <si>
    <t>-1684802104</t>
  </si>
  <si>
    <t>-1677593943</t>
  </si>
  <si>
    <t>(6/0,6*2)+4</t>
  </si>
  <si>
    <t>-843350478</t>
  </si>
  <si>
    <t>N_PODL_KS</t>
  </si>
  <si>
    <t>590206861</t>
  </si>
  <si>
    <t>UL_PL*2</t>
  </si>
  <si>
    <t>1951602871</t>
  </si>
  <si>
    <t>"Vnitřní panely dl. 3m"2</t>
  </si>
  <si>
    <t>310962885</t>
  </si>
  <si>
    <t>627706879</t>
  </si>
  <si>
    <t>-1634499853</t>
  </si>
  <si>
    <t>1108395164</t>
  </si>
  <si>
    <t>2134433955</t>
  </si>
  <si>
    <t>-402809340</t>
  </si>
  <si>
    <t>2067126004</t>
  </si>
  <si>
    <t>4+4</t>
  </si>
  <si>
    <t>-186879621</t>
  </si>
  <si>
    <t>-1802587339</t>
  </si>
  <si>
    <t>-296284515</t>
  </si>
  <si>
    <t>-2043570601</t>
  </si>
  <si>
    <t>"Nový AB"N_AB_H</t>
  </si>
  <si>
    <t>642209670</t>
  </si>
  <si>
    <t>"Vyzískaná konstrukce přejezdu"V_PREKCE_KS*0,8</t>
  </si>
  <si>
    <t>-771815977</t>
  </si>
  <si>
    <t>190352384</t>
  </si>
  <si>
    <t>"Podložky pod patu kolejnice"UL_PL*0,00018</t>
  </si>
  <si>
    <t>-559638872</t>
  </si>
  <si>
    <t>Doprava dodávek zhotovitele, dodávek objednatele nebo výzisku mechanizací přes 3,5 t sypanin do 150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</si>
  <si>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"Nová ŽB přejezdová konstrukce"N_PREKCE_KS*1,6</t>
  </si>
  <si>
    <t>-1423823829</t>
  </si>
  <si>
    <t>"Nová upevňovadla"UL_PL*2*0,00123</t>
  </si>
  <si>
    <t>-621097673</t>
  </si>
  <si>
    <t>"Nová upevňovadla"(UL_PL*2*0,00123)*150</t>
  </si>
  <si>
    <t>992785694</t>
  </si>
  <si>
    <t>-822499484</t>
  </si>
  <si>
    <t>SO 12.2 - VRN</t>
  </si>
  <si>
    <t>2134966174</t>
  </si>
  <si>
    <t>-80438036</t>
  </si>
  <si>
    <t>STER_DL</t>
  </si>
  <si>
    <t>Délka štěrbinové vpusti</t>
  </si>
  <si>
    <t>SO 13 - Odvodnění komunikace u žel. přejezdu P2610 km 25,604 – Č. Kamenice</t>
  </si>
  <si>
    <t>SO 13.1 - ZRN</t>
  </si>
  <si>
    <t>392784470</t>
  </si>
  <si>
    <t>-1654422873</t>
  </si>
  <si>
    <t>17+10</t>
  </si>
  <si>
    <t>5914030520</t>
  </si>
  <si>
    <t>Demontáž dílů otevřeného odvodnění silničního žlabu štěrbinového</t>
  </si>
  <si>
    <t>-430991378</t>
  </si>
  <si>
    <t>Demontáž dílů otevřeného odvodnění silničního žlabu štěrbinového. Poznámka: 1. V cenách jsou započteny náklady na demontáž dílů, zához, urovnání a úpravu terénu nebo naložení výzisku na dopravní prostředek. 2. V cenách nejsou obsaženy náklady na dopravu a skládkovné.</t>
  </si>
  <si>
    <t>Poznámka k souboru cen:_x000d_
1. V cenách jsou započteny náklady na demontáž dílů, zához, urovnání a úpravu terénu nebo naložení výzisku na dopravní prostředek._x000d_
2. V cenách nejsou obsaženy náklady na dopravu a skládkovné.</t>
  </si>
  <si>
    <t>-686154024</t>
  </si>
  <si>
    <t>STER_DL*0,4*0,6+0,5*0,9*0,8</t>
  </si>
  <si>
    <t>5914035550</t>
  </si>
  <si>
    <t>Zřízení otevřených odvodňovacích zařízení prahové vpusti prefabrikované díly</t>
  </si>
  <si>
    <t>-821470129</t>
  </si>
  <si>
    <t>Zřízení otevřených odvodňovacích zařízení prahové vpusti prefabrikované díly. Poznámka: 1. V cenách jsou započteny náklady na zřízení podkladní vrstvy a uložení zařízení podle vzorového listu a rozprostření výzisku na terén nebo naložení na dopravní prostředek. 2. V cenách nejsou obsaženy náklady na provedení výkopku, ruční dočištění a dodávku materiálu.</t>
  </si>
  <si>
    <t>5964123000</t>
  </si>
  <si>
    <t>Odvodňovací žlab s mříží</t>
  </si>
  <si>
    <t>-1788304003</t>
  </si>
  <si>
    <t>"Při délce prefabrikátu 1,5m"3</t>
  </si>
  <si>
    <t>579382198</t>
  </si>
  <si>
    <t>N_BET_O</t>
  </si>
  <si>
    <t>4,5*0,7*0,15</t>
  </si>
  <si>
    <t>5914025010</t>
  </si>
  <si>
    <t>Výměna dílů otevřeného odvodnění příkopové tvárnice</t>
  </si>
  <si>
    <t>899098281</t>
  </si>
  <si>
    <t>Výměna dílů otevřeného odvodnění příkopové tvárnice. Poznámka: 1. V cenách jsou započteny náklady na demontáž, výměnu, montáž dílů, včetně obsypání a zasypání zařízení propustným materiálem podle vzorového listu a rozprostření výzisku na terén nebo naložení na dopravní prostředek. 2. V cenách nejsou obsaženy náklady na provedení výkopku, ruční dočištění a dodávku materiálu.</t>
  </si>
  <si>
    <t>Poznámka k souboru cen:_x000d_
1. V cenách jsou započteny náklady na demontáž, výměnu, montáž dílů, včetně obsypání a zasypání zařízení propustným materiálem podle vzorového listu a rozprostření výzisku na terén nebo naložení na dopravní prostředek._x000d_
2. V cenách nejsou obsaženy náklady na provedení výkopku, ruční dočištění a dodávku materiálu.</t>
  </si>
  <si>
    <t>"Úprava napojení nového odvodňovacího žlabu na TZZ 4"1</t>
  </si>
  <si>
    <t>244454630</t>
  </si>
  <si>
    <t>807807059</t>
  </si>
  <si>
    <t>626326635</t>
  </si>
  <si>
    <t>-2131568830</t>
  </si>
  <si>
    <t>-1277065272</t>
  </si>
  <si>
    <t>3+2*4</t>
  </si>
  <si>
    <t>-1581083152</t>
  </si>
  <si>
    <t>1707188485</t>
  </si>
  <si>
    <t>10*2</t>
  </si>
  <si>
    <t>-2086924386</t>
  </si>
  <si>
    <t>1374273031</t>
  </si>
  <si>
    <t>"Beton"N_BET_O*2,2</t>
  </si>
  <si>
    <t>"Vyzískaný AB"V_AB_P*0,2*2,2</t>
  </si>
  <si>
    <t>"Nový AB"N_AB_P*0,2*2,2</t>
  </si>
  <si>
    <t>-231623982</t>
  </si>
  <si>
    <t>"Vyzískaná zemina"1,32*1,9+4*0,1*1,9</t>
  </si>
  <si>
    <t>"Vyzískaná štěrbinová vpusť"1,9</t>
  </si>
  <si>
    <t>9902100900</t>
  </si>
  <si>
    <t xml:space="preserve">Doprava dodávek zhotovitele, dodávek objednatele nebo výzisku mechanizací přes 3,5 t sypanin  do 200 km</t>
  </si>
  <si>
    <t>37611449</t>
  </si>
  <si>
    <t>Doprava dodávek zhotovitele, dodávek objednatele nebo výzisku mechanizací přes 3,5 t sypanin do 200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</si>
  <si>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"Nový odvodňovací žlab"3*0,9</t>
  </si>
  <si>
    <t>1434643591</t>
  </si>
  <si>
    <t>1292886016</t>
  </si>
  <si>
    <t>"Bagr"1</t>
  </si>
  <si>
    <t>SO 13.2 - VRN</t>
  </si>
  <si>
    <t>-1276398910</t>
  </si>
  <si>
    <t>SO 14 - Železniční přejezd P3562 km 19,912 – Mikulášovice</t>
  </si>
  <si>
    <t>SO 14.1 - ZRN</t>
  </si>
  <si>
    <t>998651338</t>
  </si>
  <si>
    <t>8+8</t>
  </si>
  <si>
    <t>34100614</t>
  </si>
  <si>
    <t>-16797863</t>
  </si>
  <si>
    <t>78093713</t>
  </si>
  <si>
    <t>"Pojížděné kolejnice"2*25</t>
  </si>
  <si>
    <t>"Žlábkové kolejnice"2*11</t>
  </si>
  <si>
    <t>5957101050</t>
  </si>
  <si>
    <t>Kolejnice třídy R260 tv. 49 E1 délky 25,000 m</t>
  </si>
  <si>
    <t>1103124139</t>
  </si>
  <si>
    <t>1779136140</t>
  </si>
  <si>
    <t>1048388800</t>
  </si>
  <si>
    <t>2146377276</t>
  </si>
  <si>
    <t>16*6</t>
  </si>
  <si>
    <t>-1792065962</t>
  </si>
  <si>
    <t>-1490277977</t>
  </si>
  <si>
    <t>-1054908012</t>
  </si>
  <si>
    <t>-249022753</t>
  </si>
  <si>
    <t>-866845234</t>
  </si>
  <si>
    <t>1681523956</t>
  </si>
  <si>
    <t>-1600823200</t>
  </si>
  <si>
    <t>11*1,92</t>
  </si>
  <si>
    <t>511457806</t>
  </si>
  <si>
    <t>"Po výměně KL"21,120</t>
  </si>
  <si>
    <t>1805644993</t>
  </si>
  <si>
    <t>"Po výměně KL"21,120*1,454</t>
  </si>
  <si>
    <t>"Pro ASP"3*33*1,454</t>
  </si>
  <si>
    <t>5910020130</t>
  </si>
  <si>
    <t>Svařování kolejnic termitem plný předehřev standardní spára svar jednotlivý tv. S49</t>
  </si>
  <si>
    <t>-514110612</t>
  </si>
  <si>
    <t>Svařování kolejnic termitem plný předehřev standardní spára svar jednotlivý tv. S49.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</si>
  <si>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1272040866</t>
  </si>
  <si>
    <t>-1167017292</t>
  </si>
  <si>
    <t>308450498</t>
  </si>
  <si>
    <t>-2093172524</t>
  </si>
  <si>
    <t>1382559601</t>
  </si>
  <si>
    <t>58898632</t>
  </si>
  <si>
    <t>60*0,15*2,2</t>
  </si>
  <si>
    <t>-903149669</t>
  </si>
  <si>
    <t>890441486</t>
  </si>
  <si>
    <t>4*8</t>
  </si>
  <si>
    <t>1793980899</t>
  </si>
  <si>
    <t>2*8</t>
  </si>
  <si>
    <t>747637871</t>
  </si>
  <si>
    <t>-2057624397</t>
  </si>
  <si>
    <t>"ŠL po výměně KL"21,120*1,454</t>
  </si>
  <si>
    <t>"ŠL pro ASP"3*33*1,454</t>
  </si>
  <si>
    <t>292906966</t>
  </si>
  <si>
    <t>"Vyzískaný AB"19,8</t>
  </si>
  <si>
    <t>"Vyzískaný KL"30,708</t>
  </si>
  <si>
    <t>"Nový AB"21,276</t>
  </si>
  <si>
    <t>1569678849</t>
  </si>
  <si>
    <t>"Nové kolejnice"2*25*0,049</t>
  </si>
  <si>
    <t>"Nové pražce"16*0,4</t>
  </si>
  <si>
    <t>-2017139370</t>
  </si>
  <si>
    <t>Doprava dodávek zhotovitele, dodávek objednatele nebo výzisku mechanizací přes 3,5 t sypanin příplatek za každý další 1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</si>
  <si>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"Nové kolejnice"2*25*0,049*200</t>
  </si>
  <si>
    <t>"Nové pražce"16*0,4*50</t>
  </si>
  <si>
    <t>481481184</t>
  </si>
  <si>
    <t>-21987084</t>
  </si>
  <si>
    <t>-190997974</t>
  </si>
  <si>
    <t>SO 14.2 - VRN</t>
  </si>
  <si>
    <t>-1176826283</t>
  </si>
  <si>
    <t>2080530031</t>
  </si>
  <si>
    <t xml:space="preserve">SO 15 - Železniční přejezd P3563 km 20,035 – Mikulášovice </t>
  </si>
  <si>
    <t>SO 15.1 - ZRN</t>
  </si>
  <si>
    <t>-211506101</t>
  </si>
  <si>
    <t>8+10</t>
  </si>
  <si>
    <t>-1192479036</t>
  </si>
  <si>
    <t>-969661477</t>
  </si>
  <si>
    <t>-2017006028</t>
  </si>
  <si>
    <t>1*25</t>
  </si>
  <si>
    <t>13502664</t>
  </si>
  <si>
    <t>1838889496</t>
  </si>
  <si>
    <t>11*1,632</t>
  </si>
  <si>
    <t>-606643162</t>
  </si>
  <si>
    <t>1072120871</t>
  </si>
  <si>
    <t>17,952*1,454</t>
  </si>
  <si>
    <t>5906030020</t>
  </si>
  <si>
    <t>Ojedinělá výměna pražce současně s výměnou nebo čištěním KL pražec dřevěný příčný vystrojený</t>
  </si>
  <si>
    <t>1922471576</t>
  </si>
  <si>
    <t>Ojedinělá výměna pražce současně s výměnou nebo čištěním KL pražec dřevěný příčný vystrojený. Poznámka: 1. V cenách jsou započteny náklady na demontáž upevňovadel, výměnu a podbití pražce, montáž upevňovadel a ošetření součástí mazivem. U nevystrojených a výhybkových pražců dřevěných vrtání otvorů pro vrtule. 2. V cenách nejsou obsaženy náklady na odstranění KL, rozrušení lavičky, úpravu KL do profilu, snížení KL pod patou kolejnice, doplnění kameniva, dodávku materiálu, dopravu výzisku na skládku a skládkovné.</t>
  </si>
  <si>
    <t>Poznámka k souboru cen:_x000d_
1. V cenách jsou započteny náklady na demontáž upevňovadel, výměnu a podbití pražce, montáž upevňovadel a ošetření součástí mazivem. U nevystrojených a výhybkových pražců dřevěných vrtání otvorů pro vrtule._x000d_
2. V cenách nejsou obsaženy náklady na odstranění KL, rozrušení lavičky, úpravu KL do profilu, snížení KL pod patou kolejnice, doplnění kameniva, dodávku materiálu, dopravu výzisku na skládku a skládkovné.</t>
  </si>
  <si>
    <t>-902571951</t>
  </si>
  <si>
    <t>828578333</t>
  </si>
  <si>
    <t>5908046010</t>
  </si>
  <si>
    <t>Výměna podkladnice dvojité čtyři vrtule pražce dřevěné</t>
  </si>
  <si>
    <t>-1024743307</t>
  </si>
  <si>
    <t>Výměna podkladnice dvojité čtyři vrtule pražce dřevěné. Poznámka: 1. V cenách jsou započteny náklady na demontáž, výměnu a montáž, ošetření součástí mazivem a naložení výzisku na dopravní prostředek. 2. V cenách nejsou obsaženy náklady na vrtání pražce a dodávku materiálu.</t>
  </si>
  <si>
    <t>1943784755</t>
  </si>
  <si>
    <t>-1075434243</t>
  </si>
  <si>
    <t>-1798906209</t>
  </si>
  <si>
    <t>1503997758</t>
  </si>
  <si>
    <t>75324589</t>
  </si>
  <si>
    <t>-865612985</t>
  </si>
  <si>
    <t>-1398428581</t>
  </si>
  <si>
    <t>1052557664</t>
  </si>
  <si>
    <t>16*2*0,6*0,16</t>
  </si>
  <si>
    <t>226544452</t>
  </si>
  <si>
    <t>1483512732</t>
  </si>
  <si>
    <t>-761899961</t>
  </si>
  <si>
    <t>224401551</t>
  </si>
  <si>
    <t>5914025550</t>
  </si>
  <si>
    <t>Výměna dílů otevřeného odvodnění prahové vpusti z prefabrikovaných dílů</t>
  </si>
  <si>
    <t>-1993339630</t>
  </si>
  <si>
    <t>Výměna dílů otevřeného odvodnění prahové vpusti z prefabrikovaných dílů. Poznámka: 1. V cenách jsou započteny náklady na demontáž, výměnu, montáž dílů, včetně obsypání a zasypání zařízení propustným materiálem podle vzorového listu a rozprostření výzisku na terén nebo naložení na dopravní prostředek. 2. V cenách nejsou obsaženy náklady na provedení výkopku, ruční dočištění a dodávku materiálu.</t>
  </si>
  <si>
    <t>1237875608</t>
  </si>
  <si>
    <t>1477650920</t>
  </si>
  <si>
    <t>741515840</t>
  </si>
  <si>
    <t>-1813162131</t>
  </si>
  <si>
    <t>96*0,15*2,2</t>
  </si>
  <si>
    <t>1955934253</t>
  </si>
  <si>
    <t>-1547375609</t>
  </si>
  <si>
    <t>4*9</t>
  </si>
  <si>
    <t>1935260251</t>
  </si>
  <si>
    <t>578184102</t>
  </si>
  <si>
    <t>2*11</t>
  </si>
  <si>
    <t>761523439</t>
  </si>
  <si>
    <t>"Vyzískané kolejnice"1*25*0,049</t>
  </si>
  <si>
    <t>"ŠL"17,952*1,454</t>
  </si>
  <si>
    <t>1805763695</t>
  </si>
  <si>
    <t>"Vyzískaný AB"31,68</t>
  </si>
  <si>
    <t>"Vyzískaný KL"17,952*1,454</t>
  </si>
  <si>
    <t>"Nový AB"31,68</t>
  </si>
  <si>
    <t>"Odvodňovací žlab"8*0,9</t>
  </si>
  <si>
    <t>-1963028912</t>
  </si>
  <si>
    <t>Doprava dodávek zhotovitele, dodávek objednatele nebo výzisku mechanizací přes 3,5 t sypanin do 250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</si>
  <si>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-1051287347</t>
  </si>
  <si>
    <t>"Nové kolejnice"1*25*0,049</t>
  </si>
  <si>
    <t>617873173</t>
  </si>
  <si>
    <t>"Nové kolejnice"1*25*0,049*200</t>
  </si>
  <si>
    <t>-1422339570</t>
  </si>
  <si>
    <t>-553796739</t>
  </si>
  <si>
    <t>"Vyzískaný AB"21,276</t>
  </si>
  <si>
    <t>SO 15.1.1 - Odvodnění pod pozemní komunikací</t>
  </si>
  <si>
    <t xml:space="preserve">    1 - Zemní práce</t>
  </si>
  <si>
    <t xml:space="preserve">    2 - Zakládání</t>
  </si>
  <si>
    <t xml:space="preserve">    4 - Vodorovné konstrukce</t>
  </si>
  <si>
    <t xml:space="preserve">    9 - Ostatní konstrukce a práce-bourání</t>
  </si>
  <si>
    <t xml:space="preserve">    998 - Přesun hmot</t>
  </si>
  <si>
    <t>Zemní práce</t>
  </si>
  <si>
    <t>132202511</t>
  </si>
  <si>
    <t>Hloubení rýh š do 600 mm pod kolejí ručně přes 2 m3 v hornině tř. 3</t>
  </si>
  <si>
    <t>CS ÚRS 2019 01</t>
  </si>
  <si>
    <t>-1731635840</t>
  </si>
  <si>
    <t>Hloubení rýh pod kolejí šířky do 600 mm ručně zapažených i nezapažených hloubky do 1,5 m objemu přes 2 m3 v hornině tř. 3</t>
  </si>
  <si>
    <t xml:space="preserve">Poznámka k souboru cen:_x000d_
1. V cenách jsou započteny i náklady na urovnání dna do předepsaného profilu a spádu, s přehozením výkopku na přilehlém terénu na vzdálenost do 3 m od podélné osy rýhy nebo s naložením na dopravní prostředek._x000d_
2. Ceny jsou určeny pro rýhy: šířky přes 200 do 300 mm a hloubky do 750 mm, šířky přes 300 do 400 mm a hloubky do 1 000 mm, šířky přes 400 do 500 mm a hloubky do 1 250 mm, šířky přes 500 do 600 mm a hloubky do 1 500 mm._x000d_
3. Ceny jsou určeny pro rýhy napříč nerozebranou kolejí a pod mostním provizoriem v pruhu šířky do 6 m po obou stranách od osy koleje._x000d_
4. V cenách jsou započteny i náklady na:_x000d_
a) odstranění kolejového lože v objemu nutném pro výkop rýhy pod nerozebranou kolejí, objem odstraňovaného kolejového lože se započítává do objemu hloubení rýh;_x000d_
b) uložení materiálu kolejového lože odděleně od výkopku._x000d_
5. V cenách nejsou započteny náklady na mostní provizoria._x000d_
6. Ztížení vykopávky v blízkosti podzemního vedení procházejícího rýhou nebo uloženého ve stěně výkopu se oceňuje cenou 130 00-1101 Ztížení hloubené vykopávky části A 01 tohoto katalogu._x000d_
7. Pažení se oceňuje příslušnými cenami souborů cen této části nebo části A 01 tohoto katalogu._x000d_
</t>
  </si>
  <si>
    <t>P</t>
  </si>
  <si>
    <t xml:space="preserve">Poznámka k položce:_x000d_
ručně vzhledem k přítomností inženýrských sítí (po vytyčení sítí lze části výkopů provést strojně). Vytyčení a zajištění inženýrských sítí při pracích je obsaženo v části rozpočtu ST Ústí n. L._x000d_
</t>
  </si>
  <si>
    <t>0,6*22*0,5</t>
  </si>
  <si>
    <t>132202519</t>
  </si>
  <si>
    <t>Příplatek za lepivost u hloubení rýh š do 600 mm pod kolejí ručně přes 2 m3 v hornině tř. 3</t>
  </si>
  <si>
    <t>-1936868246</t>
  </si>
  <si>
    <t>Hloubení rýh pod kolejí šířky do 600 mm ručně zapažených i nezapažených hloubky do 1,5 m objemu přes 2 m3 Příplatek k ceně za lepivost hornin tř. 3</t>
  </si>
  <si>
    <t>6,6/2</t>
  </si>
  <si>
    <t>162701105</t>
  </si>
  <si>
    <t>Vodorovné přemístění do 10000 m výkopku/sypaniny z horniny tř. 1 až 4</t>
  </si>
  <si>
    <t>-235839584</t>
  </si>
  <si>
    <t>Vodorovné přemístění výkopku nebo sypaniny po suchu na obvyklém dopravním prostředku, bez naložení výkopku, avšak se složením bez rozhrnutí z horniny tř. 1 až 4 na vzdálenost přes 9 000 do 10 000 m</t>
  </si>
  <si>
    <t xml:space="preserve">Poznámka k souboru cen:_x000d_
1. Ceny nelze použít, předepisuje-li projekt přemístit výkopek na místo nepřístupné obvyklým dopravním prostředkům; toto přemístění se oceňuje individuálně._x000d_
2. V cenách jsou započteny i náhrady za jízdu loženého vozidla v terénu ve výkopišti nebo na násypišti._x000d_
3. V cenách nejsou započteny náklady na rozhrnutí výkopku na násypišti; toto rozhrnutí se oceňuje cenami souboru cen 171 . 0- . . Uložení sypaniny do násypů a 171 20-1201 Uložení sypaniny na skládky._x000d_
4. Je-li na dopravní dráze pro vodorovné přemístění nějaká překážka, pro kterou je nutno překládat výkopek z jednoho obvyklého dopravního prostředku na jiný obvyklý dopravní prostředek, oceňuje se toto lomené vodorovné přemístění výkopku v každém úseku samostatně příslušnou cenou tohoto souboru cen a překládání výkopku cenami souboru cen 167 10-3 . Nakládání neulehlého výkopku z hromad s ohledem na ustanovení pozn. číslo 5._x000d_
5. Přemísťuje-li se výkopek z dočasných skládek vzdálených do 50 m, neoceňuje se nakládání výkopku, i když se provádí. Toto ustanovení neplatí, vylučuje-li projekt použití dozeru._x000d_
6. V cenách vodorovného přemístění sypaniny nejsou započteny náklady na dodávku materiálu, tyto se oceňují ve specifikaci._x000d_
</t>
  </si>
  <si>
    <t>6,6</t>
  </si>
  <si>
    <t>171201211</t>
  </si>
  <si>
    <t>Poplatek za uložení stavebního odpadu - zeminy a kameniva na skládce</t>
  </si>
  <si>
    <t>1165012268</t>
  </si>
  <si>
    <t>Poplatek za uložení stavebního odpadu na skládce (skládkovné) zeminy a kameniva zatříděného do Katalogu odpadů pod kódem 170 504</t>
  </si>
  <si>
    <t xml:space="preserve">Poznámka k souboru cen:_x000d_
1. Ceny uvedené v souboru cen lze po dohodě upravit podle místních podmínek._x000d_
</t>
  </si>
  <si>
    <t>6,6*2</t>
  </si>
  <si>
    <t>174111211</t>
  </si>
  <si>
    <t>Zásyp sypaninou se zhutněním do 3 m3 pro spodní stavbu železnic</t>
  </si>
  <si>
    <t>350879571</t>
  </si>
  <si>
    <t>Zásyp sypaninou pro spodní stavbu železnic objemu do 3 m3 se zhutněním</t>
  </si>
  <si>
    <t xml:space="preserve">Poznámka k souboru cen:_x000d_
1. Ceny jsou určeny pro pro jakoukoliv míru zhutnění._x000d_
2. Míru zhutnění předepisuje projekt._x000d_
</t>
  </si>
  <si>
    <t>Zásypání a zhutnění trouby:</t>
  </si>
  <si>
    <t>0,6*22*((0,5*0,6)-(3,14*0,357*0,357/4))</t>
  </si>
  <si>
    <t>583441690</t>
  </si>
  <si>
    <t>štěrkodrť frakce 0/32 OTP ČD</t>
  </si>
  <si>
    <t>-18034925</t>
  </si>
  <si>
    <t>Poznámka k položce:_x000d_
spotřeba 1,8 t/m3</t>
  </si>
  <si>
    <t>2,639*1,8</t>
  </si>
  <si>
    <t>181202305</t>
  </si>
  <si>
    <t>Úprava pláně na násypech se zhutněním</t>
  </si>
  <si>
    <t>-1199729189</t>
  </si>
  <si>
    <t>Úprava pláně na stavbách dálnic strojně na násypech se zhutněním</t>
  </si>
  <si>
    <t xml:space="preserve">Poznámka k souboru cen:_x000d_
1. Ceny se zhutněním jsou určeny pro všechny míry zhutnění._x000d_
2. Ceny 10-2301, 10-2302, 20-2301 a 20-2305 jsou určeny pro urovnání nově zřizovaných ploch vodorovných nebo ve sklonu do 1:5 pod zpevnění ploch jakéhokoliv druhu, pod humusování, drnování a dále předepíše-li projekt urovnání pláně z jiného důvodu._x000d_
3. Cena 10-2303 je určena pro vyplnění sypaninou prohlubní zářezů v horninách třídy II a III._x000d_
4. Ceny neplatí pro zhutnění podloží pod násypy; toto zhutnění se oceňuje cenou 215 90-1101 Zhutnění podloží pod násypy._x000d_
5. Ceny neplatí pro urovnání lavic (berem) šířky do 3 m přerušujících svahy, pro urovnání dna příkopů pro jakoukoliv jejich šířku; toto urovnání se oceňuje cenami souboru cen 182 . 0-11 Svahování trvalých svahů do projektovaných profilů A 01 tohoto katalogu._x000d_
6. Urovnání ploch ve sklonu přes 1:5 (svahování) se oceňuje cenou 182 20-1101 Svahování trvalých svahů do projektovaných profilů, části A 01 tohoto katalogu._x000d_
7. Vyplnění prohlubní v horninách třídy II a III betonem nebo stabilizací se oceňuje cenami části A 01 Zřízení konstrukcí katalogu 822-1 Komunikace pozemní a letiště._x000d_
</t>
  </si>
  <si>
    <t>Zakládání</t>
  </si>
  <si>
    <t>274311127</t>
  </si>
  <si>
    <t>Základové pasy, prahy, věnce a ostruhy z betonu prostého C 25/30</t>
  </si>
  <si>
    <t>1294597729</t>
  </si>
  <si>
    <t>Základové konstrukce z betonu prostého pasy, prahy, věnce a ostruhy ve výkopu nebo na hlavách pilot C 25/30</t>
  </si>
  <si>
    <t xml:space="preserve">Poznámka k souboru cen:_x000d_
1. V cenách jsou započteny i náklady na:_x000d_
a) kontrolu bednění před betonáží, vlastní betonáž zejména čerpadlem betonu, rozhrnutí a hutnění betonu požadované konzistence, uhlazení horního povrchu základu s případnou technologickou přestávkou nutnou pro vytvoření založení dříku opěry nebo pilíře,_x000d_
b) ošetření a ochranu čerstvě uloženého betonu._x000d_
2. V cenách nejsou započteny náklady na:_x000d_
a) zhutnění podkladní vrstvy nebo vyčištění základové spáry u plošného založení,_x000d_
b) zhotovení vrtací šablony pilot nebo odbourání hlav pilot u základu založeného na pilotách._x000d_
</t>
  </si>
  <si>
    <t>základy vyústění nového podélného odvodnění pod přejezdem vedle koleje vlevo pod silnicí na přejezdu:</t>
  </si>
  <si>
    <t>2*0,8*0,5*0,4</t>
  </si>
  <si>
    <t>274354111</t>
  </si>
  <si>
    <t>Bednění základových pasů - zřízení</t>
  </si>
  <si>
    <t>233345460</t>
  </si>
  <si>
    <t>Bednění základových konstrukcí pasů, prahů, věnců a ostruh zřízení</t>
  </si>
  <si>
    <t xml:space="preserve">Poznámka k souboru cen:_x000d_
1. V ceně -4111 jsou započteny i náklady na založení, sestavení a osazení systémového bednění mobilním jeřábem, nástřik bednění odformovacím postřikem, měsíční nájemné rámů inventárního bednění a spínacích prvků vztažené k ploše bednění, spotřebu výplní rámů bednění z překližek pro nepohledové bednění a distančních prvků._x000d_
2. Drobný spotřební materiál (např. hřebíky, vruty, materiál pro vyplnění kuželových otvorů v základu po spínacích tyčích bednění) je započten v režijních nákladech._x000d_
3. V ceně -4211 je započteno odbednění a očištění bednění._x000d_
4. V cenách nejsou obsaženy náklady na bednění vložky nebo výplně pracovních a dilatačních spár základu._x000d_
</t>
  </si>
  <si>
    <t>bednění základů vyústění nového podélného odvodnění pod přejezdem:</t>
  </si>
  <si>
    <t>2*0,8*0,5*2</t>
  </si>
  <si>
    <t>274354211</t>
  </si>
  <si>
    <t>Bednění základových pasů - odstranění</t>
  </si>
  <si>
    <t>410633444</t>
  </si>
  <si>
    <t>Bednění základových konstrukcí pasů, prahů, věnců a ostruh odstranění bednění</t>
  </si>
  <si>
    <t>Vodorovné konstrukce</t>
  </si>
  <si>
    <t>451572111</t>
  </si>
  <si>
    <t>Lože pod potrubí otevřený výkop z kameniva drobného těženého</t>
  </si>
  <si>
    <t>2094446236</t>
  </si>
  <si>
    <t>Lože pod potrubí, stoky a drobné objekty v otevřeném výkopu z kameniva drobného těženého 0 až 4 mm</t>
  </si>
  <si>
    <t xml:space="preserve">Poznámka k souboru cen:_x000d_
1. Ceny -1111 a -1192 lze použít i pro zřízení sběrných vrstev nad drenážními trubkami._x000d_
2. V cenách -5111 a -1192 jsou započteny i náklady na prohození výkopku získaného při zemních pracích._x000d_
</t>
  </si>
  <si>
    <t>tl. 0,05 m pod nové podélné odvodnění pod přejezdem:</t>
  </si>
  <si>
    <t>(22-(2*0,3))*0,5*0,05</t>
  </si>
  <si>
    <t>451573111</t>
  </si>
  <si>
    <t>Lože pod potrubí otevřený výkop ze štěrkopísku</t>
  </si>
  <si>
    <t>1076712946</t>
  </si>
  <si>
    <t>Lože pod potrubí, stoky a drobné objekty v otevřeném výkopu z písku a štěrkopísku do 63 mm</t>
  </si>
  <si>
    <t>tl. 0,1m pod nové podélné odvodnění pod přejezdem a pod základy vyústění odvodnění:</t>
  </si>
  <si>
    <t>22*0,6*0,1</t>
  </si>
  <si>
    <t>465513157</t>
  </si>
  <si>
    <t>Dlažba svahu u opěr z upraveného lomového žulového kamene tl 200 mm do lože C 25/30 pl přes 10 m2</t>
  </si>
  <si>
    <t>-250864737</t>
  </si>
  <si>
    <t>Dlažba svahu u mostních opěr z upraveného lomového žulového kamene s vyspárováním maltou MC 25, šíře spáry 15 mm do betonového lože C 25/30 tloušťky 200 mm, plochy přes 10 m2</t>
  </si>
  <si>
    <t xml:space="preserve">Poznámka k souboru cen:_x000d_
1. V cenách jsou započteny náklady na dodání písku nebo betonové směsi pro lože a spáry, rozhrnutí a úpravu lože do tl. 140 mm, navlhčení podkladu, rozměření a výběr, případně upravení kamene s urovnáním povrchu lícování dlažby a vyspárovaní MC 25, šíře spáry 15 mm._x000d_
2. V cenách nejsou započteny náklady na podkladní vrstvy ze štěrkopísku, tyto se oceňují souborem cen 451 57- . 1 Podkladní a výplňová vrstva z kameniva._x000d_
</t>
  </si>
  <si>
    <t>Poznámka k položce:_x000d_
včetně dodání materiálu vč. kamene, včetně vyspárování</t>
  </si>
  <si>
    <t>odláždění vyústění nového podélného odvodnění DN 300 mm:</t>
  </si>
  <si>
    <t>2*2</t>
  </si>
  <si>
    <t>Ostatní konstrukce a práce-bourání</t>
  </si>
  <si>
    <t>919521110</t>
  </si>
  <si>
    <t>Zřízení silničního propustku z trub betonových nebo ŽB DN 300</t>
  </si>
  <si>
    <t>CS ÚRS 2019 02</t>
  </si>
  <si>
    <t>-327546065</t>
  </si>
  <si>
    <t>Zřízení silničního propustku z trub betonových nebo železobetonových DN 300 mm</t>
  </si>
  <si>
    <t xml:space="preserve">Poznámka k souboru cen:_x000d_
1. Ceny jsou určeny pro trubní propustky spádu do 10 %._x000d_
2. V cenách jsou započteny i náklady na:_x000d_
a) podkladní vrstvu ze štěrkopísku a podkladní vrstvu (lože) z betonu prostého,_x000d_
b) utěsnění trub cementovou maltou._x000d_
3. V cenách nejsou započteny náklady na:_x000d_
a) zemní práce, které se oceňují cenami části A 01 katalogu 800-1 Zemní práce;_x000d_
b) dodání trub, které se oceňuje ve specifikaci; ztratné lze dohodnout ve výši 1 %,_x000d_
c) obetonování trub, které se oceňuje cenou 919 53-5555._x000d_
</t>
  </si>
  <si>
    <t>Zřízení nového podélného odvodnění DN 300 mm do rýhy pod komunikací vlevo od koleje:</t>
  </si>
  <si>
    <t>59222020</t>
  </si>
  <si>
    <t>trouba ŽB hrdlová DN 300</t>
  </si>
  <si>
    <t>-717611751</t>
  </si>
  <si>
    <t>998</t>
  </si>
  <si>
    <t>Přesun hmot</t>
  </si>
  <si>
    <t>998212111</t>
  </si>
  <si>
    <t>Přesun hmot pro mosty zděné, monolitické betonové nebo ocelové v do 20 m</t>
  </si>
  <si>
    <t>210037436</t>
  </si>
  <si>
    <t>Přesun hmot pro mosty zděné, betonové monolitické, spřažené ocelobetonové nebo kovové vodorovná dopravní vzdálenost do 100 m výška mostu do 20 m</t>
  </si>
  <si>
    <t xml:space="preserve">Poznámka k souboru cen:_x000d_
1. Ceny nelze použít pro oceňování přesunu hmot ocelových mostních konstrukcí oceňovaných cenami katalogů montážních prací; tento přesun se oceňuje individuálně._x000d_
2. Přesun betonu do mostní konstrukce je zahrnut v cenách betonáže, které obsahují i ukládku betonu do konstrukce (čerpadlem betonu nebo jeřábem s kontejnerem). U betonů je proto uvedena nulová hmotnost, tzn. že hmotnost betonů nevstupuje do výpočtu přesunu hmot._x000d_
</t>
  </si>
  <si>
    <t>998212195</t>
  </si>
  <si>
    <t>Příplatek k přesunu hmot pro mosty zděné nebo monolitické za zvětšený přesun do 5000 m</t>
  </si>
  <si>
    <t>-1595078515</t>
  </si>
  <si>
    <t>Přesun hmot pro mosty zděné, betonové monolitické, spřažené ocelobetonové nebo kovové Příplatek k cenám za zvětšený přesun přes přes vymezenou největší dopravní vzdálenost do 5000 m</t>
  </si>
  <si>
    <t>SO 15.2 - VRN</t>
  </si>
  <si>
    <t>1804767185</t>
  </si>
  <si>
    <t>-1309273015</t>
  </si>
  <si>
    <t>SEZNAM FIGUR</t>
  </si>
  <si>
    <t>Výměra</t>
  </si>
  <si>
    <t xml:space="preserve"> SO 11/ SO 11.1</t>
  </si>
  <si>
    <t>Nový AB - hmotnost</t>
  </si>
  <si>
    <t>Použití figury:</t>
  </si>
  <si>
    <t>Nové KL - hmotnost</t>
  </si>
  <si>
    <t>Vyzískaný AB - hmotnost</t>
  </si>
  <si>
    <t>V_KL_H</t>
  </si>
  <si>
    <t>Vyzískané KL - hmotnost</t>
  </si>
  <si>
    <t>Vyzískaná přej. konstrukce - ks</t>
  </si>
  <si>
    <t xml:space="preserve"> SO 12/ SO 12.1</t>
  </si>
  <si>
    <t>Podložky</t>
  </si>
  <si>
    <t xml:space="preserve"> SO 13/ SO 13.1</t>
  </si>
  <si>
    <t>Objem betonu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</si>
</sst>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2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color rgb="FF000000"/>
      <name val="Arial CE"/>
    </font>
    <font>
      <b/>
      <sz val="9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31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8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right" vertical="center"/>
    </xf>
    <xf numFmtId="0" fontId="21" fillId="4" borderId="8" xfId="0" applyFont="1" applyFill="1" applyBorder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vertical="center"/>
    </xf>
    <xf numFmtId="4" fontId="26" fillId="0" borderId="0" xfId="0" applyNumberFormat="1" applyFont="1" applyAlignment="1" applyProtection="1">
      <alignment horizontal="right" vertical="center"/>
    </xf>
    <xf numFmtId="4" fontId="26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7" fillId="0" borderId="14" xfId="0" applyNumberFormat="1" applyFont="1" applyBorder="1" applyAlignment="1" applyProtection="1">
      <alignment vertical="center"/>
    </xf>
    <xf numFmtId="4" fontId="27" fillId="0" borderId="0" xfId="0" applyNumberFormat="1" applyFont="1" applyBorder="1" applyAlignment="1" applyProtection="1">
      <alignment vertical="center"/>
    </xf>
    <xf numFmtId="166" fontId="27" fillId="0" borderId="0" xfId="0" applyNumberFormat="1" applyFont="1" applyBorder="1" applyAlignment="1" applyProtection="1">
      <alignment vertical="center"/>
    </xf>
    <xf numFmtId="4" fontId="27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8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29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4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5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7" fillId="0" borderId="0" xfId="0" applyNumberFormat="1" applyFont="1" applyAlignment="1" applyProtection="1">
      <alignment horizontal="right" vertical="center"/>
    </xf>
    <xf numFmtId="4" fontId="1" fillId="0" borderId="19" xfId="0" applyNumberFormat="1" applyFont="1" applyBorder="1" applyAlignment="1" applyProtection="1">
      <alignment vertical="center"/>
    </xf>
    <xf numFmtId="4" fontId="1" fillId="0" borderId="20" xfId="0" applyNumberFormat="1" applyFont="1" applyBorder="1" applyAlignment="1" applyProtection="1">
      <alignment vertical="center"/>
    </xf>
    <xf numFmtId="166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3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3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  <protection locked="0"/>
    </xf>
    <xf numFmtId="0" fontId="21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4" fontId="21" fillId="2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4" fillId="0" borderId="0" xfId="0" applyFont="1" applyAlignment="1" applyProtection="1">
      <alignment horizontal="left" vertical="center"/>
    </xf>
    <xf numFmtId="0" fontId="35" fillId="0" borderId="0" xfId="0" applyFont="1" applyAlignment="1" applyProtection="1">
      <alignment horizontal="left" vertical="center" wrapText="1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6" fillId="0" borderId="0" xfId="0" applyFont="1" applyAlignment="1" applyProtection="1">
      <alignment vertical="center" wrapText="1"/>
    </xf>
    <xf numFmtId="0" fontId="37" fillId="0" borderId="22" xfId="0" applyFont="1" applyBorder="1" applyAlignment="1" applyProtection="1">
      <alignment horizontal="center" vertical="center"/>
    </xf>
    <xf numFmtId="49" fontId="37" fillId="0" borderId="22" xfId="0" applyNumberFormat="1" applyFont="1" applyBorder="1" applyAlignment="1" applyProtection="1">
      <alignment horizontal="left" vertical="center" wrapText="1"/>
    </xf>
    <xf numFmtId="0" fontId="37" fillId="0" borderId="22" xfId="0" applyFont="1" applyBorder="1" applyAlignment="1" applyProtection="1">
      <alignment horizontal="left" vertical="center" wrapText="1"/>
    </xf>
    <xf numFmtId="0" fontId="37" fillId="0" borderId="22" xfId="0" applyFont="1" applyBorder="1" applyAlignment="1" applyProtection="1">
      <alignment horizontal="center" vertical="center" wrapText="1"/>
    </xf>
    <xf numFmtId="167" fontId="37" fillId="0" borderId="22" xfId="0" applyNumberFormat="1" applyFont="1" applyBorder="1" applyAlignment="1" applyProtection="1">
      <alignment vertical="center"/>
    </xf>
    <xf numFmtId="4" fontId="37" fillId="2" borderId="22" xfId="0" applyNumberFormat="1" applyFont="1" applyFill="1" applyBorder="1" applyAlignment="1" applyProtection="1">
      <alignment vertical="center"/>
      <protection locked="0"/>
    </xf>
    <xf numFmtId="4" fontId="37" fillId="0" borderId="22" xfId="0" applyNumberFormat="1" applyFont="1" applyBorder="1" applyAlignment="1" applyProtection="1">
      <alignment vertical="center"/>
    </xf>
    <xf numFmtId="0" fontId="38" fillId="0" borderId="3" xfId="0" applyFont="1" applyBorder="1" applyAlignment="1">
      <alignment vertical="center"/>
    </xf>
    <xf numFmtId="0" fontId="37" fillId="2" borderId="14" xfId="0" applyFont="1" applyFill="1" applyBorder="1" applyAlignment="1" applyProtection="1">
      <alignment horizontal="left" vertical="center"/>
      <protection locked="0"/>
    </xf>
    <xf numFmtId="0" fontId="37" fillId="0" borderId="0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0" fillId="0" borderId="19" xfId="0" applyFont="1" applyBorder="1" applyAlignment="1" applyProtection="1">
      <alignment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9" fillId="0" borderId="19" xfId="0" applyFont="1" applyBorder="1" applyAlignment="1" applyProtection="1">
      <alignment vertical="center"/>
    </xf>
    <xf numFmtId="0" fontId="9" fillId="0" borderId="20" xfId="0" applyFont="1" applyBorder="1" applyAlignment="1" applyProtection="1">
      <alignment vertical="center"/>
    </xf>
    <xf numFmtId="0" fontId="9" fillId="0" borderId="21" xfId="0" applyFont="1" applyBorder="1" applyAlignment="1" applyProtection="1">
      <alignment vertical="center"/>
    </xf>
    <xf numFmtId="0" fontId="20" fillId="0" borderId="0" xfId="0" applyFont="1" applyAlignment="1" applyProtection="1">
      <alignment horizontal="left" vertical="center"/>
    </xf>
    <xf numFmtId="0" fontId="39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0" fillId="0" borderId="3" xfId="0" applyFont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0" fillId="0" borderId="16" xfId="0" applyFont="1" applyBorder="1" applyAlignment="1">
      <alignment horizontal="left" vertical="center" wrapText="1"/>
    </xf>
    <xf numFmtId="0" fontId="40" fillId="0" borderId="22" xfId="0" applyFont="1" applyBorder="1" applyAlignment="1">
      <alignment horizontal="left" vertical="center" wrapText="1"/>
    </xf>
    <xf numFmtId="0" fontId="40" fillId="0" borderId="22" xfId="0" applyFont="1" applyBorder="1" applyAlignment="1">
      <alignment horizontal="left" vertical="center"/>
    </xf>
    <xf numFmtId="167" fontId="40" fillId="0" borderId="18" xfId="0" applyNumberFormat="1" applyFont="1" applyBorder="1" applyAlignment="1">
      <alignment vertical="center"/>
    </xf>
    <xf numFmtId="0" fontId="0" fillId="0" borderId="0" xfId="0" applyFont="1" applyAlignment="1">
      <alignment horizontal="left" vertical="center" wrapText="1"/>
    </xf>
    <xf numFmtId="167" fontId="0" fillId="0" borderId="0" xfId="0" applyNumberFormat="1" applyFont="1" applyAlignment="1">
      <alignment vertical="center"/>
    </xf>
    <xf numFmtId="0" fontId="33" fillId="0" borderId="0" xfId="0" applyFont="1" applyAlignment="1">
      <alignment horizontal="left"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worksheet" Target="worksheets/sheet21.xml" /><Relationship Id="rId22" Type="http://schemas.openxmlformats.org/officeDocument/2006/relationships/worksheet" Target="worksheets/sheet22.xml" /><Relationship Id="rId23" Type="http://schemas.openxmlformats.org/officeDocument/2006/relationships/worksheet" Target="worksheets/sheet23.xml" /><Relationship Id="rId24" Type="http://schemas.openxmlformats.org/officeDocument/2006/relationships/worksheet" Target="worksheets/sheet24.xml" /><Relationship Id="rId25" Type="http://schemas.openxmlformats.org/officeDocument/2006/relationships/worksheet" Target="worksheets/sheet25.xml" /><Relationship Id="rId26" Type="http://schemas.openxmlformats.org/officeDocument/2006/relationships/worksheet" Target="worksheets/sheet26.xml" /><Relationship Id="rId27" Type="http://schemas.openxmlformats.org/officeDocument/2006/relationships/worksheet" Target="worksheets/sheet27.xml" /><Relationship Id="rId28" Type="http://schemas.openxmlformats.org/officeDocument/2006/relationships/worksheet" Target="worksheets/sheet28.xml" /><Relationship Id="rId29" Type="http://schemas.openxmlformats.org/officeDocument/2006/relationships/worksheet" Target="worksheets/sheet29.xml" /><Relationship Id="rId30" Type="http://schemas.openxmlformats.org/officeDocument/2006/relationships/worksheet" Target="worksheets/sheet30.xml" /><Relationship Id="rId31" Type="http://schemas.openxmlformats.org/officeDocument/2006/relationships/worksheet" Target="worksheets/sheet31.xml" /><Relationship Id="rId32" Type="http://schemas.openxmlformats.org/officeDocument/2006/relationships/worksheet" Target="worksheets/sheet32.xml" /><Relationship Id="rId33" Type="http://schemas.openxmlformats.org/officeDocument/2006/relationships/worksheet" Target="worksheets/sheet33.xml" /><Relationship Id="rId34" Type="http://schemas.openxmlformats.org/officeDocument/2006/relationships/worksheet" Target="worksheets/sheet34.xml" /><Relationship Id="rId35" Type="http://schemas.openxmlformats.org/officeDocument/2006/relationships/worksheet" Target="worksheets/sheet35.xml" /><Relationship Id="rId36" Type="http://schemas.openxmlformats.org/officeDocument/2006/relationships/worksheet" Target="worksheets/sheet36.xml" /><Relationship Id="rId37" Type="http://schemas.openxmlformats.org/officeDocument/2006/relationships/worksheet" Target="worksheets/sheet37.xml" /><Relationship Id="rId38" Type="http://schemas.openxmlformats.org/officeDocument/2006/relationships/worksheet" Target="worksheets/sheet38.xml" /><Relationship Id="rId39" Type="http://schemas.openxmlformats.org/officeDocument/2006/relationships/worksheet" Target="worksheets/sheet39.xml" /><Relationship Id="rId40" Type="http://schemas.openxmlformats.org/officeDocument/2006/relationships/worksheet" Target="worksheets/sheet40.xml" /><Relationship Id="rId41" Type="http://schemas.openxmlformats.org/officeDocument/2006/relationships/worksheet" Target="worksheets/sheet41.xml" /><Relationship Id="rId42" Type="http://schemas.openxmlformats.org/officeDocument/2006/relationships/worksheet" Target="worksheets/sheet42.xml" /><Relationship Id="rId43" Type="http://schemas.openxmlformats.org/officeDocument/2006/relationships/styles" Target="styles.xml" /><Relationship Id="rId44" Type="http://schemas.openxmlformats.org/officeDocument/2006/relationships/theme" Target="theme/theme1.xml" /><Relationship Id="rId45" Type="http://schemas.openxmlformats.org/officeDocument/2006/relationships/calcChain" Target="calcChain.xml" /><Relationship Id="rId4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0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0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0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0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2.xml><?xml version="1.0" encoding="utf-8"?>
<xdr:wsDr xmlns:xdr="http://schemas.openxmlformats.org/drawingml/2006/spreadsheetDrawing" xmlns:a="http://schemas.openxmlformats.org/drawingml/2006/main">
  <xdr:absoluteAnchor>
    <xdr:pos x="0" y="0"/>
    <xdr:ext cx="286385" cy="28638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&#65279;<?xml version="1.0" encoding="utf-8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_rels/sheet10.xml.rels>&#65279;<?xml version="1.0" encoding="utf-8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_rels/sheet11.xml.rels>&#65279;<?xml version="1.0" encoding="utf-8"?><Relationships xmlns="http://schemas.openxmlformats.org/package/2006/relationships"><Relationship Id="rId1" Type="http://schemas.openxmlformats.org/officeDocument/2006/relationships/drawing" Target="../drawings/drawing11.xml" /></Relationships>
</file>

<file path=xl/worksheets/_rels/sheet12.xml.rels>&#65279;<?xml version="1.0" encoding="utf-8"?><Relationships xmlns="http://schemas.openxmlformats.org/package/2006/relationships"><Relationship Id="rId1" Type="http://schemas.openxmlformats.org/officeDocument/2006/relationships/drawing" Target="../drawings/drawing12.xml" /></Relationships>
</file>

<file path=xl/worksheets/_rels/sheet13.xml.rels>&#65279;<?xml version="1.0" encoding="utf-8"?><Relationships xmlns="http://schemas.openxmlformats.org/package/2006/relationships"><Relationship Id="rId1" Type="http://schemas.openxmlformats.org/officeDocument/2006/relationships/drawing" Target="../drawings/drawing13.xml" /></Relationships>
</file>

<file path=xl/worksheets/_rels/sheet14.xml.rels>&#65279;<?xml version="1.0" encoding="utf-8"?><Relationships xmlns="http://schemas.openxmlformats.org/package/2006/relationships"><Relationship Id="rId1" Type="http://schemas.openxmlformats.org/officeDocument/2006/relationships/drawing" Target="../drawings/drawing14.xml" /></Relationships>
</file>

<file path=xl/worksheets/_rels/sheet15.xml.rels>&#65279;<?xml version="1.0" encoding="utf-8"?><Relationships xmlns="http://schemas.openxmlformats.org/package/2006/relationships"><Relationship Id="rId1" Type="http://schemas.openxmlformats.org/officeDocument/2006/relationships/drawing" Target="../drawings/drawing15.xml" /></Relationships>
</file>

<file path=xl/worksheets/_rels/sheet16.xml.rels>&#65279;<?xml version="1.0" encoding="utf-8"?><Relationships xmlns="http://schemas.openxmlformats.org/package/2006/relationships"><Relationship Id="rId1" Type="http://schemas.openxmlformats.org/officeDocument/2006/relationships/drawing" Target="../drawings/drawing16.xml" /></Relationships>
</file>

<file path=xl/worksheets/_rels/sheet17.xml.rels>&#65279;<?xml version="1.0" encoding="utf-8"?><Relationships xmlns="http://schemas.openxmlformats.org/package/2006/relationships"><Relationship Id="rId1" Type="http://schemas.openxmlformats.org/officeDocument/2006/relationships/drawing" Target="../drawings/drawing17.xml" /></Relationships>
</file>

<file path=xl/worksheets/_rels/sheet18.xml.rels>&#65279;<?xml version="1.0" encoding="utf-8"?><Relationships xmlns="http://schemas.openxmlformats.org/package/2006/relationships"><Relationship Id="rId1" Type="http://schemas.openxmlformats.org/officeDocument/2006/relationships/drawing" Target="../drawings/drawing18.xml" /></Relationships>
</file>

<file path=xl/worksheets/_rels/sheet19.xml.rels>&#65279;<?xml version="1.0" encoding="utf-8"?><Relationships xmlns="http://schemas.openxmlformats.org/package/2006/relationships"><Relationship Id="rId1" Type="http://schemas.openxmlformats.org/officeDocument/2006/relationships/drawing" Target="../drawings/drawing19.xml" /></Relationships>
</file>

<file path=xl/worksheets/_rels/sheet20.xml.rels>&#65279;<?xml version="1.0" encoding="utf-8"?><Relationships xmlns="http://schemas.openxmlformats.org/package/2006/relationships"><Relationship Id="rId1" Type="http://schemas.openxmlformats.org/officeDocument/2006/relationships/drawing" Target="../drawings/drawing20.xml" /></Relationships>
</file>

<file path=xl/worksheets/_rels/sheet21.xml.rels>&#65279;<?xml version="1.0" encoding="utf-8"?><Relationships xmlns="http://schemas.openxmlformats.org/package/2006/relationships"><Relationship Id="rId1" Type="http://schemas.openxmlformats.org/officeDocument/2006/relationships/drawing" Target="../drawings/drawing21.xml" /></Relationships>
</file>

<file path=xl/worksheets/_rels/sheet22.xml.rels>&#65279;<?xml version="1.0" encoding="utf-8"?><Relationships xmlns="http://schemas.openxmlformats.org/package/2006/relationships"><Relationship Id="rId1" Type="http://schemas.openxmlformats.org/officeDocument/2006/relationships/drawing" Target="../drawings/drawing22.xml" /></Relationships>
</file>

<file path=xl/worksheets/_rels/sheet23.xml.rels>&#65279;<?xml version="1.0" encoding="utf-8"?><Relationships xmlns="http://schemas.openxmlformats.org/package/2006/relationships"><Relationship Id="rId1" Type="http://schemas.openxmlformats.org/officeDocument/2006/relationships/drawing" Target="../drawings/drawing23.xml" /></Relationships>
</file>

<file path=xl/worksheets/_rels/sheet24.xml.rels>&#65279;<?xml version="1.0" encoding="utf-8"?><Relationships xmlns="http://schemas.openxmlformats.org/package/2006/relationships"><Relationship Id="rId1" Type="http://schemas.openxmlformats.org/officeDocument/2006/relationships/drawing" Target="../drawings/drawing24.xml" /></Relationships>
</file>

<file path=xl/worksheets/_rels/sheet25.xml.rels>&#65279;<?xml version="1.0" encoding="utf-8"?><Relationships xmlns="http://schemas.openxmlformats.org/package/2006/relationships"><Relationship Id="rId1" Type="http://schemas.openxmlformats.org/officeDocument/2006/relationships/drawing" Target="../drawings/drawing25.xml" /></Relationships>
</file>

<file path=xl/worksheets/_rels/sheet26.xml.rels>&#65279;<?xml version="1.0" encoding="utf-8"?><Relationships xmlns="http://schemas.openxmlformats.org/package/2006/relationships"><Relationship Id="rId1" Type="http://schemas.openxmlformats.org/officeDocument/2006/relationships/drawing" Target="../drawings/drawing26.xml" /></Relationships>
</file>

<file path=xl/worksheets/_rels/sheet27.xml.rels>&#65279;<?xml version="1.0" encoding="utf-8"?><Relationships xmlns="http://schemas.openxmlformats.org/package/2006/relationships"><Relationship Id="rId1" Type="http://schemas.openxmlformats.org/officeDocument/2006/relationships/drawing" Target="../drawings/drawing27.xml" /></Relationships>
</file>

<file path=xl/worksheets/_rels/sheet28.xml.rels>&#65279;<?xml version="1.0" encoding="utf-8"?><Relationships xmlns="http://schemas.openxmlformats.org/package/2006/relationships"><Relationship Id="rId1" Type="http://schemas.openxmlformats.org/officeDocument/2006/relationships/drawing" Target="../drawings/drawing28.xml" /></Relationships>
</file>

<file path=xl/worksheets/_rels/sheet29.xml.rels>&#65279;<?xml version="1.0" encoding="utf-8"?><Relationships xmlns="http://schemas.openxmlformats.org/package/2006/relationships"><Relationship Id="rId1" Type="http://schemas.openxmlformats.org/officeDocument/2006/relationships/drawing" Target="../drawings/drawing29.xml" /></Relationships>
</file>

<file path=xl/worksheets/_rels/sheet30.xml.rels>&#65279;<?xml version="1.0" encoding="utf-8"?><Relationships xmlns="http://schemas.openxmlformats.org/package/2006/relationships"><Relationship Id="rId1" Type="http://schemas.openxmlformats.org/officeDocument/2006/relationships/drawing" Target="../drawings/drawing30.xml" /></Relationships>
</file>

<file path=xl/worksheets/_rels/sheet31.xml.rels>&#65279;<?xml version="1.0" encoding="utf-8"?><Relationships xmlns="http://schemas.openxmlformats.org/package/2006/relationships"><Relationship Id="rId1" Type="http://schemas.openxmlformats.org/officeDocument/2006/relationships/drawing" Target="../drawings/drawing31.xml" /></Relationships>
</file>

<file path=xl/worksheets/_rels/sheet32.xml.rels>&#65279;<?xml version="1.0" encoding="utf-8"?><Relationships xmlns="http://schemas.openxmlformats.org/package/2006/relationships"><Relationship Id="rId1" Type="http://schemas.openxmlformats.org/officeDocument/2006/relationships/drawing" Target="../drawings/drawing32.xml" /></Relationships>
</file>

<file path=xl/worksheets/_rels/sheet33.xml.rels>&#65279;<?xml version="1.0" encoding="utf-8"?><Relationships xmlns="http://schemas.openxmlformats.org/package/2006/relationships"><Relationship Id="rId1" Type="http://schemas.openxmlformats.org/officeDocument/2006/relationships/drawing" Target="../drawings/drawing33.xml" /></Relationships>
</file>

<file path=xl/worksheets/_rels/sheet34.xml.rels>&#65279;<?xml version="1.0" encoding="utf-8"?><Relationships xmlns="http://schemas.openxmlformats.org/package/2006/relationships"><Relationship Id="rId1" Type="http://schemas.openxmlformats.org/officeDocument/2006/relationships/drawing" Target="../drawings/drawing34.xml" /></Relationships>
</file>

<file path=xl/worksheets/_rels/sheet35.xml.rels>&#65279;<?xml version="1.0" encoding="utf-8"?><Relationships xmlns="http://schemas.openxmlformats.org/package/2006/relationships"><Relationship Id="rId1" Type="http://schemas.openxmlformats.org/officeDocument/2006/relationships/drawing" Target="../drawings/drawing35.xml" /></Relationships>
</file>

<file path=xl/worksheets/_rels/sheet36.xml.rels>&#65279;<?xml version="1.0" encoding="utf-8"?><Relationships xmlns="http://schemas.openxmlformats.org/package/2006/relationships"><Relationship Id="rId1" Type="http://schemas.openxmlformats.org/officeDocument/2006/relationships/drawing" Target="../drawings/drawing36.xml" /></Relationships>
</file>

<file path=xl/worksheets/_rels/sheet37.xml.rels>&#65279;<?xml version="1.0" encoding="utf-8"?><Relationships xmlns="http://schemas.openxmlformats.org/package/2006/relationships"><Relationship Id="rId1" Type="http://schemas.openxmlformats.org/officeDocument/2006/relationships/drawing" Target="../drawings/drawing37.xml" /></Relationships>
</file>

<file path=xl/worksheets/_rels/sheet38.xml.rels>&#65279;<?xml version="1.0" encoding="utf-8"?><Relationships xmlns="http://schemas.openxmlformats.org/package/2006/relationships"><Relationship Id="rId1" Type="http://schemas.openxmlformats.org/officeDocument/2006/relationships/drawing" Target="../drawings/drawing38.xml" /></Relationships>
</file>

<file path=xl/worksheets/_rels/sheet39.xml.rels>&#65279;<?xml version="1.0" encoding="utf-8"?><Relationships xmlns="http://schemas.openxmlformats.org/package/2006/relationships"><Relationship Id="rId1" Type="http://schemas.openxmlformats.org/officeDocument/2006/relationships/drawing" Target="../drawings/drawing39.xml" /></Relationships>
</file>

<file path=xl/worksheets/_rels/sheet40.xml.rels>&#65279;<?xml version="1.0" encoding="utf-8"?><Relationships xmlns="http://schemas.openxmlformats.org/package/2006/relationships"><Relationship Id="rId1" Type="http://schemas.openxmlformats.org/officeDocument/2006/relationships/drawing" Target="../drawings/drawing40.xml" /></Relationships>
</file>

<file path=xl/worksheets/_rels/sheet41.xml.rels>&#65279;<?xml version="1.0" encoding="utf-8"?><Relationships xmlns="http://schemas.openxmlformats.org/package/2006/relationships"><Relationship Id="rId1" Type="http://schemas.openxmlformats.org/officeDocument/2006/relationships/drawing" Target="../drawings/drawing41.xml" /></Relationships>
</file>

<file path=xl/worksheets/_rels/sheet42.xml.rels>&#65279;<?xml version="1.0" encoding="utf-8"?><Relationships xmlns="http://schemas.openxmlformats.org/package/2006/relationships"><Relationship Id="rId1" Type="http://schemas.openxmlformats.org/officeDocument/2006/relationships/drawing" Target="../drawings/drawing4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7" t="s">
        <v>6</v>
      </c>
      <c r="BT2" s="17" t="s">
        <v>7</v>
      </c>
    </row>
    <row r="3" s="1" customFormat="1" ht="6.9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="1" customFormat="1" ht="24.96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7" t="s">
        <v>14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0"/>
      <c r="BE5" s="28" t="s">
        <v>15</v>
      </c>
      <c r="BS5" s="17" t="s">
        <v>6</v>
      </c>
    </row>
    <row r="6" s="1" customFormat="1" ht="36.96" customHeight="1">
      <c r="B6" s="21"/>
      <c r="C6" s="22"/>
      <c r="D6" s="29" t="s">
        <v>16</v>
      </c>
      <c r="E6" s="22"/>
      <c r="F6" s="22"/>
      <c r="G6" s="22"/>
      <c r="H6" s="22"/>
      <c r="I6" s="22"/>
      <c r="J6" s="22"/>
      <c r="K6" s="30" t="s">
        <v>17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0"/>
      <c r="BE6" s="31"/>
      <c r="BS6" s="17" t="s">
        <v>6</v>
      </c>
    </row>
    <row r="7" s="1" customFormat="1" ht="12" customHeight="1">
      <c r="B7" s="21"/>
      <c r="C7" s="22"/>
      <c r="D7" s="32" t="s">
        <v>18</v>
      </c>
      <c r="E7" s="22"/>
      <c r="F7" s="22"/>
      <c r="G7" s="22"/>
      <c r="H7" s="22"/>
      <c r="I7" s="22"/>
      <c r="J7" s="22"/>
      <c r="K7" s="27" t="s">
        <v>19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32" t="s">
        <v>20</v>
      </c>
      <c r="AL7" s="22"/>
      <c r="AM7" s="22"/>
      <c r="AN7" s="27" t="s">
        <v>19</v>
      </c>
      <c r="AO7" s="22"/>
      <c r="AP7" s="22"/>
      <c r="AQ7" s="22"/>
      <c r="AR7" s="20"/>
      <c r="BE7" s="31"/>
      <c r="BS7" s="17" t="s">
        <v>6</v>
      </c>
    </row>
    <row r="8" s="1" customFormat="1" ht="12" customHeight="1">
      <c r="B8" s="21"/>
      <c r="C8" s="22"/>
      <c r="D8" s="32" t="s">
        <v>21</v>
      </c>
      <c r="E8" s="22"/>
      <c r="F8" s="22"/>
      <c r="G8" s="22"/>
      <c r="H8" s="22"/>
      <c r="I8" s="22"/>
      <c r="J8" s="22"/>
      <c r="K8" s="27" t="s">
        <v>22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32" t="s">
        <v>23</v>
      </c>
      <c r="AL8" s="22"/>
      <c r="AM8" s="22"/>
      <c r="AN8" s="33" t="s">
        <v>24</v>
      </c>
      <c r="AO8" s="22"/>
      <c r="AP8" s="22"/>
      <c r="AQ8" s="22"/>
      <c r="AR8" s="20"/>
      <c r="BE8" s="31"/>
      <c r="BS8" s="17" t="s">
        <v>6</v>
      </c>
    </row>
    <row r="9" s="1" customFormat="1" ht="14.4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31"/>
      <c r="BS9" s="17" t="s">
        <v>6</v>
      </c>
    </row>
    <row r="10" s="1" customFormat="1" ht="12" customHeight="1">
      <c r="B10" s="21"/>
      <c r="C10" s="22"/>
      <c r="D10" s="32" t="s">
        <v>25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32" t="s">
        <v>26</v>
      </c>
      <c r="AL10" s="22"/>
      <c r="AM10" s="22"/>
      <c r="AN10" s="27" t="s">
        <v>27</v>
      </c>
      <c r="AO10" s="22"/>
      <c r="AP10" s="22"/>
      <c r="AQ10" s="22"/>
      <c r="AR10" s="20"/>
      <c r="BE10" s="31"/>
      <c r="BS10" s="17" t="s">
        <v>6</v>
      </c>
    </row>
    <row r="11" s="1" customFormat="1" ht="18.48" customHeight="1">
      <c r="B11" s="21"/>
      <c r="C11" s="22"/>
      <c r="D11" s="22"/>
      <c r="E11" s="27" t="s">
        <v>28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32" t="s">
        <v>29</v>
      </c>
      <c r="AL11" s="22"/>
      <c r="AM11" s="22"/>
      <c r="AN11" s="27" t="s">
        <v>30</v>
      </c>
      <c r="AO11" s="22"/>
      <c r="AP11" s="22"/>
      <c r="AQ11" s="22"/>
      <c r="AR11" s="20"/>
      <c r="BE11" s="31"/>
      <c r="BS11" s="17" t="s">
        <v>6</v>
      </c>
    </row>
    <row r="12" s="1" customFormat="1" ht="6.96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31"/>
      <c r="BS12" s="17" t="s">
        <v>6</v>
      </c>
    </row>
    <row r="13" s="1" customFormat="1" ht="12" customHeight="1">
      <c r="B13" s="21"/>
      <c r="C13" s="22"/>
      <c r="D13" s="32" t="s">
        <v>31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32" t="s">
        <v>26</v>
      </c>
      <c r="AL13" s="22"/>
      <c r="AM13" s="22"/>
      <c r="AN13" s="34" t="s">
        <v>32</v>
      </c>
      <c r="AO13" s="22"/>
      <c r="AP13" s="22"/>
      <c r="AQ13" s="22"/>
      <c r="AR13" s="20"/>
      <c r="BE13" s="31"/>
      <c r="BS13" s="17" t="s">
        <v>6</v>
      </c>
    </row>
    <row r="14">
      <c r="B14" s="21"/>
      <c r="C14" s="22"/>
      <c r="D14" s="22"/>
      <c r="E14" s="34" t="s">
        <v>32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29</v>
      </c>
      <c r="AL14" s="22"/>
      <c r="AM14" s="22"/>
      <c r="AN14" s="34" t="s">
        <v>32</v>
      </c>
      <c r="AO14" s="22"/>
      <c r="AP14" s="22"/>
      <c r="AQ14" s="22"/>
      <c r="AR14" s="20"/>
      <c r="BE14" s="31"/>
      <c r="BS14" s="17" t="s">
        <v>6</v>
      </c>
    </row>
    <row r="15" s="1" customFormat="1" ht="6.96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31"/>
      <c r="BS15" s="17" t="s">
        <v>4</v>
      </c>
    </row>
    <row r="16" s="1" customFormat="1" ht="12" customHeight="1">
      <c r="B16" s="21"/>
      <c r="C16" s="22"/>
      <c r="D16" s="32" t="s">
        <v>33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32" t="s">
        <v>26</v>
      </c>
      <c r="AL16" s="22"/>
      <c r="AM16" s="22"/>
      <c r="AN16" s="27" t="s">
        <v>19</v>
      </c>
      <c r="AO16" s="22"/>
      <c r="AP16" s="22"/>
      <c r="AQ16" s="22"/>
      <c r="AR16" s="20"/>
      <c r="BE16" s="31"/>
      <c r="BS16" s="17" t="s">
        <v>4</v>
      </c>
    </row>
    <row r="17" s="1" customFormat="1" ht="18.48" customHeight="1">
      <c r="B17" s="21"/>
      <c r="C17" s="22"/>
      <c r="D17" s="22"/>
      <c r="E17" s="27" t="s">
        <v>34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32" t="s">
        <v>29</v>
      </c>
      <c r="AL17" s="22"/>
      <c r="AM17" s="22"/>
      <c r="AN17" s="27" t="s">
        <v>19</v>
      </c>
      <c r="AO17" s="22"/>
      <c r="AP17" s="22"/>
      <c r="AQ17" s="22"/>
      <c r="AR17" s="20"/>
      <c r="BE17" s="31"/>
      <c r="BS17" s="17" t="s">
        <v>35</v>
      </c>
    </row>
    <row r="18" s="1" customFormat="1" ht="6.96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31"/>
      <c r="BS18" s="17" t="s">
        <v>6</v>
      </c>
    </row>
    <row r="19" s="1" customFormat="1" ht="12" customHeight="1">
      <c r="B19" s="21"/>
      <c r="C19" s="22"/>
      <c r="D19" s="32" t="s">
        <v>36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32" t="s">
        <v>26</v>
      </c>
      <c r="AL19" s="22"/>
      <c r="AM19" s="22"/>
      <c r="AN19" s="27" t="s">
        <v>19</v>
      </c>
      <c r="AO19" s="22"/>
      <c r="AP19" s="22"/>
      <c r="AQ19" s="22"/>
      <c r="AR19" s="20"/>
      <c r="BE19" s="31"/>
      <c r="BS19" s="17" t="s">
        <v>6</v>
      </c>
    </row>
    <row r="20" s="1" customFormat="1" ht="18.48" customHeight="1">
      <c r="B20" s="21"/>
      <c r="C20" s="22"/>
      <c r="D20" s="22"/>
      <c r="E20" s="27" t="s">
        <v>37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32" t="s">
        <v>29</v>
      </c>
      <c r="AL20" s="22"/>
      <c r="AM20" s="22"/>
      <c r="AN20" s="27" t="s">
        <v>19</v>
      </c>
      <c r="AO20" s="22"/>
      <c r="AP20" s="22"/>
      <c r="AQ20" s="22"/>
      <c r="AR20" s="20"/>
      <c r="BE20" s="31"/>
      <c r="BS20" s="17" t="s">
        <v>35</v>
      </c>
    </row>
    <row r="21" s="1" customFormat="1" ht="6.96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31"/>
    </row>
    <row r="22" s="1" customFormat="1" ht="12" customHeight="1">
      <c r="B22" s="21"/>
      <c r="C22" s="22"/>
      <c r="D22" s="32" t="s">
        <v>38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31"/>
    </row>
    <row r="23" s="1" customFormat="1" ht="47.25" customHeight="1">
      <c r="B23" s="21"/>
      <c r="C23" s="22"/>
      <c r="D23" s="22"/>
      <c r="E23" s="36" t="s">
        <v>39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22"/>
      <c r="AP23" s="22"/>
      <c r="AQ23" s="22"/>
      <c r="AR23" s="20"/>
      <c r="BE23" s="31"/>
    </row>
    <row r="24" s="1" customFormat="1" ht="6.96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31"/>
    </row>
    <row r="25" s="1" customFormat="1" ht="6.96" customHeight="1">
      <c r="B25" s="21"/>
      <c r="C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22"/>
      <c r="AQ25" s="22"/>
      <c r="AR25" s="20"/>
      <c r="BE25" s="31"/>
    </row>
    <row r="26" s="2" customFormat="1" ht="25.92" customHeight="1">
      <c r="A26" s="38"/>
      <c r="B26" s="39"/>
      <c r="C26" s="40"/>
      <c r="D26" s="41" t="s">
        <v>40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3">
        <f>ROUND(AG54,2)</f>
        <v>0</v>
      </c>
      <c r="AL26" s="42"/>
      <c r="AM26" s="42"/>
      <c r="AN26" s="42"/>
      <c r="AO26" s="42"/>
      <c r="AP26" s="40"/>
      <c r="AQ26" s="40"/>
      <c r="AR26" s="44"/>
      <c r="BE26" s="31"/>
    </row>
    <row r="27" s="2" customFormat="1" ht="6.96" customHeight="1">
      <c r="A27" s="38"/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4"/>
      <c r="BE27" s="31"/>
    </row>
    <row r="28" s="2" customFormat="1">
      <c r="A28" s="38"/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5" t="s">
        <v>41</v>
      </c>
      <c r="M28" s="45"/>
      <c r="N28" s="45"/>
      <c r="O28" s="45"/>
      <c r="P28" s="45"/>
      <c r="Q28" s="40"/>
      <c r="R28" s="40"/>
      <c r="S28" s="40"/>
      <c r="T28" s="40"/>
      <c r="U28" s="40"/>
      <c r="V28" s="40"/>
      <c r="W28" s="45" t="s">
        <v>42</v>
      </c>
      <c r="X28" s="45"/>
      <c r="Y28" s="45"/>
      <c r="Z28" s="45"/>
      <c r="AA28" s="45"/>
      <c r="AB28" s="45"/>
      <c r="AC28" s="45"/>
      <c r="AD28" s="45"/>
      <c r="AE28" s="45"/>
      <c r="AF28" s="40"/>
      <c r="AG28" s="40"/>
      <c r="AH28" s="40"/>
      <c r="AI28" s="40"/>
      <c r="AJ28" s="40"/>
      <c r="AK28" s="45" t="s">
        <v>43</v>
      </c>
      <c r="AL28" s="45"/>
      <c r="AM28" s="45"/>
      <c r="AN28" s="45"/>
      <c r="AO28" s="45"/>
      <c r="AP28" s="40"/>
      <c r="AQ28" s="40"/>
      <c r="AR28" s="44"/>
      <c r="BE28" s="31"/>
    </row>
    <row r="29" s="3" customFormat="1" ht="14.4" customHeight="1">
      <c r="A29" s="3"/>
      <c r="B29" s="46"/>
      <c r="C29" s="47"/>
      <c r="D29" s="32" t="s">
        <v>44</v>
      </c>
      <c r="E29" s="47"/>
      <c r="F29" s="32" t="s">
        <v>45</v>
      </c>
      <c r="G29" s="47"/>
      <c r="H29" s="47"/>
      <c r="I29" s="47"/>
      <c r="J29" s="47"/>
      <c r="K29" s="47"/>
      <c r="L29" s="48">
        <v>0.20999999999999999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9">
        <f>ROUND(AZ54, 2)</f>
        <v>0</v>
      </c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9">
        <f>ROUND(AV54, 2)</f>
        <v>0</v>
      </c>
      <c r="AL29" s="47"/>
      <c r="AM29" s="47"/>
      <c r="AN29" s="47"/>
      <c r="AO29" s="47"/>
      <c r="AP29" s="47"/>
      <c r="AQ29" s="47"/>
      <c r="AR29" s="50"/>
      <c r="BE29" s="51"/>
    </row>
    <row r="30" s="3" customFormat="1" ht="14.4" customHeight="1">
      <c r="A30" s="3"/>
      <c r="B30" s="46"/>
      <c r="C30" s="47"/>
      <c r="D30" s="47"/>
      <c r="E30" s="47"/>
      <c r="F30" s="32" t="s">
        <v>46</v>
      </c>
      <c r="G30" s="47"/>
      <c r="H30" s="47"/>
      <c r="I30" s="47"/>
      <c r="J30" s="47"/>
      <c r="K30" s="47"/>
      <c r="L30" s="48">
        <v>0.14999999999999999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9">
        <f>ROUND(BA54, 2)</f>
        <v>0</v>
      </c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9">
        <f>ROUND(AW54, 2)</f>
        <v>0</v>
      </c>
      <c r="AL30" s="47"/>
      <c r="AM30" s="47"/>
      <c r="AN30" s="47"/>
      <c r="AO30" s="47"/>
      <c r="AP30" s="47"/>
      <c r="AQ30" s="47"/>
      <c r="AR30" s="50"/>
      <c r="BE30" s="51"/>
    </row>
    <row r="31" hidden="1" s="3" customFormat="1" ht="14.4" customHeight="1">
      <c r="A31" s="3"/>
      <c r="B31" s="46"/>
      <c r="C31" s="47"/>
      <c r="D31" s="47"/>
      <c r="E31" s="47"/>
      <c r="F31" s="32" t="s">
        <v>47</v>
      </c>
      <c r="G31" s="47"/>
      <c r="H31" s="47"/>
      <c r="I31" s="47"/>
      <c r="J31" s="47"/>
      <c r="K31" s="47"/>
      <c r="L31" s="48">
        <v>0.20999999999999999</v>
      </c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9">
        <f>ROUND(BB54, 2)</f>
        <v>0</v>
      </c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9">
        <v>0</v>
      </c>
      <c r="AL31" s="47"/>
      <c r="AM31" s="47"/>
      <c r="AN31" s="47"/>
      <c r="AO31" s="47"/>
      <c r="AP31" s="47"/>
      <c r="AQ31" s="47"/>
      <c r="AR31" s="50"/>
      <c r="BE31" s="51"/>
    </row>
    <row r="32" hidden="1" s="3" customFormat="1" ht="14.4" customHeight="1">
      <c r="A32" s="3"/>
      <c r="B32" s="46"/>
      <c r="C32" s="47"/>
      <c r="D32" s="47"/>
      <c r="E32" s="47"/>
      <c r="F32" s="32" t="s">
        <v>48</v>
      </c>
      <c r="G32" s="47"/>
      <c r="H32" s="47"/>
      <c r="I32" s="47"/>
      <c r="J32" s="47"/>
      <c r="K32" s="47"/>
      <c r="L32" s="48">
        <v>0.14999999999999999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9">
        <f>ROUND(BC54, 2)</f>
        <v>0</v>
      </c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9">
        <v>0</v>
      </c>
      <c r="AL32" s="47"/>
      <c r="AM32" s="47"/>
      <c r="AN32" s="47"/>
      <c r="AO32" s="47"/>
      <c r="AP32" s="47"/>
      <c r="AQ32" s="47"/>
      <c r="AR32" s="50"/>
      <c r="BE32" s="51"/>
    </row>
    <row r="33" hidden="1" s="3" customFormat="1" ht="14.4" customHeight="1">
      <c r="A33" s="3"/>
      <c r="B33" s="46"/>
      <c r="C33" s="47"/>
      <c r="D33" s="47"/>
      <c r="E33" s="47"/>
      <c r="F33" s="32" t="s">
        <v>49</v>
      </c>
      <c r="G33" s="47"/>
      <c r="H33" s="47"/>
      <c r="I33" s="47"/>
      <c r="J33" s="47"/>
      <c r="K33" s="47"/>
      <c r="L33" s="48">
        <v>0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9">
        <f>ROUND(BD54, 2)</f>
        <v>0</v>
      </c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9">
        <v>0</v>
      </c>
      <c r="AL33" s="47"/>
      <c r="AM33" s="47"/>
      <c r="AN33" s="47"/>
      <c r="AO33" s="47"/>
      <c r="AP33" s="47"/>
      <c r="AQ33" s="47"/>
      <c r="AR33" s="50"/>
      <c r="BE33" s="3"/>
    </row>
    <row r="34" s="2" customFormat="1" ht="6.96" customHeight="1">
      <c r="A34" s="38"/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4"/>
      <c r="BE34" s="38"/>
    </row>
    <row r="35" s="2" customFormat="1" ht="25.92" customHeight="1">
      <c r="A35" s="38"/>
      <c r="B35" s="39"/>
      <c r="C35" s="52"/>
      <c r="D35" s="53" t="s">
        <v>50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51</v>
      </c>
      <c r="U35" s="54"/>
      <c r="V35" s="54"/>
      <c r="W35" s="54"/>
      <c r="X35" s="56" t="s">
        <v>52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44"/>
      <c r="BE35" s="38"/>
    </row>
    <row r="36" s="2" customFormat="1" ht="6.96" customHeight="1">
      <c r="A36" s="38"/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4"/>
      <c r="BE36" s="38"/>
    </row>
    <row r="37" s="2" customFormat="1" ht="6.96" customHeight="1">
      <c r="A37" s="38"/>
      <c r="B37" s="59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44"/>
      <c r="BE37" s="38"/>
    </row>
    <row r="41" s="2" customFormat="1" ht="6.96" customHeight="1">
      <c r="A41" s="38"/>
      <c r="B41" s="61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44"/>
      <c r="BE41" s="38"/>
    </row>
    <row r="42" s="2" customFormat="1" ht="24.96" customHeight="1">
      <c r="A42" s="38"/>
      <c r="B42" s="39"/>
      <c r="C42" s="23" t="s">
        <v>53</v>
      </c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4"/>
      <c r="BE42" s="38"/>
    </row>
    <row r="43" s="2" customFormat="1" ht="6.96" customHeight="1">
      <c r="A43" s="38"/>
      <c r="B43" s="39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4"/>
      <c r="BE43" s="38"/>
    </row>
    <row r="44" s="4" customFormat="1" ht="12" customHeight="1">
      <c r="A44" s="4"/>
      <c r="B44" s="63"/>
      <c r="C44" s="32" t="s">
        <v>13</v>
      </c>
      <c r="D44" s="64"/>
      <c r="E44" s="64"/>
      <c r="F44" s="64"/>
      <c r="G44" s="64"/>
      <c r="H44" s="64"/>
      <c r="I44" s="64"/>
      <c r="J44" s="64"/>
      <c r="K44" s="64"/>
      <c r="L44" s="64" t="str">
        <f>K5</f>
        <v>65020016</v>
      </c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5"/>
      <c r="BE44" s="4"/>
    </row>
    <row r="45" s="5" customFormat="1" ht="36.96" customHeight="1">
      <c r="A45" s="5"/>
      <c r="B45" s="66"/>
      <c r="C45" s="67" t="s">
        <v>16</v>
      </c>
      <c r="D45" s="68"/>
      <c r="E45" s="68"/>
      <c r="F45" s="68"/>
      <c r="G45" s="68"/>
      <c r="H45" s="68"/>
      <c r="I45" s="68"/>
      <c r="J45" s="68"/>
      <c r="K45" s="68"/>
      <c r="L45" s="69" t="str">
        <f>K6</f>
        <v>Oprava přejezdů na trati Mělník - Ústí n/L Střekov, Vraňany - Děčín hl.n... - ZMĚNA Č. 1</v>
      </c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70"/>
      <c r="BE45" s="5"/>
    </row>
    <row r="46" s="2" customFormat="1" ht="6.96" customHeight="1">
      <c r="A46" s="38"/>
      <c r="B46" s="39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4"/>
      <c r="BE46" s="38"/>
    </row>
    <row r="47" s="2" customFormat="1" ht="12" customHeight="1">
      <c r="A47" s="38"/>
      <c r="B47" s="39"/>
      <c r="C47" s="32" t="s">
        <v>21</v>
      </c>
      <c r="D47" s="40"/>
      <c r="E47" s="40"/>
      <c r="F47" s="40"/>
      <c r="G47" s="40"/>
      <c r="H47" s="40"/>
      <c r="I47" s="40"/>
      <c r="J47" s="40"/>
      <c r="K47" s="40"/>
      <c r="L47" s="71" t="str">
        <f>IF(K8="","",K8)</f>
        <v>obvod ST Ústí nad Labem</v>
      </c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32" t="s">
        <v>23</v>
      </c>
      <c r="AJ47" s="40"/>
      <c r="AK47" s="40"/>
      <c r="AL47" s="40"/>
      <c r="AM47" s="72" t="str">
        <f>IF(AN8= "","",AN8)</f>
        <v>19. 11. 2019</v>
      </c>
      <c r="AN47" s="72"/>
      <c r="AO47" s="40"/>
      <c r="AP47" s="40"/>
      <c r="AQ47" s="40"/>
      <c r="AR47" s="44"/>
      <c r="BE47" s="38"/>
    </row>
    <row r="48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4"/>
      <c r="BE48" s="38"/>
    </row>
    <row r="49" s="2" customFormat="1" ht="15.15" customHeight="1">
      <c r="A49" s="38"/>
      <c r="B49" s="39"/>
      <c r="C49" s="32" t="s">
        <v>25</v>
      </c>
      <c r="D49" s="40"/>
      <c r="E49" s="40"/>
      <c r="F49" s="40"/>
      <c r="G49" s="40"/>
      <c r="H49" s="40"/>
      <c r="I49" s="40"/>
      <c r="J49" s="40"/>
      <c r="K49" s="40"/>
      <c r="L49" s="64" t="str">
        <f>IF(E11= "","",E11)</f>
        <v>Správa železnic, OŘ Ústí n.L., ST Ústí n.L.</v>
      </c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32" t="s">
        <v>33</v>
      </c>
      <c r="AJ49" s="40"/>
      <c r="AK49" s="40"/>
      <c r="AL49" s="40"/>
      <c r="AM49" s="73" t="str">
        <f>IF(E17="","",E17)</f>
        <v xml:space="preserve"> </v>
      </c>
      <c r="AN49" s="64"/>
      <c r="AO49" s="64"/>
      <c r="AP49" s="64"/>
      <c r="AQ49" s="40"/>
      <c r="AR49" s="44"/>
      <c r="AS49" s="74" t="s">
        <v>54</v>
      </c>
      <c r="AT49" s="75"/>
      <c r="AU49" s="76"/>
      <c r="AV49" s="76"/>
      <c r="AW49" s="76"/>
      <c r="AX49" s="76"/>
      <c r="AY49" s="76"/>
      <c r="AZ49" s="76"/>
      <c r="BA49" s="76"/>
      <c r="BB49" s="76"/>
      <c r="BC49" s="76"/>
      <c r="BD49" s="77"/>
      <c r="BE49" s="38"/>
    </row>
    <row r="50" s="2" customFormat="1" ht="15.15" customHeight="1">
      <c r="A50" s="38"/>
      <c r="B50" s="39"/>
      <c r="C50" s="32" t="s">
        <v>31</v>
      </c>
      <c r="D50" s="40"/>
      <c r="E50" s="40"/>
      <c r="F50" s="40"/>
      <c r="G50" s="40"/>
      <c r="H50" s="40"/>
      <c r="I50" s="40"/>
      <c r="J50" s="40"/>
      <c r="K50" s="40"/>
      <c r="L50" s="64" t="str">
        <f>IF(E14= "Vyplň údaj","",E14)</f>
        <v/>
      </c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32" t="s">
        <v>36</v>
      </c>
      <c r="AJ50" s="40"/>
      <c r="AK50" s="40"/>
      <c r="AL50" s="40"/>
      <c r="AM50" s="73" t="str">
        <f>IF(E20="","",E20)</f>
        <v>Jan Seemann, DiS.</v>
      </c>
      <c r="AN50" s="64"/>
      <c r="AO50" s="64"/>
      <c r="AP50" s="64"/>
      <c r="AQ50" s="40"/>
      <c r="AR50" s="44"/>
      <c r="AS50" s="78"/>
      <c r="AT50" s="79"/>
      <c r="AU50" s="80"/>
      <c r="AV50" s="80"/>
      <c r="AW50" s="80"/>
      <c r="AX50" s="80"/>
      <c r="AY50" s="80"/>
      <c r="AZ50" s="80"/>
      <c r="BA50" s="80"/>
      <c r="BB50" s="80"/>
      <c r="BC50" s="80"/>
      <c r="BD50" s="81"/>
      <c r="BE50" s="38"/>
    </row>
    <row r="51" s="2" customFormat="1" ht="10.8" customHeight="1">
      <c r="A51" s="38"/>
      <c r="B51" s="39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4"/>
      <c r="AS51" s="82"/>
      <c r="AT51" s="83"/>
      <c r="AU51" s="84"/>
      <c r="AV51" s="84"/>
      <c r="AW51" s="84"/>
      <c r="AX51" s="84"/>
      <c r="AY51" s="84"/>
      <c r="AZ51" s="84"/>
      <c r="BA51" s="84"/>
      <c r="BB51" s="84"/>
      <c r="BC51" s="84"/>
      <c r="BD51" s="85"/>
      <c r="BE51" s="38"/>
    </row>
    <row r="52" s="2" customFormat="1" ht="29.28" customHeight="1">
      <c r="A52" s="38"/>
      <c r="B52" s="39"/>
      <c r="C52" s="86" t="s">
        <v>55</v>
      </c>
      <c r="D52" s="87"/>
      <c r="E52" s="87"/>
      <c r="F52" s="87"/>
      <c r="G52" s="87"/>
      <c r="H52" s="88"/>
      <c r="I52" s="89" t="s">
        <v>56</v>
      </c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90" t="s">
        <v>57</v>
      </c>
      <c r="AH52" s="87"/>
      <c r="AI52" s="87"/>
      <c r="AJ52" s="87"/>
      <c r="AK52" s="87"/>
      <c r="AL52" s="87"/>
      <c r="AM52" s="87"/>
      <c r="AN52" s="89" t="s">
        <v>58</v>
      </c>
      <c r="AO52" s="87"/>
      <c r="AP52" s="87"/>
      <c r="AQ52" s="91" t="s">
        <v>59</v>
      </c>
      <c r="AR52" s="44"/>
      <c r="AS52" s="92" t="s">
        <v>60</v>
      </c>
      <c r="AT52" s="93" t="s">
        <v>61</v>
      </c>
      <c r="AU52" s="93" t="s">
        <v>62</v>
      </c>
      <c r="AV52" s="93" t="s">
        <v>63</v>
      </c>
      <c r="AW52" s="93" t="s">
        <v>64</v>
      </c>
      <c r="AX52" s="93" t="s">
        <v>65</v>
      </c>
      <c r="AY52" s="93" t="s">
        <v>66</v>
      </c>
      <c r="AZ52" s="93" t="s">
        <v>67</v>
      </c>
      <c r="BA52" s="93" t="s">
        <v>68</v>
      </c>
      <c r="BB52" s="93" t="s">
        <v>69</v>
      </c>
      <c r="BC52" s="93" t="s">
        <v>70</v>
      </c>
      <c r="BD52" s="94" t="s">
        <v>71</v>
      </c>
      <c r="BE52" s="38"/>
    </row>
    <row r="53" s="2" customFormat="1" ht="10.8" customHeight="1">
      <c r="A53" s="38"/>
      <c r="B53" s="39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4"/>
      <c r="AS53" s="95"/>
      <c r="AT53" s="96"/>
      <c r="AU53" s="96"/>
      <c r="AV53" s="96"/>
      <c r="AW53" s="96"/>
      <c r="AX53" s="96"/>
      <c r="AY53" s="96"/>
      <c r="AZ53" s="96"/>
      <c r="BA53" s="96"/>
      <c r="BB53" s="96"/>
      <c r="BC53" s="96"/>
      <c r="BD53" s="97"/>
      <c r="BE53" s="38"/>
    </row>
    <row r="54" s="6" customFormat="1" ht="32.4" customHeight="1">
      <c r="A54" s="6"/>
      <c r="B54" s="98"/>
      <c r="C54" s="99" t="s">
        <v>72</v>
      </c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1">
        <f>ROUND(AG55+AG59+AG63+AG67+AG71+AG72+AG78+AG81+AG85+AG89+AG93+AG97+AG100+AG103+AG106,2)</f>
        <v>0</v>
      </c>
      <c r="AH54" s="101"/>
      <c r="AI54" s="101"/>
      <c r="AJ54" s="101"/>
      <c r="AK54" s="101"/>
      <c r="AL54" s="101"/>
      <c r="AM54" s="101"/>
      <c r="AN54" s="102">
        <f>SUM(AG54,AT54)</f>
        <v>0</v>
      </c>
      <c r="AO54" s="102"/>
      <c r="AP54" s="102"/>
      <c r="AQ54" s="103" t="s">
        <v>19</v>
      </c>
      <c r="AR54" s="104"/>
      <c r="AS54" s="105">
        <f>ROUND(AS55+AS59+AS63+AS67+AS71+AS72+AS78+AS81+AS85+AS89+AS93+AS97+AS100+AS103+AS106,2)</f>
        <v>0</v>
      </c>
      <c r="AT54" s="106">
        <f>ROUND(SUM(AV54:AW54),2)</f>
        <v>0</v>
      </c>
      <c r="AU54" s="107">
        <f>ROUND(AU55+AU59+AU63+AU67+AU71+AU72+AU78+AU81+AU85+AU89+AU93+AU97+AU100+AU103+AU106,5)</f>
        <v>0</v>
      </c>
      <c r="AV54" s="106">
        <f>ROUND(AZ54*L29,2)</f>
        <v>0</v>
      </c>
      <c r="AW54" s="106">
        <f>ROUND(BA54*L30,2)</f>
        <v>0</v>
      </c>
      <c r="AX54" s="106">
        <f>ROUND(BB54*L29,2)</f>
        <v>0</v>
      </c>
      <c r="AY54" s="106">
        <f>ROUND(BC54*L30,2)</f>
        <v>0</v>
      </c>
      <c r="AZ54" s="106">
        <f>ROUND(AZ55+AZ59+AZ63+AZ67+AZ71+AZ72+AZ78+AZ81+AZ85+AZ89+AZ93+AZ97+AZ100+AZ103+AZ106,2)</f>
        <v>0</v>
      </c>
      <c r="BA54" s="106">
        <f>ROUND(BA55+BA59+BA63+BA67+BA71+BA72+BA78+BA81+BA85+BA89+BA93+BA97+BA100+BA103+BA106,2)</f>
        <v>0</v>
      </c>
      <c r="BB54" s="106">
        <f>ROUND(BB55+BB59+BB63+BB67+BB71+BB72+BB78+BB81+BB85+BB89+BB93+BB97+BB100+BB103+BB106,2)</f>
        <v>0</v>
      </c>
      <c r="BC54" s="106">
        <f>ROUND(BC55+BC59+BC63+BC67+BC71+BC72+BC78+BC81+BC85+BC89+BC93+BC97+BC100+BC103+BC106,2)</f>
        <v>0</v>
      </c>
      <c r="BD54" s="108">
        <f>ROUND(BD55+BD59+BD63+BD67+BD71+BD72+BD78+BD81+BD85+BD89+BD93+BD97+BD100+BD103+BD106,2)</f>
        <v>0</v>
      </c>
      <c r="BE54" s="6"/>
      <c r="BS54" s="109" t="s">
        <v>73</v>
      </c>
      <c r="BT54" s="109" t="s">
        <v>74</v>
      </c>
      <c r="BU54" s="110" t="s">
        <v>75</v>
      </c>
      <c r="BV54" s="109" t="s">
        <v>76</v>
      </c>
      <c r="BW54" s="109" t="s">
        <v>5</v>
      </c>
      <c r="BX54" s="109" t="s">
        <v>77</v>
      </c>
      <c r="CL54" s="109" t="s">
        <v>19</v>
      </c>
    </row>
    <row r="55" s="7" customFormat="1" ht="24.75" customHeight="1">
      <c r="A55" s="7"/>
      <c r="B55" s="111"/>
      <c r="C55" s="112"/>
      <c r="D55" s="113" t="s">
        <v>78</v>
      </c>
      <c r="E55" s="113"/>
      <c r="F55" s="113"/>
      <c r="G55" s="113"/>
      <c r="H55" s="113"/>
      <c r="I55" s="114"/>
      <c r="J55" s="113" t="s">
        <v>79</v>
      </c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3"/>
      <c r="AG55" s="115">
        <f>ROUND(SUM(AG56:AG58),2)</f>
        <v>0</v>
      </c>
      <c r="AH55" s="114"/>
      <c r="AI55" s="114"/>
      <c r="AJ55" s="114"/>
      <c r="AK55" s="114"/>
      <c r="AL55" s="114"/>
      <c r="AM55" s="114"/>
      <c r="AN55" s="116">
        <f>SUM(AG55,AT55)</f>
        <v>0</v>
      </c>
      <c r="AO55" s="114"/>
      <c r="AP55" s="114"/>
      <c r="AQ55" s="117" t="s">
        <v>80</v>
      </c>
      <c r="AR55" s="118"/>
      <c r="AS55" s="119">
        <f>ROUND(SUM(AS56:AS58),2)</f>
        <v>0</v>
      </c>
      <c r="AT55" s="120">
        <f>ROUND(SUM(AV55:AW55),2)</f>
        <v>0</v>
      </c>
      <c r="AU55" s="121">
        <f>ROUND(SUM(AU56:AU58),5)</f>
        <v>0</v>
      </c>
      <c r="AV55" s="120">
        <f>ROUND(AZ55*L29,2)</f>
        <v>0</v>
      </c>
      <c r="AW55" s="120">
        <f>ROUND(BA55*L30,2)</f>
        <v>0</v>
      </c>
      <c r="AX55" s="120">
        <f>ROUND(BB55*L29,2)</f>
        <v>0</v>
      </c>
      <c r="AY55" s="120">
        <f>ROUND(BC55*L30,2)</f>
        <v>0</v>
      </c>
      <c r="AZ55" s="120">
        <f>ROUND(SUM(AZ56:AZ58),2)</f>
        <v>0</v>
      </c>
      <c r="BA55" s="120">
        <f>ROUND(SUM(BA56:BA58),2)</f>
        <v>0</v>
      </c>
      <c r="BB55" s="120">
        <f>ROUND(SUM(BB56:BB58),2)</f>
        <v>0</v>
      </c>
      <c r="BC55" s="120">
        <f>ROUND(SUM(BC56:BC58),2)</f>
        <v>0</v>
      </c>
      <c r="BD55" s="122">
        <f>ROUND(SUM(BD56:BD58),2)</f>
        <v>0</v>
      </c>
      <c r="BE55" s="7"/>
      <c r="BS55" s="123" t="s">
        <v>73</v>
      </c>
      <c r="BT55" s="123" t="s">
        <v>81</v>
      </c>
      <c r="BU55" s="123" t="s">
        <v>75</v>
      </c>
      <c r="BV55" s="123" t="s">
        <v>76</v>
      </c>
      <c r="BW55" s="123" t="s">
        <v>82</v>
      </c>
      <c r="BX55" s="123" t="s">
        <v>5</v>
      </c>
      <c r="CL55" s="123" t="s">
        <v>19</v>
      </c>
      <c r="CM55" s="123" t="s">
        <v>83</v>
      </c>
    </row>
    <row r="56" s="4" customFormat="1" ht="16.5" customHeight="1">
      <c r="A56" s="124" t="s">
        <v>84</v>
      </c>
      <c r="B56" s="63"/>
      <c r="C56" s="125"/>
      <c r="D56" s="125"/>
      <c r="E56" s="126" t="s">
        <v>85</v>
      </c>
      <c r="F56" s="126"/>
      <c r="G56" s="126"/>
      <c r="H56" s="126"/>
      <c r="I56" s="126"/>
      <c r="J56" s="125"/>
      <c r="K56" s="126" t="s">
        <v>86</v>
      </c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7">
        <f>'SO 1.1 - ZRN'!J32</f>
        <v>0</v>
      </c>
      <c r="AH56" s="125"/>
      <c r="AI56" s="125"/>
      <c r="AJ56" s="125"/>
      <c r="AK56" s="125"/>
      <c r="AL56" s="125"/>
      <c r="AM56" s="125"/>
      <c r="AN56" s="127">
        <f>SUM(AG56,AT56)</f>
        <v>0</v>
      </c>
      <c r="AO56" s="125"/>
      <c r="AP56" s="125"/>
      <c r="AQ56" s="128" t="s">
        <v>87</v>
      </c>
      <c r="AR56" s="65"/>
      <c r="AS56" s="129">
        <v>0</v>
      </c>
      <c r="AT56" s="130">
        <f>ROUND(SUM(AV56:AW56),2)</f>
        <v>0</v>
      </c>
      <c r="AU56" s="131">
        <f>'SO 1.1 - ZRN'!P88</f>
        <v>0</v>
      </c>
      <c r="AV56" s="130">
        <f>'SO 1.1 - ZRN'!J35</f>
        <v>0</v>
      </c>
      <c r="AW56" s="130">
        <f>'SO 1.1 - ZRN'!J36</f>
        <v>0</v>
      </c>
      <c r="AX56" s="130">
        <f>'SO 1.1 - ZRN'!J37</f>
        <v>0</v>
      </c>
      <c r="AY56" s="130">
        <f>'SO 1.1 - ZRN'!J38</f>
        <v>0</v>
      </c>
      <c r="AZ56" s="130">
        <f>'SO 1.1 - ZRN'!F35</f>
        <v>0</v>
      </c>
      <c r="BA56" s="130">
        <f>'SO 1.1 - ZRN'!F36</f>
        <v>0</v>
      </c>
      <c r="BB56" s="130">
        <f>'SO 1.1 - ZRN'!F37</f>
        <v>0</v>
      </c>
      <c r="BC56" s="130">
        <f>'SO 1.1 - ZRN'!F38</f>
        <v>0</v>
      </c>
      <c r="BD56" s="132">
        <f>'SO 1.1 - ZRN'!F39</f>
        <v>0</v>
      </c>
      <c r="BE56" s="4"/>
      <c r="BT56" s="133" t="s">
        <v>83</v>
      </c>
      <c r="BV56" s="133" t="s">
        <v>76</v>
      </c>
      <c r="BW56" s="133" t="s">
        <v>88</v>
      </c>
      <c r="BX56" s="133" t="s">
        <v>82</v>
      </c>
      <c r="CL56" s="133" t="s">
        <v>19</v>
      </c>
    </row>
    <row r="57" s="4" customFormat="1" ht="16.5" customHeight="1">
      <c r="A57" s="124" t="s">
        <v>84</v>
      </c>
      <c r="B57" s="63"/>
      <c r="C57" s="125"/>
      <c r="D57" s="125"/>
      <c r="E57" s="126" t="s">
        <v>89</v>
      </c>
      <c r="F57" s="126"/>
      <c r="G57" s="126"/>
      <c r="H57" s="126"/>
      <c r="I57" s="126"/>
      <c r="J57" s="125"/>
      <c r="K57" s="126" t="s">
        <v>90</v>
      </c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7">
        <f>'SO 1.2 - VRN'!J32</f>
        <v>0</v>
      </c>
      <c r="AH57" s="125"/>
      <c r="AI57" s="125"/>
      <c r="AJ57" s="125"/>
      <c r="AK57" s="125"/>
      <c r="AL57" s="125"/>
      <c r="AM57" s="125"/>
      <c r="AN57" s="127">
        <f>SUM(AG57,AT57)</f>
        <v>0</v>
      </c>
      <c r="AO57" s="125"/>
      <c r="AP57" s="125"/>
      <c r="AQ57" s="128" t="s">
        <v>87</v>
      </c>
      <c r="AR57" s="65"/>
      <c r="AS57" s="129">
        <v>0</v>
      </c>
      <c r="AT57" s="130">
        <f>ROUND(SUM(AV57:AW57),2)</f>
        <v>0</v>
      </c>
      <c r="AU57" s="131">
        <f>'SO 1.2 - VRN'!P86</f>
        <v>0</v>
      </c>
      <c r="AV57" s="130">
        <f>'SO 1.2 - VRN'!J35</f>
        <v>0</v>
      </c>
      <c r="AW57" s="130">
        <f>'SO 1.2 - VRN'!J36</f>
        <v>0</v>
      </c>
      <c r="AX57" s="130">
        <f>'SO 1.2 - VRN'!J37</f>
        <v>0</v>
      </c>
      <c r="AY57" s="130">
        <f>'SO 1.2 - VRN'!J38</f>
        <v>0</v>
      </c>
      <c r="AZ57" s="130">
        <f>'SO 1.2 - VRN'!F35</f>
        <v>0</v>
      </c>
      <c r="BA57" s="130">
        <f>'SO 1.2 - VRN'!F36</f>
        <v>0</v>
      </c>
      <c r="BB57" s="130">
        <f>'SO 1.2 - VRN'!F37</f>
        <v>0</v>
      </c>
      <c r="BC57" s="130">
        <f>'SO 1.2 - VRN'!F38</f>
        <v>0</v>
      </c>
      <c r="BD57" s="132">
        <f>'SO 1.2 - VRN'!F39</f>
        <v>0</v>
      </c>
      <c r="BE57" s="4"/>
      <c r="BT57" s="133" t="s">
        <v>83</v>
      </c>
      <c r="BV57" s="133" t="s">
        <v>76</v>
      </c>
      <c r="BW57" s="133" t="s">
        <v>91</v>
      </c>
      <c r="BX57" s="133" t="s">
        <v>82</v>
      </c>
      <c r="CL57" s="133" t="s">
        <v>19</v>
      </c>
    </row>
    <row r="58" s="4" customFormat="1" ht="23.25" customHeight="1">
      <c r="A58" s="124" t="s">
        <v>84</v>
      </c>
      <c r="B58" s="63"/>
      <c r="C58" s="125"/>
      <c r="D58" s="125"/>
      <c r="E58" s="126" t="s">
        <v>92</v>
      </c>
      <c r="F58" s="126"/>
      <c r="G58" s="126"/>
      <c r="H58" s="126"/>
      <c r="I58" s="126"/>
      <c r="J58" s="125"/>
      <c r="K58" s="126" t="s">
        <v>93</v>
      </c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7">
        <f>'SO 1.3 - Materiál dodávan...'!J32</f>
        <v>0</v>
      </c>
      <c r="AH58" s="125"/>
      <c r="AI58" s="125"/>
      <c r="AJ58" s="125"/>
      <c r="AK58" s="125"/>
      <c r="AL58" s="125"/>
      <c r="AM58" s="125"/>
      <c r="AN58" s="127">
        <f>SUM(AG58,AT58)</f>
        <v>0</v>
      </c>
      <c r="AO58" s="125"/>
      <c r="AP58" s="125"/>
      <c r="AQ58" s="128" t="s">
        <v>87</v>
      </c>
      <c r="AR58" s="65"/>
      <c r="AS58" s="129">
        <v>0</v>
      </c>
      <c r="AT58" s="130">
        <f>ROUND(SUM(AV58:AW58),2)</f>
        <v>0</v>
      </c>
      <c r="AU58" s="131">
        <f>'SO 1.3 - Materiál dodávan...'!P85</f>
        <v>0</v>
      </c>
      <c r="AV58" s="130">
        <f>'SO 1.3 - Materiál dodávan...'!J35</f>
        <v>0</v>
      </c>
      <c r="AW58" s="130">
        <f>'SO 1.3 - Materiál dodávan...'!J36</f>
        <v>0</v>
      </c>
      <c r="AX58" s="130">
        <f>'SO 1.3 - Materiál dodávan...'!J37</f>
        <v>0</v>
      </c>
      <c r="AY58" s="130">
        <f>'SO 1.3 - Materiál dodávan...'!J38</f>
        <v>0</v>
      </c>
      <c r="AZ58" s="130">
        <f>'SO 1.3 - Materiál dodávan...'!F35</f>
        <v>0</v>
      </c>
      <c r="BA58" s="130">
        <f>'SO 1.3 - Materiál dodávan...'!F36</f>
        <v>0</v>
      </c>
      <c r="BB58" s="130">
        <f>'SO 1.3 - Materiál dodávan...'!F37</f>
        <v>0</v>
      </c>
      <c r="BC58" s="130">
        <f>'SO 1.3 - Materiál dodávan...'!F38</f>
        <v>0</v>
      </c>
      <c r="BD58" s="132">
        <f>'SO 1.3 - Materiál dodávan...'!F39</f>
        <v>0</v>
      </c>
      <c r="BE58" s="4"/>
      <c r="BT58" s="133" t="s">
        <v>83</v>
      </c>
      <c r="BV58" s="133" t="s">
        <v>76</v>
      </c>
      <c r="BW58" s="133" t="s">
        <v>94</v>
      </c>
      <c r="BX58" s="133" t="s">
        <v>82</v>
      </c>
      <c r="CL58" s="133" t="s">
        <v>19</v>
      </c>
    </row>
    <row r="59" s="7" customFormat="1" ht="24.75" customHeight="1">
      <c r="A59" s="7"/>
      <c r="B59" s="111"/>
      <c r="C59" s="112"/>
      <c r="D59" s="113" t="s">
        <v>95</v>
      </c>
      <c r="E59" s="113"/>
      <c r="F59" s="113"/>
      <c r="G59" s="113"/>
      <c r="H59" s="113"/>
      <c r="I59" s="114"/>
      <c r="J59" s="113" t="s">
        <v>96</v>
      </c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/>
      <c r="AC59" s="113"/>
      <c r="AD59" s="113"/>
      <c r="AE59" s="113"/>
      <c r="AF59" s="113"/>
      <c r="AG59" s="115">
        <f>ROUND(SUM(AG60:AG62),2)</f>
        <v>0</v>
      </c>
      <c r="AH59" s="114"/>
      <c r="AI59" s="114"/>
      <c r="AJ59" s="114"/>
      <c r="AK59" s="114"/>
      <c r="AL59" s="114"/>
      <c r="AM59" s="114"/>
      <c r="AN59" s="116">
        <f>SUM(AG59,AT59)</f>
        <v>0</v>
      </c>
      <c r="AO59" s="114"/>
      <c r="AP59" s="114"/>
      <c r="AQ59" s="117" t="s">
        <v>80</v>
      </c>
      <c r="AR59" s="118"/>
      <c r="AS59" s="119">
        <f>ROUND(SUM(AS60:AS62),2)</f>
        <v>0</v>
      </c>
      <c r="AT59" s="120">
        <f>ROUND(SUM(AV59:AW59),2)</f>
        <v>0</v>
      </c>
      <c r="AU59" s="121">
        <f>ROUND(SUM(AU60:AU62),5)</f>
        <v>0</v>
      </c>
      <c r="AV59" s="120">
        <f>ROUND(AZ59*L29,2)</f>
        <v>0</v>
      </c>
      <c r="AW59" s="120">
        <f>ROUND(BA59*L30,2)</f>
        <v>0</v>
      </c>
      <c r="AX59" s="120">
        <f>ROUND(BB59*L29,2)</f>
        <v>0</v>
      </c>
      <c r="AY59" s="120">
        <f>ROUND(BC59*L30,2)</f>
        <v>0</v>
      </c>
      <c r="AZ59" s="120">
        <f>ROUND(SUM(AZ60:AZ62),2)</f>
        <v>0</v>
      </c>
      <c r="BA59" s="120">
        <f>ROUND(SUM(BA60:BA62),2)</f>
        <v>0</v>
      </c>
      <c r="BB59" s="120">
        <f>ROUND(SUM(BB60:BB62),2)</f>
        <v>0</v>
      </c>
      <c r="BC59" s="120">
        <f>ROUND(SUM(BC60:BC62),2)</f>
        <v>0</v>
      </c>
      <c r="BD59" s="122">
        <f>ROUND(SUM(BD60:BD62),2)</f>
        <v>0</v>
      </c>
      <c r="BE59" s="7"/>
      <c r="BS59" s="123" t="s">
        <v>73</v>
      </c>
      <c r="BT59" s="123" t="s">
        <v>81</v>
      </c>
      <c r="BU59" s="123" t="s">
        <v>75</v>
      </c>
      <c r="BV59" s="123" t="s">
        <v>76</v>
      </c>
      <c r="BW59" s="123" t="s">
        <v>97</v>
      </c>
      <c r="BX59" s="123" t="s">
        <v>5</v>
      </c>
      <c r="CL59" s="123" t="s">
        <v>19</v>
      </c>
      <c r="CM59" s="123" t="s">
        <v>83</v>
      </c>
    </row>
    <row r="60" s="4" customFormat="1" ht="16.5" customHeight="1">
      <c r="A60" s="124" t="s">
        <v>84</v>
      </c>
      <c r="B60" s="63"/>
      <c r="C60" s="125"/>
      <c r="D60" s="125"/>
      <c r="E60" s="126" t="s">
        <v>98</v>
      </c>
      <c r="F60" s="126"/>
      <c r="G60" s="126"/>
      <c r="H60" s="126"/>
      <c r="I60" s="126"/>
      <c r="J60" s="125"/>
      <c r="K60" s="126" t="s">
        <v>86</v>
      </c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26"/>
      <c r="AF60" s="126"/>
      <c r="AG60" s="127">
        <f>'SO 2.1 - ZRN'!J32</f>
        <v>0</v>
      </c>
      <c r="AH60" s="125"/>
      <c r="AI60" s="125"/>
      <c r="AJ60" s="125"/>
      <c r="AK60" s="125"/>
      <c r="AL60" s="125"/>
      <c r="AM60" s="125"/>
      <c r="AN60" s="127">
        <f>SUM(AG60,AT60)</f>
        <v>0</v>
      </c>
      <c r="AO60" s="125"/>
      <c r="AP60" s="125"/>
      <c r="AQ60" s="128" t="s">
        <v>87</v>
      </c>
      <c r="AR60" s="65"/>
      <c r="AS60" s="129">
        <v>0</v>
      </c>
      <c r="AT60" s="130">
        <f>ROUND(SUM(AV60:AW60),2)</f>
        <v>0</v>
      </c>
      <c r="AU60" s="131">
        <f>'SO 2.1 - ZRN'!P88</f>
        <v>0</v>
      </c>
      <c r="AV60" s="130">
        <f>'SO 2.1 - ZRN'!J35</f>
        <v>0</v>
      </c>
      <c r="AW60" s="130">
        <f>'SO 2.1 - ZRN'!J36</f>
        <v>0</v>
      </c>
      <c r="AX60" s="130">
        <f>'SO 2.1 - ZRN'!J37</f>
        <v>0</v>
      </c>
      <c r="AY60" s="130">
        <f>'SO 2.1 - ZRN'!J38</f>
        <v>0</v>
      </c>
      <c r="AZ60" s="130">
        <f>'SO 2.1 - ZRN'!F35</f>
        <v>0</v>
      </c>
      <c r="BA60" s="130">
        <f>'SO 2.1 - ZRN'!F36</f>
        <v>0</v>
      </c>
      <c r="BB60" s="130">
        <f>'SO 2.1 - ZRN'!F37</f>
        <v>0</v>
      </c>
      <c r="BC60" s="130">
        <f>'SO 2.1 - ZRN'!F38</f>
        <v>0</v>
      </c>
      <c r="BD60" s="132">
        <f>'SO 2.1 - ZRN'!F39</f>
        <v>0</v>
      </c>
      <c r="BE60" s="4"/>
      <c r="BT60" s="133" t="s">
        <v>83</v>
      </c>
      <c r="BV60" s="133" t="s">
        <v>76</v>
      </c>
      <c r="BW60" s="133" t="s">
        <v>99</v>
      </c>
      <c r="BX60" s="133" t="s">
        <v>97</v>
      </c>
      <c r="CL60" s="133" t="s">
        <v>19</v>
      </c>
    </row>
    <row r="61" s="4" customFormat="1" ht="16.5" customHeight="1">
      <c r="A61" s="124" t="s">
        <v>84</v>
      </c>
      <c r="B61" s="63"/>
      <c r="C61" s="125"/>
      <c r="D61" s="125"/>
      <c r="E61" s="126" t="s">
        <v>100</v>
      </c>
      <c r="F61" s="126"/>
      <c r="G61" s="126"/>
      <c r="H61" s="126"/>
      <c r="I61" s="126"/>
      <c r="J61" s="125"/>
      <c r="K61" s="126" t="s">
        <v>90</v>
      </c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26"/>
      <c r="AF61" s="126"/>
      <c r="AG61" s="127">
        <f>'SO 2.2 - VRN'!J32</f>
        <v>0</v>
      </c>
      <c r="AH61" s="125"/>
      <c r="AI61" s="125"/>
      <c r="AJ61" s="125"/>
      <c r="AK61" s="125"/>
      <c r="AL61" s="125"/>
      <c r="AM61" s="125"/>
      <c r="AN61" s="127">
        <f>SUM(AG61,AT61)</f>
        <v>0</v>
      </c>
      <c r="AO61" s="125"/>
      <c r="AP61" s="125"/>
      <c r="AQ61" s="128" t="s">
        <v>87</v>
      </c>
      <c r="AR61" s="65"/>
      <c r="AS61" s="129">
        <v>0</v>
      </c>
      <c r="AT61" s="130">
        <f>ROUND(SUM(AV61:AW61),2)</f>
        <v>0</v>
      </c>
      <c r="AU61" s="131">
        <f>'SO 2.2 - VRN'!P86</f>
        <v>0</v>
      </c>
      <c r="AV61" s="130">
        <f>'SO 2.2 - VRN'!J35</f>
        <v>0</v>
      </c>
      <c r="AW61" s="130">
        <f>'SO 2.2 - VRN'!J36</f>
        <v>0</v>
      </c>
      <c r="AX61" s="130">
        <f>'SO 2.2 - VRN'!J37</f>
        <v>0</v>
      </c>
      <c r="AY61" s="130">
        <f>'SO 2.2 - VRN'!J38</f>
        <v>0</v>
      </c>
      <c r="AZ61" s="130">
        <f>'SO 2.2 - VRN'!F35</f>
        <v>0</v>
      </c>
      <c r="BA61" s="130">
        <f>'SO 2.2 - VRN'!F36</f>
        <v>0</v>
      </c>
      <c r="BB61" s="130">
        <f>'SO 2.2 - VRN'!F37</f>
        <v>0</v>
      </c>
      <c r="BC61" s="130">
        <f>'SO 2.2 - VRN'!F38</f>
        <v>0</v>
      </c>
      <c r="BD61" s="132">
        <f>'SO 2.2 - VRN'!F39</f>
        <v>0</v>
      </c>
      <c r="BE61" s="4"/>
      <c r="BT61" s="133" t="s">
        <v>83</v>
      </c>
      <c r="BV61" s="133" t="s">
        <v>76</v>
      </c>
      <c r="BW61" s="133" t="s">
        <v>101</v>
      </c>
      <c r="BX61" s="133" t="s">
        <v>97</v>
      </c>
      <c r="CL61" s="133" t="s">
        <v>19</v>
      </c>
    </row>
    <row r="62" s="4" customFormat="1" ht="23.25" customHeight="1">
      <c r="A62" s="124" t="s">
        <v>84</v>
      </c>
      <c r="B62" s="63"/>
      <c r="C62" s="125"/>
      <c r="D62" s="125"/>
      <c r="E62" s="126" t="s">
        <v>102</v>
      </c>
      <c r="F62" s="126"/>
      <c r="G62" s="126"/>
      <c r="H62" s="126"/>
      <c r="I62" s="126"/>
      <c r="J62" s="125"/>
      <c r="K62" s="126" t="s">
        <v>93</v>
      </c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7">
        <f>'SO 2.3 - Materiál dodávan...'!J32</f>
        <v>0</v>
      </c>
      <c r="AH62" s="125"/>
      <c r="AI62" s="125"/>
      <c r="AJ62" s="125"/>
      <c r="AK62" s="125"/>
      <c r="AL62" s="125"/>
      <c r="AM62" s="125"/>
      <c r="AN62" s="127">
        <f>SUM(AG62,AT62)</f>
        <v>0</v>
      </c>
      <c r="AO62" s="125"/>
      <c r="AP62" s="125"/>
      <c r="AQ62" s="128" t="s">
        <v>87</v>
      </c>
      <c r="AR62" s="65"/>
      <c r="AS62" s="129">
        <v>0</v>
      </c>
      <c r="AT62" s="130">
        <f>ROUND(SUM(AV62:AW62),2)</f>
        <v>0</v>
      </c>
      <c r="AU62" s="131">
        <f>'SO 2.3 - Materiál dodávan...'!P85</f>
        <v>0</v>
      </c>
      <c r="AV62" s="130">
        <f>'SO 2.3 - Materiál dodávan...'!J35</f>
        <v>0</v>
      </c>
      <c r="AW62" s="130">
        <f>'SO 2.3 - Materiál dodávan...'!J36</f>
        <v>0</v>
      </c>
      <c r="AX62" s="130">
        <f>'SO 2.3 - Materiál dodávan...'!J37</f>
        <v>0</v>
      </c>
      <c r="AY62" s="130">
        <f>'SO 2.3 - Materiál dodávan...'!J38</f>
        <v>0</v>
      </c>
      <c r="AZ62" s="130">
        <f>'SO 2.3 - Materiál dodávan...'!F35</f>
        <v>0</v>
      </c>
      <c r="BA62" s="130">
        <f>'SO 2.3 - Materiál dodávan...'!F36</f>
        <v>0</v>
      </c>
      <c r="BB62" s="130">
        <f>'SO 2.3 - Materiál dodávan...'!F37</f>
        <v>0</v>
      </c>
      <c r="BC62" s="130">
        <f>'SO 2.3 - Materiál dodávan...'!F38</f>
        <v>0</v>
      </c>
      <c r="BD62" s="132">
        <f>'SO 2.3 - Materiál dodávan...'!F39</f>
        <v>0</v>
      </c>
      <c r="BE62" s="4"/>
      <c r="BT62" s="133" t="s">
        <v>83</v>
      </c>
      <c r="BV62" s="133" t="s">
        <v>76</v>
      </c>
      <c r="BW62" s="133" t="s">
        <v>103</v>
      </c>
      <c r="BX62" s="133" t="s">
        <v>97</v>
      </c>
      <c r="CL62" s="133" t="s">
        <v>19</v>
      </c>
    </row>
    <row r="63" s="7" customFormat="1" ht="24.75" customHeight="1">
      <c r="A63" s="7"/>
      <c r="B63" s="111"/>
      <c r="C63" s="112"/>
      <c r="D63" s="113" t="s">
        <v>104</v>
      </c>
      <c r="E63" s="113"/>
      <c r="F63" s="113"/>
      <c r="G63" s="113"/>
      <c r="H63" s="113"/>
      <c r="I63" s="114"/>
      <c r="J63" s="113" t="s">
        <v>105</v>
      </c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3"/>
      <c r="Y63" s="113"/>
      <c r="Z63" s="113"/>
      <c r="AA63" s="113"/>
      <c r="AB63" s="113"/>
      <c r="AC63" s="113"/>
      <c r="AD63" s="113"/>
      <c r="AE63" s="113"/>
      <c r="AF63" s="113"/>
      <c r="AG63" s="115">
        <f>ROUND(SUM(AG64:AG66),2)</f>
        <v>0</v>
      </c>
      <c r="AH63" s="114"/>
      <c r="AI63" s="114"/>
      <c r="AJ63" s="114"/>
      <c r="AK63" s="114"/>
      <c r="AL63" s="114"/>
      <c r="AM63" s="114"/>
      <c r="AN63" s="116">
        <f>SUM(AG63,AT63)</f>
        <v>0</v>
      </c>
      <c r="AO63" s="114"/>
      <c r="AP63" s="114"/>
      <c r="AQ63" s="117" t="s">
        <v>80</v>
      </c>
      <c r="AR63" s="118"/>
      <c r="AS63" s="119">
        <f>ROUND(SUM(AS64:AS66),2)</f>
        <v>0</v>
      </c>
      <c r="AT63" s="120">
        <f>ROUND(SUM(AV63:AW63),2)</f>
        <v>0</v>
      </c>
      <c r="AU63" s="121">
        <f>ROUND(SUM(AU64:AU66),5)</f>
        <v>0</v>
      </c>
      <c r="AV63" s="120">
        <f>ROUND(AZ63*L29,2)</f>
        <v>0</v>
      </c>
      <c r="AW63" s="120">
        <f>ROUND(BA63*L30,2)</f>
        <v>0</v>
      </c>
      <c r="AX63" s="120">
        <f>ROUND(BB63*L29,2)</f>
        <v>0</v>
      </c>
      <c r="AY63" s="120">
        <f>ROUND(BC63*L30,2)</f>
        <v>0</v>
      </c>
      <c r="AZ63" s="120">
        <f>ROUND(SUM(AZ64:AZ66),2)</f>
        <v>0</v>
      </c>
      <c r="BA63" s="120">
        <f>ROUND(SUM(BA64:BA66),2)</f>
        <v>0</v>
      </c>
      <c r="BB63" s="120">
        <f>ROUND(SUM(BB64:BB66),2)</f>
        <v>0</v>
      </c>
      <c r="BC63" s="120">
        <f>ROUND(SUM(BC64:BC66),2)</f>
        <v>0</v>
      </c>
      <c r="BD63" s="122">
        <f>ROUND(SUM(BD64:BD66),2)</f>
        <v>0</v>
      </c>
      <c r="BE63" s="7"/>
      <c r="BS63" s="123" t="s">
        <v>73</v>
      </c>
      <c r="BT63" s="123" t="s">
        <v>81</v>
      </c>
      <c r="BU63" s="123" t="s">
        <v>75</v>
      </c>
      <c r="BV63" s="123" t="s">
        <v>76</v>
      </c>
      <c r="BW63" s="123" t="s">
        <v>106</v>
      </c>
      <c r="BX63" s="123" t="s">
        <v>5</v>
      </c>
      <c r="CL63" s="123" t="s">
        <v>19</v>
      </c>
      <c r="CM63" s="123" t="s">
        <v>83</v>
      </c>
    </row>
    <row r="64" s="4" customFormat="1" ht="16.5" customHeight="1">
      <c r="A64" s="124" t="s">
        <v>84</v>
      </c>
      <c r="B64" s="63"/>
      <c r="C64" s="125"/>
      <c r="D64" s="125"/>
      <c r="E64" s="126" t="s">
        <v>107</v>
      </c>
      <c r="F64" s="126"/>
      <c r="G64" s="126"/>
      <c r="H64" s="126"/>
      <c r="I64" s="126"/>
      <c r="J64" s="125"/>
      <c r="K64" s="126" t="s">
        <v>86</v>
      </c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26"/>
      <c r="AF64" s="126"/>
      <c r="AG64" s="127">
        <f>'SO 3.1 - ZRN'!J32</f>
        <v>0</v>
      </c>
      <c r="AH64" s="125"/>
      <c r="AI64" s="125"/>
      <c r="AJ64" s="125"/>
      <c r="AK64" s="125"/>
      <c r="AL64" s="125"/>
      <c r="AM64" s="125"/>
      <c r="AN64" s="127">
        <f>SUM(AG64,AT64)</f>
        <v>0</v>
      </c>
      <c r="AO64" s="125"/>
      <c r="AP64" s="125"/>
      <c r="AQ64" s="128" t="s">
        <v>87</v>
      </c>
      <c r="AR64" s="65"/>
      <c r="AS64" s="129">
        <v>0</v>
      </c>
      <c r="AT64" s="130">
        <f>ROUND(SUM(AV64:AW64),2)</f>
        <v>0</v>
      </c>
      <c r="AU64" s="131">
        <f>'SO 3.1 - ZRN'!P88</f>
        <v>0</v>
      </c>
      <c r="AV64" s="130">
        <f>'SO 3.1 - ZRN'!J35</f>
        <v>0</v>
      </c>
      <c r="AW64" s="130">
        <f>'SO 3.1 - ZRN'!J36</f>
        <v>0</v>
      </c>
      <c r="AX64" s="130">
        <f>'SO 3.1 - ZRN'!J37</f>
        <v>0</v>
      </c>
      <c r="AY64" s="130">
        <f>'SO 3.1 - ZRN'!J38</f>
        <v>0</v>
      </c>
      <c r="AZ64" s="130">
        <f>'SO 3.1 - ZRN'!F35</f>
        <v>0</v>
      </c>
      <c r="BA64" s="130">
        <f>'SO 3.1 - ZRN'!F36</f>
        <v>0</v>
      </c>
      <c r="BB64" s="130">
        <f>'SO 3.1 - ZRN'!F37</f>
        <v>0</v>
      </c>
      <c r="BC64" s="130">
        <f>'SO 3.1 - ZRN'!F38</f>
        <v>0</v>
      </c>
      <c r="BD64" s="132">
        <f>'SO 3.1 - ZRN'!F39</f>
        <v>0</v>
      </c>
      <c r="BE64" s="4"/>
      <c r="BT64" s="133" t="s">
        <v>83</v>
      </c>
      <c r="BV64" s="133" t="s">
        <v>76</v>
      </c>
      <c r="BW64" s="133" t="s">
        <v>108</v>
      </c>
      <c r="BX64" s="133" t="s">
        <v>106</v>
      </c>
      <c r="CL64" s="133" t="s">
        <v>19</v>
      </c>
    </row>
    <row r="65" s="4" customFormat="1" ht="16.5" customHeight="1">
      <c r="A65" s="124" t="s">
        <v>84</v>
      </c>
      <c r="B65" s="63"/>
      <c r="C65" s="125"/>
      <c r="D65" s="125"/>
      <c r="E65" s="126" t="s">
        <v>109</v>
      </c>
      <c r="F65" s="126"/>
      <c r="G65" s="126"/>
      <c r="H65" s="126"/>
      <c r="I65" s="126"/>
      <c r="J65" s="125"/>
      <c r="K65" s="126" t="s">
        <v>90</v>
      </c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7">
        <f>'SO 3.2 - VRN'!J32</f>
        <v>0</v>
      </c>
      <c r="AH65" s="125"/>
      <c r="AI65" s="125"/>
      <c r="AJ65" s="125"/>
      <c r="AK65" s="125"/>
      <c r="AL65" s="125"/>
      <c r="AM65" s="125"/>
      <c r="AN65" s="127">
        <f>SUM(AG65,AT65)</f>
        <v>0</v>
      </c>
      <c r="AO65" s="125"/>
      <c r="AP65" s="125"/>
      <c r="AQ65" s="128" t="s">
        <v>87</v>
      </c>
      <c r="AR65" s="65"/>
      <c r="AS65" s="129">
        <v>0</v>
      </c>
      <c r="AT65" s="130">
        <f>ROUND(SUM(AV65:AW65),2)</f>
        <v>0</v>
      </c>
      <c r="AU65" s="131">
        <f>'SO 3.2 - VRN'!P86</f>
        <v>0</v>
      </c>
      <c r="AV65" s="130">
        <f>'SO 3.2 - VRN'!J35</f>
        <v>0</v>
      </c>
      <c r="AW65" s="130">
        <f>'SO 3.2 - VRN'!J36</f>
        <v>0</v>
      </c>
      <c r="AX65" s="130">
        <f>'SO 3.2 - VRN'!J37</f>
        <v>0</v>
      </c>
      <c r="AY65" s="130">
        <f>'SO 3.2 - VRN'!J38</f>
        <v>0</v>
      </c>
      <c r="AZ65" s="130">
        <f>'SO 3.2 - VRN'!F35</f>
        <v>0</v>
      </c>
      <c r="BA65" s="130">
        <f>'SO 3.2 - VRN'!F36</f>
        <v>0</v>
      </c>
      <c r="BB65" s="130">
        <f>'SO 3.2 - VRN'!F37</f>
        <v>0</v>
      </c>
      <c r="BC65" s="130">
        <f>'SO 3.2 - VRN'!F38</f>
        <v>0</v>
      </c>
      <c r="BD65" s="132">
        <f>'SO 3.2 - VRN'!F39</f>
        <v>0</v>
      </c>
      <c r="BE65" s="4"/>
      <c r="BT65" s="133" t="s">
        <v>83</v>
      </c>
      <c r="BV65" s="133" t="s">
        <v>76</v>
      </c>
      <c r="BW65" s="133" t="s">
        <v>110</v>
      </c>
      <c r="BX65" s="133" t="s">
        <v>106</v>
      </c>
      <c r="CL65" s="133" t="s">
        <v>19</v>
      </c>
    </row>
    <row r="66" s="4" customFormat="1" ht="23.25" customHeight="1">
      <c r="A66" s="124" t="s">
        <v>84</v>
      </c>
      <c r="B66" s="63"/>
      <c r="C66" s="125"/>
      <c r="D66" s="125"/>
      <c r="E66" s="126" t="s">
        <v>111</v>
      </c>
      <c r="F66" s="126"/>
      <c r="G66" s="126"/>
      <c r="H66" s="126"/>
      <c r="I66" s="126"/>
      <c r="J66" s="125"/>
      <c r="K66" s="126" t="s">
        <v>93</v>
      </c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6"/>
      <c r="AE66" s="126"/>
      <c r="AF66" s="126"/>
      <c r="AG66" s="127">
        <f>'SO 3.3 - Materiál dodávan...'!J32</f>
        <v>0</v>
      </c>
      <c r="AH66" s="125"/>
      <c r="AI66" s="125"/>
      <c r="AJ66" s="125"/>
      <c r="AK66" s="125"/>
      <c r="AL66" s="125"/>
      <c r="AM66" s="125"/>
      <c r="AN66" s="127">
        <f>SUM(AG66,AT66)</f>
        <v>0</v>
      </c>
      <c r="AO66" s="125"/>
      <c r="AP66" s="125"/>
      <c r="AQ66" s="128" t="s">
        <v>87</v>
      </c>
      <c r="AR66" s="65"/>
      <c r="AS66" s="129">
        <v>0</v>
      </c>
      <c r="AT66" s="130">
        <f>ROUND(SUM(AV66:AW66),2)</f>
        <v>0</v>
      </c>
      <c r="AU66" s="131">
        <f>'SO 3.3 - Materiál dodávan...'!P85</f>
        <v>0</v>
      </c>
      <c r="AV66" s="130">
        <f>'SO 3.3 - Materiál dodávan...'!J35</f>
        <v>0</v>
      </c>
      <c r="AW66" s="130">
        <f>'SO 3.3 - Materiál dodávan...'!J36</f>
        <v>0</v>
      </c>
      <c r="AX66" s="130">
        <f>'SO 3.3 - Materiál dodávan...'!J37</f>
        <v>0</v>
      </c>
      <c r="AY66" s="130">
        <f>'SO 3.3 - Materiál dodávan...'!J38</f>
        <v>0</v>
      </c>
      <c r="AZ66" s="130">
        <f>'SO 3.3 - Materiál dodávan...'!F35</f>
        <v>0</v>
      </c>
      <c r="BA66" s="130">
        <f>'SO 3.3 - Materiál dodávan...'!F36</f>
        <v>0</v>
      </c>
      <c r="BB66" s="130">
        <f>'SO 3.3 - Materiál dodávan...'!F37</f>
        <v>0</v>
      </c>
      <c r="BC66" s="130">
        <f>'SO 3.3 - Materiál dodávan...'!F38</f>
        <v>0</v>
      </c>
      <c r="BD66" s="132">
        <f>'SO 3.3 - Materiál dodávan...'!F39</f>
        <v>0</v>
      </c>
      <c r="BE66" s="4"/>
      <c r="BT66" s="133" t="s">
        <v>83</v>
      </c>
      <c r="BV66" s="133" t="s">
        <v>76</v>
      </c>
      <c r="BW66" s="133" t="s">
        <v>112</v>
      </c>
      <c r="BX66" s="133" t="s">
        <v>106</v>
      </c>
      <c r="CL66" s="133" t="s">
        <v>19</v>
      </c>
    </row>
    <row r="67" s="7" customFormat="1" ht="24.75" customHeight="1">
      <c r="A67" s="7"/>
      <c r="B67" s="111"/>
      <c r="C67" s="112"/>
      <c r="D67" s="113" t="s">
        <v>113</v>
      </c>
      <c r="E67" s="113"/>
      <c r="F67" s="113"/>
      <c r="G67" s="113"/>
      <c r="H67" s="113"/>
      <c r="I67" s="114"/>
      <c r="J67" s="113" t="s">
        <v>114</v>
      </c>
      <c r="K67" s="113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3"/>
      <c r="Z67" s="113"/>
      <c r="AA67" s="113"/>
      <c r="AB67" s="113"/>
      <c r="AC67" s="113"/>
      <c r="AD67" s="113"/>
      <c r="AE67" s="113"/>
      <c r="AF67" s="113"/>
      <c r="AG67" s="115">
        <f>ROUND(SUM(AG68:AG70),2)</f>
        <v>0</v>
      </c>
      <c r="AH67" s="114"/>
      <c r="AI67" s="114"/>
      <c r="AJ67" s="114"/>
      <c r="AK67" s="114"/>
      <c r="AL67" s="114"/>
      <c r="AM67" s="114"/>
      <c r="AN67" s="116">
        <f>SUM(AG67,AT67)</f>
        <v>0</v>
      </c>
      <c r="AO67" s="114"/>
      <c r="AP67" s="114"/>
      <c r="AQ67" s="117" t="s">
        <v>80</v>
      </c>
      <c r="AR67" s="118"/>
      <c r="AS67" s="119">
        <f>ROUND(SUM(AS68:AS70),2)</f>
        <v>0</v>
      </c>
      <c r="AT67" s="120">
        <f>ROUND(SUM(AV67:AW67),2)</f>
        <v>0</v>
      </c>
      <c r="AU67" s="121">
        <f>ROUND(SUM(AU68:AU70),5)</f>
        <v>0</v>
      </c>
      <c r="AV67" s="120">
        <f>ROUND(AZ67*L29,2)</f>
        <v>0</v>
      </c>
      <c r="AW67" s="120">
        <f>ROUND(BA67*L30,2)</f>
        <v>0</v>
      </c>
      <c r="AX67" s="120">
        <f>ROUND(BB67*L29,2)</f>
        <v>0</v>
      </c>
      <c r="AY67" s="120">
        <f>ROUND(BC67*L30,2)</f>
        <v>0</v>
      </c>
      <c r="AZ67" s="120">
        <f>ROUND(SUM(AZ68:AZ70),2)</f>
        <v>0</v>
      </c>
      <c r="BA67" s="120">
        <f>ROUND(SUM(BA68:BA70),2)</f>
        <v>0</v>
      </c>
      <c r="BB67" s="120">
        <f>ROUND(SUM(BB68:BB70),2)</f>
        <v>0</v>
      </c>
      <c r="BC67" s="120">
        <f>ROUND(SUM(BC68:BC70),2)</f>
        <v>0</v>
      </c>
      <c r="BD67" s="122">
        <f>ROUND(SUM(BD68:BD70),2)</f>
        <v>0</v>
      </c>
      <c r="BE67" s="7"/>
      <c r="BS67" s="123" t="s">
        <v>73</v>
      </c>
      <c r="BT67" s="123" t="s">
        <v>81</v>
      </c>
      <c r="BU67" s="123" t="s">
        <v>75</v>
      </c>
      <c r="BV67" s="123" t="s">
        <v>76</v>
      </c>
      <c r="BW67" s="123" t="s">
        <v>115</v>
      </c>
      <c r="BX67" s="123" t="s">
        <v>5</v>
      </c>
      <c r="CL67" s="123" t="s">
        <v>19</v>
      </c>
      <c r="CM67" s="123" t="s">
        <v>83</v>
      </c>
    </row>
    <row r="68" s="4" customFormat="1" ht="16.5" customHeight="1">
      <c r="A68" s="124" t="s">
        <v>84</v>
      </c>
      <c r="B68" s="63"/>
      <c r="C68" s="125"/>
      <c r="D68" s="125"/>
      <c r="E68" s="126" t="s">
        <v>116</v>
      </c>
      <c r="F68" s="126"/>
      <c r="G68" s="126"/>
      <c r="H68" s="126"/>
      <c r="I68" s="126"/>
      <c r="J68" s="125"/>
      <c r="K68" s="126" t="s">
        <v>86</v>
      </c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7">
        <f>'SO 4.1 - ZRN'!J32</f>
        <v>0</v>
      </c>
      <c r="AH68" s="125"/>
      <c r="AI68" s="125"/>
      <c r="AJ68" s="125"/>
      <c r="AK68" s="125"/>
      <c r="AL68" s="125"/>
      <c r="AM68" s="125"/>
      <c r="AN68" s="127">
        <f>SUM(AG68,AT68)</f>
        <v>0</v>
      </c>
      <c r="AO68" s="125"/>
      <c r="AP68" s="125"/>
      <c r="AQ68" s="128" t="s">
        <v>87</v>
      </c>
      <c r="AR68" s="65"/>
      <c r="AS68" s="129">
        <v>0</v>
      </c>
      <c r="AT68" s="130">
        <f>ROUND(SUM(AV68:AW68),2)</f>
        <v>0</v>
      </c>
      <c r="AU68" s="131">
        <f>'SO 4.1 - ZRN'!P88</f>
        <v>0</v>
      </c>
      <c r="AV68" s="130">
        <f>'SO 4.1 - ZRN'!J35</f>
        <v>0</v>
      </c>
      <c r="AW68" s="130">
        <f>'SO 4.1 - ZRN'!J36</f>
        <v>0</v>
      </c>
      <c r="AX68" s="130">
        <f>'SO 4.1 - ZRN'!J37</f>
        <v>0</v>
      </c>
      <c r="AY68" s="130">
        <f>'SO 4.1 - ZRN'!J38</f>
        <v>0</v>
      </c>
      <c r="AZ68" s="130">
        <f>'SO 4.1 - ZRN'!F35</f>
        <v>0</v>
      </c>
      <c r="BA68" s="130">
        <f>'SO 4.1 - ZRN'!F36</f>
        <v>0</v>
      </c>
      <c r="BB68" s="130">
        <f>'SO 4.1 - ZRN'!F37</f>
        <v>0</v>
      </c>
      <c r="BC68" s="130">
        <f>'SO 4.1 - ZRN'!F38</f>
        <v>0</v>
      </c>
      <c r="BD68" s="132">
        <f>'SO 4.1 - ZRN'!F39</f>
        <v>0</v>
      </c>
      <c r="BE68" s="4"/>
      <c r="BT68" s="133" t="s">
        <v>83</v>
      </c>
      <c r="BV68" s="133" t="s">
        <v>76</v>
      </c>
      <c r="BW68" s="133" t="s">
        <v>117</v>
      </c>
      <c r="BX68" s="133" t="s">
        <v>115</v>
      </c>
      <c r="CL68" s="133" t="s">
        <v>19</v>
      </c>
    </row>
    <row r="69" s="4" customFormat="1" ht="16.5" customHeight="1">
      <c r="A69" s="124" t="s">
        <v>84</v>
      </c>
      <c r="B69" s="63"/>
      <c r="C69" s="125"/>
      <c r="D69" s="125"/>
      <c r="E69" s="126" t="s">
        <v>118</v>
      </c>
      <c r="F69" s="126"/>
      <c r="G69" s="126"/>
      <c r="H69" s="126"/>
      <c r="I69" s="126"/>
      <c r="J69" s="125"/>
      <c r="K69" s="126" t="s">
        <v>90</v>
      </c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7">
        <f>'SO 4.2 - VRN'!J32</f>
        <v>0</v>
      </c>
      <c r="AH69" s="125"/>
      <c r="AI69" s="125"/>
      <c r="AJ69" s="125"/>
      <c r="AK69" s="125"/>
      <c r="AL69" s="125"/>
      <c r="AM69" s="125"/>
      <c r="AN69" s="127">
        <f>SUM(AG69,AT69)</f>
        <v>0</v>
      </c>
      <c r="AO69" s="125"/>
      <c r="AP69" s="125"/>
      <c r="AQ69" s="128" t="s">
        <v>87</v>
      </c>
      <c r="AR69" s="65"/>
      <c r="AS69" s="129">
        <v>0</v>
      </c>
      <c r="AT69" s="130">
        <f>ROUND(SUM(AV69:AW69),2)</f>
        <v>0</v>
      </c>
      <c r="AU69" s="131">
        <f>'SO 4.2 - VRN'!P86</f>
        <v>0</v>
      </c>
      <c r="AV69" s="130">
        <f>'SO 4.2 - VRN'!J35</f>
        <v>0</v>
      </c>
      <c r="AW69" s="130">
        <f>'SO 4.2 - VRN'!J36</f>
        <v>0</v>
      </c>
      <c r="AX69" s="130">
        <f>'SO 4.2 - VRN'!J37</f>
        <v>0</v>
      </c>
      <c r="AY69" s="130">
        <f>'SO 4.2 - VRN'!J38</f>
        <v>0</v>
      </c>
      <c r="AZ69" s="130">
        <f>'SO 4.2 - VRN'!F35</f>
        <v>0</v>
      </c>
      <c r="BA69" s="130">
        <f>'SO 4.2 - VRN'!F36</f>
        <v>0</v>
      </c>
      <c r="BB69" s="130">
        <f>'SO 4.2 - VRN'!F37</f>
        <v>0</v>
      </c>
      <c r="BC69" s="130">
        <f>'SO 4.2 - VRN'!F38</f>
        <v>0</v>
      </c>
      <c r="BD69" s="132">
        <f>'SO 4.2 - VRN'!F39</f>
        <v>0</v>
      </c>
      <c r="BE69" s="4"/>
      <c r="BT69" s="133" t="s">
        <v>83</v>
      </c>
      <c r="BV69" s="133" t="s">
        <v>76</v>
      </c>
      <c r="BW69" s="133" t="s">
        <v>119</v>
      </c>
      <c r="BX69" s="133" t="s">
        <v>115</v>
      </c>
      <c r="CL69" s="133" t="s">
        <v>19</v>
      </c>
    </row>
    <row r="70" s="4" customFormat="1" ht="23.25" customHeight="1">
      <c r="A70" s="124" t="s">
        <v>84</v>
      </c>
      <c r="B70" s="63"/>
      <c r="C70" s="125"/>
      <c r="D70" s="125"/>
      <c r="E70" s="126" t="s">
        <v>120</v>
      </c>
      <c r="F70" s="126"/>
      <c r="G70" s="126"/>
      <c r="H70" s="126"/>
      <c r="I70" s="126"/>
      <c r="J70" s="125"/>
      <c r="K70" s="126" t="s">
        <v>93</v>
      </c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7">
        <f>'SO 4.3 - Materiál dodávan...'!J32</f>
        <v>0</v>
      </c>
      <c r="AH70" s="125"/>
      <c r="AI70" s="125"/>
      <c r="AJ70" s="125"/>
      <c r="AK70" s="125"/>
      <c r="AL70" s="125"/>
      <c r="AM70" s="125"/>
      <c r="AN70" s="127">
        <f>SUM(AG70,AT70)</f>
        <v>0</v>
      </c>
      <c r="AO70" s="125"/>
      <c r="AP70" s="125"/>
      <c r="AQ70" s="128" t="s">
        <v>87</v>
      </c>
      <c r="AR70" s="65"/>
      <c r="AS70" s="129">
        <v>0</v>
      </c>
      <c r="AT70" s="130">
        <f>ROUND(SUM(AV70:AW70),2)</f>
        <v>0</v>
      </c>
      <c r="AU70" s="131">
        <f>'SO 4.3 - Materiál dodávan...'!P85</f>
        <v>0</v>
      </c>
      <c r="AV70" s="130">
        <f>'SO 4.3 - Materiál dodávan...'!J35</f>
        <v>0</v>
      </c>
      <c r="AW70" s="130">
        <f>'SO 4.3 - Materiál dodávan...'!J36</f>
        <v>0</v>
      </c>
      <c r="AX70" s="130">
        <f>'SO 4.3 - Materiál dodávan...'!J37</f>
        <v>0</v>
      </c>
      <c r="AY70" s="130">
        <f>'SO 4.3 - Materiál dodávan...'!J38</f>
        <v>0</v>
      </c>
      <c r="AZ70" s="130">
        <f>'SO 4.3 - Materiál dodávan...'!F35</f>
        <v>0</v>
      </c>
      <c r="BA70" s="130">
        <f>'SO 4.3 - Materiál dodávan...'!F36</f>
        <v>0</v>
      </c>
      <c r="BB70" s="130">
        <f>'SO 4.3 - Materiál dodávan...'!F37</f>
        <v>0</v>
      </c>
      <c r="BC70" s="130">
        <f>'SO 4.3 - Materiál dodávan...'!F38</f>
        <v>0</v>
      </c>
      <c r="BD70" s="132">
        <f>'SO 4.3 - Materiál dodávan...'!F39</f>
        <v>0</v>
      </c>
      <c r="BE70" s="4"/>
      <c r="BT70" s="133" t="s">
        <v>83</v>
      </c>
      <c r="BV70" s="133" t="s">
        <v>76</v>
      </c>
      <c r="BW70" s="133" t="s">
        <v>121</v>
      </c>
      <c r="BX70" s="133" t="s">
        <v>115</v>
      </c>
      <c r="CL70" s="133" t="s">
        <v>19</v>
      </c>
    </row>
    <row r="71" s="7" customFormat="1" ht="16.5" customHeight="1">
      <c r="A71" s="124" t="s">
        <v>84</v>
      </c>
      <c r="B71" s="111"/>
      <c r="C71" s="112"/>
      <c r="D71" s="113" t="s">
        <v>122</v>
      </c>
      <c r="E71" s="113"/>
      <c r="F71" s="113"/>
      <c r="G71" s="113"/>
      <c r="H71" s="113"/>
      <c r="I71" s="114"/>
      <c r="J71" s="113" t="s">
        <v>123</v>
      </c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3"/>
      <c r="Z71" s="113"/>
      <c r="AA71" s="113"/>
      <c r="AB71" s="113"/>
      <c r="AC71" s="113"/>
      <c r="AD71" s="113"/>
      <c r="AE71" s="113"/>
      <c r="AF71" s="113"/>
      <c r="AG71" s="116">
        <f>'SO 5 - Přejezdové panely ...'!J30</f>
        <v>0</v>
      </c>
      <c r="AH71" s="114"/>
      <c r="AI71" s="114"/>
      <c r="AJ71" s="114"/>
      <c r="AK71" s="114"/>
      <c r="AL71" s="114"/>
      <c r="AM71" s="114"/>
      <c r="AN71" s="116">
        <f>SUM(AG71,AT71)</f>
        <v>0</v>
      </c>
      <c r="AO71" s="114"/>
      <c r="AP71" s="114"/>
      <c r="AQ71" s="117" t="s">
        <v>80</v>
      </c>
      <c r="AR71" s="118"/>
      <c r="AS71" s="119">
        <v>0</v>
      </c>
      <c r="AT71" s="120">
        <f>ROUND(SUM(AV71:AW71),2)</f>
        <v>0</v>
      </c>
      <c r="AU71" s="121">
        <f>'SO 5 - Přejezdové panely ...'!P80</f>
        <v>0</v>
      </c>
      <c r="AV71" s="120">
        <f>'SO 5 - Přejezdové panely ...'!J33</f>
        <v>0</v>
      </c>
      <c r="AW71" s="120">
        <f>'SO 5 - Přejezdové panely ...'!J34</f>
        <v>0</v>
      </c>
      <c r="AX71" s="120">
        <f>'SO 5 - Přejezdové panely ...'!J35</f>
        <v>0</v>
      </c>
      <c r="AY71" s="120">
        <f>'SO 5 - Přejezdové panely ...'!J36</f>
        <v>0</v>
      </c>
      <c r="AZ71" s="120">
        <f>'SO 5 - Přejezdové panely ...'!F33</f>
        <v>0</v>
      </c>
      <c r="BA71" s="120">
        <f>'SO 5 - Přejezdové panely ...'!F34</f>
        <v>0</v>
      </c>
      <c r="BB71" s="120">
        <f>'SO 5 - Přejezdové panely ...'!F35</f>
        <v>0</v>
      </c>
      <c r="BC71" s="120">
        <f>'SO 5 - Přejezdové panely ...'!F36</f>
        <v>0</v>
      </c>
      <c r="BD71" s="122">
        <f>'SO 5 - Přejezdové panely ...'!F37</f>
        <v>0</v>
      </c>
      <c r="BE71" s="7"/>
      <c r="BT71" s="123" t="s">
        <v>81</v>
      </c>
      <c r="BV71" s="123" t="s">
        <v>76</v>
      </c>
      <c r="BW71" s="123" t="s">
        <v>124</v>
      </c>
      <c r="BX71" s="123" t="s">
        <v>5</v>
      </c>
      <c r="CL71" s="123" t="s">
        <v>19</v>
      </c>
      <c r="CM71" s="123" t="s">
        <v>83</v>
      </c>
    </row>
    <row r="72" s="7" customFormat="1" ht="24.75" customHeight="1">
      <c r="A72" s="7"/>
      <c r="B72" s="111"/>
      <c r="C72" s="112"/>
      <c r="D72" s="113" t="s">
        <v>125</v>
      </c>
      <c r="E72" s="113"/>
      <c r="F72" s="113"/>
      <c r="G72" s="113"/>
      <c r="H72" s="113"/>
      <c r="I72" s="114"/>
      <c r="J72" s="113" t="s">
        <v>126</v>
      </c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3"/>
      <c r="Z72" s="113"/>
      <c r="AA72" s="113"/>
      <c r="AB72" s="113"/>
      <c r="AC72" s="113"/>
      <c r="AD72" s="113"/>
      <c r="AE72" s="113"/>
      <c r="AF72" s="113"/>
      <c r="AG72" s="115">
        <f>ROUND(AG73+AG76+AG77,2)</f>
        <v>0</v>
      </c>
      <c r="AH72" s="114"/>
      <c r="AI72" s="114"/>
      <c r="AJ72" s="114"/>
      <c r="AK72" s="114"/>
      <c r="AL72" s="114"/>
      <c r="AM72" s="114"/>
      <c r="AN72" s="116">
        <f>SUM(AG72,AT72)</f>
        <v>0</v>
      </c>
      <c r="AO72" s="114"/>
      <c r="AP72" s="114"/>
      <c r="AQ72" s="117" t="s">
        <v>80</v>
      </c>
      <c r="AR72" s="118"/>
      <c r="AS72" s="119">
        <f>ROUND(AS73+AS76+AS77,2)</f>
        <v>0</v>
      </c>
      <c r="AT72" s="120">
        <f>ROUND(SUM(AV72:AW72),2)</f>
        <v>0</v>
      </c>
      <c r="AU72" s="121">
        <f>ROUND(AU73+AU76+AU77,5)</f>
        <v>0</v>
      </c>
      <c r="AV72" s="120">
        <f>ROUND(AZ72*L29,2)</f>
        <v>0</v>
      </c>
      <c r="AW72" s="120">
        <f>ROUND(BA72*L30,2)</f>
        <v>0</v>
      </c>
      <c r="AX72" s="120">
        <f>ROUND(BB72*L29,2)</f>
        <v>0</v>
      </c>
      <c r="AY72" s="120">
        <f>ROUND(BC72*L30,2)</f>
        <v>0</v>
      </c>
      <c r="AZ72" s="120">
        <f>ROUND(AZ73+AZ76+AZ77,2)</f>
        <v>0</v>
      </c>
      <c r="BA72" s="120">
        <f>ROUND(BA73+BA76+BA77,2)</f>
        <v>0</v>
      </c>
      <c r="BB72" s="120">
        <f>ROUND(BB73+BB76+BB77,2)</f>
        <v>0</v>
      </c>
      <c r="BC72" s="120">
        <f>ROUND(BC73+BC76+BC77,2)</f>
        <v>0</v>
      </c>
      <c r="BD72" s="122">
        <f>ROUND(BD73+BD76+BD77,2)</f>
        <v>0</v>
      </c>
      <c r="BE72" s="7"/>
      <c r="BS72" s="123" t="s">
        <v>73</v>
      </c>
      <c r="BT72" s="123" t="s">
        <v>81</v>
      </c>
      <c r="BU72" s="123" t="s">
        <v>75</v>
      </c>
      <c r="BV72" s="123" t="s">
        <v>76</v>
      </c>
      <c r="BW72" s="123" t="s">
        <v>127</v>
      </c>
      <c r="BX72" s="123" t="s">
        <v>5</v>
      </c>
      <c r="CL72" s="123" t="s">
        <v>19</v>
      </c>
      <c r="CM72" s="123" t="s">
        <v>83</v>
      </c>
    </row>
    <row r="73" s="4" customFormat="1" ht="16.5" customHeight="1">
      <c r="A73" s="4"/>
      <c r="B73" s="63"/>
      <c r="C73" s="125"/>
      <c r="D73" s="125"/>
      <c r="E73" s="126" t="s">
        <v>128</v>
      </c>
      <c r="F73" s="126"/>
      <c r="G73" s="126"/>
      <c r="H73" s="126"/>
      <c r="I73" s="126"/>
      <c r="J73" s="125"/>
      <c r="K73" s="126" t="s">
        <v>86</v>
      </c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34">
        <f>ROUND(SUM(AG74:AG75),2)</f>
        <v>0</v>
      </c>
      <c r="AH73" s="125"/>
      <c r="AI73" s="125"/>
      <c r="AJ73" s="125"/>
      <c r="AK73" s="125"/>
      <c r="AL73" s="125"/>
      <c r="AM73" s="125"/>
      <c r="AN73" s="127">
        <f>SUM(AG73,AT73)</f>
        <v>0</v>
      </c>
      <c r="AO73" s="125"/>
      <c r="AP73" s="125"/>
      <c r="AQ73" s="128" t="s">
        <v>87</v>
      </c>
      <c r="AR73" s="65"/>
      <c r="AS73" s="129">
        <f>ROUND(SUM(AS74:AS75),2)</f>
        <v>0</v>
      </c>
      <c r="AT73" s="130">
        <f>ROUND(SUM(AV73:AW73),2)</f>
        <v>0</v>
      </c>
      <c r="AU73" s="131">
        <f>ROUND(SUM(AU74:AU75),5)</f>
        <v>0</v>
      </c>
      <c r="AV73" s="130">
        <f>ROUND(AZ73*L29,2)</f>
        <v>0</v>
      </c>
      <c r="AW73" s="130">
        <f>ROUND(BA73*L30,2)</f>
        <v>0</v>
      </c>
      <c r="AX73" s="130">
        <f>ROUND(BB73*L29,2)</f>
        <v>0</v>
      </c>
      <c r="AY73" s="130">
        <f>ROUND(BC73*L30,2)</f>
        <v>0</v>
      </c>
      <c r="AZ73" s="130">
        <f>ROUND(SUM(AZ74:AZ75),2)</f>
        <v>0</v>
      </c>
      <c r="BA73" s="130">
        <f>ROUND(SUM(BA74:BA75),2)</f>
        <v>0</v>
      </c>
      <c r="BB73" s="130">
        <f>ROUND(SUM(BB74:BB75),2)</f>
        <v>0</v>
      </c>
      <c r="BC73" s="130">
        <f>ROUND(SUM(BC74:BC75),2)</f>
        <v>0</v>
      </c>
      <c r="BD73" s="132">
        <f>ROUND(SUM(BD74:BD75),2)</f>
        <v>0</v>
      </c>
      <c r="BE73" s="4"/>
      <c r="BS73" s="133" t="s">
        <v>73</v>
      </c>
      <c r="BT73" s="133" t="s">
        <v>83</v>
      </c>
      <c r="BV73" s="133" t="s">
        <v>76</v>
      </c>
      <c r="BW73" s="133" t="s">
        <v>129</v>
      </c>
      <c r="BX73" s="133" t="s">
        <v>127</v>
      </c>
      <c r="CL73" s="133" t="s">
        <v>19</v>
      </c>
    </row>
    <row r="74" s="4" customFormat="1" ht="16.5" customHeight="1">
      <c r="A74" s="124" t="s">
        <v>84</v>
      </c>
      <c r="B74" s="63"/>
      <c r="C74" s="125"/>
      <c r="D74" s="125"/>
      <c r="E74" s="125"/>
      <c r="F74" s="126" t="s">
        <v>128</v>
      </c>
      <c r="G74" s="126"/>
      <c r="H74" s="126"/>
      <c r="I74" s="126"/>
      <c r="J74" s="126"/>
      <c r="K74" s="125"/>
      <c r="L74" s="126" t="s">
        <v>86</v>
      </c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7">
        <f>'SO 6.1 - ZRN'!J32</f>
        <v>0</v>
      </c>
      <c r="AH74" s="125"/>
      <c r="AI74" s="125"/>
      <c r="AJ74" s="125"/>
      <c r="AK74" s="125"/>
      <c r="AL74" s="125"/>
      <c r="AM74" s="125"/>
      <c r="AN74" s="127">
        <f>SUM(AG74,AT74)</f>
        <v>0</v>
      </c>
      <c r="AO74" s="125"/>
      <c r="AP74" s="125"/>
      <c r="AQ74" s="128" t="s">
        <v>87</v>
      </c>
      <c r="AR74" s="65"/>
      <c r="AS74" s="129">
        <v>0</v>
      </c>
      <c r="AT74" s="130">
        <f>ROUND(SUM(AV74:AW74),2)</f>
        <v>0</v>
      </c>
      <c r="AU74" s="131">
        <f>'SO 6.1 - ZRN'!P88</f>
        <v>0</v>
      </c>
      <c r="AV74" s="130">
        <f>'SO 6.1 - ZRN'!J35</f>
        <v>0</v>
      </c>
      <c r="AW74" s="130">
        <f>'SO 6.1 - ZRN'!J36</f>
        <v>0</v>
      </c>
      <c r="AX74" s="130">
        <f>'SO 6.1 - ZRN'!J37</f>
        <v>0</v>
      </c>
      <c r="AY74" s="130">
        <f>'SO 6.1 - ZRN'!J38</f>
        <v>0</v>
      </c>
      <c r="AZ74" s="130">
        <f>'SO 6.1 - ZRN'!F35</f>
        <v>0</v>
      </c>
      <c r="BA74" s="130">
        <f>'SO 6.1 - ZRN'!F36</f>
        <v>0</v>
      </c>
      <c r="BB74" s="130">
        <f>'SO 6.1 - ZRN'!F37</f>
        <v>0</v>
      </c>
      <c r="BC74" s="130">
        <f>'SO 6.1 - ZRN'!F38</f>
        <v>0</v>
      </c>
      <c r="BD74" s="132">
        <f>'SO 6.1 - ZRN'!F39</f>
        <v>0</v>
      </c>
      <c r="BE74" s="4"/>
      <c r="BT74" s="133" t="s">
        <v>130</v>
      </c>
      <c r="BU74" s="133" t="s">
        <v>131</v>
      </c>
      <c r="BV74" s="133" t="s">
        <v>76</v>
      </c>
      <c r="BW74" s="133" t="s">
        <v>129</v>
      </c>
      <c r="BX74" s="133" t="s">
        <v>127</v>
      </c>
      <c r="CL74" s="133" t="s">
        <v>19</v>
      </c>
    </row>
    <row r="75" s="4" customFormat="1" ht="23.25" customHeight="1">
      <c r="A75" s="124" t="s">
        <v>84</v>
      </c>
      <c r="B75" s="63"/>
      <c r="C75" s="125"/>
      <c r="D75" s="125"/>
      <c r="E75" s="125"/>
      <c r="F75" s="126" t="s">
        <v>132</v>
      </c>
      <c r="G75" s="126"/>
      <c r="H75" s="126"/>
      <c r="I75" s="126"/>
      <c r="J75" s="126"/>
      <c r="K75" s="125"/>
      <c r="L75" s="126" t="s">
        <v>133</v>
      </c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7">
        <f>'SO 6.1.1 - Úhelníky pro ž...'!J34</f>
        <v>0</v>
      </c>
      <c r="AH75" s="125"/>
      <c r="AI75" s="125"/>
      <c r="AJ75" s="125"/>
      <c r="AK75" s="125"/>
      <c r="AL75" s="125"/>
      <c r="AM75" s="125"/>
      <c r="AN75" s="127">
        <f>SUM(AG75,AT75)</f>
        <v>0</v>
      </c>
      <c r="AO75" s="125"/>
      <c r="AP75" s="125"/>
      <c r="AQ75" s="128" t="s">
        <v>87</v>
      </c>
      <c r="AR75" s="65"/>
      <c r="AS75" s="129">
        <v>0</v>
      </c>
      <c r="AT75" s="130">
        <f>ROUND(SUM(AV75:AW75),2)</f>
        <v>0</v>
      </c>
      <c r="AU75" s="131">
        <f>'SO 6.1.1 - Úhelníky pro ž...'!P91</f>
        <v>0</v>
      </c>
      <c r="AV75" s="130">
        <f>'SO 6.1.1 - Úhelníky pro ž...'!J37</f>
        <v>0</v>
      </c>
      <c r="AW75" s="130">
        <f>'SO 6.1.1 - Úhelníky pro ž...'!J38</f>
        <v>0</v>
      </c>
      <c r="AX75" s="130">
        <f>'SO 6.1.1 - Úhelníky pro ž...'!J39</f>
        <v>0</v>
      </c>
      <c r="AY75" s="130">
        <f>'SO 6.1.1 - Úhelníky pro ž...'!J40</f>
        <v>0</v>
      </c>
      <c r="AZ75" s="130">
        <f>'SO 6.1.1 - Úhelníky pro ž...'!F37</f>
        <v>0</v>
      </c>
      <c r="BA75" s="130">
        <f>'SO 6.1.1 - Úhelníky pro ž...'!F38</f>
        <v>0</v>
      </c>
      <c r="BB75" s="130">
        <f>'SO 6.1.1 - Úhelníky pro ž...'!F39</f>
        <v>0</v>
      </c>
      <c r="BC75" s="130">
        <f>'SO 6.1.1 - Úhelníky pro ž...'!F40</f>
        <v>0</v>
      </c>
      <c r="BD75" s="132">
        <f>'SO 6.1.1 - Úhelníky pro ž...'!F41</f>
        <v>0</v>
      </c>
      <c r="BE75" s="4"/>
      <c r="BT75" s="133" t="s">
        <v>130</v>
      </c>
      <c r="BV75" s="133" t="s">
        <v>76</v>
      </c>
      <c r="BW75" s="133" t="s">
        <v>134</v>
      </c>
      <c r="BX75" s="133" t="s">
        <v>129</v>
      </c>
      <c r="CL75" s="133" t="s">
        <v>19</v>
      </c>
    </row>
    <row r="76" s="4" customFormat="1" ht="16.5" customHeight="1">
      <c r="A76" s="124" t="s">
        <v>84</v>
      </c>
      <c r="B76" s="63"/>
      <c r="C76" s="125"/>
      <c r="D76" s="125"/>
      <c r="E76" s="126" t="s">
        <v>135</v>
      </c>
      <c r="F76" s="126"/>
      <c r="G76" s="126"/>
      <c r="H76" s="126"/>
      <c r="I76" s="126"/>
      <c r="J76" s="125"/>
      <c r="K76" s="126" t="s">
        <v>90</v>
      </c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7">
        <f>'SO 6.2 - VRN'!J32</f>
        <v>0</v>
      </c>
      <c r="AH76" s="125"/>
      <c r="AI76" s="125"/>
      <c r="AJ76" s="125"/>
      <c r="AK76" s="125"/>
      <c r="AL76" s="125"/>
      <c r="AM76" s="125"/>
      <c r="AN76" s="127">
        <f>SUM(AG76,AT76)</f>
        <v>0</v>
      </c>
      <c r="AO76" s="125"/>
      <c r="AP76" s="125"/>
      <c r="AQ76" s="128" t="s">
        <v>87</v>
      </c>
      <c r="AR76" s="65"/>
      <c r="AS76" s="129">
        <v>0</v>
      </c>
      <c r="AT76" s="130">
        <f>ROUND(SUM(AV76:AW76),2)</f>
        <v>0</v>
      </c>
      <c r="AU76" s="131">
        <f>'SO 6.2 - VRN'!P86</f>
        <v>0</v>
      </c>
      <c r="AV76" s="130">
        <f>'SO 6.2 - VRN'!J35</f>
        <v>0</v>
      </c>
      <c r="AW76" s="130">
        <f>'SO 6.2 - VRN'!J36</f>
        <v>0</v>
      </c>
      <c r="AX76" s="130">
        <f>'SO 6.2 - VRN'!J37</f>
        <v>0</v>
      </c>
      <c r="AY76" s="130">
        <f>'SO 6.2 - VRN'!J38</f>
        <v>0</v>
      </c>
      <c r="AZ76" s="130">
        <f>'SO 6.2 - VRN'!F35</f>
        <v>0</v>
      </c>
      <c r="BA76" s="130">
        <f>'SO 6.2 - VRN'!F36</f>
        <v>0</v>
      </c>
      <c r="BB76" s="130">
        <f>'SO 6.2 - VRN'!F37</f>
        <v>0</v>
      </c>
      <c r="BC76" s="130">
        <f>'SO 6.2 - VRN'!F38</f>
        <v>0</v>
      </c>
      <c r="BD76" s="132">
        <f>'SO 6.2 - VRN'!F39</f>
        <v>0</v>
      </c>
      <c r="BE76" s="4"/>
      <c r="BT76" s="133" t="s">
        <v>83</v>
      </c>
      <c r="BV76" s="133" t="s">
        <v>76</v>
      </c>
      <c r="BW76" s="133" t="s">
        <v>136</v>
      </c>
      <c r="BX76" s="133" t="s">
        <v>127</v>
      </c>
      <c r="CL76" s="133" t="s">
        <v>19</v>
      </c>
    </row>
    <row r="77" s="4" customFormat="1" ht="23.25" customHeight="1">
      <c r="A77" s="124" t="s">
        <v>84</v>
      </c>
      <c r="B77" s="63"/>
      <c r="C77" s="125"/>
      <c r="D77" s="125"/>
      <c r="E77" s="126" t="s">
        <v>137</v>
      </c>
      <c r="F77" s="126"/>
      <c r="G77" s="126"/>
      <c r="H77" s="126"/>
      <c r="I77" s="126"/>
      <c r="J77" s="125"/>
      <c r="K77" s="126" t="s">
        <v>93</v>
      </c>
      <c r="L77" s="126"/>
      <c r="M77" s="126"/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  <c r="AG77" s="127">
        <f>'SO 6.3 - Materiál dodávan...'!J32</f>
        <v>0</v>
      </c>
      <c r="AH77" s="125"/>
      <c r="AI77" s="125"/>
      <c r="AJ77" s="125"/>
      <c r="AK77" s="125"/>
      <c r="AL77" s="125"/>
      <c r="AM77" s="125"/>
      <c r="AN77" s="127">
        <f>SUM(AG77,AT77)</f>
        <v>0</v>
      </c>
      <c r="AO77" s="125"/>
      <c r="AP77" s="125"/>
      <c r="AQ77" s="128" t="s">
        <v>87</v>
      </c>
      <c r="AR77" s="65"/>
      <c r="AS77" s="129">
        <v>0</v>
      </c>
      <c r="AT77" s="130">
        <f>ROUND(SUM(AV77:AW77),2)</f>
        <v>0</v>
      </c>
      <c r="AU77" s="131">
        <f>'SO 6.3 - Materiál dodávan...'!P85</f>
        <v>0</v>
      </c>
      <c r="AV77" s="130">
        <f>'SO 6.3 - Materiál dodávan...'!J35</f>
        <v>0</v>
      </c>
      <c r="AW77" s="130">
        <f>'SO 6.3 - Materiál dodávan...'!J36</f>
        <v>0</v>
      </c>
      <c r="AX77" s="130">
        <f>'SO 6.3 - Materiál dodávan...'!J37</f>
        <v>0</v>
      </c>
      <c r="AY77" s="130">
        <f>'SO 6.3 - Materiál dodávan...'!J38</f>
        <v>0</v>
      </c>
      <c r="AZ77" s="130">
        <f>'SO 6.3 - Materiál dodávan...'!F35</f>
        <v>0</v>
      </c>
      <c r="BA77" s="130">
        <f>'SO 6.3 - Materiál dodávan...'!F36</f>
        <v>0</v>
      </c>
      <c r="BB77" s="130">
        <f>'SO 6.3 - Materiál dodávan...'!F37</f>
        <v>0</v>
      </c>
      <c r="BC77" s="130">
        <f>'SO 6.3 - Materiál dodávan...'!F38</f>
        <v>0</v>
      </c>
      <c r="BD77" s="132">
        <f>'SO 6.3 - Materiál dodávan...'!F39</f>
        <v>0</v>
      </c>
      <c r="BE77" s="4"/>
      <c r="BT77" s="133" t="s">
        <v>83</v>
      </c>
      <c r="BV77" s="133" t="s">
        <v>76</v>
      </c>
      <c r="BW77" s="133" t="s">
        <v>138</v>
      </c>
      <c r="BX77" s="133" t="s">
        <v>127</v>
      </c>
      <c r="CL77" s="133" t="s">
        <v>19</v>
      </c>
    </row>
    <row r="78" s="7" customFormat="1" ht="24.75" customHeight="1">
      <c r="A78" s="7"/>
      <c r="B78" s="111"/>
      <c r="C78" s="112"/>
      <c r="D78" s="113" t="s">
        <v>139</v>
      </c>
      <c r="E78" s="113"/>
      <c r="F78" s="113"/>
      <c r="G78" s="113"/>
      <c r="H78" s="113"/>
      <c r="I78" s="114"/>
      <c r="J78" s="113" t="s">
        <v>140</v>
      </c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5">
        <f>ROUND(SUM(AG79:AG80),2)</f>
        <v>0</v>
      </c>
      <c r="AH78" s="114"/>
      <c r="AI78" s="114"/>
      <c r="AJ78" s="114"/>
      <c r="AK78" s="114"/>
      <c r="AL78" s="114"/>
      <c r="AM78" s="114"/>
      <c r="AN78" s="116">
        <f>SUM(AG78,AT78)</f>
        <v>0</v>
      </c>
      <c r="AO78" s="114"/>
      <c r="AP78" s="114"/>
      <c r="AQ78" s="117" t="s">
        <v>80</v>
      </c>
      <c r="AR78" s="118"/>
      <c r="AS78" s="119">
        <f>ROUND(SUM(AS79:AS80),2)</f>
        <v>0</v>
      </c>
      <c r="AT78" s="120">
        <f>ROUND(SUM(AV78:AW78),2)</f>
        <v>0</v>
      </c>
      <c r="AU78" s="121">
        <f>ROUND(SUM(AU79:AU80),5)</f>
        <v>0</v>
      </c>
      <c r="AV78" s="120">
        <f>ROUND(AZ78*L29,2)</f>
        <v>0</v>
      </c>
      <c r="AW78" s="120">
        <f>ROUND(BA78*L30,2)</f>
        <v>0</v>
      </c>
      <c r="AX78" s="120">
        <f>ROUND(BB78*L29,2)</f>
        <v>0</v>
      </c>
      <c r="AY78" s="120">
        <f>ROUND(BC78*L30,2)</f>
        <v>0</v>
      </c>
      <c r="AZ78" s="120">
        <f>ROUND(SUM(AZ79:AZ80),2)</f>
        <v>0</v>
      </c>
      <c r="BA78" s="120">
        <f>ROUND(SUM(BA79:BA80),2)</f>
        <v>0</v>
      </c>
      <c r="BB78" s="120">
        <f>ROUND(SUM(BB79:BB80),2)</f>
        <v>0</v>
      </c>
      <c r="BC78" s="120">
        <f>ROUND(SUM(BC79:BC80),2)</f>
        <v>0</v>
      </c>
      <c r="BD78" s="122">
        <f>ROUND(SUM(BD79:BD80),2)</f>
        <v>0</v>
      </c>
      <c r="BE78" s="7"/>
      <c r="BS78" s="123" t="s">
        <v>73</v>
      </c>
      <c r="BT78" s="123" t="s">
        <v>81</v>
      </c>
      <c r="BU78" s="123" t="s">
        <v>75</v>
      </c>
      <c r="BV78" s="123" t="s">
        <v>76</v>
      </c>
      <c r="BW78" s="123" t="s">
        <v>141</v>
      </c>
      <c r="BX78" s="123" t="s">
        <v>5</v>
      </c>
      <c r="CL78" s="123" t="s">
        <v>19</v>
      </c>
      <c r="CM78" s="123" t="s">
        <v>83</v>
      </c>
    </row>
    <row r="79" s="4" customFormat="1" ht="16.5" customHeight="1">
      <c r="A79" s="124" t="s">
        <v>84</v>
      </c>
      <c r="B79" s="63"/>
      <c r="C79" s="125"/>
      <c r="D79" s="125"/>
      <c r="E79" s="126" t="s">
        <v>142</v>
      </c>
      <c r="F79" s="126"/>
      <c r="G79" s="126"/>
      <c r="H79" s="126"/>
      <c r="I79" s="126"/>
      <c r="J79" s="125"/>
      <c r="K79" s="126" t="s">
        <v>86</v>
      </c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7">
        <f>'SO 7.1 - ZRN'!J32</f>
        <v>0</v>
      </c>
      <c r="AH79" s="125"/>
      <c r="AI79" s="125"/>
      <c r="AJ79" s="125"/>
      <c r="AK79" s="125"/>
      <c r="AL79" s="125"/>
      <c r="AM79" s="125"/>
      <c r="AN79" s="127">
        <f>SUM(AG79,AT79)</f>
        <v>0</v>
      </c>
      <c r="AO79" s="125"/>
      <c r="AP79" s="125"/>
      <c r="AQ79" s="128" t="s">
        <v>87</v>
      </c>
      <c r="AR79" s="65"/>
      <c r="AS79" s="129">
        <v>0</v>
      </c>
      <c r="AT79" s="130">
        <f>ROUND(SUM(AV79:AW79),2)</f>
        <v>0</v>
      </c>
      <c r="AU79" s="131">
        <f>'SO 7.1 - ZRN'!P88</f>
        <v>0</v>
      </c>
      <c r="AV79" s="130">
        <f>'SO 7.1 - ZRN'!J35</f>
        <v>0</v>
      </c>
      <c r="AW79" s="130">
        <f>'SO 7.1 - ZRN'!J36</f>
        <v>0</v>
      </c>
      <c r="AX79" s="130">
        <f>'SO 7.1 - ZRN'!J37</f>
        <v>0</v>
      </c>
      <c r="AY79" s="130">
        <f>'SO 7.1 - ZRN'!J38</f>
        <v>0</v>
      </c>
      <c r="AZ79" s="130">
        <f>'SO 7.1 - ZRN'!F35</f>
        <v>0</v>
      </c>
      <c r="BA79" s="130">
        <f>'SO 7.1 - ZRN'!F36</f>
        <v>0</v>
      </c>
      <c r="BB79" s="130">
        <f>'SO 7.1 - ZRN'!F37</f>
        <v>0</v>
      </c>
      <c r="BC79" s="130">
        <f>'SO 7.1 - ZRN'!F38</f>
        <v>0</v>
      </c>
      <c r="BD79" s="132">
        <f>'SO 7.1 - ZRN'!F39</f>
        <v>0</v>
      </c>
      <c r="BE79" s="4"/>
      <c r="BT79" s="133" t="s">
        <v>83</v>
      </c>
      <c r="BV79" s="133" t="s">
        <v>76</v>
      </c>
      <c r="BW79" s="133" t="s">
        <v>143</v>
      </c>
      <c r="BX79" s="133" t="s">
        <v>141</v>
      </c>
      <c r="CL79" s="133" t="s">
        <v>19</v>
      </c>
    </row>
    <row r="80" s="4" customFormat="1" ht="16.5" customHeight="1">
      <c r="A80" s="124" t="s">
        <v>84</v>
      </c>
      <c r="B80" s="63"/>
      <c r="C80" s="125"/>
      <c r="D80" s="125"/>
      <c r="E80" s="126" t="s">
        <v>144</v>
      </c>
      <c r="F80" s="126"/>
      <c r="G80" s="126"/>
      <c r="H80" s="126"/>
      <c r="I80" s="126"/>
      <c r="J80" s="125"/>
      <c r="K80" s="126" t="s">
        <v>90</v>
      </c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7">
        <f>'SO 7.2 - VRN'!J32</f>
        <v>0</v>
      </c>
      <c r="AH80" s="125"/>
      <c r="AI80" s="125"/>
      <c r="AJ80" s="125"/>
      <c r="AK80" s="125"/>
      <c r="AL80" s="125"/>
      <c r="AM80" s="125"/>
      <c r="AN80" s="127">
        <f>SUM(AG80,AT80)</f>
        <v>0</v>
      </c>
      <c r="AO80" s="125"/>
      <c r="AP80" s="125"/>
      <c r="AQ80" s="128" t="s">
        <v>87</v>
      </c>
      <c r="AR80" s="65"/>
      <c r="AS80" s="129">
        <v>0</v>
      </c>
      <c r="AT80" s="130">
        <f>ROUND(SUM(AV80:AW80),2)</f>
        <v>0</v>
      </c>
      <c r="AU80" s="131">
        <f>'SO 7.2 - VRN'!P86</f>
        <v>0</v>
      </c>
      <c r="AV80" s="130">
        <f>'SO 7.2 - VRN'!J35</f>
        <v>0</v>
      </c>
      <c r="AW80" s="130">
        <f>'SO 7.2 - VRN'!J36</f>
        <v>0</v>
      </c>
      <c r="AX80" s="130">
        <f>'SO 7.2 - VRN'!J37</f>
        <v>0</v>
      </c>
      <c r="AY80" s="130">
        <f>'SO 7.2 - VRN'!J38</f>
        <v>0</v>
      </c>
      <c r="AZ80" s="130">
        <f>'SO 7.2 - VRN'!F35</f>
        <v>0</v>
      </c>
      <c r="BA80" s="130">
        <f>'SO 7.2 - VRN'!F36</f>
        <v>0</v>
      </c>
      <c r="BB80" s="130">
        <f>'SO 7.2 - VRN'!F37</f>
        <v>0</v>
      </c>
      <c r="BC80" s="130">
        <f>'SO 7.2 - VRN'!F38</f>
        <v>0</v>
      </c>
      <c r="BD80" s="132">
        <f>'SO 7.2 - VRN'!F39</f>
        <v>0</v>
      </c>
      <c r="BE80" s="4"/>
      <c r="BT80" s="133" t="s">
        <v>83</v>
      </c>
      <c r="BV80" s="133" t="s">
        <v>76</v>
      </c>
      <c r="BW80" s="133" t="s">
        <v>145</v>
      </c>
      <c r="BX80" s="133" t="s">
        <v>141</v>
      </c>
      <c r="CL80" s="133" t="s">
        <v>19</v>
      </c>
    </row>
    <row r="81" s="7" customFormat="1" ht="24.75" customHeight="1">
      <c r="A81" s="7"/>
      <c r="B81" s="111"/>
      <c r="C81" s="112"/>
      <c r="D81" s="113" t="s">
        <v>146</v>
      </c>
      <c r="E81" s="113"/>
      <c r="F81" s="113"/>
      <c r="G81" s="113"/>
      <c r="H81" s="113"/>
      <c r="I81" s="114"/>
      <c r="J81" s="113" t="s">
        <v>147</v>
      </c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5">
        <f>ROUND(SUM(AG82:AG84),2)</f>
        <v>0</v>
      </c>
      <c r="AH81" s="114"/>
      <c r="AI81" s="114"/>
      <c r="AJ81" s="114"/>
      <c r="AK81" s="114"/>
      <c r="AL81" s="114"/>
      <c r="AM81" s="114"/>
      <c r="AN81" s="116">
        <f>SUM(AG81,AT81)</f>
        <v>0</v>
      </c>
      <c r="AO81" s="114"/>
      <c r="AP81" s="114"/>
      <c r="AQ81" s="117" t="s">
        <v>80</v>
      </c>
      <c r="AR81" s="118"/>
      <c r="AS81" s="119">
        <f>ROUND(SUM(AS82:AS84),2)</f>
        <v>0</v>
      </c>
      <c r="AT81" s="120">
        <f>ROUND(SUM(AV81:AW81),2)</f>
        <v>0</v>
      </c>
      <c r="AU81" s="121">
        <f>ROUND(SUM(AU82:AU84),5)</f>
        <v>0</v>
      </c>
      <c r="AV81" s="120">
        <f>ROUND(AZ81*L29,2)</f>
        <v>0</v>
      </c>
      <c r="AW81" s="120">
        <f>ROUND(BA81*L30,2)</f>
        <v>0</v>
      </c>
      <c r="AX81" s="120">
        <f>ROUND(BB81*L29,2)</f>
        <v>0</v>
      </c>
      <c r="AY81" s="120">
        <f>ROUND(BC81*L30,2)</f>
        <v>0</v>
      </c>
      <c r="AZ81" s="120">
        <f>ROUND(SUM(AZ82:AZ84),2)</f>
        <v>0</v>
      </c>
      <c r="BA81" s="120">
        <f>ROUND(SUM(BA82:BA84),2)</f>
        <v>0</v>
      </c>
      <c r="BB81" s="120">
        <f>ROUND(SUM(BB82:BB84),2)</f>
        <v>0</v>
      </c>
      <c r="BC81" s="120">
        <f>ROUND(SUM(BC82:BC84),2)</f>
        <v>0</v>
      </c>
      <c r="BD81" s="122">
        <f>ROUND(SUM(BD82:BD84),2)</f>
        <v>0</v>
      </c>
      <c r="BE81" s="7"/>
      <c r="BS81" s="123" t="s">
        <v>73</v>
      </c>
      <c r="BT81" s="123" t="s">
        <v>81</v>
      </c>
      <c r="BU81" s="123" t="s">
        <v>75</v>
      </c>
      <c r="BV81" s="123" t="s">
        <v>76</v>
      </c>
      <c r="BW81" s="123" t="s">
        <v>148</v>
      </c>
      <c r="BX81" s="123" t="s">
        <v>5</v>
      </c>
      <c r="CL81" s="123" t="s">
        <v>19</v>
      </c>
      <c r="CM81" s="123" t="s">
        <v>83</v>
      </c>
    </row>
    <row r="82" s="4" customFormat="1" ht="16.5" customHeight="1">
      <c r="A82" s="124" t="s">
        <v>84</v>
      </c>
      <c r="B82" s="63"/>
      <c r="C82" s="125"/>
      <c r="D82" s="125"/>
      <c r="E82" s="126" t="s">
        <v>149</v>
      </c>
      <c r="F82" s="126"/>
      <c r="G82" s="126"/>
      <c r="H82" s="126"/>
      <c r="I82" s="126"/>
      <c r="J82" s="125"/>
      <c r="K82" s="126" t="s">
        <v>86</v>
      </c>
      <c r="L82" s="126"/>
      <c r="M82" s="126"/>
      <c r="N82" s="126"/>
      <c r="O82" s="126"/>
      <c r="P82" s="126"/>
      <c r="Q82" s="126"/>
      <c r="R82" s="126"/>
      <c r="S82" s="126"/>
      <c r="T82" s="126"/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7">
        <f>'SO 8.1 - ZRN'!J32</f>
        <v>0</v>
      </c>
      <c r="AH82" s="125"/>
      <c r="AI82" s="125"/>
      <c r="AJ82" s="125"/>
      <c r="AK82" s="125"/>
      <c r="AL82" s="125"/>
      <c r="AM82" s="125"/>
      <c r="AN82" s="127">
        <f>SUM(AG82,AT82)</f>
        <v>0</v>
      </c>
      <c r="AO82" s="125"/>
      <c r="AP82" s="125"/>
      <c r="AQ82" s="128" t="s">
        <v>87</v>
      </c>
      <c r="AR82" s="65"/>
      <c r="AS82" s="129">
        <v>0</v>
      </c>
      <c r="AT82" s="130">
        <f>ROUND(SUM(AV82:AW82),2)</f>
        <v>0</v>
      </c>
      <c r="AU82" s="131">
        <f>'SO 8.1 - ZRN'!P88</f>
        <v>0</v>
      </c>
      <c r="AV82" s="130">
        <f>'SO 8.1 - ZRN'!J35</f>
        <v>0</v>
      </c>
      <c r="AW82" s="130">
        <f>'SO 8.1 - ZRN'!J36</f>
        <v>0</v>
      </c>
      <c r="AX82" s="130">
        <f>'SO 8.1 - ZRN'!J37</f>
        <v>0</v>
      </c>
      <c r="AY82" s="130">
        <f>'SO 8.1 - ZRN'!J38</f>
        <v>0</v>
      </c>
      <c r="AZ82" s="130">
        <f>'SO 8.1 - ZRN'!F35</f>
        <v>0</v>
      </c>
      <c r="BA82" s="130">
        <f>'SO 8.1 - ZRN'!F36</f>
        <v>0</v>
      </c>
      <c r="BB82" s="130">
        <f>'SO 8.1 - ZRN'!F37</f>
        <v>0</v>
      </c>
      <c r="BC82" s="130">
        <f>'SO 8.1 - ZRN'!F38</f>
        <v>0</v>
      </c>
      <c r="BD82" s="132">
        <f>'SO 8.1 - ZRN'!F39</f>
        <v>0</v>
      </c>
      <c r="BE82" s="4"/>
      <c r="BT82" s="133" t="s">
        <v>83</v>
      </c>
      <c r="BV82" s="133" t="s">
        <v>76</v>
      </c>
      <c r="BW82" s="133" t="s">
        <v>150</v>
      </c>
      <c r="BX82" s="133" t="s">
        <v>148</v>
      </c>
      <c r="CL82" s="133" t="s">
        <v>19</v>
      </c>
    </row>
    <row r="83" s="4" customFormat="1" ht="16.5" customHeight="1">
      <c r="A83" s="124" t="s">
        <v>84</v>
      </c>
      <c r="B83" s="63"/>
      <c r="C83" s="125"/>
      <c r="D83" s="125"/>
      <c r="E83" s="126" t="s">
        <v>151</v>
      </c>
      <c r="F83" s="126"/>
      <c r="G83" s="126"/>
      <c r="H83" s="126"/>
      <c r="I83" s="126"/>
      <c r="J83" s="125"/>
      <c r="K83" s="126" t="s">
        <v>90</v>
      </c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7">
        <f>'SO 8.2 - VRN'!J32</f>
        <v>0</v>
      </c>
      <c r="AH83" s="125"/>
      <c r="AI83" s="125"/>
      <c r="AJ83" s="125"/>
      <c r="AK83" s="125"/>
      <c r="AL83" s="125"/>
      <c r="AM83" s="125"/>
      <c r="AN83" s="127">
        <f>SUM(AG83,AT83)</f>
        <v>0</v>
      </c>
      <c r="AO83" s="125"/>
      <c r="AP83" s="125"/>
      <c r="AQ83" s="128" t="s">
        <v>87</v>
      </c>
      <c r="AR83" s="65"/>
      <c r="AS83" s="129">
        <v>0</v>
      </c>
      <c r="AT83" s="130">
        <f>ROUND(SUM(AV83:AW83),2)</f>
        <v>0</v>
      </c>
      <c r="AU83" s="131">
        <f>'SO 8.2 - VRN'!P86</f>
        <v>0</v>
      </c>
      <c r="AV83" s="130">
        <f>'SO 8.2 - VRN'!J35</f>
        <v>0</v>
      </c>
      <c r="AW83" s="130">
        <f>'SO 8.2 - VRN'!J36</f>
        <v>0</v>
      </c>
      <c r="AX83" s="130">
        <f>'SO 8.2 - VRN'!J37</f>
        <v>0</v>
      </c>
      <c r="AY83" s="130">
        <f>'SO 8.2 - VRN'!J38</f>
        <v>0</v>
      </c>
      <c r="AZ83" s="130">
        <f>'SO 8.2 - VRN'!F35</f>
        <v>0</v>
      </c>
      <c r="BA83" s="130">
        <f>'SO 8.2 - VRN'!F36</f>
        <v>0</v>
      </c>
      <c r="BB83" s="130">
        <f>'SO 8.2 - VRN'!F37</f>
        <v>0</v>
      </c>
      <c r="BC83" s="130">
        <f>'SO 8.2 - VRN'!F38</f>
        <v>0</v>
      </c>
      <c r="BD83" s="132">
        <f>'SO 8.2 - VRN'!F39</f>
        <v>0</v>
      </c>
      <c r="BE83" s="4"/>
      <c r="BT83" s="133" t="s">
        <v>83</v>
      </c>
      <c r="BV83" s="133" t="s">
        <v>76</v>
      </c>
      <c r="BW83" s="133" t="s">
        <v>152</v>
      </c>
      <c r="BX83" s="133" t="s">
        <v>148</v>
      </c>
      <c r="CL83" s="133" t="s">
        <v>19</v>
      </c>
    </row>
    <row r="84" s="4" customFormat="1" ht="23.25" customHeight="1">
      <c r="A84" s="124" t="s">
        <v>84</v>
      </c>
      <c r="B84" s="63"/>
      <c r="C84" s="125"/>
      <c r="D84" s="125"/>
      <c r="E84" s="126" t="s">
        <v>153</v>
      </c>
      <c r="F84" s="126"/>
      <c r="G84" s="126"/>
      <c r="H84" s="126"/>
      <c r="I84" s="126"/>
      <c r="J84" s="125"/>
      <c r="K84" s="126" t="s">
        <v>93</v>
      </c>
      <c r="L84" s="126"/>
      <c r="M84" s="126"/>
      <c r="N84" s="126"/>
      <c r="O84" s="126"/>
      <c r="P84" s="126"/>
      <c r="Q84" s="126"/>
      <c r="R84" s="126"/>
      <c r="S84" s="126"/>
      <c r="T84" s="126"/>
      <c r="U84" s="126"/>
      <c r="V84" s="126"/>
      <c r="W84" s="126"/>
      <c r="X84" s="126"/>
      <c r="Y84" s="126"/>
      <c r="Z84" s="126"/>
      <c r="AA84" s="126"/>
      <c r="AB84" s="126"/>
      <c r="AC84" s="126"/>
      <c r="AD84" s="126"/>
      <c r="AE84" s="126"/>
      <c r="AF84" s="126"/>
      <c r="AG84" s="127">
        <f>'SO 8.3 - Materiál dodávan...'!J32</f>
        <v>0</v>
      </c>
      <c r="AH84" s="125"/>
      <c r="AI84" s="125"/>
      <c r="AJ84" s="125"/>
      <c r="AK84" s="125"/>
      <c r="AL84" s="125"/>
      <c r="AM84" s="125"/>
      <c r="AN84" s="127">
        <f>SUM(AG84,AT84)</f>
        <v>0</v>
      </c>
      <c r="AO84" s="125"/>
      <c r="AP84" s="125"/>
      <c r="AQ84" s="128" t="s">
        <v>87</v>
      </c>
      <c r="AR84" s="65"/>
      <c r="AS84" s="129">
        <v>0</v>
      </c>
      <c r="AT84" s="130">
        <f>ROUND(SUM(AV84:AW84),2)</f>
        <v>0</v>
      </c>
      <c r="AU84" s="131">
        <f>'SO 8.3 - Materiál dodávan...'!P85</f>
        <v>0</v>
      </c>
      <c r="AV84" s="130">
        <f>'SO 8.3 - Materiál dodávan...'!J35</f>
        <v>0</v>
      </c>
      <c r="AW84" s="130">
        <f>'SO 8.3 - Materiál dodávan...'!J36</f>
        <v>0</v>
      </c>
      <c r="AX84" s="130">
        <f>'SO 8.3 - Materiál dodávan...'!J37</f>
        <v>0</v>
      </c>
      <c r="AY84" s="130">
        <f>'SO 8.3 - Materiál dodávan...'!J38</f>
        <v>0</v>
      </c>
      <c r="AZ84" s="130">
        <f>'SO 8.3 - Materiál dodávan...'!F35</f>
        <v>0</v>
      </c>
      <c r="BA84" s="130">
        <f>'SO 8.3 - Materiál dodávan...'!F36</f>
        <v>0</v>
      </c>
      <c r="BB84" s="130">
        <f>'SO 8.3 - Materiál dodávan...'!F37</f>
        <v>0</v>
      </c>
      <c r="BC84" s="130">
        <f>'SO 8.3 - Materiál dodávan...'!F38</f>
        <v>0</v>
      </c>
      <c r="BD84" s="132">
        <f>'SO 8.3 - Materiál dodávan...'!F39</f>
        <v>0</v>
      </c>
      <c r="BE84" s="4"/>
      <c r="BT84" s="133" t="s">
        <v>83</v>
      </c>
      <c r="BV84" s="133" t="s">
        <v>76</v>
      </c>
      <c r="BW84" s="133" t="s">
        <v>154</v>
      </c>
      <c r="BX84" s="133" t="s">
        <v>148</v>
      </c>
      <c r="CL84" s="133" t="s">
        <v>19</v>
      </c>
    </row>
    <row r="85" s="7" customFormat="1" ht="24.75" customHeight="1">
      <c r="A85" s="7"/>
      <c r="B85" s="111"/>
      <c r="C85" s="112"/>
      <c r="D85" s="113" t="s">
        <v>155</v>
      </c>
      <c r="E85" s="113"/>
      <c r="F85" s="113"/>
      <c r="G85" s="113"/>
      <c r="H85" s="113"/>
      <c r="I85" s="114"/>
      <c r="J85" s="113" t="s">
        <v>156</v>
      </c>
      <c r="K85" s="113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13"/>
      <c r="AC85" s="113"/>
      <c r="AD85" s="113"/>
      <c r="AE85" s="113"/>
      <c r="AF85" s="113"/>
      <c r="AG85" s="115">
        <f>ROUND(SUM(AG86:AG88),2)</f>
        <v>0</v>
      </c>
      <c r="AH85" s="114"/>
      <c r="AI85" s="114"/>
      <c r="AJ85" s="114"/>
      <c r="AK85" s="114"/>
      <c r="AL85" s="114"/>
      <c r="AM85" s="114"/>
      <c r="AN85" s="116">
        <f>SUM(AG85,AT85)</f>
        <v>0</v>
      </c>
      <c r="AO85" s="114"/>
      <c r="AP85" s="114"/>
      <c r="AQ85" s="117" t="s">
        <v>80</v>
      </c>
      <c r="AR85" s="118"/>
      <c r="AS85" s="119">
        <f>ROUND(SUM(AS86:AS88),2)</f>
        <v>0</v>
      </c>
      <c r="AT85" s="120">
        <f>ROUND(SUM(AV85:AW85),2)</f>
        <v>0</v>
      </c>
      <c r="AU85" s="121">
        <f>ROUND(SUM(AU86:AU88),5)</f>
        <v>0</v>
      </c>
      <c r="AV85" s="120">
        <f>ROUND(AZ85*L29,2)</f>
        <v>0</v>
      </c>
      <c r="AW85" s="120">
        <f>ROUND(BA85*L30,2)</f>
        <v>0</v>
      </c>
      <c r="AX85" s="120">
        <f>ROUND(BB85*L29,2)</f>
        <v>0</v>
      </c>
      <c r="AY85" s="120">
        <f>ROUND(BC85*L30,2)</f>
        <v>0</v>
      </c>
      <c r="AZ85" s="120">
        <f>ROUND(SUM(AZ86:AZ88),2)</f>
        <v>0</v>
      </c>
      <c r="BA85" s="120">
        <f>ROUND(SUM(BA86:BA88),2)</f>
        <v>0</v>
      </c>
      <c r="BB85" s="120">
        <f>ROUND(SUM(BB86:BB88),2)</f>
        <v>0</v>
      </c>
      <c r="BC85" s="120">
        <f>ROUND(SUM(BC86:BC88),2)</f>
        <v>0</v>
      </c>
      <c r="BD85" s="122">
        <f>ROUND(SUM(BD86:BD88),2)</f>
        <v>0</v>
      </c>
      <c r="BE85" s="7"/>
      <c r="BS85" s="123" t="s">
        <v>73</v>
      </c>
      <c r="BT85" s="123" t="s">
        <v>81</v>
      </c>
      <c r="BU85" s="123" t="s">
        <v>75</v>
      </c>
      <c r="BV85" s="123" t="s">
        <v>76</v>
      </c>
      <c r="BW85" s="123" t="s">
        <v>157</v>
      </c>
      <c r="BX85" s="123" t="s">
        <v>5</v>
      </c>
      <c r="CL85" s="123" t="s">
        <v>19</v>
      </c>
      <c r="CM85" s="123" t="s">
        <v>83</v>
      </c>
    </row>
    <row r="86" s="4" customFormat="1" ht="16.5" customHeight="1">
      <c r="A86" s="124" t="s">
        <v>84</v>
      </c>
      <c r="B86" s="63"/>
      <c r="C86" s="125"/>
      <c r="D86" s="125"/>
      <c r="E86" s="126" t="s">
        <v>158</v>
      </c>
      <c r="F86" s="126"/>
      <c r="G86" s="126"/>
      <c r="H86" s="126"/>
      <c r="I86" s="126"/>
      <c r="J86" s="125"/>
      <c r="K86" s="126" t="s">
        <v>86</v>
      </c>
      <c r="L86" s="126"/>
      <c r="M86" s="126"/>
      <c r="N86" s="126"/>
      <c r="O86" s="126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7">
        <f>'SO 9.1 - ZRN'!J32</f>
        <v>0</v>
      </c>
      <c r="AH86" s="125"/>
      <c r="AI86" s="125"/>
      <c r="AJ86" s="125"/>
      <c r="AK86" s="125"/>
      <c r="AL86" s="125"/>
      <c r="AM86" s="125"/>
      <c r="AN86" s="127">
        <f>SUM(AG86,AT86)</f>
        <v>0</v>
      </c>
      <c r="AO86" s="125"/>
      <c r="AP86" s="125"/>
      <c r="AQ86" s="128" t="s">
        <v>87</v>
      </c>
      <c r="AR86" s="65"/>
      <c r="AS86" s="129">
        <v>0</v>
      </c>
      <c r="AT86" s="130">
        <f>ROUND(SUM(AV86:AW86),2)</f>
        <v>0</v>
      </c>
      <c r="AU86" s="131">
        <f>'SO 9.1 - ZRN'!P88</f>
        <v>0</v>
      </c>
      <c r="AV86" s="130">
        <f>'SO 9.1 - ZRN'!J35</f>
        <v>0</v>
      </c>
      <c r="AW86" s="130">
        <f>'SO 9.1 - ZRN'!J36</f>
        <v>0</v>
      </c>
      <c r="AX86" s="130">
        <f>'SO 9.1 - ZRN'!J37</f>
        <v>0</v>
      </c>
      <c r="AY86" s="130">
        <f>'SO 9.1 - ZRN'!J38</f>
        <v>0</v>
      </c>
      <c r="AZ86" s="130">
        <f>'SO 9.1 - ZRN'!F35</f>
        <v>0</v>
      </c>
      <c r="BA86" s="130">
        <f>'SO 9.1 - ZRN'!F36</f>
        <v>0</v>
      </c>
      <c r="BB86" s="130">
        <f>'SO 9.1 - ZRN'!F37</f>
        <v>0</v>
      </c>
      <c r="BC86" s="130">
        <f>'SO 9.1 - ZRN'!F38</f>
        <v>0</v>
      </c>
      <c r="BD86" s="132">
        <f>'SO 9.1 - ZRN'!F39</f>
        <v>0</v>
      </c>
      <c r="BE86" s="4"/>
      <c r="BT86" s="133" t="s">
        <v>83</v>
      </c>
      <c r="BV86" s="133" t="s">
        <v>76</v>
      </c>
      <c r="BW86" s="133" t="s">
        <v>159</v>
      </c>
      <c r="BX86" s="133" t="s">
        <v>157</v>
      </c>
      <c r="CL86" s="133" t="s">
        <v>19</v>
      </c>
    </row>
    <row r="87" s="4" customFormat="1" ht="16.5" customHeight="1">
      <c r="A87" s="124" t="s">
        <v>84</v>
      </c>
      <c r="B87" s="63"/>
      <c r="C87" s="125"/>
      <c r="D87" s="125"/>
      <c r="E87" s="126" t="s">
        <v>160</v>
      </c>
      <c r="F87" s="126"/>
      <c r="G87" s="126"/>
      <c r="H87" s="126"/>
      <c r="I87" s="126"/>
      <c r="J87" s="125"/>
      <c r="K87" s="126" t="s">
        <v>90</v>
      </c>
      <c r="L87" s="126"/>
      <c r="M87" s="126"/>
      <c r="N87" s="126"/>
      <c r="O87" s="126"/>
      <c r="P87" s="126"/>
      <c r="Q87" s="126"/>
      <c r="R87" s="126"/>
      <c r="S87" s="126"/>
      <c r="T87" s="126"/>
      <c r="U87" s="126"/>
      <c r="V87" s="126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7">
        <f>'SO 9.2 - VRN'!J32</f>
        <v>0</v>
      </c>
      <c r="AH87" s="125"/>
      <c r="AI87" s="125"/>
      <c r="AJ87" s="125"/>
      <c r="AK87" s="125"/>
      <c r="AL87" s="125"/>
      <c r="AM87" s="125"/>
      <c r="AN87" s="127">
        <f>SUM(AG87,AT87)</f>
        <v>0</v>
      </c>
      <c r="AO87" s="125"/>
      <c r="AP87" s="125"/>
      <c r="AQ87" s="128" t="s">
        <v>87</v>
      </c>
      <c r="AR87" s="65"/>
      <c r="AS87" s="129">
        <v>0</v>
      </c>
      <c r="AT87" s="130">
        <f>ROUND(SUM(AV87:AW87),2)</f>
        <v>0</v>
      </c>
      <c r="AU87" s="131">
        <f>'SO 9.2 - VRN'!P86</f>
        <v>0</v>
      </c>
      <c r="AV87" s="130">
        <f>'SO 9.2 - VRN'!J35</f>
        <v>0</v>
      </c>
      <c r="AW87" s="130">
        <f>'SO 9.2 - VRN'!J36</f>
        <v>0</v>
      </c>
      <c r="AX87" s="130">
        <f>'SO 9.2 - VRN'!J37</f>
        <v>0</v>
      </c>
      <c r="AY87" s="130">
        <f>'SO 9.2 - VRN'!J38</f>
        <v>0</v>
      </c>
      <c r="AZ87" s="130">
        <f>'SO 9.2 - VRN'!F35</f>
        <v>0</v>
      </c>
      <c r="BA87" s="130">
        <f>'SO 9.2 - VRN'!F36</f>
        <v>0</v>
      </c>
      <c r="BB87" s="130">
        <f>'SO 9.2 - VRN'!F37</f>
        <v>0</v>
      </c>
      <c r="BC87" s="130">
        <f>'SO 9.2 - VRN'!F38</f>
        <v>0</v>
      </c>
      <c r="BD87" s="132">
        <f>'SO 9.2 - VRN'!F39</f>
        <v>0</v>
      </c>
      <c r="BE87" s="4"/>
      <c r="BT87" s="133" t="s">
        <v>83</v>
      </c>
      <c r="BV87" s="133" t="s">
        <v>76</v>
      </c>
      <c r="BW87" s="133" t="s">
        <v>161</v>
      </c>
      <c r="BX87" s="133" t="s">
        <v>157</v>
      </c>
      <c r="CL87" s="133" t="s">
        <v>19</v>
      </c>
    </row>
    <row r="88" s="4" customFormat="1" ht="23.25" customHeight="1">
      <c r="A88" s="124" t="s">
        <v>84</v>
      </c>
      <c r="B88" s="63"/>
      <c r="C88" s="125"/>
      <c r="D88" s="125"/>
      <c r="E88" s="126" t="s">
        <v>162</v>
      </c>
      <c r="F88" s="126"/>
      <c r="G88" s="126"/>
      <c r="H88" s="126"/>
      <c r="I88" s="126"/>
      <c r="J88" s="125"/>
      <c r="K88" s="126" t="s">
        <v>93</v>
      </c>
      <c r="L88" s="126"/>
      <c r="M88" s="126"/>
      <c r="N88" s="126"/>
      <c r="O88" s="126"/>
      <c r="P88" s="126"/>
      <c r="Q88" s="126"/>
      <c r="R88" s="126"/>
      <c r="S88" s="126"/>
      <c r="T88" s="126"/>
      <c r="U88" s="126"/>
      <c r="V88" s="126"/>
      <c r="W88" s="126"/>
      <c r="X88" s="126"/>
      <c r="Y88" s="126"/>
      <c r="Z88" s="126"/>
      <c r="AA88" s="126"/>
      <c r="AB88" s="126"/>
      <c r="AC88" s="126"/>
      <c r="AD88" s="126"/>
      <c r="AE88" s="126"/>
      <c r="AF88" s="126"/>
      <c r="AG88" s="127">
        <f>'SO 9.3 - Materiál dodávan...'!J32</f>
        <v>0</v>
      </c>
      <c r="AH88" s="125"/>
      <c r="AI88" s="125"/>
      <c r="AJ88" s="125"/>
      <c r="AK88" s="125"/>
      <c r="AL88" s="125"/>
      <c r="AM88" s="125"/>
      <c r="AN88" s="127">
        <f>SUM(AG88,AT88)</f>
        <v>0</v>
      </c>
      <c r="AO88" s="125"/>
      <c r="AP88" s="125"/>
      <c r="AQ88" s="128" t="s">
        <v>87</v>
      </c>
      <c r="AR88" s="65"/>
      <c r="AS88" s="129">
        <v>0</v>
      </c>
      <c r="AT88" s="130">
        <f>ROUND(SUM(AV88:AW88),2)</f>
        <v>0</v>
      </c>
      <c r="AU88" s="131">
        <f>'SO 9.3 - Materiál dodávan...'!P85</f>
        <v>0</v>
      </c>
      <c r="AV88" s="130">
        <f>'SO 9.3 - Materiál dodávan...'!J35</f>
        <v>0</v>
      </c>
      <c r="AW88" s="130">
        <f>'SO 9.3 - Materiál dodávan...'!J36</f>
        <v>0</v>
      </c>
      <c r="AX88" s="130">
        <f>'SO 9.3 - Materiál dodávan...'!J37</f>
        <v>0</v>
      </c>
      <c r="AY88" s="130">
        <f>'SO 9.3 - Materiál dodávan...'!J38</f>
        <v>0</v>
      </c>
      <c r="AZ88" s="130">
        <f>'SO 9.3 - Materiál dodávan...'!F35</f>
        <v>0</v>
      </c>
      <c r="BA88" s="130">
        <f>'SO 9.3 - Materiál dodávan...'!F36</f>
        <v>0</v>
      </c>
      <c r="BB88" s="130">
        <f>'SO 9.3 - Materiál dodávan...'!F37</f>
        <v>0</v>
      </c>
      <c r="BC88" s="130">
        <f>'SO 9.3 - Materiál dodávan...'!F38</f>
        <v>0</v>
      </c>
      <c r="BD88" s="132">
        <f>'SO 9.3 - Materiál dodávan...'!F39</f>
        <v>0</v>
      </c>
      <c r="BE88" s="4"/>
      <c r="BT88" s="133" t="s">
        <v>83</v>
      </c>
      <c r="BV88" s="133" t="s">
        <v>76</v>
      </c>
      <c r="BW88" s="133" t="s">
        <v>163</v>
      </c>
      <c r="BX88" s="133" t="s">
        <v>157</v>
      </c>
      <c r="CL88" s="133" t="s">
        <v>19</v>
      </c>
    </row>
    <row r="89" s="7" customFormat="1" ht="24.75" customHeight="1">
      <c r="A89" s="7"/>
      <c r="B89" s="111"/>
      <c r="C89" s="112"/>
      <c r="D89" s="113" t="s">
        <v>164</v>
      </c>
      <c r="E89" s="113"/>
      <c r="F89" s="113"/>
      <c r="G89" s="113"/>
      <c r="H89" s="113"/>
      <c r="I89" s="114"/>
      <c r="J89" s="113" t="s">
        <v>165</v>
      </c>
      <c r="K89" s="113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3"/>
      <c r="W89" s="113"/>
      <c r="X89" s="113"/>
      <c r="Y89" s="113"/>
      <c r="Z89" s="113"/>
      <c r="AA89" s="113"/>
      <c r="AB89" s="113"/>
      <c r="AC89" s="113"/>
      <c r="AD89" s="113"/>
      <c r="AE89" s="113"/>
      <c r="AF89" s="113"/>
      <c r="AG89" s="115">
        <f>ROUND(SUM(AG90:AG92),2)</f>
        <v>0</v>
      </c>
      <c r="AH89" s="114"/>
      <c r="AI89" s="114"/>
      <c r="AJ89" s="114"/>
      <c r="AK89" s="114"/>
      <c r="AL89" s="114"/>
      <c r="AM89" s="114"/>
      <c r="AN89" s="116">
        <f>SUM(AG89,AT89)</f>
        <v>0</v>
      </c>
      <c r="AO89" s="114"/>
      <c r="AP89" s="114"/>
      <c r="AQ89" s="117" t="s">
        <v>80</v>
      </c>
      <c r="AR89" s="118"/>
      <c r="AS89" s="119">
        <f>ROUND(SUM(AS90:AS92),2)</f>
        <v>0</v>
      </c>
      <c r="AT89" s="120">
        <f>ROUND(SUM(AV89:AW89),2)</f>
        <v>0</v>
      </c>
      <c r="AU89" s="121">
        <f>ROUND(SUM(AU90:AU92),5)</f>
        <v>0</v>
      </c>
      <c r="AV89" s="120">
        <f>ROUND(AZ89*L29,2)</f>
        <v>0</v>
      </c>
      <c r="AW89" s="120">
        <f>ROUND(BA89*L30,2)</f>
        <v>0</v>
      </c>
      <c r="AX89" s="120">
        <f>ROUND(BB89*L29,2)</f>
        <v>0</v>
      </c>
      <c r="AY89" s="120">
        <f>ROUND(BC89*L30,2)</f>
        <v>0</v>
      </c>
      <c r="AZ89" s="120">
        <f>ROUND(SUM(AZ90:AZ92),2)</f>
        <v>0</v>
      </c>
      <c r="BA89" s="120">
        <f>ROUND(SUM(BA90:BA92),2)</f>
        <v>0</v>
      </c>
      <c r="BB89" s="120">
        <f>ROUND(SUM(BB90:BB92),2)</f>
        <v>0</v>
      </c>
      <c r="BC89" s="120">
        <f>ROUND(SUM(BC90:BC92),2)</f>
        <v>0</v>
      </c>
      <c r="BD89" s="122">
        <f>ROUND(SUM(BD90:BD92),2)</f>
        <v>0</v>
      </c>
      <c r="BE89" s="7"/>
      <c r="BS89" s="123" t="s">
        <v>73</v>
      </c>
      <c r="BT89" s="123" t="s">
        <v>81</v>
      </c>
      <c r="BU89" s="123" t="s">
        <v>75</v>
      </c>
      <c r="BV89" s="123" t="s">
        <v>76</v>
      </c>
      <c r="BW89" s="123" t="s">
        <v>166</v>
      </c>
      <c r="BX89" s="123" t="s">
        <v>5</v>
      </c>
      <c r="CL89" s="123" t="s">
        <v>19</v>
      </c>
      <c r="CM89" s="123" t="s">
        <v>83</v>
      </c>
    </row>
    <row r="90" s="4" customFormat="1" ht="16.5" customHeight="1">
      <c r="A90" s="124" t="s">
        <v>84</v>
      </c>
      <c r="B90" s="63"/>
      <c r="C90" s="125"/>
      <c r="D90" s="125"/>
      <c r="E90" s="126" t="s">
        <v>167</v>
      </c>
      <c r="F90" s="126"/>
      <c r="G90" s="126"/>
      <c r="H90" s="126"/>
      <c r="I90" s="126"/>
      <c r="J90" s="125"/>
      <c r="K90" s="126" t="s">
        <v>86</v>
      </c>
      <c r="L90" s="126"/>
      <c r="M90" s="126"/>
      <c r="N90" s="126"/>
      <c r="O90" s="126"/>
      <c r="P90" s="126"/>
      <c r="Q90" s="126"/>
      <c r="R90" s="126"/>
      <c r="S90" s="126"/>
      <c r="T90" s="126"/>
      <c r="U90" s="126"/>
      <c r="V90" s="126"/>
      <c r="W90" s="126"/>
      <c r="X90" s="126"/>
      <c r="Y90" s="126"/>
      <c r="Z90" s="126"/>
      <c r="AA90" s="126"/>
      <c r="AB90" s="126"/>
      <c r="AC90" s="126"/>
      <c r="AD90" s="126"/>
      <c r="AE90" s="126"/>
      <c r="AF90" s="126"/>
      <c r="AG90" s="127">
        <f>'SO 10.1 - ZRN'!J32</f>
        <v>0</v>
      </c>
      <c r="AH90" s="125"/>
      <c r="AI90" s="125"/>
      <c r="AJ90" s="125"/>
      <c r="AK90" s="125"/>
      <c r="AL90" s="125"/>
      <c r="AM90" s="125"/>
      <c r="AN90" s="127">
        <f>SUM(AG90,AT90)</f>
        <v>0</v>
      </c>
      <c r="AO90" s="125"/>
      <c r="AP90" s="125"/>
      <c r="AQ90" s="128" t="s">
        <v>87</v>
      </c>
      <c r="AR90" s="65"/>
      <c r="AS90" s="129">
        <v>0</v>
      </c>
      <c r="AT90" s="130">
        <f>ROUND(SUM(AV90:AW90),2)</f>
        <v>0</v>
      </c>
      <c r="AU90" s="131">
        <f>'SO 10.1 - ZRN'!P88</f>
        <v>0</v>
      </c>
      <c r="AV90" s="130">
        <f>'SO 10.1 - ZRN'!J35</f>
        <v>0</v>
      </c>
      <c r="AW90" s="130">
        <f>'SO 10.1 - ZRN'!J36</f>
        <v>0</v>
      </c>
      <c r="AX90" s="130">
        <f>'SO 10.1 - ZRN'!J37</f>
        <v>0</v>
      </c>
      <c r="AY90" s="130">
        <f>'SO 10.1 - ZRN'!J38</f>
        <v>0</v>
      </c>
      <c r="AZ90" s="130">
        <f>'SO 10.1 - ZRN'!F35</f>
        <v>0</v>
      </c>
      <c r="BA90" s="130">
        <f>'SO 10.1 - ZRN'!F36</f>
        <v>0</v>
      </c>
      <c r="BB90" s="130">
        <f>'SO 10.1 - ZRN'!F37</f>
        <v>0</v>
      </c>
      <c r="BC90" s="130">
        <f>'SO 10.1 - ZRN'!F38</f>
        <v>0</v>
      </c>
      <c r="BD90" s="132">
        <f>'SO 10.1 - ZRN'!F39</f>
        <v>0</v>
      </c>
      <c r="BE90" s="4"/>
      <c r="BT90" s="133" t="s">
        <v>83</v>
      </c>
      <c r="BV90" s="133" t="s">
        <v>76</v>
      </c>
      <c r="BW90" s="133" t="s">
        <v>168</v>
      </c>
      <c r="BX90" s="133" t="s">
        <v>166</v>
      </c>
      <c r="CL90" s="133" t="s">
        <v>19</v>
      </c>
    </row>
    <row r="91" s="4" customFormat="1" ht="16.5" customHeight="1">
      <c r="A91" s="124" t="s">
        <v>84</v>
      </c>
      <c r="B91" s="63"/>
      <c r="C91" s="125"/>
      <c r="D91" s="125"/>
      <c r="E91" s="126" t="s">
        <v>169</v>
      </c>
      <c r="F91" s="126"/>
      <c r="G91" s="126"/>
      <c r="H91" s="126"/>
      <c r="I91" s="126"/>
      <c r="J91" s="125"/>
      <c r="K91" s="126" t="s">
        <v>90</v>
      </c>
      <c r="L91" s="126"/>
      <c r="M91" s="126"/>
      <c r="N91" s="126"/>
      <c r="O91" s="126"/>
      <c r="P91" s="126"/>
      <c r="Q91" s="126"/>
      <c r="R91" s="126"/>
      <c r="S91" s="126"/>
      <c r="T91" s="126"/>
      <c r="U91" s="126"/>
      <c r="V91" s="126"/>
      <c r="W91" s="126"/>
      <c r="X91" s="126"/>
      <c r="Y91" s="126"/>
      <c r="Z91" s="126"/>
      <c r="AA91" s="126"/>
      <c r="AB91" s="126"/>
      <c r="AC91" s="126"/>
      <c r="AD91" s="126"/>
      <c r="AE91" s="126"/>
      <c r="AF91" s="126"/>
      <c r="AG91" s="127">
        <f>'SO 10.2 - VRN'!J32</f>
        <v>0</v>
      </c>
      <c r="AH91" s="125"/>
      <c r="AI91" s="125"/>
      <c r="AJ91" s="125"/>
      <c r="AK91" s="125"/>
      <c r="AL91" s="125"/>
      <c r="AM91" s="125"/>
      <c r="AN91" s="127">
        <f>SUM(AG91,AT91)</f>
        <v>0</v>
      </c>
      <c r="AO91" s="125"/>
      <c r="AP91" s="125"/>
      <c r="AQ91" s="128" t="s">
        <v>87</v>
      </c>
      <c r="AR91" s="65"/>
      <c r="AS91" s="129">
        <v>0</v>
      </c>
      <c r="AT91" s="130">
        <f>ROUND(SUM(AV91:AW91),2)</f>
        <v>0</v>
      </c>
      <c r="AU91" s="131">
        <f>'SO 10.2 - VRN'!P86</f>
        <v>0</v>
      </c>
      <c r="AV91" s="130">
        <f>'SO 10.2 - VRN'!J35</f>
        <v>0</v>
      </c>
      <c r="AW91" s="130">
        <f>'SO 10.2 - VRN'!J36</f>
        <v>0</v>
      </c>
      <c r="AX91" s="130">
        <f>'SO 10.2 - VRN'!J37</f>
        <v>0</v>
      </c>
      <c r="AY91" s="130">
        <f>'SO 10.2 - VRN'!J38</f>
        <v>0</v>
      </c>
      <c r="AZ91" s="130">
        <f>'SO 10.2 - VRN'!F35</f>
        <v>0</v>
      </c>
      <c r="BA91" s="130">
        <f>'SO 10.2 - VRN'!F36</f>
        <v>0</v>
      </c>
      <c r="BB91" s="130">
        <f>'SO 10.2 - VRN'!F37</f>
        <v>0</v>
      </c>
      <c r="BC91" s="130">
        <f>'SO 10.2 - VRN'!F38</f>
        <v>0</v>
      </c>
      <c r="BD91" s="132">
        <f>'SO 10.2 - VRN'!F39</f>
        <v>0</v>
      </c>
      <c r="BE91" s="4"/>
      <c r="BT91" s="133" t="s">
        <v>83</v>
      </c>
      <c r="BV91" s="133" t="s">
        <v>76</v>
      </c>
      <c r="BW91" s="133" t="s">
        <v>170</v>
      </c>
      <c r="BX91" s="133" t="s">
        <v>166</v>
      </c>
      <c r="CL91" s="133" t="s">
        <v>19</v>
      </c>
    </row>
    <row r="92" s="4" customFormat="1" ht="23.25" customHeight="1">
      <c r="A92" s="124" t="s">
        <v>84</v>
      </c>
      <c r="B92" s="63"/>
      <c r="C92" s="125"/>
      <c r="D92" s="125"/>
      <c r="E92" s="126" t="s">
        <v>171</v>
      </c>
      <c r="F92" s="126"/>
      <c r="G92" s="126"/>
      <c r="H92" s="126"/>
      <c r="I92" s="126"/>
      <c r="J92" s="125"/>
      <c r="K92" s="126" t="s">
        <v>93</v>
      </c>
      <c r="L92" s="126"/>
      <c r="M92" s="126"/>
      <c r="N92" s="126"/>
      <c r="O92" s="126"/>
      <c r="P92" s="126"/>
      <c r="Q92" s="126"/>
      <c r="R92" s="126"/>
      <c r="S92" s="126"/>
      <c r="T92" s="126"/>
      <c r="U92" s="126"/>
      <c r="V92" s="126"/>
      <c r="W92" s="126"/>
      <c r="X92" s="126"/>
      <c r="Y92" s="126"/>
      <c r="Z92" s="126"/>
      <c r="AA92" s="126"/>
      <c r="AB92" s="126"/>
      <c r="AC92" s="126"/>
      <c r="AD92" s="126"/>
      <c r="AE92" s="126"/>
      <c r="AF92" s="126"/>
      <c r="AG92" s="127">
        <f>'SO 12.3 - Materiál dodáva...'!J32</f>
        <v>0</v>
      </c>
      <c r="AH92" s="125"/>
      <c r="AI92" s="125"/>
      <c r="AJ92" s="125"/>
      <c r="AK92" s="125"/>
      <c r="AL92" s="125"/>
      <c r="AM92" s="125"/>
      <c r="AN92" s="127">
        <f>SUM(AG92,AT92)</f>
        <v>0</v>
      </c>
      <c r="AO92" s="125"/>
      <c r="AP92" s="125"/>
      <c r="AQ92" s="128" t="s">
        <v>87</v>
      </c>
      <c r="AR92" s="65"/>
      <c r="AS92" s="129">
        <v>0</v>
      </c>
      <c r="AT92" s="130">
        <f>ROUND(SUM(AV92:AW92),2)</f>
        <v>0</v>
      </c>
      <c r="AU92" s="131">
        <f>'SO 12.3 - Materiál dodáva...'!P85</f>
        <v>0</v>
      </c>
      <c r="AV92" s="130">
        <f>'SO 12.3 - Materiál dodáva...'!J35</f>
        <v>0</v>
      </c>
      <c r="AW92" s="130">
        <f>'SO 12.3 - Materiál dodáva...'!J36</f>
        <v>0</v>
      </c>
      <c r="AX92" s="130">
        <f>'SO 12.3 - Materiál dodáva...'!J37</f>
        <v>0</v>
      </c>
      <c r="AY92" s="130">
        <f>'SO 12.3 - Materiál dodáva...'!J38</f>
        <v>0</v>
      </c>
      <c r="AZ92" s="130">
        <f>'SO 12.3 - Materiál dodáva...'!F35</f>
        <v>0</v>
      </c>
      <c r="BA92" s="130">
        <f>'SO 12.3 - Materiál dodáva...'!F36</f>
        <v>0</v>
      </c>
      <c r="BB92" s="130">
        <f>'SO 12.3 - Materiál dodáva...'!F37</f>
        <v>0</v>
      </c>
      <c r="BC92" s="130">
        <f>'SO 12.3 - Materiál dodáva...'!F38</f>
        <v>0</v>
      </c>
      <c r="BD92" s="132">
        <f>'SO 12.3 - Materiál dodáva...'!F39</f>
        <v>0</v>
      </c>
      <c r="BE92" s="4"/>
      <c r="BT92" s="133" t="s">
        <v>83</v>
      </c>
      <c r="BV92" s="133" t="s">
        <v>76</v>
      </c>
      <c r="BW92" s="133" t="s">
        <v>172</v>
      </c>
      <c r="BX92" s="133" t="s">
        <v>166</v>
      </c>
      <c r="CL92" s="133" t="s">
        <v>19</v>
      </c>
    </row>
    <row r="93" s="7" customFormat="1" ht="24.75" customHeight="1">
      <c r="A93" s="7"/>
      <c r="B93" s="111"/>
      <c r="C93" s="112"/>
      <c r="D93" s="113" t="s">
        <v>173</v>
      </c>
      <c r="E93" s="113"/>
      <c r="F93" s="113"/>
      <c r="G93" s="113"/>
      <c r="H93" s="113"/>
      <c r="I93" s="114"/>
      <c r="J93" s="113" t="s">
        <v>174</v>
      </c>
      <c r="K93" s="113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5">
        <f>ROUND(SUM(AG94:AG96),2)</f>
        <v>0</v>
      </c>
      <c r="AH93" s="114"/>
      <c r="AI93" s="114"/>
      <c r="AJ93" s="114"/>
      <c r="AK93" s="114"/>
      <c r="AL93" s="114"/>
      <c r="AM93" s="114"/>
      <c r="AN93" s="116">
        <f>SUM(AG93,AT93)</f>
        <v>0</v>
      </c>
      <c r="AO93" s="114"/>
      <c r="AP93" s="114"/>
      <c r="AQ93" s="117" t="s">
        <v>80</v>
      </c>
      <c r="AR93" s="118"/>
      <c r="AS93" s="119">
        <f>ROUND(SUM(AS94:AS96),2)</f>
        <v>0</v>
      </c>
      <c r="AT93" s="120">
        <f>ROUND(SUM(AV93:AW93),2)</f>
        <v>0</v>
      </c>
      <c r="AU93" s="121">
        <f>ROUND(SUM(AU94:AU96),5)</f>
        <v>0</v>
      </c>
      <c r="AV93" s="120">
        <f>ROUND(AZ93*L29,2)</f>
        <v>0</v>
      </c>
      <c r="AW93" s="120">
        <f>ROUND(BA93*L30,2)</f>
        <v>0</v>
      </c>
      <c r="AX93" s="120">
        <f>ROUND(BB93*L29,2)</f>
        <v>0</v>
      </c>
      <c r="AY93" s="120">
        <f>ROUND(BC93*L30,2)</f>
        <v>0</v>
      </c>
      <c r="AZ93" s="120">
        <f>ROUND(SUM(AZ94:AZ96),2)</f>
        <v>0</v>
      </c>
      <c r="BA93" s="120">
        <f>ROUND(SUM(BA94:BA96),2)</f>
        <v>0</v>
      </c>
      <c r="BB93" s="120">
        <f>ROUND(SUM(BB94:BB96),2)</f>
        <v>0</v>
      </c>
      <c r="BC93" s="120">
        <f>ROUND(SUM(BC94:BC96),2)</f>
        <v>0</v>
      </c>
      <c r="BD93" s="122">
        <f>ROUND(SUM(BD94:BD96),2)</f>
        <v>0</v>
      </c>
      <c r="BE93" s="7"/>
      <c r="BS93" s="123" t="s">
        <v>73</v>
      </c>
      <c r="BT93" s="123" t="s">
        <v>81</v>
      </c>
      <c r="BU93" s="123" t="s">
        <v>75</v>
      </c>
      <c r="BV93" s="123" t="s">
        <v>76</v>
      </c>
      <c r="BW93" s="123" t="s">
        <v>175</v>
      </c>
      <c r="BX93" s="123" t="s">
        <v>5</v>
      </c>
      <c r="CL93" s="123" t="s">
        <v>19</v>
      </c>
      <c r="CM93" s="123" t="s">
        <v>83</v>
      </c>
    </row>
    <row r="94" s="4" customFormat="1" ht="16.5" customHeight="1">
      <c r="A94" s="124" t="s">
        <v>84</v>
      </c>
      <c r="B94" s="63"/>
      <c r="C94" s="125"/>
      <c r="D94" s="125"/>
      <c r="E94" s="126" t="s">
        <v>176</v>
      </c>
      <c r="F94" s="126"/>
      <c r="G94" s="126"/>
      <c r="H94" s="126"/>
      <c r="I94" s="126"/>
      <c r="J94" s="125"/>
      <c r="K94" s="126" t="s">
        <v>86</v>
      </c>
      <c r="L94" s="126"/>
      <c r="M94" s="126"/>
      <c r="N94" s="126"/>
      <c r="O94" s="126"/>
      <c r="P94" s="126"/>
      <c r="Q94" s="126"/>
      <c r="R94" s="126"/>
      <c r="S94" s="126"/>
      <c r="T94" s="126"/>
      <c r="U94" s="126"/>
      <c r="V94" s="126"/>
      <c r="W94" s="126"/>
      <c r="X94" s="126"/>
      <c r="Y94" s="126"/>
      <c r="Z94" s="126"/>
      <c r="AA94" s="126"/>
      <c r="AB94" s="126"/>
      <c r="AC94" s="126"/>
      <c r="AD94" s="126"/>
      <c r="AE94" s="126"/>
      <c r="AF94" s="126"/>
      <c r="AG94" s="127">
        <f>'SO 11.1 - ZRN'!J32</f>
        <v>0</v>
      </c>
      <c r="AH94" s="125"/>
      <c r="AI94" s="125"/>
      <c r="AJ94" s="125"/>
      <c r="AK94" s="125"/>
      <c r="AL94" s="125"/>
      <c r="AM94" s="125"/>
      <c r="AN94" s="127">
        <f>SUM(AG94,AT94)</f>
        <v>0</v>
      </c>
      <c r="AO94" s="125"/>
      <c r="AP94" s="125"/>
      <c r="AQ94" s="128" t="s">
        <v>87</v>
      </c>
      <c r="AR94" s="65"/>
      <c r="AS94" s="129">
        <v>0</v>
      </c>
      <c r="AT94" s="130">
        <f>ROUND(SUM(AV94:AW94),2)</f>
        <v>0</v>
      </c>
      <c r="AU94" s="131">
        <f>'SO 11.1 - ZRN'!P88</f>
        <v>0</v>
      </c>
      <c r="AV94" s="130">
        <f>'SO 11.1 - ZRN'!J35</f>
        <v>0</v>
      </c>
      <c r="AW94" s="130">
        <f>'SO 11.1 - ZRN'!J36</f>
        <v>0</v>
      </c>
      <c r="AX94" s="130">
        <f>'SO 11.1 - ZRN'!J37</f>
        <v>0</v>
      </c>
      <c r="AY94" s="130">
        <f>'SO 11.1 - ZRN'!J38</f>
        <v>0</v>
      </c>
      <c r="AZ94" s="130">
        <f>'SO 11.1 - ZRN'!F35</f>
        <v>0</v>
      </c>
      <c r="BA94" s="130">
        <f>'SO 11.1 - ZRN'!F36</f>
        <v>0</v>
      </c>
      <c r="BB94" s="130">
        <f>'SO 11.1 - ZRN'!F37</f>
        <v>0</v>
      </c>
      <c r="BC94" s="130">
        <f>'SO 11.1 - ZRN'!F38</f>
        <v>0</v>
      </c>
      <c r="BD94" s="132">
        <f>'SO 11.1 - ZRN'!F39</f>
        <v>0</v>
      </c>
      <c r="BE94" s="4"/>
      <c r="BT94" s="133" t="s">
        <v>83</v>
      </c>
      <c r="BV94" s="133" t="s">
        <v>76</v>
      </c>
      <c r="BW94" s="133" t="s">
        <v>177</v>
      </c>
      <c r="BX94" s="133" t="s">
        <v>175</v>
      </c>
      <c r="CL94" s="133" t="s">
        <v>19</v>
      </c>
    </row>
    <row r="95" s="4" customFormat="1" ht="16.5" customHeight="1">
      <c r="A95" s="124" t="s">
        <v>84</v>
      </c>
      <c r="B95" s="63"/>
      <c r="C95" s="125"/>
      <c r="D95" s="125"/>
      <c r="E95" s="126" t="s">
        <v>178</v>
      </c>
      <c r="F95" s="126"/>
      <c r="G95" s="126"/>
      <c r="H95" s="126"/>
      <c r="I95" s="126"/>
      <c r="J95" s="125"/>
      <c r="K95" s="126" t="s">
        <v>90</v>
      </c>
      <c r="L95" s="126"/>
      <c r="M95" s="126"/>
      <c r="N95" s="126"/>
      <c r="O95" s="126"/>
      <c r="P95" s="126"/>
      <c r="Q95" s="126"/>
      <c r="R95" s="126"/>
      <c r="S95" s="126"/>
      <c r="T95" s="126"/>
      <c r="U95" s="126"/>
      <c r="V95" s="126"/>
      <c r="W95" s="126"/>
      <c r="X95" s="126"/>
      <c r="Y95" s="126"/>
      <c r="Z95" s="126"/>
      <c r="AA95" s="126"/>
      <c r="AB95" s="126"/>
      <c r="AC95" s="126"/>
      <c r="AD95" s="126"/>
      <c r="AE95" s="126"/>
      <c r="AF95" s="126"/>
      <c r="AG95" s="127">
        <f>'SO 11.2 - VRN'!J32</f>
        <v>0</v>
      </c>
      <c r="AH95" s="125"/>
      <c r="AI95" s="125"/>
      <c r="AJ95" s="125"/>
      <c r="AK95" s="125"/>
      <c r="AL95" s="125"/>
      <c r="AM95" s="125"/>
      <c r="AN95" s="127">
        <f>SUM(AG95,AT95)</f>
        <v>0</v>
      </c>
      <c r="AO95" s="125"/>
      <c r="AP95" s="125"/>
      <c r="AQ95" s="128" t="s">
        <v>87</v>
      </c>
      <c r="AR95" s="65"/>
      <c r="AS95" s="129">
        <v>0</v>
      </c>
      <c r="AT95" s="130">
        <f>ROUND(SUM(AV95:AW95),2)</f>
        <v>0</v>
      </c>
      <c r="AU95" s="131">
        <f>'SO 11.2 - VRN'!P86</f>
        <v>0</v>
      </c>
      <c r="AV95" s="130">
        <f>'SO 11.2 - VRN'!J35</f>
        <v>0</v>
      </c>
      <c r="AW95" s="130">
        <f>'SO 11.2 - VRN'!J36</f>
        <v>0</v>
      </c>
      <c r="AX95" s="130">
        <f>'SO 11.2 - VRN'!J37</f>
        <v>0</v>
      </c>
      <c r="AY95" s="130">
        <f>'SO 11.2 - VRN'!J38</f>
        <v>0</v>
      </c>
      <c r="AZ95" s="130">
        <f>'SO 11.2 - VRN'!F35</f>
        <v>0</v>
      </c>
      <c r="BA95" s="130">
        <f>'SO 11.2 - VRN'!F36</f>
        <v>0</v>
      </c>
      <c r="BB95" s="130">
        <f>'SO 11.2 - VRN'!F37</f>
        <v>0</v>
      </c>
      <c r="BC95" s="130">
        <f>'SO 11.2 - VRN'!F38</f>
        <v>0</v>
      </c>
      <c r="BD95" s="132">
        <f>'SO 11.2 - VRN'!F39</f>
        <v>0</v>
      </c>
      <c r="BE95" s="4"/>
      <c r="BT95" s="133" t="s">
        <v>83</v>
      </c>
      <c r="BV95" s="133" t="s">
        <v>76</v>
      </c>
      <c r="BW95" s="133" t="s">
        <v>179</v>
      </c>
      <c r="BX95" s="133" t="s">
        <v>175</v>
      </c>
      <c r="CL95" s="133" t="s">
        <v>19</v>
      </c>
    </row>
    <row r="96" s="4" customFormat="1" ht="23.25" customHeight="1">
      <c r="A96" s="124" t="s">
        <v>84</v>
      </c>
      <c r="B96" s="63"/>
      <c r="C96" s="125"/>
      <c r="D96" s="125"/>
      <c r="E96" s="126" t="s">
        <v>180</v>
      </c>
      <c r="F96" s="126"/>
      <c r="G96" s="126"/>
      <c r="H96" s="126"/>
      <c r="I96" s="126"/>
      <c r="J96" s="125"/>
      <c r="K96" s="126" t="s">
        <v>93</v>
      </c>
      <c r="L96" s="126"/>
      <c r="M96" s="126"/>
      <c r="N96" s="126"/>
      <c r="O96" s="126"/>
      <c r="P96" s="126"/>
      <c r="Q96" s="126"/>
      <c r="R96" s="126"/>
      <c r="S96" s="126"/>
      <c r="T96" s="126"/>
      <c r="U96" s="126"/>
      <c r="V96" s="126"/>
      <c r="W96" s="126"/>
      <c r="X96" s="126"/>
      <c r="Y96" s="126"/>
      <c r="Z96" s="126"/>
      <c r="AA96" s="126"/>
      <c r="AB96" s="126"/>
      <c r="AC96" s="126"/>
      <c r="AD96" s="126"/>
      <c r="AE96" s="126"/>
      <c r="AF96" s="126"/>
      <c r="AG96" s="127">
        <f>'SO 11.3 - Materiál dodáva...'!J32</f>
        <v>0</v>
      </c>
      <c r="AH96" s="125"/>
      <c r="AI96" s="125"/>
      <c r="AJ96" s="125"/>
      <c r="AK96" s="125"/>
      <c r="AL96" s="125"/>
      <c r="AM96" s="125"/>
      <c r="AN96" s="127">
        <f>SUM(AG96,AT96)</f>
        <v>0</v>
      </c>
      <c r="AO96" s="125"/>
      <c r="AP96" s="125"/>
      <c r="AQ96" s="128" t="s">
        <v>87</v>
      </c>
      <c r="AR96" s="65"/>
      <c r="AS96" s="129">
        <v>0</v>
      </c>
      <c r="AT96" s="130">
        <f>ROUND(SUM(AV96:AW96),2)</f>
        <v>0</v>
      </c>
      <c r="AU96" s="131">
        <f>'SO 11.3 - Materiál dodáva...'!P85</f>
        <v>0</v>
      </c>
      <c r="AV96" s="130">
        <f>'SO 11.3 - Materiál dodáva...'!J35</f>
        <v>0</v>
      </c>
      <c r="AW96" s="130">
        <f>'SO 11.3 - Materiál dodáva...'!J36</f>
        <v>0</v>
      </c>
      <c r="AX96" s="130">
        <f>'SO 11.3 - Materiál dodáva...'!J37</f>
        <v>0</v>
      </c>
      <c r="AY96" s="130">
        <f>'SO 11.3 - Materiál dodáva...'!J38</f>
        <v>0</v>
      </c>
      <c r="AZ96" s="130">
        <f>'SO 11.3 - Materiál dodáva...'!F35</f>
        <v>0</v>
      </c>
      <c r="BA96" s="130">
        <f>'SO 11.3 - Materiál dodáva...'!F36</f>
        <v>0</v>
      </c>
      <c r="BB96" s="130">
        <f>'SO 11.3 - Materiál dodáva...'!F37</f>
        <v>0</v>
      </c>
      <c r="BC96" s="130">
        <f>'SO 11.3 - Materiál dodáva...'!F38</f>
        <v>0</v>
      </c>
      <c r="BD96" s="132">
        <f>'SO 11.3 - Materiál dodáva...'!F39</f>
        <v>0</v>
      </c>
      <c r="BE96" s="4"/>
      <c r="BT96" s="133" t="s">
        <v>83</v>
      </c>
      <c r="BV96" s="133" t="s">
        <v>76</v>
      </c>
      <c r="BW96" s="133" t="s">
        <v>181</v>
      </c>
      <c r="BX96" s="133" t="s">
        <v>175</v>
      </c>
      <c r="CL96" s="133" t="s">
        <v>19</v>
      </c>
    </row>
    <row r="97" s="7" customFormat="1" ht="24.75" customHeight="1">
      <c r="A97" s="7"/>
      <c r="B97" s="111"/>
      <c r="C97" s="112"/>
      <c r="D97" s="113" t="s">
        <v>182</v>
      </c>
      <c r="E97" s="113"/>
      <c r="F97" s="113"/>
      <c r="G97" s="113"/>
      <c r="H97" s="113"/>
      <c r="I97" s="114"/>
      <c r="J97" s="113" t="s">
        <v>183</v>
      </c>
      <c r="K97" s="113"/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3"/>
      <c r="Z97" s="113"/>
      <c r="AA97" s="113"/>
      <c r="AB97" s="113"/>
      <c r="AC97" s="113"/>
      <c r="AD97" s="113"/>
      <c r="AE97" s="113"/>
      <c r="AF97" s="113"/>
      <c r="AG97" s="115">
        <f>ROUND(SUM(AG98:AG99),2)</f>
        <v>0</v>
      </c>
      <c r="AH97" s="114"/>
      <c r="AI97" s="114"/>
      <c r="AJ97" s="114"/>
      <c r="AK97" s="114"/>
      <c r="AL97" s="114"/>
      <c r="AM97" s="114"/>
      <c r="AN97" s="116">
        <f>SUM(AG97,AT97)</f>
        <v>0</v>
      </c>
      <c r="AO97" s="114"/>
      <c r="AP97" s="114"/>
      <c r="AQ97" s="117" t="s">
        <v>80</v>
      </c>
      <c r="AR97" s="118"/>
      <c r="AS97" s="119">
        <f>ROUND(SUM(AS98:AS99),2)</f>
        <v>0</v>
      </c>
      <c r="AT97" s="120">
        <f>ROUND(SUM(AV97:AW97),2)</f>
        <v>0</v>
      </c>
      <c r="AU97" s="121">
        <f>ROUND(SUM(AU98:AU99),5)</f>
        <v>0</v>
      </c>
      <c r="AV97" s="120">
        <f>ROUND(AZ97*L29,2)</f>
        <v>0</v>
      </c>
      <c r="AW97" s="120">
        <f>ROUND(BA97*L30,2)</f>
        <v>0</v>
      </c>
      <c r="AX97" s="120">
        <f>ROUND(BB97*L29,2)</f>
        <v>0</v>
      </c>
      <c r="AY97" s="120">
        <f>ROUND(BC97*L30,2)</f>
        <v>0</v>
      </c>
      <c r="AZ97" s="120">
        <f>ROUND(SUM(AZ98:AZ99),2)</f>
        <v>0</v>
      </c>
      <c r="BA97" s="120">
        <f>ROUND(SUM(BA98:BA99),2)</f>
        <v>0</v>
      </c>
      <c r="BB97" s="120">
        <f>ROUND(SUM(BB98:BB99),2)</f>
        <v>0</v>
      </c>
      <c r="BC97" s="120">
        <f>ROUND(SUM(BC98:BC99),2)</f>
        <v>0</v>
      </c>
      <c r="BD97" s="122">
        <f>ROUND(SUM(BD98:BD99),2)</f>
        <v>0</v>
      </c>
      <c r="BE97" s="7"/>
      <c r="BS97" s="123" t="s">
        <v>73</v>
      </c>
      <c r="BT97" s="123" t="s">
        <v>81</v>
      </c>
      <c r="BU97" s="123" t="s">
        <v>75</v>
      </c>
      <c r="BV97" s="123" t="s">
        <v>76</v>
      </c>
      <c r="BW97" s="123" t="s">
        <v>184</v>
      </c>
      <c r="BX97" s="123" t="s">
        <v>5</v>
      </c>
      <c r="CL97" s="123" t="s">
        <v>19</v>
      </c>
      <c r="CM97" s="123" t="s">
        <v>83</v>
      </c>
    </row>
    <row r="98" s="4" customFormat="1" ht="16.5" customHeight="1">
      <c r="A98" s="124" t="s">
        <v>84</v>
      </c>
      <c r="B98" s="63"/>
      <c r="C98" s="125"/>
      <c r="D98" s="125"/>
      <c r="E98" s="126" t="s">
        <v>185</v>
      </c>
      <c r="F98" s="126"/>
      <c r="G98" s="126"/>
      <c r="H98" s="126"/>
      <c r="I98" s="126"/>
      <c r="J98" s="125"/>
      <c r="K98" s="126" t="s">
        <v>86</v>
      </c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7">
        <f>'SO 12.1 - ZRN'!J32</f>
        <v>0</v>
      </c>
      <c r="AH98" s="125"/>
      <c r="AI98" s="125"/>
      <c r="AJ98" s="125"/>
      <c r="AK98" s="125"/>
      <c r="AL98" s="125"/>
      <c r="AM98" s="125"/>
      <c r="AN98" s="127">
        <f>SUM(AG98,AT98)</f>
        <v>0</v>
      </c>
      <c r="AO98" s="125"/>
      <c r="AP98" s="125"/>
      <c r="AQ98" s="128" t="s">
        <v>87</v>
      </c>
      <c r="AR98" s="65"/>
      <c r="AS98" s="129">
        <v>0</v>
      </c>
      <c r="AT98" s="130">
        <f>ROUND(SUM(AV98:AW98),2)</f>
        <v>0</v>
      </c>
      <c r="AU98" s="131">
        <f>'SO 12.1 - ZRN'!P88</f>
        <v>0</v>
      </c>
      <c r="AV98" s="130">
        <f>'SO 12.1 - ZRN'!J35</f>
        <v>0</v>
      </c>
      <c r="AW98" s="130">
        <f>'SO 12.1 - ZRN'!J36</f>
        <v>0</v>
      </c>
      <c r="AX98" s="130">
        <f>'SO 12.1 - ZRN'!J37</f>
        <v>0</v>
      </c>
      <c r="AY98" s="130">
        <f>'SO 12.1 - ZRN'!J38</f>
        <v>0</v>
      </c>
      <c r="AZ98" s="130">
        <f>'SO 12.1 - ZRN'!F35</f>
        <v>0</v>
      </c>
      <c r="BA98" s="130">
        <f>'SO 12.1 - ZRN'!F36</f>
        <v>0</v>
      </c>
      <c r="BB98" s="130">
        <f>'SO 12.1 - ZRN'!F37</f>
        <v>0</v>
      </c>
      <c r="BC98" s="130">
        <f>'SO 12.1 - ZRN'!F38</f>
        <v>0</v>
      </c>
      <c r="BD98" s="132">
        <f>'SO 12.1 - ZRN'!F39</f>
        <v>0</v>
      </c>
      <c r="BE98" s="4"/>
      <c r="BT98" s="133" t="s">
        <v>83</v>
      </c>
      <c r="BV98" s="133" t="s">
        <v>76</v>
      </c>
      <c r="BW98" s="133" t="s">
        <v>186</v>
      </c>
      <c r="BX98" s="133" t="s">
        <v>184</v>
      </c>
      <c r="CL98" s="133" t="s">
        <v>19</v>
      </c>
    </row>
    <row r="99" s="4" customFormat="1" ht="16.5" customHeight="1">
      <c r="A99" s="124" t="s">
        <v>84</v>
      </c>
      <c r="B99" s="63"/>
      <c r="C99" s="125"/>
      <c r="D99" s="125"/>
      <c r="E99" s="126" t="s">
        <v>187</v>
      </c>
      <c r="F99" s="126"/>
      <c r="G99" s="126"/>
      <c r="H99" s="126"/>
      <c r="I99" s="126"/>
      <c r="J99" s="125"/>
      <c r="K99" s="126" t="s">
        <v>90</v>
      </c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7">
        <f>'SO 12.2 - VRN'!J32</f>
        <v>0</v>
      </c>
      <c r="AH99" s="125"/>
      <c r="AI99" s="125"/>
      <c r="AJ99" s="125"/>
      <c r="AK99" s="125"/>
      <c r="AL99" s="125"/>
      <c r="AM99" s="125"/>
      <c r="AN99" s="127">
        <f>SUM(AG99,AT99)</f>
        <v>0</v>
      </c>
      <c r="AO99" s="125"/>
      <c r="AP99" s="125"/>
      <c r="AQ99" s="128" t="s">
        <v>87</v>
      </c>
      <c r="AR99" s="65"/>
      <c r="AS99" s="129">
        <v>0</v>
      </c>
      <c r="AT99" s="130">
        <f>ROUND(SUM(AV99:AW99),2)</f>
        <v>0</v>
      </c>
      <c r="AU99" s="131">
        <f>'SO 12.2 - VRN'!P86</f>
        <v>0</v>
      </c>
      <c r="AV99" s="130">
        <f>'SO 12.2 - VRN'!J35</f>
        <v>0</v>
      </c>
      <c r="AW99" s="130">
        <f>'SO 12.2 - VRN'!J36</f>
        <v>0</v>
      </c>
      <c r="AX99" s="130">
        <f>'SO 12.2 - VRN'!J37</f>
        <v>0</v>
      </c>
      <c r="AY99" s="130">
        <f>'SO 12.2 - VRN'!J38</f>
        <v>0</v>
      </c>
      <c r="AZ99" s="130">
        <f>'SO 12.2 - VRN'!F35</f>
        <v>0</v>
      </c>
      <c r="BA99" s="130">
        <f>'SO 12.2 - VRN'!F36</f>
        <v>0</v>
      </c>
      <c r="BB99" s="130">
        <f>'SO 12.2 - VRN'!F37</f>
        <v>0</v>
      </c>
      <c r="BC99" s="130">
        <f>'SO 12.2 - VRN'!F38</f>
        <v>0</v>
      </c>
      <c r="BD99" s="132">
        <f>'SO 12.2 - VRN'!F39</f>
        <v>0</v>
      </c>
      <c r="BE99" s="4"/>
      <c r="BT99" s="133" t="s">
        <v>83</v>
      </c>
      <c r="BV99" s="133" t="s">
        <v>76</v>
      </c>
      <c r="BW99" s="133" t="s">
        <v>188</v>
      </c>
      <c r="BX99" s="133" t="s">
        <v>184</v>
      </c>
      <c r="CL99" s="133" t="s">
        <v>19</v>
      </c>
    </row>
    <row r="100" s="7" customFormat="1" ht="24.75" customHeight="1">
      <c r="A100" s="7"/>
      <c r="B100" s="111"/>
      <c r="C100" s="112"/>
      <c r="D100" s="113" t="s">
        <v>189</v>
      </c>
      <c r="E100" s="113"/>
      <c r="F100" s="113"/>
      <c r="G100" s="113"/>
      <c r="H100" s="113"/>
      <c r="I100" s="114"/>
      <c r="J100" s="113" t="s">
        <v>190</v>
      </c>
      <c r="K100" s="113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  <c r="Z100" s="113"/>
      <c r="AA100" s="113"/>
      <c r="AB100" s="113"/>
      <c r="AC100" s="113"/>
      <c r="AD100" s="113"/>
      <c r="AE100" s="113"/>
      <c r="AF100" s="113"/>
      <c r="AG100" s="115">
        <f>ROUND(SUM(AG101:AG102),2)</f>
        <v>0</v>
      </c>
      <c r="AH100" s="114"/>
      <c r="AI100" s="114"/>
      <c r="AJ100" s="114"/>
      <c r="AK100" s="114"/>
      <c r="AL100" s="114"/>
      <c r="AM100" s="114"/>
      <c r="AN100" s="116">
        <f>SUM(AG100,AT100)</f>
        <v>0</v>
      </c>
      <c r="AO100" s="114"/>
      <c r="AP100" s="114"/>
      <c r="AQ100" s="117" t="s">
        <v>80</v>
      </c>
      <c r="AR100" s="118"/>
      <c r="AS100" s="119">
        <f>ROUND(SUM(AS101:AS102),2)</f>
        <v>0</v>
      </c>
      <c r="AT100" s="120">
        <f>ROUND(SUM(AV100:AW100),2)</f>
        <v>0</v>
      </c>
      <c r="AU100" s="121">
        <f>ROUND(SUM(AU101:AU102),5)</f>
        <v>0</v>
      </c>
      <c r="AV100" s="120">
        <f>ROUND(AZ100*L29,2)</f>
        <v>0</v>
      </c>
      <c r="AW100" s="120">
        <f>ROUND(BA100*L30,2)</f>
        <v>0</v>
      </c>
      <c r="AX100" s="120">
        <f>ROUND(BB100*L29,2)</f>
        <v>0</v>
      </c>
      <c r="AY100" s="120">
        <f>ROUND(BC100*L30,2)</f>
        <v>0</v>
      </c>
      <c r="AZ100" s="120">
        <f>ROUND(SUM(AZ101:AZ102),2)</f>
        <v>0</v>
      </c>
      <c r="BA100" s="120">
        <f>ROUND(SUM(BA101:BA102),2)</f>
        <v>0</v>
      </c>
      <c r="BB100" s="120">
        <f>ROUND(SUM(BB101:BB102),2)</f>
        <v>0</v>
      </c>
      <c r="BC100" s="120">
        <f>ROUND(SUM(BC101:BC102),2)</f>
        <v>0</v>
      </c>
      <c r="BD100" s="122">
        <f>ROUND(SUM(BD101:BD102),2)</f>
        <v>0</v>
      </c>
      <c r="BE100" s="7"/>
      <c r="BS100" s="123" t="s">
        <v>73</v>
      </c>
      <c r="BT100" s="123" t="s">
        <v>81</v>
      </c>
      <c r="BU100" s="123" t="s">
        <v>75</v>
      </c>
      <c r="BV100" s="123" t="s">
        <v>76</v>
      </c>
      <c r="BW100" s="123" t="s">
        <v>191</v>
      </c>
      <c r="BX100" s="123" t="s">
        <v>5</v>
      </c>
      <c r="CL100" s="123" t="s">
        <v>19</v>
      </c>
      <c r="CM100" s="123" t="s">
        <v>83</v>
      </c>
    </row>
    <row r="101" s="4" customFormat="1" ht="16.5" customHeight="1">
      <c r="A101" s="124" t="s">
        <v>84</v>
      </c>
      <c r="B101" s="63"/>
      <c r="C101" s="125"/>
      <c r="D101" s="125"/>
      <c r="E101" s="126" t="s">
        <v>192</v>
      </c>
      <c r="F101" s="126"/>
      <c r="G101" s="126"/>
      <c r="H101" s="126"/>
      <c r="I101" s="126"/>
      <c r="J101" s="125"/>
      <c r="K101" s="126" t="s">
        <v>86</v>
      </c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7">
        <f>'SO 13.1 - ZRN'!J32</f>
        <v>0</v>
      </c>
      <c r="AH101" s="125"/>
      <c r="AI101" s="125"/>
      <c r="AJ101" s="125"/>
      <c r="AK101" s="125"/>
      <c r="AL101" s="125"/>
      <c r="AM101" s="125"/>
      <c r="AN101" s="127">
        <f>SUM(AG101,AT101)</f>
        <v>0</v>
      </c>
      <c r="AO101" s="125"/>
      <c r="AP101" s="125"/>
      <c r="AQ101" s="128" t="s">
        <v>87</v>
      </c>
      <c r="AR101" s="65"/>
      <c r="AS101" s="129">
        <v>0</v>
      </c>
      <c r="AT101" s="130">
        <f>ROUND(SUM(AV101:AW101),2)</f>
        <v>0</v>
      </c>
      <c r="AU101" s="131">
        <f>'SO 13.1 - ZRN'!P88</f>
        <v>0</v>
      </c>
      <c r="AV101" s="130">
        <f>'SO 13.1 - ZRN'!J35</f>
        <v>0</v>
      </c>
      <c r="AW101" s="130">
        <f>'SO 13.1 - ZRN'!J36</f>
        <v>0</v>
      </c>
      <c r="AX101" s="130">
        <f>'SO 13.1 - ZRN'!J37</f>
        <v>0</v>
      </c>
      <c r="AY101" s="130">
        <f>'SO 13.1 - ZRN'!J38</f>
        <v>0</v>
      </c>
      <c r="AZ101" s="130">
        <f>'SO 13.1 - ZRN'!F35</f>
        <v>0</v>
      </c>
      <c r="BA101" s="130">
        <f>'SO 13.1 - ZRN'!F36</f>
        <v>0</v>
      </c>
      <c r="BB101" s="130">
        <f>'SO 13.1 - ZRN'!F37</f>
        <v>0</v>
      </c>
      <c r="BC101" s="130">
        <f>'SO 13.1 - ZRN'!F38</f>
        <v>0</v>
      </c>
      <c r="BD101" s="132">
        <f>'SO 13.1 - ZRN'!F39</f>
        <v>0</v>
      </c>
      <c r="BE101" s="4"/>
      <c r="BT101" s="133" t="s">
        <v>83</v>
      </c>
      <c r="BV101" s="133" t="s">
        <v>76</v>
      </c>
      <c r="BW101" s="133" t="s">
        <v>193</v>
      </c>
      <c r="BX101" s="133" t="s">
        <v>191</v>
      </c>
      <c r="CL101" s="133" t="s">
        <v>19</v>
      </c>
    </row>
    <row r="102" s="4" customFormat="1" ht="16.5" customHeight="1">
      <c r="A102" s="124" t="s">
        <v>84</v>
      </c>
      <c r="B102" s="63"/>
      <c r="C102" s="125"/>
      <c r="D102" s="125"/>
      <c r="E102" s="126" t="s">
        <v>194</v>
      </c>
      <c r="F102" s="126"/>
      <c r="G102" s="126"/>
      <c r="H102" s="126"/>
      <c r="I102" s="126"/>
      <c r="J102" s="125"/>
      <c r="K102" s="126" t="s">
        <v>90</v>
      </c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7">
        <f>'SO 13.2 - VRN'!J32</f>
        <v>0</v>
      </c>
      <c r="AH102" s="125"/>
      <c r="AI102" s="125"/>
      <c r="AJ102" s="125"/>
      <c r="AK102" s="125"/>
      <c r="AL102" s="125"/>
      <c r="AM102" s="125"/>
      <c r="AN102" s="127">
        <f>SUM(AG102,AT102)</f>
        <v>0</v>
      </c>
      <c r="AO102" s="125"/>
      <c r="AP102" s="125"/>
      <c r="AQ102" s="128" t="s">
        <v>87</v>
      </c>
      <c r="AR102" s="65"/>
      <c r="AS102" s="129">
        <v>0</v>
      </c>
      <c r="AT102" s="130">
        <f>ROUND(SUM(AV102:AW102),2)</f>
        <v>0</v>
      </c>
      <c r="AU102" s="131">
        <f>'SO 13.2 - VRN'!P86</f>
        <v>0</v>
      </c>
      <c r="AV102" s="130">
        <f>'SO 13.2 - VRN'!J35</f>
        <v>0</v>
      </c>
      <c r="AW102" s="130">
        <f>'SO 13.2 - VRN'!J36</f>
        <v>0</v>
      </c>
      <c r="AX102" s="130">
        <f>'SO 13.2 - VRN'!J37</f>
        <v>0</v>
      </c>
      <c r="AY102" s="130">
        <f>'SO 13.2 - VRN'!J38</f>
        <v>0</v>
      </c>
      <c r="AZ102" s="130">
        <f>'SO 13.2 - VRN'!F35</f>
        <v>0</v>
      </c>
      <c r="BA102" s="130">
        <f>'SO 13.2 - VRN'!F36</f>
        <v>0</v>
      </c>
      <c r="BB102" s="130">
        <f>'SO 13.2 - VRN'!F37</f>
        <v>0</v>
      </c>
      <c r="BC102" s="130">
        <f>'SO 13.2 - VRN'!F38</f>
        <v>0</v>
      </c>
      <c r="BD102" s="132">
        <f>'SO 13.2 - VRN'!F39</f>
        <v>0</v>
      </c>
      <c r="BE102" s="4"/>
      <c r="BT102" s="133" t="s">
        <v>83</v>
      </c>
      <c r="BV102" s="133" t="s">
        <v>76</v>
      </c>
      <c r="BW102" s="133" t="s">
        <v>195</v>
      </c>
      <c r="BX102" s="133" t="s">
        <v>191</v>
      </c>
      <c r="CL102" s="133" t="s">
        <v>19</v>
      </c>
    </row>
    <row r="103" s="7" customFormat="1" ht="24.75" customHeight="1">
      <c r="A103" s="7"/>
      <c r="B103" s="111"/>
      <c r="C103" s="112"/>
      <c r="D103" s="113" t="s">
        <v>196</v>
      </c>
      <c r="E103" s="113"/>
      <c r="F103" s="113"/>
      <c r="G103" s="113"/>
      <c r="H103" s="113"/>
      <c r="I103" s="114"/>
      <c r="J103" s="113" t="s">
        <v>197</v>
      </c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5">
        <f>ROUND(SUM(AG104:AG105),2)</f>
        <v>0</v>
      </c>
      <c r="AH103" s="114"/>
      <c r="AI103" s="114"/>
      <c r="AJ103" s="114"/>
      <c r="AK103" s="114"/>
      <c r="AL103" s="114"/>
      <c r="AM103" s="114"/>
      <c r="AN103" s="116">
        <f>SUM(AG103,AT103)</f>
        <v>0</v>
      </c>
      <c r="AO103" s="114"/>
      <c r="AP103" s="114"/>
      <c r="AQ103" s="117" t="s">
        <v>80</v>
      </c>
      <c r="AR103" s="118"/>
      <c r="AS103" s="119">
        <f>ROUND(SUM(AS104:AS105),2)</f>
        <v>0</v>
      </c>
      <c r="AT103" s="120">
        <f>ROUND(SUM(AV103:AW103),2)</f>
        <v>0</v>
      </c>
      <c r="AU103" s="121">
        <f>ROUND(SUM(AU104:AU105),5)</f>
        <v>0</v>
      </c>
      <c r="AV103" s="120">
        <f>ROUND(AZ103*L29,2)</f>
        <v>0</v>
      </c>
      <c r="AW103" s="120">
        <f>ROUND(BA103*L30,2)</f>
        <v>0</v>
      </c>
      <c r="AX103" s="120">
        <f>ROUND(BB103*L29,2)</f>
        <v>0</v>
      </c>
      <c r="AY103" s="120">
        <f>ROUND(BC103*L30,2)</f>
        <v>0</v>
      </c>
      <c r="AZ103" s="120">
        <f>ROUND(SUM(AZ104:AZ105),2)</f>
        <v>0</v>
      </c>
      <c r="BA103" s="120">
        <f>ROUND(SUM(BA104:BA105),2)</f>
        <v>0</v>
      </c>
      <c r="BB103" s="120">
        <f>ROUND(SUM(BB104:BB105),2)</f>
        <v>0</v>
      </c>
      <c r="BC103" s="120">
        <f>ROUND(SUM(BC104:BC105),2)</f>
        <v>0</v>
      </c>
      <c r="BD103" s="122">
        <f>ROUND(SUM(BD104:BD105),2)</f>
        <v>0</v>
      </c>
      <c r="BE103" s="7"/>
      <c r="BS103" s="123" t="s">
        <v>73</v>
      </c>
      <c r="BT103" s="123" t="s">
        <v>81</v>
      </c>
      <c r="BU103" s="123" t="s">
        <v>75</v>
      </c>
      <c r="BV103" s="123" t="s">
        <v>76</v>
      </c>
      <c r="BW103" s="123" t="s">
        <v>198</v>
      </c>
      <c r="BX103" s="123" t="s">
        <v>5</v>
      </c>
      <c r="CL103" s="123" t="s">
        <v>19</v>
      </c>
      <c r="CM103" s="123" t="s">
        <v>83</v>
      </c>
    </row>
    <row r="104" s="4" customFormat="1" ht="16.5" customHeight="1">
      <c r="A104" s="124" t="s">
        <v>84</v>
      </c>
      <c r="B104" s="63"/>
      <c r="C104" s="125"/>
      <c r="D104" s="125"/>
      <c r="E104" s="126" t="s">
        <v>199</v>
      </c>
      <c r="F104" s="126"/>
      <c r="G104" s="126"/>
      <c r="H104" s="126"/>
      <c r="I104" s="126"/>
      <c r="J104" s="125"/>
      <c r="K104" s="126" t="s">
        <v>86</v>
      </c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7">
        <f>'SO 14.1 - ZRN'!J32</f>
        <v>0</v>
      </c>
      <c r="AH104" s="125"/>
      <c r="AI104" s="125"/>
      <c r="AJ104" s="125"/>
      <c r="AK104" s="125"/>
      <c r="AL104" s="125"/>
      <c r="AM104" s="125"/>
      <c r="AN104" s="127">
        <f>SUM(AG104,AT104)</f>
        <v>0</v>
      </c>
      <c r="AO104" s="125"/>
      <c r="AP104" s="125"/>
      <c r="AQ104" s="128" t="s">
        <v>87</v>
      </c>
      <c r="AR104" s="65"/>
      <c r="AS104" s="129">
        <v>0</v>
      </c>
      <c r="AT104" s="130">
        <f>ROUND(SUM(AV104:AW104),2)</f>
        <v>0</v>
      </c>
      <c r="AU104" s="131">
        <f>'SO 14.1 - ZRN'!P88</f>
        <v>0</v>
      </c>
      <c r="AV104" s="130">
        <f>'SO 14.1 - ZRN'!J35</f>
        <v>0</v>
      </c>
      <c r="AW104" s="130">
        <f>'SO 14.1 - ZRN'!J36</f>
        <v>0</v>
      </c>
      <c r="AX104" s="130">
        <f>'SO 14.1 - ZRN'!J37</f>
        <v>0</v>
      </c>
      <c r="AY104" s="130">
        <f>'SO 14.1 - ZRN'!J38</f>
        <v>0</v>
      </c>
      <c r="AZ104" s="130">
        <f>'SO 14.1 - ZRN'!F35</f>
        <v>0</v>
      </c>
      <c r="BA104" s="130">
        <f>'SO 14.1 - ZRN'!F36</f>
        <v>0</v>
      </c>
      <c r="BB104" s="130">
        <f>'SO 14.1 - ZRN'!F37</f>
        <v>0</v>
      </c>
      <c r="BC104" s="130">
        <f>'SO 14.1 - ZRN'!F38</f>
        <v>0</v>
      </c>
      <c r="BD104" s="132">
        <f>'SO 14.1 - ZRN'!F39</f>
        <v>0</v>
      </c>
      <c r="BE104" s="4"/>
      <c r="BT104" s="133" t="s">
        <v>83</v>
      </c>
      <c r="BV104" s="133" t="s">
        <v>76</v>
      </c>
      <c r="BW104" s="133" t="s">
        <v>200</v>
      </c>
      <c r="BX104" s="133" t="s">
        <v>198</v>
      </c>
      <c r="CL104" s="133" t="s">
        <v>19</v>
      </c>
    </row>
    <row r="105" s="4" customFormat="1" ht="16.5" customHeight="1">
      <c r="A105" s="124" t="s">
        <v>84</v>
      </c>
      <c r="B105" s="63"/>
      <c r="C105" s="125"/>
      <c r="D105" s="125"/>
      <c r="E105" s="126" t="s">
        <v>201</v>
      </c>
      <c r="F105" s="126"/>
      <c r="G105" s="126"/>
      <c r="H105" s="126"/>
      <c r="I105" s="126"/>
      <c r="J105" s="125"/>
      <c r="K105" s="126" t="s">
        <v>90</v>
      </c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7">
        <f>'SO 14.2 - VRN'!J32</f>
        <v>0</v>
      </c>
      <c r="AH105" s="125"/>
      <c r="AI105" s="125"/>
      <c r="AJ105" s="125"/>
      <c r="AK105" s="125"/>
      <c r="AL105" s="125"/>
      <c r="AM105" s="125"/>
      <c r="AN105" s="127">
        <f>SUM(AG105,AT105)</f>
        <v>0</v>
      </c>
      <c r="AO105" s="125"/>
      <c r="AP105" s="125"/>
      <c r="AQ105" s="128" t="s">
        <v>87</v>
      </c>
      <c r="AR105" s="65"/>
      <c r="AS105" s="129">
        <v>0</v>
      </c>
      <c r="AT105" s="130">
        <f>ROUND(SUM(AV105:AW105),2)</f>
        <v>0</v>
      </c>
      <c r="AU105" s="131">
        <f>'SO 14.2 - VRN'!P86</f>
        <v>0</v>
      </c>
      <c r="AV105" s="130">
        <f>'SO 14.2 - VRN'!J35</f>
        <v>0</v>
      </c>
      <c r="AW105" s="130">
        <f>'SO 14.2 - VRN'!J36</f>
        <v>0</v>
      </c>
      <c r="AX105" s="130">
        <f>'SO 14.2 - VRN'!J37</f>
        <v>0</v>
      </c>
      <c r="AY105" s="130">
        <f>'SO 14.2 - VRN'!J38</f>
        <v>0</v>
      </c>
      <c r="AZ105" s="130">
        <f>'SO 14.2 - VRN'!F35</f>
        <v>0</v>
      </c>
      <c r="BA105" s="130">
        <f>'SO 14.2 - VRN'!F36</f>
        <v>0</v>
      </c>
      <c r="BB105" s="130">
        <f>'SO 14.2 - VRN'!F37</f>
        <v>0</v>
      </c>
      <c r="BC105" s="130">
        <f>'SO 14.2 - VRN'!F38</f>
        <v>0</v>
      </c>
      <c r="BD105" s="132">
        <f>'SO 14.2 - VRN'!F39</f>
        <v>0</v>
      </c>
      <c r="BE105" s="4"/>
      <c r="BT105" s="133" t="s">
        <v>83</v>
      </c>
      <c r="BV105" s="133" t="s">
        <v>76</v>
      </c>
      <c r="BW105" s="133" t="s">
        <v>202</v>
      </c>
      <c r="BX105" s="133" t="s">
        <v>198</v>
      </c>
      <c r="CL105" s="133" t="s">
        <v>19</v>
      </c>
    </row>
    <row r="106" s="7" customFormat="1" ht="24.75" customHeight="1">
      <c r="A106" s="7"/>
      <c r="B106" s="111"/>
      <c r="C106" s="112"/>
      <c r="D106" s="113" t="s">
        <v>203</v>
      </c>
      <c r="E106" s="113"/>
      <c r="F106" s="113"/>
      <c r="G106" s="113"/>
      <c r="H106" s="113"/>
      <c r="I106" s="114"/>
      <c r="J106" s="113" t="s">
        <v>204</v>
      </c>
      <c r="K106" s="113"/>
      <c r="L106" s="113"/>
      <c r="M106" s="113"/>
      <c r="N106" s="113"/>
      <c r="O106" s="113"/>
      <c r="P106" s="113"/>
      <c r="Q106" s="113"/>
      <c r="R106" s="113"/>
      <c r="S106" s="113"/>
      <c r="T106" s="113"/>
      <c r="U106" s="113"/>
      <c r="V106" s="113"/>
      <c r="W106" s="113"/>
      <c r="X106" s="113"/>
      <c r="Y106" s="113"/>
      <c r="Z106" s="113"/>
      <c r="AA106" s="113"/>
      <c r="AB106" s="113"/>
      <c r="AC106" s="113"/>
      <c r="AD106" s="113"/>
      <c r="AE106" s="113"/>
      <c r="AF106" s="113"/>
      <c r="AG106" s="115">
        <f>ROUND(AG107+AG110,2)</f>
        <v>0</v>
      </c>
      <c r="AH106" s="114"/>
      <c r="AI106" s="114"/>
      <c r="AJ106" s="114"/>
      <c r="AK106" s="114"/>
      <c r="AL106" s="114"/>
      <c r="AM106" s="114"/>
      <c r="AN106" s="116">
        <f>SUM(AG106,AT106)</f>
        <v>0</v>
      </c>
      <c r="AO106" s="114"/>
      <c r="AP106" s="114"/>
      <c r="AQ106" s="117" t="s">
        <v>80</v>
      </c>
      <c r="AR106" s="118"/>
      <c r="AS106" s="119">
        <f>ROUND(AS107+AS110,2)</f>
        <v>0</v>
      </c>
      <c r="AT106" s="120">
        <f>ROUND(SUM(AV106:AW106),2)</f>
        <v>0</v>
      </c>
      <c r="AU106" s="121">
        <f>ROUND(AU107+AU110,5)</f>
        <v>0</v>
      </c>
      <c r="AV106" s="120">
        <f>ROUND(AZ106*L29,2)</f>
        <v>0</v>
      </c>
      <c r="AW106" s="120">
        <f>ROUND(BA106*L30,2)</f>
        <v>0</v>
      </c>
      <c r="AX106" s="120">
        <f>ROUND(BB106*L29,2)</f>
        <v>0</v>
      </c>
      <c r="AY106" s="120">
        <f>ROUND(BC106*L30,2)</f>
        <v>0</v>
      </c>
      <c r="AZ106" s="120">
        <f>ROUND(AZ107+AZ110,2)</f>
        <v>0</v>
      </c>
      <c r="BA106" s="120">
        <f>ROUND(BA107+BA110,2)</f>
        <v>0</v>
      </c>
      <c r="BB106" s="120">
        <f>ROUND(BB107+BB110,2)</f>
        <v>0</v>
      </c>
      <c r="BC106" s="120">
        <f>ROUND(BC107+BC110,2)</f>
        <v>0</v>
      </c>
      <c r="BD106" s="122">
        <f>ROUND(BD107+BD110,2)</f>
        <v>0</v>
      </c>
      <c r="BE106" s="7"/>
      <c r="BS106" s="123" t="s">
        <v>73</v>
      </c>
      <c r="BT106" s="123" t="s">
        <v>81</v>
      </c>
      <c r="BU106" s="123" t="s">
        <v>75</v>
      </c>
      <c r="BV106" s="123" t="s">
        <v>76</v>
      </c>
      <c r="BW106" s="123" t="s">
        <v>205</v>
      </c>
      <c r="BX106" s="123" t="s">
        <v>5</v>
      </c>
      <c r="CL106" s="123" t="s">
        <v>19</v>
      </c>
      <c r="CM106" s="123" t="s">
        <v>83</v>
      </c>
    </row>
    <row r="107" s="4" customFormat="1" ht="16.5" customHeight="1">
      <c r="A107" s="4"/>
      <c r="B107" s="63"/>
      <c r="C107" s="125"/>
      <c r="D107" s="125"/>
      <c r="E107" s="126" t="s">
        <v>206</v>
      </c>
      <c r="F107" s="126"/>
      <c r="G107" s="126"/>
      <c r="H107" s="126"/>
      <c r="I107" s="126"/>
      <c r="J107" s="125"/>
      <c r="K107" s="126" t="s">
        <v>86</v>
      </c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34">
        <f>ROUND(SUM(AG108:AG109),2)</f>
        <v>0</v>
      </c>
      <c r="AH107" s="125"/>
      <c r="AI107" s="125"/>
      <c r="AJ107" s="125"/>
      <c r="AK107" s="125"/>
      <c r="AL107" s="125"/>
      <c r="AM107" s="125"/>
      <c r="AN107" s="127">
        <f>SUM(AG107,AT107)</f>
        <v>0</v>
      </c>
      <c r="AO107" s="125"/>
      <c r="AP107" s="125"/>
      <c r="AQ107" s="128" t="s">
        <v>87</v>
      </c>
      <c r="AR107" s="65"/>
      <c r="AS107" s="129">
        <f>ROUND(SUM(AS108:AS109),2)</f>
        <v>0</v>
      </c>
      <c r="AT107" s="130">
        <f>ROUND(SUM(AV107:AW107),2)</f>
        <v>0</v>
      </c>
      <c r="AU107" s="131">
        <f>ROUND(SUM(AU108:AU109),5)</f>
        <v>0</v>
      </c>
      <c r="AV107" s="130">
        <f>ROUND(AZ107*L29,2)</f>
        <v>0</v>
      </c>
      <c r="AW107" s="130">
        <f>ROUND(BA107*L30,2)</f>
        <v>0</v>
      </c>
      <c r="AX107" s="130">
        <f>ROUND(BB107*L29,2)</f>
        <v>0</v>
      </c>
      <c r="AY107" s="130">
        <f>ROUND(BC107*L30,2)</f>
        <v>0</v>
      </c>
      <c r="AZ107" s="130">
        <f>ROUND(SUM(AZ108:AZ109),2)</f>
        <v>0</v>
      </c>
      <c r="BA107" s="130">
        <f>ROUND(SUM(BA108:BA109),2)</f>
        <v>0</v>
      </c>
      <c r="BB107" s="130">
        <f>ROUND(SUM(BB108:BB109),2)</f>
        <v>0</v>
      </c>
      <c r="BC107" s="130">
        <f>ROUND(SUM(BC108:BC109),2)</f>
        <v>0</v>
      </c>
      <c r="BD107" s="132">
        <f>ROUND(SUM(BD108:BD109),2)</f>
        <v>0</v>
      </c>
      <c r="BE107" s="4"/>
      <c r="BS107" s="133" t="s">
        <v>73</v>
      </c>
      <c r="BT107" s="133" t="s">
        <v>83</v>
      </c>
      <c r="BV107" s="133" t="s">
        <v>76</v>
      </c>
      <c r="BW107" s="133" t="s">
        <v>207</v>
      </c>
      <c r="BX107" s="133" t="s">
        <v>205</v>
      </c>
      <c r="CL107" s="133" t="s">
        <v>19</v>
      </c>
    </row>
    <row r="108" s="4" customFormat="1" ht="16.5" customHeight="1">
      <c r="A108" s="124" t="s">
        <v>84</v>
      </c>
      <c r="B108" s="63"/>
      <c r="C108" s="125"/>
      <c r="D108" s="125"/>
      <c r="E108" s="125"/>
      <c r="F108" s="126" t="s">
        <v>206</v>
      </c>
      <c r="G108" s="126"/>
      <c r="H108" s="126"/>
      <c r="I108" s="126"/>
      <c r="J108" s="126"/>
      <c r="K108" s="125"/>
      <c r="L108" s="126" t="s">
        <v>86</v>
      </c>
      <c r="M108" s="126"/>
      <c r="N108" s="126"/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7">
        <f>'SO 15.1 - ZRN'!J32</f>
        <v>0</v>
      </c>
      <c r="AH108" s="125"/>
      <c r="AI108" s="125"/>
      <c r="AJ108" s="125"/>
      <c r="AK108" s="125"/>
      <c r="AL108" s="125"/>
      <c r="AM108" s="125"/>
      <c r="AN108" s="127">
        <f>SUM(AG108,AT108)</f>
        <v>0</v>
      </c>
      <c r="AO108" s="125"/>
      <c r="AP108" s="125"/>
      <c r="AQ108" s="128" t="s">
        <v>87</v>
      </c>
      <c r="AR108" s="65"/>
      <c r="AS108" s="129">
        <v>0</v>
      </c>
      <c r="AT108" s="130">
        <f>ROUND(SUM(AV108:AW108),2)</f>
        <v>0</v>
      </c>
      <c r="AU108" s="131">
        <f>'SO 15.1 - ZRN'!P88</f>
        <v>0</v>
      </c>
      <c r="AV108" s="130">
        <f>'SO 15.1 - ZRN'!J35</f>
        <v>0</v>
      </c>
      <c r="AW108" s="130">
        <f>'SO 15.1 - ZRN'!J36</f>
        <v>0</v>
      </c>
      <c r="AX108" s="130">
        <f>'SO 15.1 - ZRN'!J37</f>
        <v>0</v>
      </c>
      <c r="AY108" s="130">
        <f>'SO 15.1 - ZRN'!J38</f>
        <v>0</v>
      </c>
      <c r="AZ108" s="130">
        <f>'SO 15.1 - ZRN'!F35</f>
        <v>0</v>
      </c>
      <c r="BA108" s="130">
        <f>'SO 15.1 - ZRN'!F36</f>
        <v>0</v>
      </c>
      <c r="BB108" s="130">
        <f>'SO 15.1 - ZRN'!F37</f>
        <v>0</v>
      </c>
      <c r="BC108" s="130">
        <f>'SO 15.1 - ZRN'!F38</f>
        <v>0</v>
      </c>
      <c r="BD108" s="132">
        <f>'SO 15.1 - ZRN'!F39</f>
        <v>0</v>
      </c>
      <c r="BE108" s="4"/>
      <c r="BT108" s="133" t="s">
        <v>130</v>
      </c>
      <c r="BU108" s="133" t="s">
        <v>131</v>
      </c>
      <c r="BV108" s="133" t="s">
        <v>76</v>
      </c>
      <c r="BW108" s="133" t="s">
        <v>207</v>
      </c>
      <c r="BX108" s="133" t="s">
        <v>205</v>
      </c>
      <c r="CL108" s="133" t="s">
        <v>19</v>
      </c>
    </row>
    <row r="109" s="4" customFormat="1" ht="23.25" customHeight="1">
      <c r="A109" s="124" t="s">
        <v>84</v>
      </c>
      <c r="B109" s="63"/>
      <c r="C109" s="125"/>
      <c r="D109" s="125"/>
      <c r="E109" s="125"/>
      <c r="F109" s="126" t="s">
        <v>208</v>
      </c>
      <c r="G109" s="126"/>
      <c r="H109" s="126"/>
      <c r="I109" s="126"/>
      <c r="J109" s="126"/>
      <c r="K109" s="125"/>
      <c r="L109" s="126" t="s">
        <v>209</v>
      </c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7">
        <f>'SO 15.1.1 - Odvodnění pod...'!J34</f>
        <v>0</v>
      </c>
      <c r="AH109" s="125"/>
      <c r="AI109" s="125"/>
      <c r="AJ109" s="125"/>
      <c r="AK109" s="125"/>
      <c r="AL109" s="125"/>
      <c r="AM109" s="125"/>
      <c r="AN109" s="127">
        <f>SUM(AG109,AT109)</f>
        <v>0</v>
      </c>
      <c r="AO109" s="125"/>
      <c r="AP109" s="125"/>
      <c r="AQ109" s="128" t="s">
        <v>87</v>
      </c>
      <c r="AR109" s="65"/>
      <c r="AS109" s="129">
        <v>0</v>
      </c>
      <c r="AT109" s="130">
        <f>ROUND(SUM(AV109:AW109),2)</f>
        <v>0</v>
      </c>
      <c r="AU109" s="131">
        <f>'SO 15.1.1 - Odvodnění pod...'!P97</f>
        <v>0</v>
      </c>
      <c r="AV109" s="130">
        <f>'SO 15.1.1 - Odvodnění pod...'!J37</f>
        <v>0</v>
      </c>
      <c r="AW109" s="130">
        <f>'SO 15.1.1 - Odvodnění pod...'!J38</f>
        <v>0</v>
      </c>
      <c r="AX109" s="130">
        <f>'SO 15.1.1 - Odvodnění pod...'!J39</f>
        <v>0</v>
      </c>
      <c r="AY109" s="130">
        <f>'SO 15.1.1 - Odvodnění pod...'!J40</f>
        <v>0</v>
      </c>
      <c r="AZ109" s="130">
        <f>'SO 15.1.1 - Odvodnění pod...'!F37</f>
        <v>0</v>
      </c>
      <c r="BA109" s="130">
        <f>'SO 15.1.1 - Odvodnění pod...'!F38</f>
        <v>0</v>
      </c>
      <c r="BB109" s="130">
        <f>'SO 15.1.1 - Odvodnění pod...'!F39</f>
        <v>0</v>
      </c>
      <c r="BC109" s="130">
        <f>'SO 15.1.1 - Odvodnění pod...'!F40</f>
        <v>0</v>
      </c>
      <c r="BD109" s="132">
        <f>'SO 15.1.1 - Odvodnění pod...'!F41</f>
        <v>0</v>
      </c>
      <c r="BE109" s="4"/>
      <c r="BT109" s="133" t="s">
        <v>130</v>
      </c>
      <c r="BV109" s="133" t="s">
        <v>76</v>
      </c>
      <c r="BW109" s="133" t="s">
        <v>210</v>
      </c>
      <c r="BX109" s="133" t="s">
        <v>207</v>
      </c>
      <c r="CL109" s="133" t="s">
        <v>19</v>
      </c>
    </row>
    <row r="110" s="4" customFormat="1" ht="16.5" customHeight="1">
      <c r="A110" s="124" t="s">
        <v>84</v>
      </c>
      <c r="B110" s="63"/>
      <c r="C110" s="125"/>
      <c r="D110" s="125"/>
      <c r="E110" s="126" t="s">
        <v>211</v>
      </c>
      <c r="F110" s="126"/>
      <c r="G110" s="126"/>
      <c r="H110" s="126"/>
      <c r="I110" s="126"/>
      <c r="J110" s="125"/>
      <c r="K110" s="126" t="s">
        <v>90</v>
      </c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7">
        <f>'SO 15.2 - VRN'!J32</f>
        <v>0</v>
      </c>
      <c r="AH110" s="125"/>
      <c r="AI110" s="125"/>
      <c r="AJ110" s="125"/>
      <c r="AK110" s="125"/>
      <c r="AL110" s="125"/>
      <c r="AM110" s="125"/>
      <c r="AN110" s="127">
        <f>SUM(AG110,AT110)</f>
        <v>0</v>
      </c>
      <c r="AO110" s="125"/>
      <c r="AP110" s="125"/>
      <c r="AQ110" s="128" t="s">
        <v>87</v>
      </c>
      <c r="AR110" s="65"/>
      <c r="AS110" s="135">
        <v>0</v>
      </c>
      <c r="AT110" s="136">
        <f>ROUND(SUM(AV110:AW110),2)</f>
        <v>0</v>
      </c>
      <c r="AU110" s="137">
        <f>'SO 15.2 - VRN'!P86</f>
        <v>0</v>
      </c>
      <c r="AV110" s="136">
        <f>'SO 15.2 - VRN'!J35</f>
        <v>0</v>
      </c>
      <c r="AW110" s="136">
        <f>'SO 15.2 - VRN'!J36</f>
        <v>0</v>
      </c>
      <c r="AX110" s="136">
        <f>'SO 15.2 - VRN'!J37</f>
        <v>0</v>
      </c>
      <c r="AY110" s="136">
        <f>'SO 15.2 - VRN'!J38</f>
        <v>0</v>
      </c>
      <c r="AZ110" s="136">
        <f>'SO 15.2 - VRN'!F35</f>
        <v>0</v>
      </c>
      <c r="BA110" s="136">
        <f>'SO 15.2 - VRN'!F36</f>
        <v>0</v>
      </c>
      <c r="BB110" s="136">
        <f>'SO 15.2 - VRN'!F37</f>
        <v>0</v>
      </c>
      <c r="BC110" s="136">
        <f>'SO 15.2 - VRN'!F38</f>
        <v>0</v>
      </c>
      <c r="BD110" s="138">
        <f>'SO 15.2 - VRN'!F39</f>
        <v>0</v>
      </c>
      <c r="BE110" s="4"/>
      <c r="BT110" s="133" t="s">
        <v>83</v>
      </c>
      <c r="BV110" s="133" t="s">
        <v>76</v>
      </c>
      <c r="BW110" s="133" t="s">
        <v>212</v>
      </c>
      <c r="BX110" s="133" t="s">
        <v>205</v>
      </c>
      <c r="CL110" s="133" t="s">
        <v>19</v>
      </c>
    </row>
    <row r="111" s="2" customFormat="1" ht="30" customHeight="1">
      <c r="A111" s="38"/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4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</row>
    <row r="112" s="2" customFormat="1" ht="6.96" customHeight="1">
      <c r="A112" s="38"/>
      <c r="B112" s="59"/>
      <c r="C112" s="60"/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60"/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  <c r="AM112" s="60"/>
      <c r="AN112" s="60"/>
      <c r="AO112" s="60"/>
      <c r="AP112" s="60"/>
      <c r="AQ112" s="60"/>
      <c r="AR112" s="44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</row>
  </sheetData>
  <sheetProtection sheet="1" formatColumns="0" formatRows="0" objects="1" scenarios="1" spinCount="100000" saltValue="qHGyuuxu9VHQq3rNPg6nW6HmmGYtfus/UOc+9wfvfXJ31dmMxrpT0yqTq5U/GIjjjosPuiM4ZgwBKzHLYNzNzw==" hashValue="Pv5egV+mjqhmo5793b9we53WwtExdwxoC4O6pA93cNFZuLyoFeS6kJvLuPwBFjAl2g5bSKCDBVCfsiOYJ6cwaA==" algorithmName="SHA-512" password="CC35"/>
  <mergeCells count="262"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W32:AE32"/>
    <mergeCell ref="AK32:AO32"/>
    <mergeCell ref="L33:P33"/>
    <mergeCell ref="AK33:AO33"/>
    <mergeCell ref="W33:AE33"/>
    <mergeCell ref="AK35:AO35"/>
    <mergeCell ref="X35:AB35"/>
    <mergeCell ref="AR2:BE2"/>
    <mergeCell ref="AN61:AP61"/>
    <mergeCell ref="AG61:AM61"/>
    <mergeCell ref="AN62:AP62"/>
    <mergeCell ref="AG62:AM62"/>
    <mergeCell ref="AN63:AP63"/>
    <mergeCell ref="AG63:AM63"/>
    <mergeCell ref="AG64:AM64"/>
    <mergeCell ref="AN64:AP64"/>
    <mergeCell ref="AN65:AP65"/>
    <mergeCell ref="AG65:AM65"/>
    <mergeCell ref="AN66:AP66"/>
    <mergeCell ref="AG66:AM66"/>
    <mergeCell ref="AG67:AM67"/>
    <mergeCell ref="AN67:AP67"/>
    <mergeCell ref="AN68:AP68"/>
    <mergeCell ref="AG68:AM68"/>
    <mergeCell ref="AN69:AP69"/>
    <mergeCell ref="AG69:AM69"/>
    <mergeCell ref="AG70:AM70"/>
    <mergeCell ref="AN70:AP70"/>
    <mergeCell ref="AG71:AM71"/>
    <mergeCell ref="AN71:AP71"/>
    <mergeCell ref="AG72:AM72"/>
    <mergeCell ref="AN72:AP72"/>
    <mergeCell ref="AG73:AM73"/>
    <mergeCell ref="AN73:AP73"/>
    <mergeCell ref="AN74:AP74"/>
    <mergeCell ref="AG74:AM74"/>
    <mergeCell ref="AN75:AP75"/>
    <mergeCell ref="AG75:AM75"/>
    <mergeCell ref="AN76:AP76"/>
    <mergeCell ref="AG76:AM76"/>
    <mergeCell ref="AN77:AP77"/>
    <mergeCell ref="AG77:AM77"/>
    <mergeCell ref="AN78:AP78"/>
    <mergeCell ref="AG78:AM78"/>
    <mergeCell ref="AG79:AM79"/>
    <mergeCell ref="AN79:AP79"/>
    <mergeCell ref="AN80:AP80"/>
    <mergeCell ref="AG80:AM80"/>
    <mergeCell ref="AG81:AM81"/>
    <mergeCell ref="AN81:AP81"/>
    <mergeCell ref="AG82:AM82"/>
    <mergeCell ref="AN82:AP82"/>
    <mergeCell ref="AN83:AP83"/>
    <mergeCell ref="AG83:AM83"/>
    <mergeCell ref="AG84:AM84"/>
    <mergeCell ref="AN84:AP84"/>
    <mergeCell ref="AN85:AP85"/>
    <mergeCell ref="AG85:AM85"/>
    <mergeCell ref="AN86:AP86"/>
    <mergeCell ref="AG86:AM86"/>
    <mergeCell ref="AN87:AP87"/>
    <mergeCell ref="AG87:AM87"/>
    <mergeCell ref="AN88:AP88"/>
    <mergeCell ref="AG88:AM88"/>
    <mergeCell ref="AN89:AP89"/>
    <mergeCell ref="AG89:AM89"/>
    <mergeCell ref="AG90:AM90"/>
    <mergeCell ref="AN90:AP90"/>
    <mergeCell ref="AG91:AM91"/>
    <mergeCell ref="AN91:AP91"/>
    <mergeCell ref="AG92:AM92"/>
    <mergeCell ref="AN92:AP92"/>
    <mergeCell ref="AG93:AM93"/>
    <mergeCell ref="AN93:AP93"/>
    <mergeCell ref="AG94:AM94"/>
    <mergeCell ref="AN94:AP94"/>
    <mergeCell ref="AG95:AM95"/>
    <mergeCell ref="AN95:AP95"/>
    <mergeCell ref="AN96:AP96"/>
    <mergeCell ref="AG96:AM96"/>
    <mergeCell ref="AG97:AM97"/>
    <mergeCell ref="AN97:AP97"/>
    <mergeCell ref="AG98:AM98"/>
    <mergeCell ref="AN98:AP98"/>
    <mergeCell ref="AN99:AP99"/>
    <mergeCell ref="AG99:AM99"/>
    <mergeCell ref="AG100:AM100"/>
    <mergeCell ref="AN100:AP100"/>
    <mergeCell ref="AG101:AM101"/>
    <mergeCell ref="AN101:AP101"/>
    <mergeCell ref="AG102:AM102"/>
    <mergeCell ref="AN102:AP102"/>
    <mergeCell ref="AN103:AP103"/>
    <mergeCell ref="AG103:AM103"/>
    <mergeCell ref="AN104:AP104"/>
    <mergeCell ref="AG104:AM104"/>
    <mergeCell ref="AG105:AM105"/>
    <mergeCell ref="AN105:AP105"/>
    <mergeCell ref="AN106:AP106"/>
    <mergeCell ref="AG106:AM106"/>
    <mergeCell ref="AN107:AP107"/>
    <mergeCell ref="AG107:AM107"/>
    <mergeCell ref="AN108:AP108"/>
    <mergeCell ref="AG108:AM108"/>
    <mergeCell ref="AN109:AP109"/>
    <mergeCell ref="AG109:AM109"/>
    <mergeCell ref="AN110:AP110"/>
    <mergeCell ref="AG110:AM110"/>
    <mergeCell ref="L45:AO45"/>
    <mergeCell ref="I52:AF52"/>
    <mergeCell ref="C52:G52"/>
    <mergeCell ref="J55:AF55"/>
    <mergeCell ref="D55:H55"/>
    <mergeCell ref="E56:I56"/>
    <mergeCell ref="K56:AF56"/>
    <mergeCell ref="K57:AF57"/>
    <mergeCell ref="E57:I57"/>
    <mergeCell ref="E58:I58"/>
    <mergeCell ref="K58:AF58"/>
    <mergeCell ref="D59:H59"/>
    <mergeCell ref="J59:AF59"/>
    <mergeCell ref="K60:AF60"/>
    <mergeCell ref="E60:I60"/>
    <mergeCell ref="K61:AF61"/>
    <mergeCell ref="E61:I61"/>
    <mergeCell ref="K62:AF62"/>
    <mergeCell ref="E62:I62"/>
    <mergeCell ref="D63:H63"/>
    <mergeCell ref="J63:AF63"/>
    <mergeCell ref="AM47:AN47"/>
    <mergeCell ref="AM49:AP49"/>
    <mergeCell ref="AS49:AT51"/>
    <mergeCell ref="AM50:AP50"/>
    <mergeCell ref="AN52:AP52"/>
    <mergeCell ref="AG52:AM52"/>
    <mergeCell ref="AG55:AM55"/>
    <mergeCell ref="AN55:AP55"/>
    <mergeCell ref="AN56:AP56"/>
    <mergeCell ref="AG56:AM56"/>
    <mergeCell ref="AN57:AP57"/>
    <mergeCell ref="AG57:AM57"/>
    <mergeCell ref="AN58:AP58"/>
    <mergeCell ref="AG58:AM58"/>
    <mergeCell ref="AN59:AP59"/>
    <mergeCell ref="AG59:AM59"/>
    <mergeCell ref="AN60:AP60"/>
    <mergeCell ref="AG60:AM60"/>
    <mergeCell ref="AG54:AM54"/>
    <mergeCell ref="AN54:AP54"/>
    <mergeCell ref="K64:AF64"/>
    <mergeCell ref="E64:I64"/>
    <mergeCell ref="K65:AF65"/>
    <mergeCell ref="E65:I65"/>
    <mergeCell ref="K66:AF66"/>
    <mergeCell ref="E66:I66"/>
    <mergeCell ref="J67:AF67"/>
    <mergeCell ref="D67:H67"/>
    <mergeCell ref="E68:I68"/>
    <mergeCell ref="K68:AF68"/>
    <mergeCell ref="E69:I69"/>
    <mergeCell ref="K69:AF69"/>
    <mergeCell ref="K70:AF70"/>
    <mergeCell ref="E70:I70"/>
    <mergeCell ref="J71:AF71"/>
    <mergeCell ref="D71:H71"/>
    <mergeCell ref="J72:AF72"/>
    <mergeCell ref="D72:H72"/>
    <mergeCell ref="K73:AF73"/>
    <mergeCell ref="E73:I73"/>
    <mergeCell ref="L74:AF74"/>
    <mergeCell ref="F74:J74"/>
    <mergeCell ref="L75:AF75"/>
    <mergeCell ref="F75:J75"/>
    <mergeCell ref="E76:I76"/>
    <mergeCell ref="K76:AF76"/>
    <mergeCell ref="E77:I77"/>
    <mergeCell ref="K77:AF77"/>
    <mergeCell ref="D78:H78"/>
    <mergeCell ref="J78:AF78"/>
    <mergeCell ref="K79:AF79"/>
    <mergeCell ref="E79:I79"/>
    <mergeCell ref="K80:AF80"/>
    <mergeCell ref="E80:I80"/>
    <mergeCell ref="J81:AF81"/>
    <mergeCell ref="D81:H81"/>
    <mergeCell ref="E82:I82"/>
    <mergeCell ref="K82:AF82"/>
    <mergeCell ref="K83:AF83"/>
    <mergeCell ref="E83:I83"/>
    <mergeCell ref="K84:AF84"/>
    <mergeCell ref="E84:I84"/>
    <mergeCell ref="D85:H85"/>
    <mergeCell ref="J85:AF85"/>
    <mergeCell ref="E86:I86"/>
    <mergeCell ref="K86:AF86"/>
    <mergeCell ref="E87:I87"/>
    <mergeCell ref="K87:AF87"/>
    <mergeCell ref="K88:AF88"/>
    <mergeCell ref="E88:I88"/>
    <mergeCell ref="D89:H89"/>
    <mergeCell ref="J89:AF89"/>
    <mergeCell ref="K90:AF90"/>
    <mergeCell ref="E90:I90"/>
    <mergeCell ref="K91:AF91"/>
    <mergeCell ref="E91:I91"/>
    <mergeCell ref="E92:I92"/>
    <mergeCell ref="K92:AF92"/>
    <mergeCell ref="D93:H93"/>
    <mergeCell ref="J93:AF93"/>
    <mergeCell ref="E94:I94"/>
    <mergeCell ref="K94:AF94"/>
    <mergeCell ref="E95:I95"/>
    <mergeCell ref="K95:AF95"/>
    <mergeCell ref="K96:AF96"/>
    <mergeCell ref="E96:I96"/>
    <mergeCell ref="J97:AF97"/>
    <mergeCell ref="D97:H97"/>
    <mergeCell ref="E98:I98"/>
    <mergeCell ref="K98:AF98"/>
    <mergeCell ref="E99:I99"/>
    <mergeCell ref="K99:AF99"/>
    <mergeCell ref="J100:AF100"/>
    <mergeCell ref="D100:H100"/>
    <mergeCell ref="E101:I101"/>
    <mergeCell ref="K101:AF101"/>
    <mergeCell ref="E102:I102"/>
    <mergeCell ref="K102:AF102"/>
    <mergeCell ref="J103:AF103"/>
    <mergeCell ref="D103:H103"/>
    <mergeCell ref="E104:I104"/>
    <mergeCell ref="K104:AF104"/>
    <mergeCell ref="K105:AF105"/>
    <mergeCell ref="E105:I105"/>
    <mergeCell ref="J106:AF106"/>
    <mergeCell ref="D106:H106"/>
    <mergeCell ref="K107:AF107"/>
    <mergeCell ref="E107:I107"/>
    <mergeCell ref="F108:J108"/>
    <mergeCell ref="L108:AF108"/>
    <mergeCell ref="F109:J109"/>
    <mergeCell ref="L109:AF109"/>
    <mergeCell ref="E110:I110"/>
    <mergeCell ref="K110:AF110"/>
  </mergeCells>
  <hyperlinks>
    <hyperlink ref="A56" location="'SO 1.1 - ZRN'!C2" display="/"/>
    <hyperlink ref="A57" location="'SO 1.2 - VRN'!C2" display="/"/>
    <hyperlink ref="A58" location="'SO 1.3 - Materiál dodávan...'!C2" display="/"/>
    <hyperlink ref="A60" location="'SO 2.1 - ZRN'!C2" display="/"/>
    <hyperlink ref="A61" location="'SO 2.2 - VRN'!C2" display="/"/>
    <hyperlink ref="A62" location="'SO 2.3 - Materiál dodávan...'!C2" display="/"/>
    <hyperlink ref="A64" location="'SO 3.1 - ZRN'!C2" display="/"/>
    <hyperlink ref="A65" location="'SO 3.2 - VRN'!C2" display="/"/>
    <hyperlink ref="A66" location="'SO 3.3 - Materiál dodávan...'!C2" display="/"/>
    <hyperlink ref="A68" location="'SO 4.1 - ZRN'!C2" display="/"/>
    <hyperlink ref="A69" location="'SO 4.2 - VRN'!C2" display="/"/>
    <hyperlink ref="A70" location="'SO 4.3 - Materiál dodávan...'!C2" display="/"/>
    <hyperlink ref="A71" location="'SO 5 - Přejezdové panely ...'!C2" display="/"/>
    <hyperlink ref="A74" location="'SO 6.1 - ZRN'!C2" display="/"/>
    <hyperlink ref="A75" location="'SO 6.1.1 - Úhelníky pro ž...'!C2" display="/"/>
    <hyperlink ref="A76" location="'SO 6.2 - VRN'!C2" display="/"/>
    <hyperlink ref="A77" location="'SO 6.3 - Materiál dodávan...'!C2" display="/"/>
    <hyperlink ref="A79" location="'SO 7.1 - ZRN'!C2" display="/"/>
    <hyperlink ref="A80" location="'SO 7.2 - VRN'!C2" display="/"/>
    <hyperlink ref="A82" location="'SO 8.1 - ZRN'!C2" display="/"/>
    <hyperlink ref="A83" location="'SO 8.2 - VRN'!C2" display="/"/>
    <hyperlink ref="A84" location="'SO 8.3 - Materiál dodávan...'!C2" display="/"/>
    <hyperlink ref="A86" location="'SO 9.1 - ZRN'!C2" display="/"/>
    <hyperlink ref="A87" location="'SO 9.2 - VRN'!C2" display="/"/>
    <hyperlink ref="A88" location="'SO 9.3 - Materiál dodávan...'!C2" display="/"/>
    <hyperlink ref="A90" location="'SO 10.1 - ZRN'!C2" display="/"/>
    <hyperlink ref="A91" location="'SO 10.2 - VRN'!C2" display="/"/>
    <hyperlink ref="A92" location="'SO 12.3 - Materiál dodáva...'!C2" display="/"/>
    <hyperlink ref="A94" location="'SO 11.1 - ZRN'!C2" display="/"/>
    <hyperlink ref="A95" location="'SO 11.2 - VRN'!C2" display="/"/>
    <hyperlink ref="A96" location="'SO 11.3 - Materiál dodáva...'!C2" display="/"/>
    <hyperlink ref="A98" location="'SO 12.1 - ZRN'!C2" display="/"/>
    <hyperlink ref="A99" location="'SO 12.2 - VRN'!C2" display="/"/>
    <hyperlink ref="A101" location="'SO 13.1 - ZRN'!C2" display="/"/>
    <hyperlink ref="A102" location="'SO 13.2 - VRN'!C2" display="/"/>
    <hyperlink ref="A104" location="'SO 14.1 - ZRN'!C2" display="/"/>
    <hyperlink ref="A105" location="'SO 14.2 - VRN'!C2" display="/"/>
    <hyperlink ref="A108" location="'SO 15.1 - ZRN'!C2" display="/"/>
    <hyperlink ref="A109" location="'SO 15.1.1 - Odvodnění pod...'!C2" display="/"/>
    <hyperlink ref="A110" location="'SO 15.2 - VRN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88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215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217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ROUND(J88,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ROUND((SUM(BE88:BE220)),  2)</f>
        <v>0</v>
      </c>
      <c r="G35" s="38"/>
      <c r="H35" s="38"/>
      <c r="I35" s="165">
        <v>0.20999999999999999</v>
      </c>
      <c r="J35" s="164">
        <f>ROUND(((SUM(BE88:BE220))*I35),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ROUND((SUM(BF88:BF220)),  2)</f>
        <v>0</v>
      </c>
      <c r="G36" s="38"/>
      <c r="H36" s="38"/>
      <c r="I36" s="165">
        <v>0.14999999999999999</v>
      </c>
      <c r="J36" s="164">
        <f>ROUND(((SUM(BF88:BF220))*I36),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ROUND((SUM(BG88:BG220)),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ROUND((SUM(BH88:BH220)),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ROUND((SUM(BI88:BI220)),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215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1.1 - ZRN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J88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222</v>
      </c>
      <c r="E64" s="189"/>
      <c r="F64" s="189"/>
      <c r="G64" s="189"/>
      <c r="H64" s="189"/>
      <c r="I64" s="190"/>
      <c r="J64" s="191">
        <f>J89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10" customFormat="1" ht="19.92" customHeight="1">
      <c r="A65" s="10"/>
      <c r="B65" s="193"/>
      <c r="C65" s="125"/>
      <c r="D65" s="194" t="s">
        <v>223</v>
      </c>
      <c r="E65" s="195"/>
      <c r="F65" s="195"/>
      <c r="G65" s="195"/>
      <c r="H65" s="195"/>
      <c r="I65" s="196"/>
      <c r="J65" s="197">
        <f>J90</f>
        <v>0</v>
      </c>
      <c r="K65" s="125"/>
      <c r="L65" s="19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hidden="1" s="9" customFormat="1" ht="24.96" customHeight="1">
      <c r="A66" s="9"/>
      <c r="B66" s="186"/>
      <c r="C66" s="187"/>
      <c r="D66" s="188" t="s">
        <v>224</v>
      </c>
      <c r="E66" s="189"/>
      <c r="F66" s="189"/>
      <c r="G66" s="189"/>
      <c r="H66" s="189"/>
      <c r="I66" s="190"/>
      <c r="J66" s="191">
        <f>J165</f>
        <v>0</v>
      </c>
      <c r="K66" s="187"/>
      <c r="L66" s="19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hidden="1" s="2" customFormat="1" ht="21.84" customHeight="1">
      <c r="A67" s="38"/>
      <c r="B67" s="39"/>
      <c r="C67" s="40"/>
      <c r="D67" s="40"/>
      <c r="E67" s="40"/>
      <c r="F67" s="40"/>
      <c r="G67" s="40"/>
      <c r="H67" s="40"/>
      <c r="I67" s="147"/>
      <c r="J67" s="40"/>
      <c r="K67" s="40"/>
      <c r="L67" s="14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hidden="1" s="2" customFormat="1" ht="6.96" customHeight="1">
      <c r="A68" s="38"/>
      <c r="B68" s="59"/>
      <c r="C68" s="60"/>
      <c r="D68" s="60"/>
      <c r="E68" s="60"/>
      <c r="F68" s="60"/>
      <c r="G68" s="60"/>
      <c r="H68" s="60"/>
      <c r="I68" s="176"/>
      <c r="J68" s="60"/>
      <c r="K68" s="60"/>
      <c r="L68" s="14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hidden="1"/>
    <row r="70" hidden="1"/>
    <row r="71" hidden="1"/>
    <row r="72" s="2" customFormat="1" ht="6.96" customHeight="1">
      <c r="A72" s="38"/>
      <c r="B72" s="61"/>
      <c r="C72" s="62"/>
      <c r="D72" s="62"/>
      <c r="E72" s="62"/>
      <c r="F72" s="62"/>
      <c r="G72" s="62"/>
      <c r="H72" s="62"/>
      <c r="I72" s="179"/>
      <c r="J72" s="62"/>
      <c r="K72" s="62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4.96" customHeight="1">
      <c r="A73" s="38"/>
      <c r="B73" s="39"/>
      <c r="C73" s="23" t="s">
        <v>225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6.96" customHeight="1">
      <c r="A74" s="38"/>
      <c r="B74" s="39"/>
      <c r="C74" s="40"/>
      <c r="D74" s="40"/>
      <c r="E74" s="40"/>
      <c r="F74" s="40"/>
      <c r="G74" s="40"/>
      <c r="H74" s="40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12" customHeight="1">
      <c r="A75" s="38"/>
      <c r="B75" s="39"/>
      <c r="C75" s="32" t="s">
        <v>16</v>
      </c>
      <c r="D75" s="40"/>
      <c r="E75" s="40"/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23.25" customHeight="1">
      <c r="A76" s="38"/>
      <c r="B76" s="39"/>
      <c r="C76" s="40"/>
      <c r="D76" s="40"/>
      <c r="E76" s="180" t="str">
        <f>E7</f>
        <v>Oprava přejezdů na trati Mělník - Ústí n/L Střekov, Vraňany - Děčín hl.n... - ZMĚNA Č. 1</v>
      </c>
      <c r="F76" s="32"/>
      <c r="G76" s="32"/>
      <c r="H76" s="32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1" customFormat="1" ht="12" customHeight="1">
      <c r="B77" s="21"/>
      <c r="C77" s="32" t="s">
        <v>214</v>
      </c>
      <c r="D77" s="22"/>
      <c r="E77" s="22"/>
      <c r="F77" s="22"/>
      <c r="G77" s="22"/>
      <c r="H77" s="22"/>
      <c r="I77" s="139"/>
      <c r="J77" s="22"/>
      <c r="K77" s="22"/>
      <c r="L77" s="20"/>
    </row>
    <row r="78" s="2" customFormat="1" ht="16.5" customHeight="1">
      <c r="A78" s="38"/>
      <c r="B78" s="39"/>
      <c r="C78" s="40"/>
      <c r="D78" s="40"/>
      <c r="E78" s="180" t="s">
        <v>215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216</v>
      </c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6.5" customHeight="1">
      <c r="A80" s="38"/>
      <c r="B80" s="39"/>
      <c r="C80" s="40"/>
      <c r="D80" s="40"/>
      <c r="E80" s="69" t="str">
        <f>E11</f>
        <v>SO 1.1 - ZRN</v>
      </c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2" customHeight="1">
      <c r="A82" s="38"/>
      <c r="B82" s="39"/>
      <c r="C82" s="32" t="s">
        <v>21</v>
      </c>
      <c r="D82" s="40"/>
      <c r="E82" s="40"/>
      <c r="F82" s="27" t="str">
        <f>F14</f>
        <v>obvod ST Ústí nad Labem</v>
      </c>
      <c r="G82" s="40"/>
      <c r="H82" s="40"/>
      <c r="I82" s="150" t="s">
        <v>23</v>
      </c>
      <c r="J82" s="72" t="str">
        <f>IF(J14="","",J14)</f>
        <v>19. 11. 2019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5.15" customHeight="1">
      <c r="A84" s="38"/>
      <c r="B84" s="39"/>
      <c r="C84" s="32" t="s">
        <v>25</v>
      </c>
      <c r="D84" s="40"/>
      <c r="E84" s="40"/>
      <c r="F84" s="27" t="str">
        <f>E17</f>
        <v>Správa železnic, OŘ Ústí n.L., ST Ústí n.L.</v>
      </c>
      <c r="G84" s="40"/>
      <c r="H84" s="40"/>
      <c r="I84" s="150" t="s">
        <v>33</v>
      </c>
      <c r="J84" s="36" t="str">
        <f>E23</f>
        <v xml:space="preserve"> </v>
      </c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5.15" customHeight="1">
      <c r="A85" s="38"/>
      <c r="B85" s="39"/>
      <c r="C85" s="32" t="s">
        <v>31</v>
      </c>
      <c r="D85" s="40"/>
      <c r="E85" s="40"/>
      <c r="F85" s="27" t="str">
        <f>IF(E20="","",E20)</f>
        <v>Vyplň údaj</v>
      </c>
      <c r="G85" s="40"/>
      <c r="H85" s="40"/>
      <c r="I85" s="150" t="s">
        <v>36</v>
      </c>
      <c r="J85" s="36" t="str">
        <f>E26</f>
        <v>Jan Seemann, DiS.</v>
      </c>
      <c r="K85" s="40"/>
      <c r="L85" s="14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0.32" customHeight="1">
      <c r="A86" s="38"/>
      <c r="B86" s="39"/>
      <c r="C86" s="40"/>
      <c r="D86" s="40"/>
      <c r="E86" s="40"/>
      <c r="F86" s="40"/>
      <c r="G86" s="40"/>
      <c r="H86" s="40"/>
      <c r="I86" s="147"/>
      <c r="J86" s="40"/>
      <c r="K86" s="40"/>
      <c r="L86" s="14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11" customFormat="1" ht="29.28" customHeight="1">
      <c r="A87" s="199"/>
      <c r="B87" s="200"/>
      <c r="C87" s="201" t="s">
        <v>226</v>
      </c>
      <c r="D87" s="202" t="s">
        <v>59</v>
      </c>
      <c r="E87" s="202" t="s">
        <v>55</v>
      </c>
      <c r="F87" s="202" t="s">
        <v>56</v>
      </c>
      <c r="G87" s="202" t="s">
        <v>227</v>
      </c>
      <c r="H87" s="202" t="s">
        <v>228</v>
      </c>
      <c r="I87" s="203" t="s">
        <v>229</v>
      </c>
      <c r="J87" s="202" t="s">
        <v>220</v>
      </c>
      <c r="K87" s="204" t="s">
        <v>230</v>
      </c>
      <c r="L87" s="205"/>
      <c r="M87" s="92" t="s">
        <v>19</v>
      </c>
      <c r="N87" s="93" t="s">
        <v>44</v>
      </c>
      <c r="O87" s="93" t="s">
        <v>231</v>
      </c>
      <c r="P87" s="93" t="s">
        <v>232</v>
      </c>
      <c r="Q87" s="93" t="s">
        <v>233</v>
      </c>
      <c r="R87" s="93" t="s">
        <v>234</v>
      </c>
      <c r="S87" s="93" t="s">
        <v>235</v>
      </c>
      <c r="T87" s="94" t="s">
        <v>236</v>
      </c>
      <c r="U87" s="199"/>
      <c r="V87" s="199"/>
      <c r="W87" s="199"/>
      <c r="X87" s="199"/>
      <c r="Y87" s="199"/>
      <c r="Z87" s="199"/>
      <c r="AA87" s="199"/>
      <c r="AB87" s="199"/>
      <c r="AC87" s="199"/>
      <c r="AD87" s="199"/>
      <c r="AE87" s="199"/>
    </row>
    <row r="88" s="2" customFormat="1" ht="22.8" customHeight="1">
      <c r="A88" s="38"/>
      <c r="B88" s="39"/>
      <c r="C88" s="99" t="s">
        <v>237</v>
      </c>
      <c r="D88" s="40"/>
      <c r="E88" s="40"/>
      <c r="F88" s="40"/>
      <c r="G88" s="40"/>
      <c r="H88" s="40"/>
      <c r="I88" s="147"/>
      <c r="J88" s="206">
        <f>BK88</f>
        <v>0</v>
      </c>
      <c r="K88" s="40"/>
      <c r="L88" s="44"/>
      <c r="M88" s="95"/>
      <c r="N88" s="207"/>
      <c r="O88" s="96"/>
      <c r="P88" s="208">
        <f>P89+P165</f>
        <v>0</v>
      </c>
      <c r="Q88" s="96"/>
      <c r="R88" s="208">
        <f>R89+R165</f>
        <v>31.977880000000003</v>
      </c>
      <c r="S88" s="96"/>
      <c r="T88" s="209">
        <f>T89+T165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T88" s="17" t="s">
        <v>73</v>
      </c>
      <c r="AU88" s="17" t="s">
        <v>221</v>
      </c>
      <c r="BK88" s="210">
        <f>BK89+BK165</f>
        <v>0</v>
      </c>
    </row>
    <row r="89" s="12" customFormat="1" ht="25.92" customHeight="1">
      <c r="A89" s="12"/>
      <c r="B89" s="211"/>
      <c r="C89" s="212"/>
      <c r="D89" s="213" t="s">
        <v>73</v>
      </c>
      <c r="E89" s="214" t="s">
        <v>238</v>
      </c>
      <c r="F89" s="214" t="s">
        <v>239</v>
      </c>
      <c r="G89" s="212"/>
      <c r="H89" s="212"/>
      <c r="I89" s="215"/>
      <c r="J89" s="216">
        <f>BK89</f>
        <v>0</v>
      </c>
      <c r="K89" s="212"/>
      <c r="L89" s="217"/>
      <c r="M89" s="218"/>
      <c r="N89" s="219"/>
      <c r="O89" s="219"/>
      <c r="P89" s="220">
        <f>P90</f>
        <v>0</v>
      </c>
      <c r="Q89" s="219"/>
      <c r="R89" s="220">
        <f>R90</f>
        <v>31.977880000000003</v>
      </c>
      <c r="S89" s="219"/>
      <c r="T89" s="221">
        <f>T90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22" t="s">
        <v>81</v>
      </c>
      <c r="AT89" s="223" t="s">
        <v>73</v>
      </c>
      <c r="AU89" s="223" t="s">
        <v>74</v>
      </c>
      <c r="AY89" s="222" t="s">
        <v>240</v>
      </c>
      <c r="BK89" s="224">
        <f>BK90</f>
        <v>0</v>
      </c>
    </row>
    <row r="90" s="12" customFormat="1" ht="22.8" customHeight="1">
      <c r="A90" s="12"/>
      <c r="B90" s="211"/>
      <c r="C90" s="212"/>
      <c r="D90" s="213" t="s">
        <v>73</v>
      </c>
      <c r="E90" s="225" t="s">
        <v>241</v>
      </c>
      <c r="F90" s="225" t="s">
        <v>242</v>
      </c>
      <c r="G90" s="212"/>
      <c r="H90" s="212"/>
      <c r="I90" s="215"/>
      <c r="J90" s="226">
        <f>BK90</f>
        <v>0</v>
      </c>
      <c r="K90" s="212"/>
      <c r="L90" s="217"/>
      <c r="M90" s="218"/>
      <c r="N90" s="219"/>
      <c r="O90" s="219"/>
      <c r="P90" s="220">
        <f>SUM(P91:P164)</f>
        <v>0</v>
      </c>
      <c r="Q90" s="219"/>
      <c r="R90" s="220">
        <f>SUM(R91:R164)</f>
        <v>31.977880000000003</v>
      </c>
      <c r="S90" s="219"/>
      <c r="T90" s="221">
        <f>SUM(T91:T164)</f>
        <v>0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22" t="s">
        <v>81</v>
      </c>
      <c r="AT90" s="223" t="s">
        <v>73</v>
      </c>
      <c r="AU90" s="223" t="s">
        <v>81</v>
      </c>
      <c r="AY90" s="222" t="s">
        <v>240</v>
      </c>
      <c r="BK90" s="224">
        <f>SUM(BK91:BK164)</f>
        <v>0</v>
      </c>
    </row>
    <row r="91" s="2" customFormat="1" ht="21.75" customHeight="1">
      <c r="A91" s="38"/>
      <c r="B91" s="39"/>
      <c r="C91" s="227" t="s">
        <v>81</v>
      </c>
      <c r="D91" s="227" t="s">
        <v>243</v>
      </c>
      <c r="E91" s="228" t="s">
        <v>244</v>
      </c>
      <c r="F91" s="229" t="s">
        <v>245</v>
      </c>
      <c r="G91" s="230" t="s">
        <v>246</v>
      </c>
      <c r="H91" s="231">
        <v>6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83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249</v>
      </c>
    </row>
    <row r="92" s="2" customFormat="1">
      <c r="A92" s="38"/>
      <c r="B92" s="39"/>
      <c r="C92" s="40"/>
      <c r="D92" s="240" t="s">
        <v>250</v>
      </c>
      <c r="E92" s="40"/>
      <c r="F92" s="241" t="s">
        <v>251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83</v>
      </c>
    </row>
    <row r="93" s="2" customFormat="1">
      <c r="A93" s="38"/>
      <c r="B93" s="39"/>
      <c r="C93" s="40"/>
      <c r="D93" s="240" t="s">
        <v>252</v>
      </c>
      <c r="E93" s="40"/>
      <c r="F93" s="244" t="s">
        <v>253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83</v>
      </c>
    </row>
    <row r="94" s="2" customFormat="1" ht="21.75" customHeight="1">
      <c r="A94" s="38"/>
      <c r="B94" s="39"/>
      <c r="C94" s="227" t="s">
        <v>83</v>
      </c>
      <c r="D94" s="227" t="s">
        <v>243</v>
      </c>
      <c r="E94" s="228" t="s">
        <v>254</v>
      </c>
      <c r="F94" s="229" t="s">
        <v>255</v>
      </c>
      <c r="G94" s="230" t="s">
        <v>256</v>
      </c>
      <c r="H94" s="231">
        <v>16.5</v>
      </c>
      <c r="I94" s="232"/>
      <c r="J94" s="233">
        <f>ROUND(I94*H94,2)</f>
        <v>0</v>
      </c>
      <c r="K94" s="229" t="s">
        <v>247</v>
      </c>
      <c r="L94" s="44"/>
      <c r="M94" s="234" t="s">
        <v>19</v>
      </c>
      <c r="N94" s="235" t="s">
        <v>45</v>
      </c>
      <c r="O94" s="84"/>
      <c r="P94" s="236">
        <f>O94*H94</f>
        <v>0</v>
      </c>
      <c r="Q94" s="236">
        <v>0</v>
      </c>
      <c r="R94" s="236">
        <f>Q94*H94</f>
        <v>0</v>
      </c>
      <c r="S94" s="236">
        <v>0</v>
      </c>
      <c r="T94" s="237">
        <f>S94*H94</f>
        <v>0</v>
      </c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R94" s="238" t="s">
        <v>257</v>
      </c>
      <c r="AT94" s="238" t="s">
        <v>243</v>
      </c>
      <c r="AU94" s="238" t="s">
        <v>83</v>
      </c>
      <c r="AY94" s="17" t="s">
        <v>240</v>
      </c>
      <c r="BE94" s="239">
        <f>IF(N94="základní",J94,0)</f>
        <v>0</v>
      </c>
      <c r="BF94" s="239">
        <f>IF(N94="snížená",J94,0)</f>
        <v>0</v>
      </c>
      <c r="BG94" s="239">
        <f>IF(N94="zákl. přenesená",J94,0)</f>
        <v>0</v>
      </c>
      <c r="BH94" s="239">
        <f>IF(N94="sníž. přenesená",J94,0)</f>
        <v>0</v>
      </c>
      <c r="BI94" s="239">
        <f>IF(N94="nulová",J94,0)</f>
        <v>0</v>
      </c>
      <c r="BJ94" s="17" t="s">
        <v>81</v>
      </c>
      <c r="BK94" s="239">
        <f>ROUND(I94*H94,2)</f>
        <v>0</v>
      </c>
      <c r="BL94" s="17" t="s">
        <v>257</v>
      </c>
      <c r="BM94" s="238" t="s">
        <v>258</v>
      </c>
    </row>
    <row r="95" s="2" customFormat="1">
      <c r="A95" s="38"/>
      <c r="B95" s="39"/>
      <c r="C95" s="40"/>
      <c r="D95" s="240" t="s">
        <v>250</v>
      </c>
      <c r="E95" s="40"/>
      <c r="F95" s="241" t="s">
        <v>259</v>
      </c>
      <c r="G95" s="40"/>
      <c r="H95" s="40"/>
      <c r="I95" s="147"/>
      <c r="J95" s="40"/>
      <c r="K95" s="40"/>
      <c r="L95" s="44"/>
      <c r="M95" s="242"/>
      <c r="N95" s="243"/>
      <c r="O95" s="84"/>
      <c r="P95" s="84"/>
      <c r="Q95" s="84"/>
      <c r="R95" s="84"/>
      <c r="S95" s="84"/>
      <c r="T95" s="85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T95" s="17" t="s">
        <v>250</v>
      </c>
      <c r="AU95" s="17" t="s">
        <v>83</v>
      </c>
    </row>
    <row r="96" s="2" customFormat="1">
      <c r="A96" s="38"/>
      <c r="B96" s="39"/>
      <c r="C96" s="40"/>
      <c r="D96" s="240" t="s">
        <v>252</v>
      </c>
      <c r="E96" s="40"/>
      <c r="F96" s="244" t="s">
        <v>260</v>
      </c>
      <c r="G96" s="40"/>
      <c r="H96" s="40"/>
      <c r="I96" s="147"/>
      <c r="J96" s="40"/>
      <c r="K96" s="40"/>
      <c r="L96" s="44"/>
      <c r="M96" s="242"/>
      <c r="N96" s="243"/>
      <c r="O96" s="84"/>
      <c r="P96" s="84"/>
      <c r="Q96" s="84"/>
      <c r="R96" s="84"/>
      <c r="S96" s="84"/>
      <c r="T96" s="85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T96" s="17" t="s">
        <v>252</v>
      </c>
      <c r="AU96" s="17" t="s">
        <v>83</v>
      </c>
    </row>
    <row r="97" s="2" customFormat="1" ht="21.75" customHeight="1">
      <c r="A97" s="38"/>
      <c r="B97" s="39"/>
      <c r="C97" s="227" t="s">
        <v>130</v>
      </c>
      <c r="D97" s="227" t="s">
        <v>243</v>
      </c>
      <c r="E97" s="228" t="s">
        <v>261</v>
      </c>
      <c r="F97" s="229" t="s">
        <v>262</v>
      </c>
      <c r="G97" s="230" t="s">
        <v>256</v>
      </c>
      <c r="H97" s="231">
        <v>16.5</v>
      </c>
      <c r="I97" s="232"/>
      <c r="J97" s="233">
        <f>ROUND(I97*H97,2)</f>
        <v>0</v>
      </c>
      <c r="K97" s="229" t="s">
        <v>247</v>
      </c>
      <c r="L97" s="44"/>
      <c r="M97" s="234" t="s">
        <v>19</v>
      </c>
      <c r="N97" s="235" t="s">
        <v>45</v>
      </c>
      <c r="O97" s="84"/>
      <c r="P97" s="236">
        <f>O97*H97</f>
        <v>0</v>
      </c>
      <c r="Q97" s="236">
        <v>0</v>
      </c>
      <c r="R97" s="236">
        <f>Q97*H97</f>
        <v>0</v>
      </c>
      <c r="S97" s="236">
        <v>0</v>
      </c>
      <c r="T97" s="237">
        <f>S97*H97</f>
        <v>0</v>
      </c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R97" s="238" t="s">
        <v>248</v>
      </c>
      <c r="AT97" s="238" t="s">
        <v>243</v>
      </c>
      <c r="AU97" s="238" t="s">
        <v>83</v>
      </c>
      <c r="AY97" s="17" t="s">
        <v>240</v>
      </c>
      <c r="BE97" s="239">
        <f>IF(N97="základní",J97,0)</f>
        <v>0</v>
      </c>
      <c r="BF97" s="239">
        <f>IF(N97="snížená",J97,0)</f>
        <v>0</v>
      </c>
      <c r="BG97" s="239">
        <f>IF(N97="zákl. přenesená",J97,0)</f>
        <v>0</v>
      </c>
      <c r="BH97" s="239">
        <f>IF(N97="sníž. přenesená",J97,0)</f>
        <v>0</v>
      </c>
      <c r="BI97" s="239">
        <f>IF(N97="nulová",J97,0)</f>
        <v>0</v>
      </c>
      <c r="BJ97" s="17" t="s">
        <v>81</v>
      </c>
      <c r="BK97" s="239">
        <f>ROUND(I97*H97,2)</f>
        <v>0</v>
      </c>
      <c r="BL97" s="17" t="s">
        <v>248</v>
      </c>
      <c r="BM97" s="238" t="s">
        <v>263</v>
      </c>
    </row>
    <row r="98" s="2" customFormat="1">
      <c r="A98" s="38"/>
      <c r="B98" s="39"/>
      <c r="C98" s="40"/>
      <c r="D98" s="240" t="s">
        <v>250</v>
      </c>
      <c r="E98" s="40"/>
      <c r="F98" s="241" t="s">
        <v>264</v>
      </c>
      <c r="G98" s="40"/>
      <c r="H98" s="40"/>
      <c r="I98" s="147"/>
      <c r="J98" s="40"/>
      <c r="K98" s="40"/>
      <c r="L98" s="44"/>
      <c r="M98" s="242"/>
      <c r="N98" s="243"/>
      <c r="O98" s="84"/>
      <c r="P98" s="84"/>
      <c r="Q98" s="84"/>
      <c r="R98" s="84"/>
      <c r="S98" s="84"/>
      <c r="T98" s="85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T98" s="17" t="s">
        <v>250</v>
      </c>
      <c r="AU98" s="17" t="s">
        <v>83</v>
      </c>
    </row>
    <row r="99" s="2" customFormat="1">
      <c r="A99" s="38"/>
      <c r="B99" s="39"/>
      <c r="C99" s="40"/>
      <c r="D99" s="240" t="s">
        <v>252</v>
      </c>
      <c r="E99" s="40"/>
      <c r="F99" s="244" t="s">
        <v>265</v>
      </c>
      <c r="G99" s="40"/>
      <c r="H99" s="40"/>
      <c r="I99" s="147"/>
      <c r="J99" s="40"/>
      <c r="K99" s="40"/>
      <c r="L99" s="44"/>
      <c r="M99" s="242"/>
      <c r="N99" s="243"/>
      <c r="O99" s="84"/>
      <c r="P99" s="84"/>
      <c r="Q99" s="84"/>
      <c r="R99" s="84"/>
      <c r="S99" s="84"/>
      <c r="T99" s="85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T99" s="17" t="s">
        <v>252</v>
      </c>
      <c r="AU99" s="17" t="s">
        <v>83</v>
      </c>
    </row>
    <row r="100" s="2" customFormat="1" ht="21.75" customHeight="1">
      <c r="A100" s="38"/>
      <c r="B100" s="39"/>
      <c r="C100" s="245" t="s">
        <v>248</v>
      </c>
      <c r="D100" s="245" t="s">
        <v>266</v>
      </c>
      <c r="E100" s="246" t="s">
        <v>267</v>
      </c>
      <c r="F100" s="247" t="s">
        <v>268</v>
      </c>
      <c r="G100" s="248" t="s">
        <v>269</v>
      </c>
      <c r="H100" s="249">
        <v>23.513000000000002</v>
      </c>
      <c r="I100" s="250"/>
      <c r="J100" s="251">
        <f>ROUND(I100*H100,2)</f>
        <v>0</v>
      </c>
      <c r="K100" s="247" t="s">
        <v>247</v>
      </c>
      <c r="L100" s="252"/>
      <c r="M100" s="253" t="s">
        <v>19</v>
      </c>
      <c r="N100" s="254" t="s">
        <v>45</v>
      </c>
      <c r="O100" s="84"/>
      <c r="P100" s="236">
        <f>O100*H100</f>
        <v>0</v>
      </c>
      <c r="Q100" s="236">
        <v>1</v>
      </c>
      <c r="R100" s="236">
        <f>Q100*H100</f>
        <v>23.513000000000002</v>
      </c>
      <c r="S100" s="236">
        <v>0</v>
      </c>
      <c r="T100" s="237">
        <f>S100*H100</f>
        <v>0</v>
      </c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R100" s="238" t="s">
        <v>270</v>
      </c>
      <c r="AT100" s="238" t="s">
        <v>266</v>
      </c>
      <c r="AU100" s="238" t="s">
        <v>83</v>
      </c>
      <c r="AY100" s="17" t="s">
        <v>240</v>
      </c>
      <c r="BE100" s="239">
        <f>IF(N100="základní",J100,0)</f>
        <v>0</v>
      </c>
      <c r="BF100" s="239">
        <f>IF(N100="snížená",J100,0)</f>
        <v>0</v>
      </c>
      <c r="BG100" s="239">
        <f>IF(N100="zákl. přenesená",J100,0)</f>
        <v>0</v>
      </c>
      <c r="BH100" s="239">
        <f>IF(N100="sníž. přenesená",J100,0)</f>
        <v>0</v>
      </c>
      <c r="BI100" s="239">
        <f>IF(N100="nulová",J100,0)</f>
        <v>0</v>
      </c>
      <c r="BJ100" s="17" t="s">
        <v>81</v>
      </c>
      <c r="BK100" s="239">
        <f>ROUND(I100*H100,2)</f>
        <v>0</v>
      </c>
      <c r="BL100" s="17" t="s">
        <v>270</v>
      </c>
      <c r="BM100" s="238" t="s">
        <v>271</v>
      </c>
    </row>
    <row r="101" s="2" customFormat="1">
      <c r="A101" s="38"/>
      <c r="B101" s="39"/>
      <c r="C101" s="40"/>
      <c r="D101" s="240" t="s">
        <v>250</v>
      </c>
      <c r="E101" s="40"/>
      <c r="F101" s="241" t="s">
        <v>268</v>
      </c>
      <c r="G101" s="40"/>
      <c r="H101" s="40"/>
      <c r="I101" s="147"/>
      <c r="J101" s="40"/>
      <c r="K101" s="40"/>
      <c r="L101" s="44"/>
      <c r="M101" s="242"/>
      <c r="N101" s="243"/>
      <c r="O101" s="84"/>
      <c r="P101" s="84"/>
      <c r="Q101" s="84"/>
      <c r="R101" s="84"/>
      <c r="S101" s="84"/>
      <c r="T101" s="85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T101" s="17" t="s">
        <v>250</v>
      </c>
      <c r="AU101" s="17" t="s">
        <v>83</v>
      </c>
    </row>
    <row r="102" s="13" customFormat="1">
      <c r="A102" s="13"/>
      <c r="B102" s="255"/>
      <c r="C102" s="256"/>
      <c r="D102" s="240" t="s">
        <v>272</v>
      </c>
      <c r="E102" s="257" t="s">
        <v>19</v>
      </c>
      <c r="F102" s="258" t="s">
        <v>273</v>
      </c>
      <c r="G102" s="256"/>
      <c r="H102" s="259">
        <v>23.513000000000002</v>
      </c>
      <c r="I102" s="260"/>
      <c r="J102" s="256"/>
      <c r="K102" s="256"/>
      <c r="L102" s="261"/>
      <c r="M102" s="262"/>
      <c r="N102" s="263"/>
      <c r="O102" s="263"/>
      <c r="P102" s="263"/>
      <c r="Q102" s="263"/>
      <c r="R102" s="263"/>
      <c r="S102" s="263"/>
      <c r="T102" s="264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T102" s="265" t="s">
        <v>272</v>
      </c>
      <c r="AU102" s="265" t="s">
        <v>83</v>
      </c>
      <c r="AV102" s="13" t="s">
        <v>83</v>
      </c>
      <c r="AW102" s="13" t="s">
        <v>35</v>
      </c>
      <c r="AX102" s="13" t="s">
        <v>81</v>
      </c>
      <c r="AY102" s="265" t="s">
        <v>240</v>
      </c>
    </row>
    <row r="103" s="2" customFormat="1" ht="33" customHeight="1">
      <c r="A103" s="38"/>
      <c r="B103" s="39"/>
      <c r="C103" s="227" t="s">
        <v>241</v>
      </c>
      <c r="D103" s="227" t="s">
        <v>243</v>
      </c>
      <c r="E103" s="228" t="s">
        <v>274</v>
      </c>
      <c r="F103" s="229" t="s">
        <v>275</v>
      </c>
      <c r="G103" s="230" t="s">
        <v>276</v>
      </c>
      <c r="H103" s="231">
        <v>12</v>
      </c>
      <c r="I103" s="232"/>
      <c r="J103" s="233">
        <f>ROUND(I103*H103,2)</f>
        <v>0</v>
      </c>
      <c r="K103" s="229" t="s">
        <v>247</v>
      </c>
      <c r="L103" s="44"/>
      <c r="M103" s="234" t="s">
        <v>19</v>
      </c>
      <c r="N103" s="235" t="s">
        <v>45</v>
      </c>
      <c r="O103" s="84"/>
      <c r="P103" s="236">
        <f>O103*H103</f>
        <v>0</v>
      </c>
      <c r="Q103" s="236">
        <v>0</v>
      </c>
      <c r="R103" s="236">
        <f>Q103*H103</f>
        <v>0</v>
      </c>
      <c r="S103" s="236">
        <v>0</v>
      </c>
      <c r="T103" s="237">
        <f>S103*H103</f>
        <v>0</v>
      </c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R103" s="238" t="s">
        <v>257</v>
      </c>
      <c r="AT103" s="238" t="s">
        <v>243</v>
      </c>
      <c r="AU103" s="238" t="s">
        <v>83</v>
      </c>
      <c r="AY103" s="17" t="s">
        <v>240</v>
      </c>
      <c r="BE103" s="239">
        <f>IF(N103="základní",J103,0)</f>
        <v>0</v>
      </c>
      <c r="BF103" s="239">
        <f>IF(N103="snížená",J103,0)</f>
        <v>0</v>
      </c>
      <c r="BG103" s="239">
        <f>IF(N103="zákl. přenesená",J103,0)</f>
        <v>0</v>
      </c>
      <c r="BH103" s="239">
        <f>IF(N103="sníž. přenesená",J103,0)</f>
        <v>0</v>
      </c>
      <c r="BI103" s="239">
        <f>IF(N103="nulová",J103,0)</f>
        <v>0</v>
      </c>
      <c r="BJ103" s="17" t="s">
        <v>81</v>
      </c>
      <c r="BK103" s="239">
        <f>ROUND(I103*H103,2)</f>
        <v>0</v>
      </c>
      <c r="BL103" s="17" t="s">
        <v>257</v>
      </c>
      <c r="BM103" s="238" t="s">
        <v>277</v>
      </c>
    </row>
    <row r="104" s="2" customFormat="1">
      <c r="A104" s="38"/>
      <c r="B104" s="39"/>
      <c r="C104" s="40"/>
      <c r="D104" s="240" t="s">
        <v>250</v>
      </c>
      <c r="E104" s="40"/>
      <c r="F104" s="241" t="s">
        <v>278</v>
      </c>
      <c r="G104" s="40"/>
      <c r="H104" s="40"/>
      <c r="I104" s="147"/>
      <c r="J104" s="40"/>
      <c r="K104" s="40"/>
      <c r="L104" s="44"/>
      <c r="M104" s="242"/>
      <c r="N104" s="243"/>
      <c r="O104" s="84"/>
      <c r="P104" s="84"/>
      <c r="Q104" s="84"/>
      <c r="R104" s="84"/>
      <c r="S104" s="84"/>
      <c r="T104" s="85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T104" s="17" t="s">
        <v>250</v>
      </c>
      <c r="AU104" s="17" t="s">
        <v>83</v>
      </c>
    </row>
    <row r="105" s="2" customFormat="1">
      <c r="A105" s="38"/>
      <c r="B105" s="39"/>
      <c r="C105" s="40"/>
      <c r="D105" s="240" t="s">
        <v>252</v>
      </c>
      <c r="E105" s="40"/>
      <c r="F105" s="244" t="s">
        <v>279</v>
      </c>
      <c r="G105" s="40"/>
      <c r="H105" s="40"/>
      <c r="I105" s="147"/>
      <c r="J105" s="40"/>
      <c r="K105" s="40"/>
      <c r="L105" s="44"/>
      <c r="M105" s="242"/>
      <c r="N105" s="243"/>
      <c r="O105" s="84"/>
      <c r="P105" s="84"/>
      <c r="Q105" s="84"/>
      <c r="R105" s="84"/>
      <c r="S105" s="84"/>
      <c r="T105" s="85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T105" s="17" t="s">
        <v>252</v>
      </c>
      <c r="AU105" s="17" t="s">
        <v>83</v>
      </c>
    </row>
    <row r="106" s="2" customFormat="1" ht="21.75" customHeight="1">
      <c r="A106" s="38"/>
      <c r="B106" s="39"/>
      <c r="C106" s="227" t="s">
        <v>280</v>
      </c>
      <c r="D106" s="227" t="s">
        <v>243</v>
      </c>
      <c r="E106" s="228" t="s">
        <v>281</v>
      </c>
      <c r="F106" s="229" t="s">
        <v>282</v>
      </c>
      <c r="G106" s="230" t="s">
        <v>283</v>
      </c>
      <c r="H106" s="231">
        <v>24</v>
      </c>
      <c r="I106" s="232"/>
      <c r="J106" s="233">
        <f>ROUND(I106*H106,2)</f>
        <v>0</v>
      </c>
      <c r="K106" s="229" t="s">
        <v>247</v>
      </c>
      <c r="L106" s="44"/>
      <c r="M106" s="234" t="s">
        <v>19</v>
      </c>
      <c r="N106" s="235" t="s">
        <v>45</v>
      </c>
      <c r="O106" s="84"/>
      <c r="P106" s="236">
        <f>O106*H106</f>
        <v>0</v>
      </c>
      <c r="Q106" s="236">
        <v>0</v>
      </c>
      <c r="R106" s="236">
        <f>Q106*H106</f>
        <v>0</v>
      </c>
      <c r="S106" s="236">
        <v>0</v>
      </c>
      <c r="T106" s="237">
        <f>S106*H106</f>
        <v>0</v>
      </c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R106" s="238" t="s">
        <v>257</v>
      </c>
      <c r="AT106" s="238" t="s">
        <v>243</v>
      </c>
      <c r="AU106" s="238" t="s">
        <v>83</v>
      </c>
      <c r="AY106" s="17" t="s">
        <v>240</v>
      </c>
      <c r="BE106" s="239">
        <f>IF(N106="základní",J106,0)</f>
        <v>0</v>
      </c>
      <c r="BF106" s="239">
        <f>IF(N106="snížená",J106,0)</f>
        <v>0</v>
      </c>
      <c r="BG106" s="239">
        <f>IF(N106="zákl. přenesená",J106,0)</f>
        <v>0</v>
      </c>
      <c r="BH106" s="239">
        <f>IF(N106="sníž. přenesená",J106,0)</f>
        <v>0</v>
      </c>
      <c r="BI106" s="239">
        <f>IF(N106="nulová",J106,0)</f>
        <v>0</v>
      </c>
      <c r="BJ106" s="17" t="s">
        <v>81</v>
      </c>
      <c r="BK106" s="239">
        <f>ROUND(I106*H106,2)</f>
        <v>0</v>
      </c>
      <c r="BL106" s="17" t="s">
        <v>257</v>
      </c>
      <c r="BM106" s="238" t="s">
        <v>284</v>
      </c>
    </row>
    <row r="107" s="2" customFormat="1">
      <c r="A107" s="38"/>
      <c r="B107" s="39"/>
      <c r="C107" s="40"/>
      <c r="D107" s="240" t="s">
        <v>250</v>
      </c>
      <c r="E107" s="40"/>
      <c r="F107" s="241" t="s">
        <v>285</v>
      </c>
      <c r="G107" s="40"/>
      <c r="H107" s="40"/>
      <c r="I107" s="147"/>
      <c r="J107" s="40"/>
      <c r="K107" s="40"/>
      <c r="L107" s="44"/>
      <c r="M107" s="242"/>
      <c r="N107" s="243"/>
      <c r="O107" s="84"/>
      <c r="P107" s="84"/>
      <c r="Q107" s="84"/>
      <c r="R107" s="84"/>
      <c r="S107" s="84"/>
      <c r="T107" s="85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T107" s="17" t="s">
        <v>250</v>
      </c>
      <c r="AU107" s="17" t="s">
        <v>83</v>
      </c>
    </row>
    <row r="108" s="2" customFormat="1">
      <c r="A108" s="38"/>
      <c r="B108" s="39"/>
      <c r="C108" s="40"/>
      <c r="D108" s="240" t="s">
        <v>252</v>
      </c>
      <c r="E108" s="40"/>
      <c r="F108" s="244" t="s">
        <v>286</v>
      </c>
      <c r="G108" s="40"/>
      <c r="H108" s="40"/>
      <c r="I108" s="147"/>
      <c r="J108" s="40"/>
      <c r="K108" s="40"/>
      <c r="L108" s="44"/>
      <c r="M108" s="242"/>
      <c r="N108" s="243"/>
      <c r="O108" s="84"/>
      <c r="P108" s="84"/>
      <c r="Q108" s="84"/>
      <c r="R108" s="84"/>
      <c r="S108" s="84"/>
      <c r="T108" s="85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T108" s="17" t="s">
        <v>252</v>
      </c>
      <c r="AU108" s="17" t="s">
        <v>83</v>
      </c>
    </row>
    <row r="109" s="13" customFormat="1">
      <c r="A109" s="13"/>
      <c r="B109" s="255"/>
      <c r="C109" s="256"/>
      <c r="D109" s="240" t="s">
        <v>272</v>
      </c>
      <c r="E109" s="257" t="s">
        <v>19</v>
      </c>
      <c r="F109" s="258" t="s">
        <v>287</v>
      </c>
      <c r="G109" s="256"/>
      <c r="H109" s="259">
        <v>24</v>
      </c>
      <c r="I109" s="260"/>
      <c r="J109" s="256"/>
      <c r="K109" s="256"/>
      <c r="L109" s="261"/>
      <c r="M109" s="262"/>
      <c r="N109" s="263"/>
      <c r="O109" s="263"/>
      <c r="P109" s="263"/>
      <c r="Q109" s="263"/>
      <c r="R109" s="263"/>
      <c r="S109" s="263"/>
      <c r="T109" s="264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65" t="s">
        <v>272</v>
      </c>
      <c r="AU109" s="265" t="s">
        <v>83</v>
      </c>
      <c r="AV109" s="13" t="s">
        <v>83</v>
      </c>
      <c r="AW109" s="13" t="s">
        <v>35</v>
      </c>
      <c r="AX109" s="13" t="s">
        <v>81</v>
      </c>
      <c r="AY109" s="265" t="s">
        <v>240</v>
      </c>
    </row>
    <row r="110" s="2" customFormat="1" ht="21.75" customHeight="1">
      <c r="A110" s="38"/>
      <c r="B110" s="39"/>
      <c r="C110" s="245" t="s">
        <v>288</v>
      </c>
      <c r="D110" s="245" t="s">
        <v>266</v>
      </c>
      <c r="E110" s="246" t="s">
        <v>289</v>
      </c>
      <c r="F110" s="247" t="s">
        <v>290</v>
      </c>
      <c r="G110" s="248" t="s">
        <v>276</v>
      </c>
      <c r="H110" s="249">
        <v>24</v>
      </c>
      <c r="I110" s="250"/>
      <c r="J110" s="251">
        <f>ROUND(I110*H110,2)</f>
        <v>0</v>
      </c>
      <c r="K110" s="247" t="s">
        <v>247</v>
      </c>
      <c r="L110" s="252"/>
      <c r="M110" s="253" t="s">
        <v>19</v>
      </c>
      <c r="N110" s="254" t="s">
        <v>45</v>
      </c>
      <c r="O110" s="84"/>
      <c r="P110" s="236">
        <f>O110*H110</f>
        <v>0</v>
      </c>
      <c r="Q110" s="236">
        <v>0.00018000000000000001</v>
      </c>
      <c r="R110" s="236">
        <f>Q110*H110</f>
        <v>0.0043200000000000001</v>
      </c>
      <c r="S110" s="236">
        <v>0</v>
      </c>
      <c r="T110" s="237">
        <f>S110*H110</f>
        <v>0</v>
      </c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R110" s="238" t="s">
        <v>270</v>
      </c>
      <c r="AT110" s="238" t="s">
        <v>266</v>
      </c>
      <c r="AU110" s="238" t="s">
        <v>83</v>
      </c>
      <c r="AY110" s="17" t="s">
        <v>240</v>
      </c>
      <c r="BE110" s="239">
        <f>IF(N110="základní",J110,0)</f>
        <v>0</v>
      </c>
      <c r="BF110" s="239">
        <f>IF(N110="snížená",J110,0)</f>
        <v>0</v>
      </c>
      <c r="BG110" s="239">
        <f>IF(N110="zákl. přenesená",J110,0)</f>
        <v>0</v>
      </c>
      <c r="BH110" s="239">
        <f>IF(N110="sníž. přenesená",J110,0)</f>
        <v>0</v>
      </c>
      <c r="BI110" s="239">
        <f>IF(N110="nulová",J110,0)</f>
        <v>0</v>
      </c>
      <c r="BJ110" s="17" t="s">
        <v>81</v>
      </c>
      <c r="BK110" s="239">
        <f>ROUND(I110*H110,2)</f>
        <v>0</v>
      </c>
      <c r="BL110" s="17" t="s">
        <v>270</v>
      </c>
      <c r="BM110" s="238" t="s">
        <v>291</v>
      </c>
    </row>
    <row r="111" s="2" customFormat="1">
      <c r="A111" s="38"/>
      <c r="B111" s="39"/>
      <c r="C111" s="40"/>
      <c r="D111" s="240" t="s">
        <v>250</v>
      </c>
      <c r="E111" s="40"/>
      <c r="F111" s="241" t="s">
        <v>290</v>
      </c>
      <c r="G111" s="40"/>
      <c r="H111" s="40"/>
      <c r="I111" s="147"/>
      <c r="J111" s="40"/>
      <c r="K111" s="40"/>
      <c r="L111" s="44"/>
      <c r="M111" s="242"/>
      <c r="N111" s="243"/>
      <c r="O111" s="84"/>
      <c r="P111" s="84"/>
      <c r="Q111" s="84"/>
      <c r="R111" s="84"/>
      <c r="S111" s="84"/>
      <c r="T111" s="85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T111" s="17" t="s">
        <v>250</v>
      </c>
      <c r="AU111" s="17" t="s">
        <v>83</v>
      </c>
    </row>
    <row r="112" s="13" customFormat="1">
      <c r="A112" s="13"/>
      <c r="B112" s="255"/>
      <c r="C112" s="256"/>
      <c r="D112" s="240" t="s">
        <v>272</v>
      </c>
      <c r="E112" s="257" t="s">
        <v>19</v>
      </c>
      <c r="F112" s="258" t="s">
        <v>287</v>
      </c>
      <c r="G112" s="256"/>
      <c r="H112" s="259">
        <v>24</v>
      </c>
      <c r="I112" s="260"/>
      <c r="J112" s="256"/>
      <c r="K112" s="256"/>
      <c r="L112" s="261"/>
      <c r="M112" s="262"/>
      <c r="N112" s="263"/>
      <c r="O112" s="263"/>
      <c r="P112" s="263"/>
      <c r="Q112" s="263"/>
      <c r="R112" s="263"/>
      <c r="S112" s="263"/>
      <c r="T112" s="264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65" t="s">
        <v>272</v>
      </c>
      <c r="AU112" s="265" t="s">
        <v>83</v>
      </c>
      <c r="AV112" s="13" t="s">
        <v>83</v>
      </c>
      <c r="AW112" s="13" t="s">
        <v>35</v>
      </c>
      <c r="AX112" s="13" t="s">
        <v>81</v>
      </c>
      <c r="AY112" s="265" t="s">
        <v>240</v>
      </c>
    </row>
    <row r="113" s="2" customFormat="1" ht="21.75" customHeight="1">
      <c r="A113" s="38"/>
      <c r="B113" s="39"/>
      <c r="C113" s="245" t="s">
        <v>292</v>
      </c>
      <c r="D113" s="245" t="s">
        <v>266</v>
      </c>
      <c r="E113" s="246" t="s">
        <v>293</v>
      </c>
      <c r="F113" s="247" t="s">
        <v>294</v>
      </c>
      <c r="G113" s="248" t="s">
        <v>276</v>
      </c>
      <c r="H113" s="249">
        <v>48</v>
      </c>
      <c r="I113" s="250"/>
      <c r="J113" s="251">
        <f>ROUND(I113*H113,2)</f>
        <v>0</v>
      </c>
      <c r="K113" s="247" t="s">
        <v>247</v>
      </c>
      <c r="L113" s="252"/>
      <c r="M113" s="253" t="s">
        <v>19</v>
      </c>
      <c r="N113" s="254" t="s">
        <v>45</v>
      </c>
      <c r="O113" s="84"/>
      <c r="P113" s="236">
        <f>O113*H113</f>
        <v>0</v>
      </c>
      <c r="Q113" s="236">
        <v>0.00013999999999999999</v>
      </c>
      <c r="R113" s="236">
        <f>Q113*H113</f>
        <v>0.0067199999999999994</v>
      </c>
      <c r="S113" s="236">
        <v>0</v>
      </c>
      <c r="T113" s="237">
        <f>S113*H113</f>
        <v>0</v>
      </c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R113" s="238" t="s">
        <v>270</v>
      </c>
      <c r="AT113" s="238" t="s">
        <v>266</v>
      </c>
      <c r="AU113" s="238" t="s">
        <v>83</v>
      </c>
      <c r="AY113" s="17" t="s">
        <v>240</v>
      </c>
      <c r="BE113" s="239">
        <f>IF(N113="základní",J113,0)</f>
        <v>0</v>
      </c>
      <c r="BF113" s="239">
        <f>IF(N113="snížená",J113,0)</f>
        <v>0</v>
      </c>
      <c r="BG113" s="239">
        <f>IF(N113="zákl. přenesená",J113,0)</f>
        <v>0</v>
      </c>
      <c r="BH113" s="239">
        <f>IF(N113="sníž. přenesená",J113,0)</f>
        <v>0</v>
      </c>
      <c r="BI113" s="239">
        <f>IF(N113="nulová",J113,0)</f>
        <v>0</v>
      </c>
      <c r="BJ113" s="17" t="s">
        <v>81</v>
      </c>
      <c r="BK113" s="239">
        <f>ROUND(I113*H113,2)</f>
        <v>0</v>
      </c>
      <c r="BL113" s="17" t="s">
        <v>270</v>
      </c>
      <c r="BM113" s="238" t="s">
        <v>295</v>
      </c>
    </row>
    <row r="114" s="2" customFormat="1">
      <c r="A114" s="38"/>
      <c r="B114" s="39"/>
      <c r="C114" s="40"/>
      <c r="D114" s="240" t="s">
        <v>250</v>
      </c>
      <c r="E114" s="40"/>
      <c r="F114" s="241" t="s">
        <v>294</v>
      </c>
      <c r="G114" s="40"/>
      <c r="H114" s="40"/>
      <c r="I114" s="147"/>
      <c r="J114" s="40"/>
      <c r="K114" s="40"/>
      <c r="L114" s="44"/>
      <c r="M114" s="242"/>
      <c r="N114" s="243"/>
      <c r="O114" s="84"/>
      <c r="P114" s="84"/>
      <c r="Q114" s="84"/>
      <c r="R114" s="84"/>
      <c r="S114" s="84"/>
      <c r="T114" s="85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T114" s="17" t="s">
        <v>250</v>
      </c>
      <c r="AU114" s="17" t="s">
        <v>83</v>
      </c>
    </row>
    <row r="115" s="13" customFormat="1">
      <c r="A115" s="13"/>
      <c r="B115" s="255"/>
      <c r="C115" s="256"/>
      <c r="D115" s="240" t="s">
        <v>272</v>
      </c>
      <c r="E115" s="257" t="s">
        <v>19</v>
      </c>
      <c r="F115" s="258" t="s">
        <v>296</v>
      </c>
      <c r="G115" s="256"/>
      <c r="H115" s="259">
        <v>48</v>
      </c>
      <c r="I115" s="260"/>
      <c r="J115" s="256"/>
      <c r="K115" s="256"/>
      <c r="L115" s="261"/>
      <c r="M115" s="262"/>
      <c r="N115" s="263"/>
      <c r="O115" s="263"/>
      <c r="P115" s="263"/>
      <c r="Q115" s="263"/>
      <c r="R115" s="263"/>
      <c r="S115" s="263"/>
      <c r="T115" s="264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T115" s="265" t="s">
        <v>272</v>
      </c>
      <c r="AU115" s="265" t="s">
        <v>83</v>
      </c>
      <c r="AV115" s="13" t="s">
        <v>83</v>
      </c>
      <c r="AW115" s="13" t="s">
        <v>35</v>
      </c>
      <c r="AX115" s="13" t="s">
        <v>81</v>
      </c>
      <c r="AY115" s="265" t="s">
        <v>240</v>
      </c>
    </row>
    <row r="116" s="2" customFormat="1" ht="21.75" customHeight="1">
      <c r="A116" s="38"/>
      <c r="B116" s="39"/>
      <c r="C116" s="245" t="s">
        <v>297</v>
      </c>
      <c r="D116" s="245" t="s">
        <v>266</v>
      </c>
      <c r="E116" s="246" t="s">
        <v>298</v>
      </c>
      <c r="F116" s="247" t="s">
        <v>299</v>
      </c>
      <c r="G116" s="248" t="s">
        <v>276</v>
      </c>
      <c r="H116" s="249">
        <v>48</v>
      </c>
      <c r="I116" s="250"/>
      <c r="J116" s="251">
        <f>ROUND(I116*H116,2)</f>
        <v>0</v>
      </c>
      <c r="K116" s="247" t="s">
        <v>247</v>
      </c>
      <c r="L116" s="252"/>
      <c r="M116" s="253" t="s">
        <v>19</v>
      </c>
      <c r="N116" s="254" t="s">
        <v>45</v>
      </c>
      <c r="O116" s="84"/>
      <c r="P116" s="236">
        <f>O116*H116</f>
        <v>0</v>
      </c>
      <c r="Q116" s="236">
        <v>9.0000000000000006E-05</v>
      </c>
      <c r="R116" s="236">
        <f>Q116*H116</f>
        <v>0.0043200000000000001</v>
      </c>
      <c r="S116" s="236">
        <v>0</v>
      </c>
      <c r="T116" s="237">
        <f>S116*H116</f>
        <v>0</v>
      </c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R116" s="238" t="s">
        <v>270</v>
      </c>
      <c r="AT116" s="238" t="s">
        <v>266</v>
      </c>
      <c r="AU116" s="238" t="s">
        <v>83</v>
      </c>
      <c r="AY116" s="17" t="s">
        <v>240</v>
      </c>
      <c r="BE116" s="239">
        <f>IF(N116="základní",J116,0)</f>
        <v>0</v>
      </c>
      <c r="BF116" s="239">
        <f>IF(N116="snížená",J116,0)</f>
        <v>0</v>
      </c>
      <c r="BG116" s="239">
        <f>IF(N116="zákl. přenesená",J116,0)</f>
        <v>0</v>
      </c>
      <c r="BH116" s="239">
        <f>IF(N116="sníž. přenesená",J116,0)</f>
        <v>0</v>
      </c>
      <c r="BI116" s="239">
        <f>IF(N116="nulová",J116,0)</f>
        <v>0</v>
      </c>
      <c r="BJ116" s="17" t="s">
        <v>81</v>
      </c>
      <c r="BK116" s="239">
        <f>ROUND(I116*H116,2)</f>
        <v>0</v>
      </c>
      <c r="BL116" s="17" t="s">
        <v>270</v>
      </c>
      <c r="BM116" s="238" t="s">
        <v>300</v>
      </c>
    </row>
    <row r="117" s="2" customFormat="1">
      <c r="A117" s="38"/>
      <c r="B117" s="39"/>
      <c r="C117" s="40"/>
      <c r="D117" s="240" t="s">
        <v>250</v>
      </c>
      <c r="E117" s="40"/>
      <c r="F117" s="241" t="s">
        <v>299</v>
      </c>
      <c r="G117" s="40"/>
      <c r="H117" s="40"/>
      <c r="I117" s="147"/>
      <c r="J117" s="40"/>
      <c r="K117" s="40"/>
      <c r="L117" s="44"/>
      <c r="M117" s="242"/>
      <c r="N117" s="243"/>
      <c r="O117" s="84"/>
      <c r="P117" s="84"/>
      <c r="Q117" s="84"/>
      <c r="R117" s="84"/>
      <c r="S117" s="84"/>
      <c r="T117" s="85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T117" s="17" t="s">
        <v>250</v>
      </c>
      <c r="AU117" s="17" t="s">
        <v>83</v>
      </c>
    </row>
    <row r="118" s="2" customFormat="1" ht="21.75" customHeight="1">
      <c r="A118" s="38"/>
      <c r="B118" s="39"/>
      <c r="C118" s="245" t="s">
        <v>301</v>
      </c>
      <c r="D118" s="245" t="s">
        <v>266</v>
      </c>
      <c r="E118" s="246" t="s">
        <v>302</v>
      </c>
      <c r="F118" s="247" t="s">
        <v>303</v>
      </c>
      <c r="G118" s="248" t="s">
        <v>276</v>
      </c>
      <c r="H118" s="249">
        <v>48</v>
      </c>
      <c r="I118" s="250"/>
      <c r="J118" s="251">
        <f>ROUND(I118*H118,2)</f>
        <v>0</v>
      </c>
      <c r="K118" s="247" t="s">
        <v>247</v>
      </c>
      <c r="L118" s="252"/>
      <c r="M118" s="253" t="s">
        <v>19</v>
      </c>
      <c r="N118" s="254" t="s">
        <v>45</v>
      </c>
      <c r="O118" s="84"/>
      <c r="P118" s="236">
        <f>O118*H118</f>
        <v>0</v>
      </c>
      <c r="Q118" s="236">
        <v>0.00040999999999999999</v>
      </c>
      <c r="R118" s="236">
        <f>Q118*H118</f>
        <v>0.01968</v>
      </c>
      <c r="S118" s="236">
        <v>0</v>
      </c>
      <c r="T118" s="237">
        <f>S118*H118</f>
        <v>0</v>
      </c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R118" s="238" t="s">
        <v>270</v>
      </c>
      <c r="AT118" s="238" t="s">
        <v>266</v>
      </c>
      <c r="AU118" s="238" t="s">
        <v>83</v>
      </c>
      <c r="AY118" s="17" t="s">
        <v>240</v>
      </c>
      <c r="BE118" s="239">
        <f>IF(N118="základní",J118,0)</f>
        <v>0</v>
      </c>
      <c r="BF118" s="239">
        <f>IF(N118="snížená",J118,0)</f>
        <v>0</v>
      </c>
      <c r="BG118" s="239">
        <f>IF(N118="zákl. přenesená",J118,0)</f>
        <v>0</v>
      </c>
      <c r="BH118" s="239">
        <f>IF(N118="sníž. přenesená",J118,0)</f>
        <v>0</v>
      </c>
      <c r="BI118" s="239">
        <f>IF(N118="nulová",J118,0)</f>
        <v>0</v>
      </c>
      <c r="BJ118" s="17" t="s">
        <v>81</v>
      </c>
      <c r="BK118" s="239">
        <f>ROUND(I118*H118,2)</f>
        <v>0</v>
      </c>
      <c r="BL118" s="17" t="s">
        <v>270</v>
      </c>
      <c r="BM118" s="238" t="s">
        <v>304</v>
      </c>
    </row>
    <row r="119" s="2" customFormat="1">
      <c r="A119" s="38"/>
      <c r="B119" s="39"/>
      <c r="C119" s="40"/>
      <c r="D119" s="240" t="s">
        <v>250</v>
      </c>
      <c r="E119" s="40"/>
      <c r="F119" s="241" t="s">
        <v>303</v>
      </c>
      <c r="G119" s="40"/>
      <c r="H119" s="40"/>
      <c r="I119" s="147"/>
      <c r="J119" s="40"/>
      <c r="K119" s="40"/>
      <c r="L119" s="44"/>
      <c r="M119" s="242"/>
      <c r="N119" s="243"/>
      <c r="O119" s="84"/>
      <c r="P119" s="84"/>
      <c r="Q119" s="84"/>
      <c r="R119" s="84"/>
      <c r="S119" s="84"/>
      <c r="T119" s="85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T119" s="17" t="s">
        <v>250</v>
      </c>
      <c r="AU119" s="17" t="s">
        <v>83</v>
      </c>
    </row>
    <row r="120" s="2" customFormat="1" ht="21.75" customHeight="1">
      <c r="A120" s="38"/>
      <c r="B120" s="39"/>
      <c r="C120" s="245" t="s">
        <v>305</v>
      </c>
      <c r="D120" s="245" t="s">
        <v>266</v>
      </c>
      <c r="E120" s="246" t="s">
        <v>306</v>
      </c>
      <c r="F120" s="247" t="s">
        <v>307</v>
      </c>
      <c r="G120" s="248" t="s">
        <v>276</v>
      </c>
      <c r="H120" s="249">
        <v>48</v>
      </c>
      <c r="I120" s="250"/>
      <c r="J120" s="251">
        <f>ROUND(I120*H120,2)</f>
        <v>0</v>
      </c>
      <c r="K120" s="247" t="s">
        <v>247</v>
      </c>
      <c r="L120" s="252"/>
      <c r="M120" s="253" t="s">
        <v>19</v>
      </c>
      <c r="N120" s="254" t="s">
        <v>45</v>
      </c>
      <c r="O120" s="84"/>
      <c r="P120" s="236">
        <f>O120*H120</f>
        <v>0</v>
      </c>
      <c r="Q120" s="236">
        <v>5.0000000000000002E-05</v>
      </c>
      <c r="R120" s="236">
        <f>Q120*H120</f>
        <v>0.0024000000000000002</v>
      </c>
      <c r="S120" s="236">
        <v>0</v>
      </c>
      <c r="T120" s="237">
        <f>S120*H120</f>
        <v>0</v>
      </c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R120" s="238" t="s">
        <v>270</v>
      </c>
      <c r="AT120" s="238" t="s">
        <v>266</v>
      </c>
      <c r="AU120" s="238" t="s">
        <v>83</v>
      </c>
      <c r="AY120" s="17" t="s">
        <v>240</v>
      </c>
      <c r="BE120" s="239">
        <f>IF(N120="základní",J120,0)</f>
        <v>0</v>
      </c>
      <c r="BF120" s="239">
        <f>IF(N120="snížená",J120,0)</f>
        <v>0</v>
      </c>
      <c r="BG120" s="239">
        <f>IF(N120="zákl. přenesená",J120,0)</f>
        <v>0</v>
      </c>
      <c r="BH120" s="239">
        <f>IF(N120="sníž. přenesená",J120,0)</f>
        <v>0</v>
      </c>
      <c r="BI120" s="239">
        <f>IF(N120="nulová",J120,0)</f>
        <v>0</v>
      </c>
      <c r="BJ120" s="17" t="s">
        <v>81</v>
      </c>
      <c r="BK120" s="239">
        <f>ROUND(I120*H120,2)</f>
        <v>0</v>
      </c>
      <c r="BL120" s="17" t="s">
        <v>270</v>
      </c>
      <c r="BM120" s="238" t="s">
        <v>308</v>
      </c>
    </row>
    <row r="121" s="2" customFormat="1">
      <c r="A121" s="38"/>
      <c r="B121" s="39"/>
      <c r="C121" s="40"/>
      <c r="D121" s="240" t="s">
        <v>250</v>
      </c>
      <c r="E121" s="40"/>
      <c r="F121" s="241" t="s">
        <v>307</v>
      </c>
      <c r="G121" s="40"/>
      <c r="H121" s="40"/>
      <c r="I121" s="147"/>
      <c r="J121" s="40"/>
      <c r="K121" s="40"/>
      <c r="L121" s="44"/>
      <c r="M121" s="242"/>
      <c r="N121" s="243"/>
      <c r="O121" s="84"/>
      <c r="P121" s="84"/>
      <c r="Q121" s="84"/>
      <c r="R121" s="84"/>
      <c r="S121" s="84"/>
      <c r="T121" s="85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7" t="s">
        <v>250</v>
      </c>
      <c r="AU121" s="17" t="s">
        <v>83</v>
      </c>
    </row>
    <row r="122" s="2" customFormat="1" ht="21.75" customHeight="1">
      <c r="A122" s="38"/>
      <c r="B122" s="39"/>
      <c r="C122" s="227" t="s">
        <v>309</v>
      </c>
      <c r="D122" s="227" t="s">
        <v>243</v>
      </c>
      <c r="E122" s="228" t="s">
        <v>310</v>
      </c>
      <c r="F122" s="229" t="s">
        <v>311</v>
      </c>
      <c r="G122" s="230" t="s">
        <v>276</v>
      </c>
      <c r="H122" s="231">
        <v>20</v>
      </c>
      <c r="I122" s="232"/>
      <c r="J122" s="233">
        <f>ROUND(I122*H122,2)</f>
        <v>0</v>
      </c>
      <c r="K122" s="229" t="s">
        <v>247</v>
      </c>
      <c r="L122" s="44"/>
      <c r="M122" s="234" t="s">
        <v>19</v>
      </c>
      <c r="N122" s="235" t="s">
        <v>45</v>
      </c>
      <c r="O122" s="84"/>
      <c r="P122" s="236">
        <f>O122*H122</f>
        <v>0</v>
      </c>
      <c r="Q122" s="236">
        <v>0</v>
      </c>
      <c r="R122" s="236">
        <f>Q122*H122</f>
        <v>0</v>
      </c>
      <c r="S122" s="236">
        <v>0</v>
      </c>
      <c r="T122" s="237">
        <f>S122*H122</f>
        <v>0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R122" s="238" t="s">
        <v>248</v>
      </c>
      <c r="AT122" s="238" t="s">
        <v>243</v>
      </c>
      <c r="AU122" s="238" t="s">
        <v>83</v>
      </c>
      <c r="AY122" s="17" t="s">
        <v>240</v>
      </c>
      <c r="BE122" s="239">
        <f>IF(N122="základní",J122,0)</f>
        <v>0</v>
      </c>
      <c r="BF122" s="239">
        <f>IF(N122="snížená",J122,0)</f>
        <v>0</v>
      </c>
      <c r="BG122" s="239">
        <f>IF(N122="zákl. přenesená",J122,0)</f>
        <v>0</v>
      </c>
      <c r="BH122" s="239">
        <f>IF(N122="sníž. přenesená",J122,0)</f>
        <v>0</v>
      </c>
      <c r="BI122" s="239">
        <f>IF(N122="nulová",J122,0)</f>
        <v>0</v>
      </c>
      <c r="BJ122" s="17" t="s">
        <v>81</v>
      </c>
      <c r="BK122" s="239">
        <f>ROUND(I122*H122,2)</f>
        <v>0</v>
      </c>
      <c r="BL122" s="17" t="s">
        <v>248</v>
      </c>
      <c r="BM122" s="238" t="s">
        <v>312</v>
      </c>
    </row>
    <row r="123" s="2" customFormat="1">
      <c r="A123" s="38"/>
      <c r="B123" s="39"/>
      <c r="C123" s="40"/>
      <c r="D123" s="240" t="s">
        <v>250</v>
      </c>
      <c r="E123" s="40"/>
      <c r="F123" s="241" t="s">
        <v>313</v>
      </c>
      <c r="G123" s="40"/>
      <c r="H123" s="40"/>
      <c r="I123" s="147"/>
      <c r="J123" s="40"/>
      <c r="K123" s="40"/>
      <c r="L123" s="44"/>
      <c r="M123" s="242"/>
      <c r="N123" s="243"/>
      <c r="O123" s="84"/>
      <c r="P123" s="84"/>
      <c r="Q123" s="84"/>
      <c r="R123" s="84"/>
      <c r="S123" s="84"/>
      <c r="T123" s="85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7" t="s">
        <v>250</v>
      </c>
      <c r="AU123" s="17" t="s">
        <v>83</v>
      </c>
    </row>
    <row r="124" s="2" customFormat="1">
      <c r="A124" s="38"/>
      <c r="B124" s="39"/>
      <c r="C124" s="40"/>
      <c r="D124" s="240" t="s">
        <v>252</v>
      </c>
      <c r="E124" s="40"/>
      <c r="F124" s="244" t="s">
        <v>314</v>
      </c>
      <c r="G124" s="40"/>
      <c r="H124" s="40"/>
      <c r="I124" s="147"/>
      <c r="J124" s="40"/>
      <c r="K124" s="40"/>
      <c r="L124" s="44"/>
      <c r="M124" s="242"/>
      <c r="N124" s="243"/>
      <c r="O124" s="84"/>
      <c r="P124" s="84"/>
      <c r="Q124" s="84"/>
      <c r="R124" s="84"/>
      <c r="S124" s="84"/>
      <c r="T124" s="85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7" t="s">
        <v>252</v>
      </c>
      <c r="AU124" s="17" t="s">
        <v>83</v>
      </c>
    </row>
    <row r="125" s="2" customFormat="1" ht="21.75" customHeight="1">
      <c r="A125" s="38"/>
      <c r="B125" s="39"/>
      <c r="C125" s="227" t="s">
        <v>315</v>
      </c>
      <c r="D125" s="227" t="s">
        <v>243</v>
      </c>
      <c r="E125" s="228" t="s">
        <v>316</v>
      </c>
      <c r="F125" s="229" t="s">
        <v>317</v>
      </c>
      <c r="G125" s="230" t="s">
        <v>276</v>
      </c>
      <c r="H125" s="231">
        <v>2</v>
      </c>
      <c r="I125" s="232"/>
      <c r="J125" s="233">
        <f>ROUND(I125*H125,2)</f>
        <v>0</v>
      </c>
      <c r="K125" s="229" t="s">
        <v>247</v>
      </c>
      <c r="L125" s="44"/>
      <c r="M125" s="234" t="s">
        <v>19</v>
      </c>
      <c r="N125" s="235" t="s">
        <v>45</v>
      </c>
      <c r="O125" s="84"/>
      <c r="P125" s="236">
        <f>O125*H125</f>
        <v>0</v>
      </c>
      <c r="Q125" s="236">
        <v>0</v>
      </c>
      <c r="R125" s="236">
        <f>Q125*H125</f>
        <v>0</v>
      </c>
      <c r="S125" s="236">
        <v>0</v>
      </c>
      <c r="T125" s="237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38" t="s">
        <v>257</v>
      </c>
      <c r="AT125" s="238" t="s">
        <v>243</v>
      </c>
      <c r="AU125" s="238" t="s">
        <v>83</v>
      </c>
      <c r="AY125" s="17" t="s">
        <v>240</v>
      </c>
      <c r="BE125" s="239">
        <f>IF(N125="základní",J125,0)</f>
        <v>0</v>
      </c>
      <c r="BF125" s="239">
        <f>IF(N125="snížená",J125,0)</f>
        <v>0</v>
      </c>
      <c r="BG125" s="239">
        <f>IF(N125="zákl. přenesená",J125,0)</f>
        <v>0</v>
      </c>
      <c r="BH125" s="239">
        <f>IF(N125="sníž. přenesená",J125,0)</f>
        <v>0</v>
      </c>
      <c r="BI125" s="239">
        <f>IF(N125="nulová",J125,0)</f>
        <v>0</v>
      </c>
      <c r="BJ125" s="17" t="s">
        <v>81</v>
      </c>
      <c r="BK125" s="239">
        <f>ROUND(I125*H125,2)</f>
        <v>0</v>
      </c>
      <c r="BL125" s="17" t="s">
        <v>257</v>
      </c>
      <c r="BM125" s="238" t="s">
        <v>318</v>
      </c>
    </row>
    <row r="126" s="2" customFormat="1">
      <c r="A126" s="38"/>
      <c r="B126" s="39"/>
      <c r="C126" s="40"/>
      <c r="D126" s="240" t="s">
        <v>250</v>
      </c>
      <c r="E126" s="40"/>
      <c r="F126" s="241" t="s">
        <v>319</v>
      </c>
      <c r="G126" s="40"/>
      <c r="H126" s="40"/>
      <c r="I126" s="147"/>
      <c r="J126" s="40"/>
      <c r="K126" s="40"/>
      <c r="L126" s="44"/>
      <c r="M126" s="242"/>
      <c r="N126" s="243"/>
      <c r="O126" s="84"/>
      <c r="P126" s="84"/>
      <c r="Q126" s="84"/>
      <c r="R126" s="84"/>
      <c r="S126" s="84"/>
      <c r="T126" s="85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7" t="s">
        <v>250</v>
      </c>
      <c r="AU126" s="17" t="s">
        <v>83</v>
      </c>
    </row>
    <row r="127" s="2" customFormat="1">
      <c r="A127" s="38"/>
      <c r="B127" s="39"/>
      <c r="C127" s="40"/>
      <c r="D127" s="240" t="s">
        <v>252</v>
      </c>
      <c r="E127" s="40"/>
      <c r="F127" s="244" t="s">
        <v>320</v>
      </c>
      <c r="G127" s="40"/>
      <c r="H127" s="40"/>
      <c r="I127" s="147"/>
      <c r="J127" s="40"/>
      <c r="K127" s="40"/>
      <c r="L127" s="44"/>
      <c r="M127" s="242"/>
      <c r="N127" s="243"/>
      <c r="O127" s="84"/>
      <c r="P127" s="84"/>
      <c r="Q127" s="84"/>
      <c r="R127" s="84"/>
      <c r="S127" s="84"/>
      <c r="T127" s="85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T127" s="17" t="s">
        <v>252</v>
      </c>
      <c r="AU127" s="17" t="s">
        <v>83</v>
      </c>
    </row>
    <row r="128" s="2" customFormat="1" ht="21.75" customHeight="1">
      <c r="A128" s="38"/>
      <c r="B128" s="39"/>
      <c r="C128" s="245" t="s">
        <v>321</v>
      </c>
      <c r="D128" s="245" t="s">
        <v>266</v>
      </c>
      <c r="E128" s="246" t="s">
        <v>322</v>
      </c>
      <c r="F128" s="247" t="s">
        <v>323</v>
      </c>
      <c r="G128" s="248" t="s">
        <v>276</v>
      </c>
      <c r="H128" s="249">
        <v>2</v>
      </c>
      <c r="I128" s="250"/>
      <c r="J128" s="251">
        <f>ROUND(I128*H128,2)</f>
        <v>0</v>
      </c>
      <c r="K128" s="247" t="s">
        <v>247</v>
      </c>
      <c r="L128" s="252"/>
      <c r="M128" s="253" t="s">
        <v>19</v>
      </c>
      <c r="N128" s="254" t="s">
        <v>45</v>
      </c>
      <c r="O128" s="84"/>
      <c r="P128" s="236">
        <f>O128*H128</f>
        <v>0</v>
      </c>
      <c r="Q128" s="236">
        <v>0</v>
      </c>
      <c r="R128" s="236">
        <f>Q128*H128</f>
        <v>0</v>
      </c>
      <c r="S128" s="236">
        <v>0</v>
      </c>
      <c r="T128" s="237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38" t="s">
        <v>270</v>
      </c>
      <c r="AT128" s="238" t="s">
        <v>266</v>
      </c>
      <c r="AU128" s="238" t="s">
        <v>83</v>
      </c>
      <c r="AY128" s="17" t="s">
        <v>240</v>
      </c>
      <c r="BE128" s="239">
        <f>IF(N128="základní",J128,0)</f>
        <v>0</v>
      </c>
      <c r="BF128" s="239">
        <f>IF(N128="snížená",J128,0)</f>
        <v>0</v>
      </c>
      <c r="BG128" s="239">
        <f>IF(N128="zákl. přenesená",J128,0)</f>
        <v>0</v>
      </c>
      <c r="BH128" s="239">
        <f>IF(N128="sníž. přenesená",J128,0)</f>
        <v>0</v>
      </c>
      <c r="BI128" s="239">
        <f>IF(N128="nulová",J128,0)</f>
        <v>0</v>
      </c>
      <c r="BJ128" s="17" t="s">
        <v>81</v>
      </c>
      <c r="BK128" s="239">
        <f>ROUND(I128*H128,2)</f>
        <v>0</v>
      </c>
      <c r="BL128" s="17" t="s">
        <v>270</v>
      </c>
      <c r="BM128" s="238" t="s">
        <v>324</v>
      </c>
    </row>
    <row r="129" s="2" customFormat="1">
      <c r="A129" s="38"/>
      <c r="B129" s="39"/>
      <c r="C129" s="40"/>
      <c r="D129" s="240" t="s">
        <v>250</v>
      </c>
      <c r="E129" s="40"/>
      <c r="F129" s="241" t="s">
        <v>323</v>
      </c>
      <c r="G129" s="40"/>
      <c r="H129" s="40"/>
      <c r="I129" s="147"/>
      <c r="J129" s="40"/>
      <c r="K129" s="40"/>
      <c r="L129" s="44"/>
      <c r="M129" s="242"/>
      <c r="N129" s="243"/>
      <c r="O129" s="84"/>
      <c r="P129" s="84"/>
      <c r="Q129" s="84"/>
      <c r="R129" s="84"/>
      <c r="S129" s="84"/>
      <c r="T129" s="85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250</v>
      </c>
      <c r="AU129" s="17" t="s">
        <v>83</v>
      </c>
    </row>
    <row r="130" s="13" customFormat="1">
      <c r="A130" s="13"/>
      <c r="B130" s="255"/>
      <c r="C130" s="256"/>
      <c r="D130" s="240" t="s">
        <v>272</v>
      </c>
      <c r="E130" s="257" t="s">
        <v>19</v>
      </c>
      <c r="F130" s="258" t="s">
        <v>325</v>
      </c>
      <c r="G130" s="256"/>
      <c r="H130" s="259">
        <v>2</v>
      </c>
      <c r="I130" s="260"/>
      <c r="J130" s="256"/>
      <c r="K130" s="256"/>
      <c r="L130" s="261"/>
      <c r="M130" s="262"/>
      <c r="N130" s="263"/>
      <c r="O130" s="263"/>
      <c r="P130" s="263"/>
      <c r="Q130" s="263"/>
      <c r="R130" s="263"/>
      <c r="S130" s="263"/>
      <c r="T130" s="264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65" t="s">
        <v>272</v>
      </c>
      <c r="AU130" s="265" t="s">
        <v>83</v>
      </c>
      <c r="AV130" s="13" t="s">
        <v>83</v>
      </c>
      <c r="AW130" s="13" t="s">
        <v>35</v>
      </c>
      <c r="AX130" s="13" t="s">
        <v>81</v>
      </c>
      <c r="AY130" s="265" t="s">
        <v>240</v>
      </c>
    </row>
    <row r="131" s="2" customFormat="1" ht="21.75" customHeight="1">
      <c r="A131" s="38"/>
      <c r="B131" s="39"/>
      <c r="C131" s="245" t="s">
        <v>8</v>
      </c>
      <c r="D131" s="245" t="s">
        <v>266</v>
      </c>
      <c r="E131" s="246" t="s">
        <v>326</v>
      </c>
      <c r="F131" s="247" t="s">
        <v>327</v>
      </c>
      <c r="G131" s="248" t="s">
        <v>269</v>
      </c>
      <c r="H131" s="249">
        <v>0.5</v>
      </c>
      <c r="I131" s="250"/>
      <c r="J131" s="251">
        <f>ROUND(I131*H131,2)</f>
        <v>0</v>
      </c>
      <c r="K131" s="247" t="s">
        <v>247</v>
      </c>
      <c r="L131" s="252"/>
      <c r="M131" s="253" t="s">
        <v>19</v>
      </c>
      <c r="N131" s="254" t="s">
        <v>45</v>
      </c>
      <c r="O131" s="84"/>
      <c r="P131" s="236">
        <f>O131*H131</f>
        <v>0</v>
      </c>
      <c r="Q131" s="236">
        <v>1</v>
      </c>
      <c r="R131" s="236">
        <f>Q131*H131</f>
        <v>0.5</v>
      </c>
      <c r="S131" s="236">
        <v>0</v>
      </c>
      <c r="T131" s="23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38" t="s">
        <v>270</v>
      </c>
      <c r="AT131" s="238" t="s">
        <v>266</v>
      </c>
      <c r="AU131" s="238" t="s">
        <v>83</v>
      </c>
      <c r="AY131" s="17" t="s">
        <v>240</v>
      </c>
      <c r="BE131" s="239">
        <f>IF(N131="základní",J131,0)</f>
        <v>0</v>
      </c>
      <c r="BF131" s="239">
        <f>IF(N131="snížená",J131,0)</f>
        <v>0</v>
      </c>
      <c r="BG131" s="239">
        <f>IF(N131="zákl. přenesená",J131,0)</f>
        <v>0</v>
      </c>
      <c r="BH131" s="239">
        <f>IF(N131="sníž. přenesená",J131,0)</f>
        <v>0</v>
      </c>
      <c r="BI131" s="239">
        <f>IF(N131="nulová",J131,0)</f>
        <v>0</v>
      </c>
      <c r="BJ131" s="17" t="s">
        <v>81</v>
      </c>
      <c r="BK131" s="239">
        <f>ROUND(I131*H131,2)</f>
        <v>0</v>
      </c>
      <c r="BL131" s="17" t="s">
        <v>270</v>
      </c>
      <c r="BM131" s="238" t="s">
        <v>328</v>
      </c>
    </row>
    <row r="132" s="2" customFormat="1">
      <c r="A132" s="38"/>
      <c r="B132" s="39"/>
      <c r="C132" s="40"/>
      <c r="D132" s="240" t="s">
        <v>250</v>
      </c>
      <c r="E132" s="40"/>
      <c r="F132" s="241" t="s">
        <v>327</v>
      </c>
      <c r="G132" s="40"/>
      <c r="H132" s="40"/>
      <c r="I132" s="147"/>
      <c r="J132" s="40"/>
      <c r="K132" s="40"/>
      <c r="L132" s="44"/>
      <c r="M132" s="242"/>
      <c r="N132" s="243"/>
      <c r="O132" s="84"/>
      <c r="P132" s="84"/>
      <c r="Q132" s="84"/>
      <c r="R132" s="84"/>
      <c r="S132" s="84"/>
      <c r="T132" s="85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250</v>
      </c>
      <c r="AU132" s="17" t="s">
        <v>83</v>
      </c>
    </row>
    <row r="133" s="2" customFormat="1" ht="21.75" customHeight="1">
      <c r="A133" s="38"/>
      <c r="B133" s="39"/>
      <c r="C133" s="245" t="s">
        <v>329</v>
      </c>
      <c r="D133" s="245" t="s">
        <v>266</v>
      </c>
      <c r="E133" s="246" t="s">
        <v>330</v>
      </c>
      <c r="F133" s="247" t="s">
        <v>331</v>
      </c>
      <c r="G133" s="248" t="s">
        <v>332</v>
      </c>
      <c r="H133" s="249">
        <v>13</v>
      </c>
      <c r="I133" s="250"/>
      <c r="J133" s="251">
        <f>ROUND(I133*H133,2)</f>
        <v>0</v>
      </c>
      <c r="K133" s="247" t="s">
        <v>247</v>
      </c>
      <c r="L133" s="252"/>
      <c r="M133" s="253" t="s">
        <v>19</v>
      </c>
      <c r="N133" s="254" t="s">
        <v>45</v>
      </c>
      <c r="O133" s="84"/>
      <c r="P133" s="236">
        <f>O133*H133</f>
        <v>0</v>
      </c>
      <c r="Q133" s="236">
        <v>0</v>
      </c>
      <c r="R133" s="236">
        <f>Q133*H133</f>
        <v>0</v>
      </c>
      <c r="S133" s="236">
        <v>0</v>
      </c>
      <c r="T133" s="237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38" t="s">
        <v>270</v>
      </c>
      <c r="AT133" s="238" t="s">
        <v>266</v>
      </c>
      <c r="AU133" s="238" t="s">
        <v>83</v>
      </c>
      <c r="AY133" s="17" t="s">
        <v>240</v>
      </c>
      <c r="BE133" s="239">
        <f>IF(N133="základní",J133,0)</f>
        <v>0</v>
      </c>
      <c r="BF133" s="239">
        <f>IF(N133="snížená",J133,0)</f>
        <v>0</v>
      </c>
      <c r="BG133" s="239">
        <f>IF(N133="zákl. přenesená",J133,0)</f>
        <v>0</v>
      </c>
      <c r="BH133" s="239">
        <f>IF(N133="sníž. přenesená",J133,0)</f>
        <v>0</v>
      </c>
      <c r="BI133" s="239">
        <f>IF(N133="nulová",J133,0)</f>
        <v>0</v>
      </c>
      <c r="BJ133" s="17" t="s">
        <v>81</v>
      </c>
      <c r="BK133" s="239">
        <f>ROUND(I133*H133,2)</f>
        <v>0</v>
      </c>
      <c r="BL133" s="17" t="s">
        <v>270</v>
      </c>
      <c r="BM133" s="238" t="s">
        <v>333</v>
      </c>
    </row>
    <row r="134" s="2" customFormat="1">
      <c r="A134" s="38"/>
      <c r="B134" s="39"/>
      <c r="C134" s="40"/>
      <c r="D134" s="240" t="s">
        <v>250</v>
      </c>
      <c r="E134" s="40"/>
      <c r="F134" s="241" t="s">
        <v>331</v>
      </c>
      <c r="G134" s="40"/>
      <c r="H134" s="40"/>
      <c r="I134" s="147"/>
      <c r="J134" s="40"/>
      <c r="K134" s="40"/>
      <c r="L134" s="44"/>
      <c r="M134" s="242"/>
      <c r="N134" s="243"/>
      <c r="O134" s="84"/>
      <c r="P134" s="84"/>
      <c r="Q134" s="84"/>
      <c r="R134" s="84"/>
      <c r="S134" s="84"/>
      <c r="T134" s="85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T134" s="17" t="s">
        <v>250</v>
      </c>
      <c r="AU134" s="17" t="s">
        <v>83</v>
      </c>
    </row>
    <row r="135" s="13" customFormat="1">
      <c r="A135" s="13"/>
      <c r="B135" s="255"/>
      <c r="C135" s="256"/>
      <c r="D135" s="240" t="s">
        <v>272</v>
      </c>
      <c r="E135" s="257" t="s">
        <v>19</v>
      </c>
      <c r="F135" s="258" t="s">
        <v>334</v>
      </c>
      <c r="G135" s="256"/>
      <c r="H135" s="259">
        <v>6</v>
      </c>
      <c r="I135" s="260"/>
      <c r="J135" s="256"/>
      <c r="K135" s="256"/>
      <c r="L135" s="261"/>
      <c r="M135" s="262"/>
      <c r="N135" s="263"/>
      <c r="O135" s="263"/>
      <c r="P135" s="263"/>
      <c r="Q135" s="263"/>
      <c r="R135" s="263"/>
      <c r="S135" s="263"/>
      <c r="T135" s="264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65" t="s">
        <v>272</v>
      </c>
      <c r="AU135" s="265" t="s">
        <v>83</v>
      </c>
      <c r="AV135" s="13" t="s">
        <v>83</v>
      </c>
      <c r="AW135" s="13" t="s">
        <v>35</v>
      </c>
      <c r="AX135" s="13" t="s">
        <v>74</v>
      </c>
      <c r="AY135" s="265" t="s">
        <v>240</v>
      </c>
    </row>
    <row r="136" s="13" customFormat="1">
      <c r="A136" s="13"/>
      <c r="B136" s="255"/>
      <c r="C136" s="256"/>
      <c r="D136" s="240" t="s">
        <v>272</v>
      </c>
      <c r="E136" s="257" t="s">
        <v>19</v>
      </c>
      <c r="F136" s="258" t="s">
        <v>335</v>
      </c>
      <c r="G136" s="256"/>
      <c r="H136" s="259">
        <v>7</v>
      </c>
      <c r="I136" s="260"/>
      <c r="J136" s="256"/>
      <c r="K136" s="256"/>
      <c r="L136" s="261"/>
      <c r="M136" s="262"/>
      <c r="N136" s="263"/>
      <c r="O136" s="263"/>
      <c r="P136" s="263"/>
      <c r="Q136" s="263"/>
      <c r="R136" s="263"/>
      <c r="S136" s="263"/>
      <c r="T136" s="264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65" t="s">
        <v>272</v>
      </c>
      <c r="AU136" s="265" t="s">
        <v>83</v>
      </c>
      <c r="AV136" s="13" t="s">
        <v>83</v>
      </c>
      <c r="AW136" s="13" t="s">
        <v>35</v>
      </c>
      <c r="AX136" s="13" t="s">
        <v>74</v>
      </c>
      <c r="AY136" s="265" t="s">
        <v>240</v>
      </c>
    </row>
    <row r="137" s="14" customFormat="1">
      <c r="A137" s="14"/>
      <c r="B137" s="266"/>
      <c r="C137" s="267"/>
      <c r="D137" s="240" t="s">
        <v>272</v>
      </c>
      <c r="E137" s="268" t="s">
        <v>19</v>
      </c>
      <c r="F137" s="269" t="s">
        <v>336</v>
      </c>
      <c r="G137" s="267"/>
      <c r="H137" s="270">
        <v>13</v>
      </c>
      <c r="I137" s="271"/>
      <c r="J137" s="267"/>
      <c r="K137" s="267"/>
      <c r="L137" s="272"/>
      <c r="M137" s="273"/>
      <c r="N137" s="274"/>
      <c r="O137" s="274"/>
      <c r="P137" s="274"/>
      <c r="Q137" s="274"/>
      <c r="R137" s="274"/>
      <c r="S137" s="274"/>
      <c r="T137" s="275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T137" s="276" t="s">
        <v>272</v>
      </c>
      <c r="AU137" s="276" t="s">
        <v>83</v>
      </c>
      <c r="AV137" s="14" t="s">
        <v>248</v>
      </c>
      <c r="AW137" s="14" t="s">
        <v>35</v>
      </c>
      <c r="AX137" s="14" t="s">
        <v>81</v>
      </c>
      <c r="AY137" s="276" t="s">
        <v>240</v>
      </c>
    </row>
    <row r="138" s="2" customFormat="1" ht="21.75" customHeight="1">
      <c r="A138" s="38"/>
      <c r="B138" s="39"/>
      <c r="C138" s="227" t="s">
        <v>337</v>
      </c>
      <c r="D138" s="227" t="s">
        <v>243</v>
      </c>
      <c r="E138" s="228" t="s">
        <v>338</v>
      </c>
      <c r="F138" s="229" t="s">
        <v>339</v>
      </c>
      <c r="G138" s="230" t="s">
        <v>276</v>
      </c>
      <c r="H138" s="231">
        <v>2</v>
      </c>
      <c r="I138" s="232"/>
      <c r="J138" s="233">
        <f>ROUND(I138*H138,2)</f>
        <v>0</v>
      </c>
      <c r="K138" s="229" t="s">
        <v>247</v>
      </c>
      <c r="L138" s="44"/>
      <c r="M138" s="234" t="s">
        <v>19</v>
      </c>
      <c r="N138" s="235" t="s">
        <v>45</v>
      </c>
      <c r="O138" s="84"/>
      <c r="P138" s="236">
        <f>O138*H138</f>
        <v>0</v>
      </c>
      <c r="Q138" s="236">
        <v>0</v>
      </c>
      <c r="R138" s="236">
        <f>Q138*H138</f>
        <v>0</v>
      </c>
      <c r="S138" s="236">
        <v>0</v>
      </c>
      <c r="T138" s="23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38" t="s">
        <v>257</v>
      </c>
      <c r="AT138" s="238" t="s">
        <v>243</v>
      </c>
      <c r="AU138" s="238" t="s">
        <v>83</v>
      </c>
      <c r="AY138" s="17" t="s">
        <v>240</v>
      </c>
      <c r="BE138" s="239">
        <f>IF(N138="základní",J138,0)</f>
        <v>0</v>
      </c>
      <c r="BF138" s="239">
        <f>IF(N138="snížená",J138,0)</f>
        <v>0</v>
      </c>
      <c r="BG138" s="239">
        <f>IF(N138="zákl. přenesená",J138,0)</f>
        <v>0</v>
      </c>
      <c r="BH138" s="239">
        <f>IF(N138="sníž. přenesená",J138,0)</f>
        <v>0</v>
      </c>
      <c r="BI138" s="239">
        <f>IF(N138="nulová",J138,0)</f>
        <v>0</v>
      </c>
      <c r="BJ138" s="17" t="s">
        <v>81</v>
      </c>
      <c r="BK138" s="239">
        <f>ROUND(I138*H138,2)</f>
        <v>0</v>
      </c>
      <c r="BL138" s="17" t="s">
        <v>257</v>
      </c>
      <c r="BM138" s="238" t="s">
        <v>340</v>
      </c>
    </row>
    <row r="139" s="2" customFormat="1">
      <c r="A139" s="38"/>
      <c r="B139" s="39"/>
      <c r="C139" s="40"/>
      <c r="D139" s="240" t="s">
        <v>250</v>
      </c>
      <c r="E139" s="40"/>
      <c r="F139" s="241" t="s">
        <v>341</v>
      </c>
      <c r="G139" s="40"/>
      <c r="H139" s="40"/>
      <c r="I139" s="147"/>
      <c r="J139" s="40"/>
      <c r="K139" s="40"/>
      <c r="L139" s="44"/>
      <c r="M139" s="242"/>
      <c r="N139" s="243"/>
      <c r="O139" s="84"/>
      <c r="P139" s="84"/>
      <c r="Q139" s="84"/>
      <c r="R139" s="84"/>
      <c r="S139" s="84"/>
      <c r="T139" s="85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250</v>
      </c>
      <c r="AU139" s="17" t="s">
        <v>83</v>
      </c>
    </row>
    <row r="140" s="2" customFormat="1">
      <c r="A140" s="38"/>
      <c r="B140" s="39"/>
      <c r="C140" s="40"/>
      <c r="D140" s="240" t="s">
        <v>252</v>
      </c>
      <c r="E140" s="40"/>
      <c r="F140" s="244" t="s">
        <v>320</v>
      </c>
      <c r="G140" s="40"/>
      <c r="H140" s="40"/>
      <c r="I140" s="147"/>
      <c r="J140" s="40"/>
      <c r="K140" s="40"/>
      <c r="L140" s="44"/>
      <c r="M140" s="242"/>
      <c r="N140" s="243"/>
      <c r="O140" s="84"/>
      <c r="P140" s="84"/>
      <c r="Q140" s="84"/>
      <c r="R140" s="84"/>
      <c r="S140" s="84"/>
      <c r="T140" s="85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T140" s="17" t="s">
        <v>252</v>
      </c>
      <c r="AU140" s="17" t="s">
        <v>83</v>
      </c>
    </row>
    <row r="141" s="2" customFormat="1" ht="21.75" customHeight="1">
      <c r="A141" s="38"/>
      <c r="B141" s="39"/>
      <c r="C141" s="245" t="s">
        <v>342</v>
      </c>
      <c r="D141" s="245" t="s">
        <v>266</v>
      </c>
      <c r="E141" s="246" t="s">
        <v>343</v>
      </c>
      <c r="F141" s="247" t="s">
        <v>344</v>
      </c>
      <c r="G141" s="248" t="s">
        <v>276</v>
      </c>
      <c r="H141" s="249">
        <v>2</v>
      </c>
      <c r="I141" s="250"/>
      <c r="J141" s="251">
        <f>ROUND(I141*H141,2)</f>
        <v>0</v>
      </c>
      <c r="K141" s="247" t="s">
        <v>247</v>
      </c>
      <c r="L141" s="252"/>
      <c r="M141" s="253" t="s">
        <v>19</v>
      </c>
      <c r="N141" s="254" t="s">
        <v>45</v>
      </c>
      <c r="O141" s="84"/>
      <c r="P141" s="236">
        <f>O141*H141</f>
        <v>0</v>
      </c>
      <c r="Q141" s="236">
        <v>0</v>
      </c>
      <c r="R141" s="236">
        <f>Q141*H141</f>
        <v>0</v>
      </c>
      <c r="S141" s="236">
        <v>0</v>
      </c>
      <c r="T141" s="237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38" t="s">
        <v>270</v>
      </c>
      <c r="AT141" s="238" t="s">
        <v>266</v>
      </c>
      <c r="AU141" s="238" t="s">
        <v>83</v>
      </c>
      <c r="AY141" s="17" t="s">
        <v>240</v>
      </c>
      <c r="BE141" s="239">
        <f>IF(N141="základní",J141,0)</f>
        <v>0</v>
      </c>
      <c r="BF141" s="239">
        <f>IF(N141="snížená",J141,0)</f>
        <v>0</v>
      </c>
      <c r="BG141" s="239">
        <f>IF(N141="zákl. přenesená",J141,0)</f>
        <v>0</v>
      </c>
      <c r="BH141" s="239">
        <f>IF(N141="sníž. přenesená",J141,0)</f>
        <v>0</v>
      </c>
      <c r="BI141" s="239">
        <f>IF(N141="nulová",J141,0)</f>
        <v>0</v>
      </c>
      <c r="BJ141" s="17" t="s">
        <v>81</v>
      </c>
      <c r="BK141" s="239">
        <f>ROUND(I141*H141,2)</f>
        <v>0</v>
      </c>
      <c r="BL141" s="17" t="s">
        <v>270</v>
      </c>
      <c r="BM141" s="238" t="s">
        <v>345</v>
      </c>
    </row>
    <row r="142" s="2" customFormat="1">
      <c r="A142" s="38"/>
      <c r="B142" s="39"/>
      <c r="C142" s="40"/>
      <c r="D142" s="240" t="s">
        <v>250</v>
      </c>
      <c r="E142" s="40"/>
      <c r="F142" s="241" t="s">
        <v>344</v>
      </c>
      <c r="G142" s="40"/>
      <c r="H142" s="40"/>
      <c r="I142" s="147"/>
      <c r="J142" s="40"/>
      <c r="K142" s="40"/>
      <c r="L142" s="44"/>
      <c r="M142" s="242"/>
      <c r="N142" s="243"/>
      <c r="O142" s="84"/>
      <c r="P142" s="84"/>
      <c r="Q142" s="84"/>
      <c r="R142" s="84"/>
      <c r="S142" s="84"/>
      <c r="T142" s="85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T142" s="17" t="s">
        <v>250</v>
      </c>
      <c r="AU142" s="17" t="s">
        <v>83</v>
      </c>
    </row>
    <row r="143" s="2" customFormat="1" ht="21.75" customHeight="1">
      <c r="A143" s="38"/>
      <c r="B143" s="39"/>
      <c r="C143" s="227" t="s">
        <v>346</v>
      </c>
      <c r="D143" s="227" t="s">
        <v>243</v>
      </c>
      <c r="E143" s="228" t="s">
        <v>347</v>
      </c>
      <c r="F143" s="229" t="s">
        <v>348</v>
      </c>
      <c r="G143" s="230" t="s">
        <v>332</v>
      </c>
      <c r="H143" s="231">
        <v>24</v>
      </c>
      <c r="I143" s="232"/>
      <c r="J143" s="233">
        <f>ROUND(I143*H143,2)</f>
        <v>0</v>
      </c>
      <c r="K143" s="229" t="s">
        <v>247</v>
      </c>
      <c r="L143" s="44"/>
      <c r="M143" s="234" t="s">
        <v>19</v>
      </c>
      <c r="N143" s="235" t="s">
        <v>45</v>
      </c>
      <c r="O143" s="84"/>
      <c r="P143" s="236">
        <f>O143*H143</f>
        <v>0</v>
      </c>
      <c r="Q143" s="236">
        <v>0</v>
      </c>
      <c r="R143" s="236">
        <f>Q143*H143</f>
        <v>0</v>
      </c>
      <c r="S143" s="236">
        <v>0</v>
      </c>
      <c r="T143" s="237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38" t="s">
        <v>257</v>
      </c>
      <c r="AT143" s="238" t="s">
        <v>243</v>
      </c>
      <c r="AU143" s="238" t="s">
        <v>83</v>
      </c>
      <c r="AY143" s="17" t="s">
        <v>240</v>
      </c>
      <c r="BE143" s="239">
        <f>IF(N143="základní",J143,0)</f>
        <v>0</v>
      </c>
      <c r="BF143" s="239">
        <f>IF(N143="snížená",J143,0)</f>
        <v>0</v>
      </c>
      <c r="BG143" s="239">
        <f>IF(N143="zákl. přenesená",J143,0)</f>
        <v>0</v>
      </c>
      <c r="BH143" s="239">
        <f>IF(N143="sníž. přenesená",J143,0)</f>
        <v>0</v>
      </c>
      <c r="BI143" s="239">
        <f>IF(N143="nulová",J143,0)</f>
        <v>0</v>
      </c>
      <c r="BJ143" s="17" t="s">
        <v>81</v>
      </c>
      <c r="BK143" s="239">
        <f>ROUND(I143*H143,2)</f>
        <v>0</v>
      </c>
      <c r="BL143" s="17" t="s">
        <v>257</v>
      </c>
      <c r="BM143" s="238" t="s">
        <v>349</v>
      </c>
    </row>
    <row r="144" s="2" customFormat="1">
      <c r="A144" s="38"/>
      <c r="B144" s="39"/>
      <c r="C144" s="40"/>
      <c r="D144" s="240" t="s">
        <v>250</v>
      </c>
      <c r="E144" s="40"/>
      <c r="F144" s="241" t="s">
        <v>350</v>
      </c>
      <c r="G144" s="40"/>
      <c r="H144" s="40"/>
      <c r="I144" s="147"/>
      <c r="J144" s="40"/>
      <c r="K144" s="40"/>
      <c r="L144" s="44"/>
      <c r="M144" s="242"/>
      <c r="N144" s="243"/>
      <c r="O144" s="84"/>
      <c r="P144" s="84"/>
      <c r="Q144" s="84"/>
      <c r="R144" s="84"/>
      <c r="S144" s="84"/>
      <c r="T144" s="85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T144" s="17" t="s">
        <v>250</v>
      </c>
      <c r="AU144" s="17" t="s">
        <v>83</v>
      </c>
    </row>
    <row r="145" s="2" customFormat="1">
      <c r="A145" s="38"/>
      <c r="B145" s="39"/>
      <c r="C145" s="40"/>
      <c r="D145" s="240" t="s">
        <v>252</v>
      </c>
      <c r="E145" s="40"/>
      <c r="F145" s="244" t="s">
        <v>351</v>
      </c>
      <c r="G145" s="40"/>
      <c r="H145" s="40"/>
      <c r="I145" s="147"/>
      <c r="J145" s="40"/>
      <c r="K145" s="40"/>
      <c r="L145" s="44"/>
      <c r="M145" s="242"/>
      <c r="N145" s="243"/>
      <c r="O145" s="84"/>
      <c r="P145" s="84"/>
      <c r="Q145" s="84"/>
      <c r="R145" s="84"/>
      <c r="S145" s="84"/>
      <c r="T145" s="85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7" t="s">
        <v>252</v>
      </c>
      <c r="AU145" s="17" t="s">
        <v>83</v>
      </c>
    </row>
    <row r="146" s="13" customFormat="1">
      <c r="A146" s="13"/>
      <c r="B146" s="255"/>
      <c r="C146" s="256"/>
      <c r="D146" s="240" t="s">
        <v>272</v>
      </c>
      <c r="E146" s="257" t="s">
        <v>19</v>
      </c>
      <c r="F146" s="258" t="s">
        <v>352</v>
      </c>
      <c r="G146" s="256"/>
      <c r="H146" s="259">
        <v>24</v>
      </c>
      <c r="I146" s="260"/>
      <c r="J146" s="256"/>
      <c r="K146" s="256"/>
      <c r="L146" s="261"/>
      <c r="M146" s="262"/>
      <c r="N146" s="263"/>
      <c r="O146" s="263"/>
      <c r="P146" s="263"/>
      <c r="Q146" s="263"/>
      <c r="R146" s="263"/>
      <c r="S146" s="263"/>
      <c r="T146" s="264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65" t="s">
        <v>272</v>
      </c>
      <c r="AU146" s="265" t="s">
        <v>83</v>
      </c>
      <c r="AV146" s="13" t="s">
        <v>83</v>
      </c>
      <c r="AW146" s="13" t="s">
        <v>35</v>
      </c>
      <c r="AX146" s="13" t="s">
        <v>81</v>
      </c>
      <c r="AY146" s="265" t="s">
        <v>240</v>
      </c>
    </row>
    <row r="147" s="2" customFormat="1" ht="21.75" customHeight="1">
      <c r="A147" s="38"/>
      <c r="B147" s="39"/>
      <c r="C147" s="227" t="s">
        <v>353</v>
      </c>
      <c r="D147" s="227" t="s">
        <v>243</v>
      </c>
      <c r="E147" s="228" t="s">
        <v>354</v>
      </c>
      <c r="F147" s="229" t="s">
        <v>355</v>
      </c>
      <c r="G147" s="230" t="s">
        <v>332</v>
      </c>
      <c r="H147" s="231">
        <v>24</v>
      </c>
      <c r="I147" s="232"/>
      <c r="J147" s="233">
        <f>ROUND(I147*H147,2)</f>
        <v>0</v>
      </c>
      <c r="K147" s="229" t="s">
        <v>247</v>
      </c>
      <c r="L147" s="44"/>
      <c r="M147" s="234" t="s">
        <v>19</v>
      </c>
      <c r="N147" s="235" t="s">
        <v>45</v>
      </c>
      <c r="O147" s="84"/>
      <c r="P147" s="236">
        <f>O147*H147</f>
        <v>0</v>
      </c>
      <c r="Q147" s="236">
        <v>0</v>
      </c>
      <c r="R147" s="236">
        <f>Q147*H147</f>
        <v>0</v>
      </c>
      <c r="S147" s="236">
        <v>0</v>
      </c>
      <c r="T147" s="237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38" t="s">
        <v>248</v>
      </c>
      <c r="AT147" s="238" t="s">
        <v>243</v>
      </c>
      <c r="AU147" s="238" t="s">
        <v>83</v>
      </c>
      <c r="AY147" s="17" t="s">
        <v>240</v>
      </c>
      <c r="BE147" s="239">
        <f>IF(N147="základní",J147,0)</f>
        <v>0</v>
      </c>
      <c r="BF147" s="239">
        <f>IF(N147="snížená",J147,0)</f>
        <v>0</v>
      </c>
      <c r="BG147" s="239">
        <f>IF(N147="zákl. přenesená",J147,0)</f>
        <v>0</v>
      </c>
      <c r="BH147" s="239">
        <f>IF(N147="sníž. přenesená",J147,0)</f>
        <v>0</v>
      </c>
      <c r="BI147" s="239">
        <f>IF(N147="nulová",J147,0)</f>
        <v>0</v>
      </c>
      <c r="BJ147" s="17" t="s">
        <v>81</v>
      </c>
      <c r="BK147" s="239">
        <f>ROUND(I147*H147,2)</f>
        <v>0</v>
      </c>
      <c r="BL147" s="17" t="s">
        <v>248</v>
      </c>
      <c r="BM147" s="238" t="s">
        <v>356</v>
      </c>
    </row>
    <row r="148" s="2" customFormat="1">
      <c r="A148" s="38"/>
      <c r="B148" s="39"/>
      <c r="C148" s="40"/>
      <c r="D148" s="240" t="s">
        <v>250</v>
      </c>
      <c r="E148" s="40"/>
      <c r="F148" s="241" t="s">
        <v>357</v>
      </c>
      <c r="G148" s="40"/>
      <c r="H148" s="40"/>
      <c r="I148" s="147"/>
      <c r="J148" s="40"/>
      <c r="K148" s="40"/>
      <c r="L148" s="44"/>
      <c r="M148" s="242"/>
      <c r="N148" s="243"/>
      <c r="O148" s="84"/>
      <c r="P148" s="84"/>
      <c r="Q148" s="84"/>
      <c r="R148" s="84"/>
      <c r="S148" s="84"/>
      <c r="T148" s="85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250</v>
      </c>
      <c r="AU148" s="17" t="s">
        <v>83</v>
      </c>
    </row>
    <row r="149" s="2" customFormat="1">
      <c r="A149" s="38"/>
      <c r="B149" s="39"/>
      <c r="C149" s="40"/>
      <c r="D149" s="240" t="s">
        <v>252</v>
      </c>
      <c r="E149" s="40"/>
      <c r="F149" s="244" t="s">
        <v>358</v>
      </c>
      <c r="G149" s="40"/>
      <c r="H149" s="40"/>
      <c r="I149" s="147"/>
      <c r="J149" s="40"/>
      <c r="K149" s="40"/>
      <c r="L149" s="44"/>
      <c r="M149" s="242"/>
      <c r="N149" s="243"/>
      <c r="O149" s="84"/>
      <c r="P149" s="84"/>
      <c r="Q149" s="84"/>
      <c r="R149" s="84"/>
      <c r="S149" s="84"/>
      <c r="T149" s="85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7" t="s">
        <v>252</v>
      </c>
      <c r="AU149" s="17" t="s">
        <v>83</v>
      </c>
    </row>
    <row r="150" s="2" customFormat="1" ht="21.75" customHeight="1">
      <c r="A150" s="38"/>
      <c r="B150" s="39"/>
      <c r="C150" s="245" t="s">
        <v>7</v>
      </c>
      <c r="D150" s="245" t="s">
        <v>266</v>
      </c>
      <c r="E150" s="246" t="s">
        <v>359</v>
      </c>
      <c r="F150" s="247" t="s">
        <v>360</v>
      </c>
      <c r="G150" s="248" t="s">
        <v>269</v>
      </c>
      <c r="H150" s="249">
        <v>7.9199999999999999</v>
      </c>
      <c r="I150" s="250"/>
      <c r="J150" s="251">
        <f>ROUND(I150*H150,2)</f>
        <v>0</v>
      </c>
      <c r="K150" s="247" t="s">
        <v>247</v>
      </c>
      <c r="L150" s="252"/>
      <c r="M150" s="253" t="s">
        <v>19</v>
      </c>
      <c r="N150" s="254" t="s">
        <v>45</v>
      </c>
      <c r="O150" s="84"/>
      <c r="P150" s="236">
        <f>O150*H150</f>
        <v>0</v>
      </c>
      <c r="Q150" s="236">
        <v>1</v>
      </c>
      <c r="R150" s="236">
        <f>Q150*H150</f>
        <v>7.9199999999999999</v>
      </c>
      <c r="S150" s="236">
        <v>0</v>
      </c>
      <c r="T150" s="237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38" t="s">
        <v>270</v>
      </c>
      <c r="AT150" s="238" t="s">
        <v>266</v>
      </c>
      <c r="AU150" s="238" t="s">
        <v>83</v>
      </c>
      <c r="AY150" s="17" t="s">
        <v>240</v>
      </c>
      <c r="BE150" s="239">
        <f>IF(N150="základní",J150,0)</f>
        <v>0</v>
      </c>
      <c r="BF150" s="239">
        <f>IF(N150="snížená",J150,0)</f>
        <v>0</v>
      </c>
      <c r="BG150" s="239">
        <f>IF(N150="zákl. přenesená",J150,0)</f>
        <v>0</v>
      </c>
      <c r="BH150" s="239">
        <f>IF(N150="sníž. přenesená",J150,0)</f>
        <v>0</v>
      </c>
      <c r="BI150" s="239">
        <f>IF(N150="nulová",J150,0)</f>
        <v>0</v>
      </c>
      <c r="BJ150" s="17" t="s">
        <v>81</v>
      </c>
      <c r="BK150" s="239">
        <f>ROUND(I150*H150,2)</f>
        <v>0</v>
      </c>
      <c r="BL150" s="17" t="s">
        <v>270</v>
      </c>
      <c r="BM150" s="238" t="s">
        <v>361</v>
      </c>
    </row>
    <row r="151" s="2" customFormat="1">
      <c r="A151" s="38"/>
      <c r="B151" s="39"/>
      <c r="C151" s="40"/>
      <c r="D151" s="240" t="s">
        <v>250</v>
      </c>
      <c r="E151" s="40"/>
      <c r="F151" s="241" t="s">
        <v>360</v>
      </c>
      <c r="G151" s="40"/>
      <c r="H151" s="40"/>
      <c r="I151" s="147"/>
      <c r="J151" s="40"/>
      <c r="K151" s="40"/>
      <c r="L151" s="44"/>
      <c r="M151" s="242"/>
      <c r="N151" s="243"/>
      <c r="O151" s="84"/>
      <c r="P151" s="84"/>
      <c r="Q151" s="84"/>
      <c r="R151" s="84"/>
      <c r="S151" s="84"/>
      <c r="T151" s="85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7" t="s">
        <v>250</v>
      </c>
      <c r="AU151" s="17" t="s">
        <v>83</v>
      </c>
    </row>
    <row r="152" s="13" customFormat="1">
      <c r="A152" s="13"/>
      <c r="B152" s="255"/>
      <c r="C152" s="256"/>
      <c r="D152" s="240" t="s">
        <v>272</v>
      </c>
      <c r="E152" s="257" t="s">
        <v>19</v>
      </c>
      <c r="F152" s="258" t="s">
        <v>362</v>
      </c>
      <c r="G152" s="256"/>
      <c r="H152" s="259">
        <v>7.9199999999999999</v>
      </c>
      <c r="I152" s="260"/>
      <c r="J152" s="256"/>
      <c r="K152" s="256"/>
      <c r="L152" s="261"/>
      <c r="M152" s="262"/>
      <c r="N152" s="263"/>
      <c r="O152" s="263"/>
      <c r="P152" s="263"/>
      <c r="Q152" s="263"/>
      <c r="R152" s="263"/>
      <c r="S152" s="263"/>
      <c r="T152" s="264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65" t="s">
        <v>272</v>
      </c>
      <c r="AU152" s="265" t="s">
        <v>83</v>
      </c>
      <c r="AV152" s="13" t="s">
        <v>83</v>
      </c>
      <c r="AW152" s="13" t="s">
        <v>35</v>
      </c>
      <c r="AX152" s="13" t="s">
        <v>81</v>
      </c>
      <c r="AY152" s="265" t="s">
        <v>240</v>
      </c>
    </row>
    <row r="153" s="2" customFormat="1" ht="21.75" customHeight="1">
      <c r="A153" s="38"/>
      <c r="B153" s="39"/>
      <c r="C153" s="245" t="s">
        <v>363</v>
      </c>
      <c r="D153" s="245" t="s">
        <v>266</v>
      </c>
      <c r="E153" s="246" t="s">
        <v>364</v>
      </c>
      <c r="F153" s="247" t="s">
        <v>365</v>
      </c>
      <c r="G153" s="248" t="s">
        <v>332</v>
      </c>
      <c r="H153" s="249">
        <v>24</v>
      </c>
      <c r="I153" s="250"/>
      <c r="J153" s="251">
        <f>ROUND(I153*H153,2)</f>
        <v>0</v>
      </c>
      <c r="K153" s="247" t="s">
        <v>247</v>
      </c>
      <c r="L153" s="252"/>
      <c r="M153" s="253" t="s">
        <v>19</v>
      </c>
      <c r="N153" s="254" t="s">
        <v>45</v>
      </c>
      <c r="O153" s="84"/>
      <c r="P153" s="236">
        <f>O153*H153</f>
        <v>0</v>
      </c>
      <c r="Q153" s="236">
        <v>0.00031</v>
      </c>
      <c r="R153" s="236">
        <f>Q153*H153</f>
        <v>0.0074400000000000004</v>
      </c>
      <c r="S153" s="236">
        <v>0</v>
      </c>
      <c r="T153" s="237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38" t="s">
        <v>270</v>
      </c>
      <c r="AT153" s="238" t="s">
        <v>266</v>
      </c>
      <c r="AU153" s="238" t="s">
        <v>83</v>
      </c>
      <c r="AY153" s="17" t="s">
        <v>240</v>
      </c>
      <c r="BE153" s="239">
        <f>IF(N153="základní",J153,0)</f>
        <v>0</v>
      </c>
      <c r="BF153" s="239">
        <f>IF(N153="snížená",J153,0)</f>
        <v>0</v>
      </c>
      <c r="BG153" s="239">
        <f>IF(N153="zákl. přenesená",J153,0)</f>
        <v>0</v>
      </c>
      <c r="BH153" s="239">
        <f>IF(N153="sníž. přenesená",J153,0)</f>
        <v>0</v>
      </c>
      <c r="BI153" s="239">
        <f>IF(N153="nulová",J153,0)</f>
        <v>0</v>
      </c>
      <c r="BJ153" s="17" t="s">
        <v>81</v>
      </c>
      <c r="BK153" s="239">
        <f>ROUND(I153*H153,2)</f>
        <v>0</v>
      </c>
      <c r="BL153" s="17" t="s">
        <v>270</v>
      </c>
      <c r="BM153" s="238" t="s">
        <v>366</v>
      </c>
    </row>
    <row r="154" s="2" customFormat="1">
      <c r="A154" s="38"/>
      <c r="B154" s="39"/>
      <c r="C154" s="40"/>
      <c r="D154" s="240" t="s">
        <v>250</v>
      </c>
      <c r="E154" s="40"/>
      <c r="F154" s="241" t="s">
        <v>365</v>
      </c>
      <c r="G154" s="40"/>
      <c r="H154" s="40"/>
      <c r="I154" s="147"/>
      <c r="J154" s="40"/>
      <c r="K154" s="40"/>
      <c r="L154" s="44"/>
      <c r="M154" s="242"/>
      <c r="N154" s="243"/>
      <c r="O154" s="84"/>
      <c r="P154" s="84"/>
      <c r="Q154" s="84"/>
      <c r="R154" s="84"/>
      <c r="S154" s="84"/>
      <c r="T154" s="85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250</v>
      </c>
      <c r="AU154" s="17" t="s">
        <v>83</v>
      </c>
    </row>
    <row r="155" s="13" customFormat="1">
      <c r="A155" s="13"/>
      <c r="B155" s="255"/>
      <c r="C155" s="256"/>
      <c r="D155" s="240" t="s">
        <v>272</v>
      </c>
      <c r="E155" s="257" t="s">
        <v>19</v>
      </c>
      <c r="F155" s="258" t="s">
        <v>367</v>
      </c>
      <c r="G155" s="256"/>
      <c r="H155" s="259">
        <v>24</v>
      </c>
      <c r="I155" s="260"/>
      <c r="J155" s="256"/>
      <c r="K155" s="256"/>
      <c r="L155" s="261"/>
      <c r="M155" s="262"/>
      <c r="N155" s="263"/>
      <c r="O155" s="263"/>
      <c r="P155" s="263"/>
      <c r="Q155" s="263"/>
      <c r="R155" s="263"/>
      <c r="S155" s="263"/>
      <c r="T155" s="264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65" t="s">
        <v>272</v>
      </c>
      <c r="AU155" s="265" t="s">
        <v>83</v>
      </c>
      <c r="AV155" s="13" t="s">
        <v>83</v>
      </c>
      <c r="AW155" s="13" t="s">
        <v>35</v>
      </c>
      <c r="AX155" s="13" t="s">
        <v>81</v>
      </c>
      <c r="AY155" s="265" t="s">
        <v>240</v>
      </c>
    </row>
    <row r="156" s="2" customFormat="1" ht="21.75" customHeight="1">
      <c r="A156" s="38"/>
      <c r="B156" s="39"/>
      <c r="C156" s="245" t="s">
        <v>368</v>
      </c>
      <c r="D156" s="245" t="s">
        <v>266</v>
      </c>
      <c r="E156" s="246" t="s">
        <v>369</v>
      </c>
      <c r="F156" s="247" t="s">
        <v>370</v>
      </c>
      <c r="G156" s="248" t="s">
        <v>246</v>
      </c>
      <c r="H156" s="249">
        <v>10</v>
      </c>
      <c r="I156" s="250"/>
      <c r="J156" s="251">
        <f>ROUND(I156*H156,2)</f>
        <v>0</v>
      </c>
      <c r="K156" s="247" t="s">
        <v>247</v>
      </c>
      <c r="L156" s="252"/>
      <c r="M156" s="253" t="s">
        <v>19</v>
      </c>
      <c r="N156" s="254" t="s">
        <v>45</v>
      </c>
      <c r="O156" s="84"/>
      <c r="P156" s="236">
        <f>O156*H156</f>
        <v>0</v>
      </c>
      <c r="Q156" s="236">
        <v>0</v>
      </c>
      <c r="R156" s="236">
        <f>Q156*H156</f>
        <v>0</v>
      </c>
      <c r="S156" s="236">
        <v>0</v>
      </c>
      <c r="T156" s="237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38" t="s">
        <v>270</v>
      </c>
      <c r="AT156" s="238" t="s">
        <v>266</v>
      </c>
      <c r="AU156" s="238" t="s">
        <v>83</v>
      </c>
      <c r="AY156" s="17" t="s">
        <v>240</v>
      </c>
      <c r="BE156" s="239">
        <f>IF(N156="základní",J156,0)</f>
        <v>0</v>
      </c>
      <c r="BF156" s="239">
        <f>IF(N156="snížená",J156,0)</f>
        <v>0</v>
      </c>
      <c r="BG156" s="239">
        <f>IF(N156="zákl. přenesená",J156,0)</f>
        <v>0</v>
      </c>
      <c r="BH156" s="239">
        <f>IF(N156="sníž. přenesená",J156,0)</f>
        <v>0</v>
      </c>
      <c r="BI156" s="239">
        <f>IF(N156="nulová",J156,0)</f>
        <v>0</v>
      </c>
      <c r="BJ156" s="17" t="s">
        <v>81</v>
      </c>
      <c r="BK156" s="239">
        <f>ROUND(I156*H156,2)</f>
        <v>0</v>
      </c>
      <c r="BL156" s="17" t="s">
        <v>270</v>
      </c>
      <c r="BM156" s="238" t="s">
        <v>371</v>
      </c>
    </row>
    <row r="157" s="2" customFormat="1">
      <c r="A157" s="38"/>
      <c r="B157" s="39"/>
      <c r="C157" s="40"/>
      <c r="D157" s="240" t="s">
        <v>250</v>
      </c>
      <c r="E157" s="40"/>
      <c r="F157" s="241" t="s">
        <v>370</v>
      </c>
      <c r="G157" s="40"/>
      <c r="H157" s="40"/>
      <c r="I157" s="147"/>
      <c r="J157" s="40"/>
      <c r="K157" s="40"/>
      <c r="L157" s="44"/>
      <c r="M157" s="242"/>
      <c r="N157" s="243"/>
      <c r="O157" s="84"/>
      <c r="P157" s="84"/>
      <c r="Q157" s="84"/>
      <c r="R157" s="84"/>
      <c r="S157" s="84"/>
      <c r="T157" s="85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7" t="s">
        <v>250</v>
      </c>
      <c r="AU157" s="17" t="s">
        <v>83</v>
      </c>
    </row>
    <row r="158" s="2" customFormat="1" ht="21.75" customHeight="1">
      <c r="A158" s="38"/>
      <c r="B158" s="39"/>
      <c r="C158" s="227" t="s">
        <v>372</v>
      </c>
      <c r="D158" s="227" t="s">
        <v>243</v>
      </c>
      <c r="E158" s="228" t="s">
        <v>373</v>
      </c>
      <c r="F158" s="229" t="s">
        <v>374</v>
      </c>
      <c r="G158" s="230" t="s">
        <v>246</v>
      </c>
      <c r="H158" s="231">
        <v>18</v>
      </c>
      <c r="I158" s="232"/>
      <c r="J158" s="233">
        <f>ROUND(I158*H158,2)</f>
        <v>0</v>
      </c>
      <c r="K158" s="229" t="s">
        <v>247</v>
      </c>
      <c r="L158" s="44"/>
      <c r="M158" s="234" t="s">
        <v>19</v>
      </c>
      <c r="N158" s="235" t="s">
        <v>45</v>
      </c>
      <c r="O158" s="84"/>
      <c r="P158" s="236">
        <f>O158*H158</f>
        <v>0</v>
      </c>
      <c r="Q158" s="236">
        <v>0</v>
      </c>
      <c r="R158" s="236">
        <f>Q158*H158</f>
        <v>0</v>
      </c>
      <c r="S158" s="236">
        <v>0</v>
      </c>
      <c r="T158" s="237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38" t="s">
        <v>257</v>
      </c>
      <c r="AT158" s="238" t="s">
        <v>243</v>
      </c>
      <c r="AU158" s="238" t="s">
        <v>83</v>
      </c>
      <c r="AY158" s="17" t="s">
        <v>240</v>
      </c>
      <c r="BE158" s="239">
        <f>IF(N158="základní",J158,0)</f>
        <v>0</v>
      </c>
      <c r="BF158" s="239">
        <f>IF(N158="snížená",J158,0)</f>
        <v>0</v>
      </c>
      <c r="BG158" s="239">
        <f>IF(N158="zákl. přenesená",J158,0)</f>
        <v>0</v>
      </c>
      <c r="BH158" s="239">
        <f>IF(N158="sníž. přenesená",J158,0)</f>
        <v>0</v>
      </c>
      <c r="BI158" s="239">
        <f>IF(N158="nulová",J158,0)</f>
        <v>0</v>
      </c>
      <c r="BJ158" s="17" t="s">
        <v>81</v>
      </c>
      <c r="BK158" s="239">
        <f>ROUND(I158*H158,2)</f>
        <v>0</v>
      </c>
      <c r="BL158" s="17" t="s">
        <v>257</v>
      </c>
      <c r="BM158" s="238" t="s">
        <v>375</v>
      </c>
    </row>
    <row r="159" s="2" customFormat="1">
      <c r="A159" s="38"/>
      <c r="B159" s="39"/>
      <c r="C159" s="40"/>
      <c r="D159" s="240" t="s">
        <v>250</v>
      </c>
      <c r="E159" s="40"/>
      <c r="F159" s="241" t="s">
        <v>376</v>
      </c>
      <c r="G159" s="40"/>
      <c r="H159" s="40"/>
      <c r="I159" s="147"/>
      <c r="J159" s="40"/>
      <c r="K159" s="40"/>
      <c r="L159" s="44"/>
      <c r="M159" s="242"/>
      <c r="N159" s="243"/>
      <c r="O159" s="84"/>
      <c r="P159" s="84"/>
      <c r="Q159" s="84"/>
      <c r="R159" s="84"/>
      <c r="S159" s="84"/>
      <c r="T159" s="85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7" t="s">
        <v>250</v>
      </c>
      <c r="AU159" s="17" t="s">
        <v>83</v>
      </c>
    </row>
    <row r="160" s="2" customFormat="1">
      <c r="A160" s="38"/>
      <c r="B160" s="39"/>
      <c r="C160" s="40"/>
      <c r="D160" s="240" t="s">
        <v>252</v>
      </c>
      <c r="E160" s="40"/>
      <c r="F160" s="244" t="s">
        <v>377</v>
      </c>
      <c r="G160" s="40"/>
      <c r="H160" s="40"/>
      <c r="I160" s="147"/>
      <c r="J160" s="40"/>
      <c r="K160" s="40"/>
      <c r="L160" s="44"/>
      <c r="M160" s="242"/>
      <c r="N160" s="243"/>
      <c r="O160" s="84"/>
      <c r="P160" s="84"/>
      <c r="Q160" s="84"/>
      <c r="R160" s="84"/>
      <c r="S160" s="84"/>
      <c r="T160" s="85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252</v>
      </c>
      <c r="AU160" s="17" t="s">
        <v>83</v>
      </c>
    </row>
    <row r="161" s="2" customFormat="1" ht="21.75" customHeight="1">
      <c r="A161" s="38"/>
      <c r="B161" s="39"/>
      <c r="C161" s="227" t="s">
        <v>378</v>
      </c>
      <c r="D161" s="227" t="s">
        <v>243</v>
      </c>
      <c r="E161" s="228" t="s">
        <v>379</v>
      </c>
      <c r="F161" s="229" t="s">
        <v>380</v>
      </c>
      <c r="G161" s="230" t="s">
        <v>256</v>
      </c>
      <c r="H161" s="231">
        <v>2</v>
      </c>
      <c r="I161" s="232"/>
      <c r="J161" s="233">
        <f>ROUND(I161*H161,2)</f>
        <v>0</v>
      </c>
      <c r="K161" s="229" t="s">
        <v>247</v>
      </c>
      <c r="L161" s="44"/>
      <c r="M161" s="234" t="s">
        <v>19</v>
      </c>
      <c r="N161" s="235" t="s">
        <v>45</v>
      </c>
      <c r="O161" s="84"/>
      <c r="P161" s="236">
        <f>O161*H161</f>
        <v>0</v>
      </c>
      <c r="Q161" s="236">
        <v>0</v>
      </c>
      <c r="R161" s="236">
        <f>Q161*H161</f>
        <v>0</v>
      </c>
      <c r="S161" s="236">
        <v>0</v>
      </c>
      <c r="T161" s="237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38" t="s">
        <v>248</v>
      </c>
      <c r="AT161" s="238" t="s">
        <v>243</v>
      </c>
      <c r="AU161" s="238" t="s">
        <v>83</v>
      </c>
      <c r="AY161" s="17" t="s">
        <v>240</v>
      </c>
      <c r="BE161" s="239">
        <f>IF(N161="základní",J161,0)</f>
        <v>0</v>
      </c>
      <c r="BF161" s="239">
        <f>IF(N161="snížená",J161,0)</f>
        <v>0</v>
      </c>
      <c r="BG161" s="239">
        <f>IF(N161="zákl. přenesená",J161,0)</f>
        <v>0</v>
      </c>
      <c r="BH161" s="239">
        <f>IF(N161="sníž. přenesená",J161,0)</f>
        <v>0</v>
      </c>
      <c r="BI161" s="239">
        <f>IF(N161="nulová",J161,0)</f>
        <v>0</v>
      </c>
      <c r="BJ161" s="17" t="s">
        <v>81</v>
      </c>
      <c r="BK161" s="239">
        <f>ROUND(I161*H161,2)</f>
        <v>0</v>
      </c>
      <c r="BL161" s="17" t="s">
        <v>248</v>
      </c>
      <c r="BM161" s="238" t="s">
        <v>381</v>
      </c>
    </row>
    <row r="162" s="2" customFormat="1">
      <c r="A162" s="38"/>
      <c r="B162" s="39"/>
      <c r="C162" s="40"/>
      <c r="D162" s="240" t="s">
        <v>250</v>
      </c>
      <c r="E162" s="40"/>
      <c r="F162" s="241" t="s">
        <v>382</v>
      </c>
      <c r="G162" s="40"/>
      <c r="H162" s="40"/>
      <c r="I162" s="147"/>
      <c r="J162" s="40"/>
      <c r="K162" s="40"/>
      <c r="L162" s="44"/>
      <c r="M162" s="242"/>
      <c r="N162" s="243"/>
      <c r="O162" s="84"/>
      <c r="P162" s="84"/>
      <c r="Q162" s="84"/>
      <c r="R162" s="84"/>
      <c r="S162" s="84"/>
      <c r="T162" s="85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T162" s="17" t="s">
        <v>250</v>
      </c>
      <c r="AU162" s="17" t="s">
        <v>83</v>
      </c>
    </row>
    <row r="163" s="2" customFormat="1">
      <c r="A163" s="38"/>
      <c r="B163" s="39"/>
      <c r="C163" s="40"/>
      <c r="D163" s="240" t="s">
        <v>252</v>
      </c>
      <c r="E163" s="40"/>
      <c r="F163" s="244" t="s">
        <v>383</v>
      </c>
      <c r="G163" s="40"/>
      <c r="H163" s="40"/>
      <c r="I163" s="147"/>
      <c r="J163" s="40"/>
      <c r="K163" s="40"/>
      <c r="L163" s="44"/>
      <c r="M163" s="242"/>
      <c r="N163" s="243"/>
      <c r="O163" s="84"/>
      <c r="P163" s="84"/>
      <c r="Q163" s="84"/>
      <c r="R163" s="84"/>
      <c r="S163" s="84"/>
      <c r="T163" s="85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252</v>
      </c>
      <c r="AU163" s="17" t="s">
        <v>83</v>
      </c>
    </row>
    <row r="164" s="13" customFormat="1">
      <c r="A164" s="13"/>
      <c r="B164" s="255"/>
      <c r="C164" s="256"/>
      <c r="D164" s="240" t="s">
        <v>272</v>
      </c>
      <c r="E164" s="257" t="s">
        <v>19</v>
      </c>
      <c r="F164" s="258" t="s">
        <v>384</v>
      </c>
      <c r="G164" s="256"/>
      <c r="H164" s="259">
        <v>2</v>
      </c>
      <c r="I164" s="260"/>
      <c r="J164" s="256"/>
      <c r="K164" s="256"/>
      <c r="L164" s="261"/>
      <c r="M164" s="262"/>
      <c r="N164" s="263"/>
      <c r="O164" s="263"/>
      <c r="P164" s="263"/>
      <c r="Q164" s="263"/>
      <c r="R164" s="263"/>
      <c r="S164" s="263"/>
      <c r="T164" s="264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65" t="s">
        <v>272</v>
      </c>
      <c r="AU164" s="265" t="s">
        <v>83</v>
      </c>
      <c r="AV164" s="13" t="s">
        <v>83</v>
      </c>
      <c r="AW164" s="13" t="s">
        <v>35</v>
      </c>
      <c r="AX164" s="13" t="s">
        <v>81</v>
      </c>
      <c r="AY164" s="265" t="s">
        <v>240</v>
      </c>
    </row>
    <row r="165" s="12" customFormat="1" ht="25.92" customHeight="1">
      <c r="A165" s="12"/>
      <c r="B165" s="211"/>
      <c r="C165" s="212"/>
      <c r="D165" s="213" t="s">
        <v>73</v>
      </c>
      <c r="E165" s="214" t="s">
        <v>385</v>
      </c>
      <c r="F165" s="214" t="s">
        <v>386</v>
      </c>
      <c r="G165" s="212"/>
      <c r="H165" s="212"/>
      <c r="I165" s="215"/>
      <c r="J165" s="216">
        <f>BK165</f>
        <v>0</v>
      </c>
      <c r="K165" s="212"/>
      <c r="L165" s="217"/>
      <c r="M165" s="218"/>
      <c r="N165" s="219"/>
      <c r="O165" s="219"/>
      <c r="P165" s="220">
        <f>SUM(P166:P220)</f>
        <v>0</v>
      </c>
      <c r="Q165" s="219"/>
      <c r="R165" s="220">
        <f>SUM(R166:R220)</f>
        <v>0</v>
      </c>
      <c r="S165" s="219"/>
      <c r="T165" s="221">
        <f>SUM(T166:T220)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222" t="s">
        <v>248</v>
      </c>
      <c r="AT165" s="223" t="s">
        <v>73</v>
      </c>
      <c r="AU165" s="223" t="s">
        <v>74</v>
      </c>
      <c r="AY165" s="222" t="s">
        <v>240</v>
      </c>
      <c r="BK165" s="224">
        <f>SUM(BK166:BK220)</f>
        <v>0</v>
      </c>
    </row>
    <row r="166" s="2" customFormat="1" ht="21.75" customHeight="1">
      <c r="A166" s="38"/>
      <c r="B166" s="39"/>
      <c r="C166" s="227" t="s">
        <v>387</v>
      </c>
      <c r="D166" s="227" t="s">
        <v>243</v>
      </c>
      <c r="E166" s="228" t="s">
        <v>388</v>
      </c>
      <c r="F166" s="229" t="s">
        <v>389</v>
      </c>
      <c r="G166" s="230" t="s">
        <v>269</v>
      </c>
      <c r="H166" s="231">
        <v>27.725000000000001</v>
      </c>
      <c r="I166" s="232"/>
      <c r="J166" s="233">
        <f>ROUND(I166*H166,2)</f>
        <v>0</v>
      </c>
      <c r="K166" s="229" t="s">
        <v>247</v>
      </c>
      <c r="L166" s="44"/>
      <c r="M166" s="234" t="s">
        <v>19</v>
      </c>
      <c r="N166" s="235" t="s">
        <v>45</v>
      </c>
      <c r="O166" s="84"/>
      <c r="P166" s="236">
        <f>O166*H166</f>
        <v>0</v>
      </c>
      <c r="Q166" s="236">
        <v>0</v>
      </c>
      <c r="R166" s="236">
        <f>Q166*H166</f>
        <v>0</v>
      </c>
      <c r="S166" s="236">
        <v>0</v>
      </c>
      <c r="T166" s="237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38" t="s">
        <v>257</v>
      </c>
      <c r="AT166" s="238" t="s">
        <v>243</v>
      </c>
      <c r="AU166" s="238" t="s">
        <v>81</v>
      </c>
      <c r="AY166" s="17" t="s">
        <v>240</v>
      </c>
      <c r="BE166" s="239">
        <f>IF(N166="základní",J166,0)</f>
        <v>0</v>
      </c>
      <c r="BF166" s="239">
        <f>IF(N166="snížená",J166,0)</f>
        <v>0</v>
      </c>
      <c r="BG166" s="239">
        <f>IF(N166="zákl. přenesená",J166,0)</f>
        <v>0</v>
      </c>
      <c r="BH166" s="239">
        <f>IF(N166="sníž. přenesená",J166,0)</f>
        <v>0</v>
      </c>
      <c r="BI166" s="239">
        <f>IF(N166="nulová",J166,0)</f>
        <v>0</v>
      </c>
      <c r="BJ166" s="17" t="s">
        <v>81</v>
      </c>
      <c r="BK166" s="239">
        <f>ROUND(I166*H166,2)</f>
        <v>0</v>
      </c>
      <c r="BL166" s="17" t="s">
        <v>257</v>
      </c>
      <c r="BM166" s="238" t="s">
        <v>390</v>
      </c>
    </row>
    <row r="167" s="2" customFormat="1">
      <c r="A167" s="38"/>
      <c r="B167" s="39"/>
      <c r="C167" s="40"/>
      <c r="D167" s="240" t="s">
        <v>250</v>
      </c>
      <c r="E167" s="40"/>
      <c r="F167" s="241" t="s">
        <v>391</v>
      </c>
      <c r="G167" s="40"/>
      <c r="H167" s="40"/>
      <c r="I167" s="147"/>
      <c r="J167" s="40"/>
      <c r="K167" s="40"/>
      <c r="L167" s="44"/>
      <c r="M167" s="242"/>
      <c r="N167" s="243"/>
      <c r="O167" s="84"/>
      <c r="P167" s="84"/>
      <c r="Q167" s="84"/>
      <c r="R167" s="84"/>
      <c r="S167" s="84"/>
      <c r="T167" s="85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T167" s="17" t="s">
        <v>250</v>
      </c>
      <c r="AU167" s="17" t="s">
        <v>81</v>
      </c>
    </row>
    <row r="168" s="2" customFormat="1">
      <c r="A168" s="38"/>
      <c r="B168" s="39"/>
      <c r="C168" s="40"/>
      <c r="D168" s="240" t="s">
        <v>252</v>
      </c>
      <c r="E168" s="40"/>
      <c r="F168" s="244" t="s">
        <v>392</v>
      </c>
      <c r="G168" s="40"/>
      <c r="H168" s="40"/>
      <c r="I168" s="147"/>
      <c r="J168" s="40"/>
      <c r="K168" s="40"/>
      <c r="L168" s="44"/>
      <c r="M168" s="242"/>
      <c r="N168" s="243"/>
      <c r="O168" s="84"/>
      <c r="P168" s="84"/>
      <c r="Q168" s="84"/>
      <c r="R168" s="84"/>
      <c r="S168" s="84"/>
      <c r="T168" s="85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T168" s="17" t="s">
        <v>252</v>
      </c>
      <c r="AU168" s="17" t="s">
        <v>81</v>
      </c>
    </row>
    <row r="169" s="13" customFormat="1">
      <c r="A169" s="13"/>
      <c r="B169" s="255"/>
      <c r="C169" s="256"/>
      <c r="D169" s="240" t="s">
        <v>272</v>
      </c>
      <c r="E169" s="257" t="s">
        <v>19</v>
      </c>
      <c r="F169" s="258" t="s">
        <v>393</v>
      </c>
      <c r="G169" s="256"/>
      <c r="H169" s="259">
        <v>23.925000000000001</v>
      </c>
      <c r="I169" s="260"/>
      <c r="J169" s="256"/>
      <c r="K169" s="256"/>
      <c r="L169" s="261"/>
      <c r="M169" s="262"/>
      <c r="N169" s="263"/>
      <c r="O169" s="263"/>
      <c r="P169" s="263"/>
      <c r="Q169" s="263"/>
      <c r="R169" s="263"/>
      <c r="S169" s="263"/>
      <c r="T169" s="264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65" t="s">
        <v>272</v>
      </c>
      <c r="AU169" s="265" t="s">
        <v>81</v>
      </c>
      <c r="AV169" s="13" t="s">
        <v>83</v>
      </c>
      <c r="AW169" s="13" t="s">
        <v>35</v>
      </c>
      <c r="AX169" s="13" t="s">
        <v>74</v>
      </c>
      <c r="AY169" s="265" t="s">
        <v>240</v>
      </c>
    </row>
    <row r="170" s="13" customFormat="1">
      <c r="A170" s="13"/>
      <c r="B170" s="255"/>
      <c r="C170" s="256"/>
      <c r="D170" s="240" t="s">
        <v>272</v>
      </c>
      <c r="E170" s="257" t="s">
        <v>19</v>
      </c>
      <c r="F170" s="258" t="s">
        <v>394</v>
      </c>
      <c r="G170" s="256"/>
      <c r="H170" s="259">
        <v>3.7999999999999998</v>
      </c>
      <c r="I170" s="260"/>
      <c r="J170" s="256"/>
      <c r="K170" s="256"/>
      <c r="L170" s="261"/>
      <c r="M170" s="262"/>
      <c r="N170" s="263"/>
      <c r="O170" s="263"/>
      <c r="P170" s="263"/>
      <c r="Q170" s="263"/>
      <c r="R170" s="263"/>
      <c r="S170" s="263"/>
      <c r="T170" s="264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65" t="s">
        <v>272</v>
      </c>
      <c r="AU170" s="265" t="s">
        <v>81</v>
      </c>
      <c r="AV170" s="13" t="s">
        <v>83</v>
      </c>
      <c r="AW170" s="13" t="s">
        <v>35</v>
      </c>
      <c r="AX170" s="13" t="s">
        <v>74</v>
      </c>
      <c r="AY170" s="265" t="s">
        <v>240</v>
      </c>
    </row>
    <row r="171" s="14" customFormat="1">
      <c r="A171" s="14"/>
      <c r="B171" s="266"/>
      <c r="C171" s="267"/>
      <c r="D171" s="240" t="s">
        <v>272</v>
      </c>
      <c r="E171" s="268" t="s">
        <v>19</v>
      </c>
      <c r="F171" s="269" t="s">
        <v>336</v>
      </c>
      <c r="G171" s="267"/>
      <c r="H171" s="270">
        <v>27.725000000000001</v>
      </c>
      <c r="I171" s="271"/>
      <c r="J171" s="267"/>
      <c r="K171" s="267"/>
      <c r="L171" s="272"/>
      <c r="M171" s="273"/>
      <c r="N171" s="274"/>
      <c r="O171" s="274"/>
      <c r="P171" s="274"/>
      <c r="Q171" s="274"/>
      <c r="R171" s="274"/>
      <c r="S171" s="274"/>
      <c r="T171" s="275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T171" s="276" t="s">
        <v>272</v>
      </c>
      <c r="AU171" s="276" t="s">
        <v>81</v>
      </c>
      <c r="AV171" s="14" t="s">
        <v>248</v>
      </c>
      <c r="AW171" s="14" t="s">
        <v>35</v>
      </c>
      <c r="AX171" s="14" t="s">
        <v>81</v>
      </c>
      <c r="AY171" s="276" t="s">
        <v>240</v>
      </c>
    </row>
    <row r="172" s="2" customFormat="1" ht="21.75" customHeight="1">
      <c r="A172" s="38"/>
      <c r="B172" s="39"/>
      <c r="C172" s="227" t="s">
        <v>395</v>
      </c>
      <c r="D172" s="227" t="s">
        <v>243</v>
      </c>
      <c r="E172" s="228" t="s">
        <v>396</v>
      </c>
      <c r="F172" s="229" t="s">
        <v>397</v>
      </c>
      <c r="G172" s="230" t="s">
        <v>269</v>
      </c>
      <c r="H172" s="231">
        <v>11.92</v>
      </c>
      <c r="I172" s="232"/>
      <c r="J172" s="233">
        <f>ROUND(I172*H172,2)</f>
        <v>0</v>
      </c>
      <c r="K172" s="229" t="s">
        <v>247</v>
      </c>
      <c r="L172" s="44"/>
      <c r="M172" s="234" t="s">
        <v>19</v>
      </c>
      <c r="N172" s="235" t="s">
        <v>45</v>
      </c>
      <c r="O172" s="84"/>
      <c r="P172" s="236">
        <f>O172*H172</f>
        <v>0</v>
      </c>
      <c r="Q172" s="236">
        <v>0</v>
      </c>
      <c r="R172" s="236">
        <f>Q172*H172</f>
        <v>0</v>
      </c>
      <c r="S172" s="236">
        <v>0</v>
      </c>
      <c r="T172" s="237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38" t="s">
        <v>257</v>
      </c>
      <c r="AT172" s="238" t="s">
        <v>243</v>
      </c>
      <c r="AU172" s="238" t="s">
        <v>81</v>
      </c>
      <c r="AY172" s="17" t="s">
        <v>240</v>
      </c>
      <c r="BE172" s="239">
        <f>IF(N172="základní",J172,0)</f>
        <v>0</v>
      </c>
      <c r="BF172" s="239">
        <f>IF(N172="snížená",J172,0)</f>
        <v>0</v>
      </c>
      <c r="BG172" s="239">
        <f>IF(N172="zákl. přenesená",J172,0)</f>
        <v>0</v>
      </c>
      <c r="BH172" s="239">
        <f>IF(N172="sníž. přenesená",J172,0)</f>
        <v>0</v>
      </c>
      <c r="BI172" s="239">
        <f>IF(N172="nulová",J172,0)</f>
        <v>0</v>
      </c>
      <c r="BJ172" s="17" t="s">
        <v>81</v>
      </c>
      <c r="BK172" s="239">
        <f>ROUND(I172*H172,2)</f>
        <v>0</v>
      </c>
      <c r="BL172" s="17" t="s">
        <v>257</v>
      </c>
      <c r="BM172" s="238" t="s">
        <v>398</v>
      </c>
    </row>
    <row r="173" s="2" customFormat="1">
      <c r="A173" s="38"/>
      <c r="B173" s="39"/>
      <c r="C173" s="40"/>
      <c r="D173" s="240" t="s">
        <v>250</v>
      </c>
      <c r="E173" s="40"/>
      <c r="F173" s="241" t="s">
        <v>399</v>
      </c>
      <c r="G173" s="40"/>
      <c r="H173" s="40"/>
      <c r="I173" s="147"/>
      <c r="J173" s="40"/>
      <c r="K173" s="40"/>
      <c r="L173" s="44"/>
      <c r="M173" s="242"/>
      <c r="N173" s="243"/>
      <c r="O173" s="84"/>
      <c r="P173" s="84"/>
      <c r="Q173" s="84"/>
      <c r="R173" s="84"/>
      <c r="S173" s="84"/>
      <c r="T173" s="85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7" t="s">
        <v>250</v>
      </c>
      <c r="AU173" s="17" t="s">
        <v>81</v>
      </c>
    </row>
    <row r="174" s="2" customFormat="1">
      <c r="A174" s="38"/>
      <c r="B174" s="39"/>
      <c r="C174" s="40"/>
      <c r="D174" s="240" t="s">
        <v>252</v>
      </c>
      <c r="E174" s="40"/>
      <c r="F174" s="244" t="s">
        <v>392</v>
      </c>
      <c r="G174" s="40"/>
      <c r="H174" s="40"/>
      <c r="I174" s="147"/>
      <c r="J174" s="40"/>
      <c r="K174" s="40"/>
      <c r="L174" s="44"/>
      <c r="M174" s="242"/>
      <c r="N174" s="243"/>
      <c r="O174" s="84"/>
      <c r="P174" s="84"/>
      <c r="Q174" s="84"/>
      <c r="R174" s="84"/>
      <c r="S174" s="84"/>
      <c r="T174" s="85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T174" s="17" t="s">
        <v>252</v>
      </c>
      <c r="AU174" s="17" t="s">
        <v>81</v>
      </c>
    </row>
    <row r="175" s="13" customFormat="1">
      <c r="A175" s="13"/>
      <c r="B175" s="255"/>
      <c r="C175" s="256"/>
      <c r="D175" s="240" t="s">
        <v>272</v>
      </c>
      <c r="E175" s="257" t="s">
        <v>19</v>
      </c>
      <c r="F175" s="258" t="s">
        <v>400</v>
      </c>
      <c r="G175" s="256"/>
      <c r="H175" s="259">
        <v>2</v>
      </c>
      <c r="I175" s="260"/>
      <c r="J175" s="256"/>
      <c r="K175" s="256"/>
      <c r="L175" s="261"/>
      <c r="M175" s="262"/>
      <c r="N175" s="263"/>
      <c r="O175" s="263"/>
      <c r="P175" s="263"/>
      <c r="Q175" s="263"/>
      <c r="R175" s="263"/>
      <c r="S175" s="263"/>
      <c r="T175" s="264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65" t="s">
        <v>272</v>
      </c>
      <c r="AU175" s="265" t="s">
        <v>81</v>
      </c>
      <c r="AV175" s="13" t="s">
        <v>83</v>
      </c>
      <c r="AW175" s="13" t="s">
        <v>35</v>
      </c>
      <c r="AX175" s="13" t="s">
        <v>74</v>
      </c>
      <c r="AY175" s="265" t="s">
        <v>240</v>
      </c>
    </row>
    <row r="176" s="13" customFormat="1">
      <c r="A176" s="13"/>
      <c r="B176" s="255"/>
      <c r="C176" s="256"/>
      <c r="D176" s="240" t="s">
        <v>272</v>
      </c>
      <c r="E176" s="257" t="s">
        <v>19</v>
      </c>
      <c r="F176" s="258" t="s">
        <v>401</v>
      </c>
      <c r="G176" s="256"/>
      <c r="H176" s="259">
        <v>2</v>
      </c>
      <c r="I176" s="260"/>
      <c r="J176" s="256"/>
      <c r="K176" s="256"/>
      <c r="L176" s="261"/>
      <c r="M176" s="262"/>
      <c r="N176" s="263"/>
      <c r="O176" s="263"/>
      <c r="P176" s="263"/>
      <c r="Q176" s="263"/>
      <c r="R176" s="263"/>
      <c r="S176" s="263"/>
      <c r="T176" s="264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65" t="s">
        <v>272</v>
      </c>
      <c r="AU176" s="265" t="s">
        <v>81</v>
      </c>
      <c r="AV176" s="13" t="s">
        <v>83</v>
      </c>
      <c r="AW176" s="13" t="s">
        <v>35</v>
      </c>
      <c r="AX176" s="13" t="s">
        <v>74</v>
      </c>
      <c r="AY176" s="265" t="s">
        <v>240</v>
      </c>
    </row>
    <row r="177" s="13" customFormat="1">
      <c r="A177" s="13"/>
      <c r="B177" s="255"/>
      <c r="C177" s="256"/>
      <c r="D177" s="240" t="s">
        <v>272</v>
      </c>
      <c r="E177" s="257" t="s">
        <v>19</v>
      </c>
      <c r="F177" s="258" t="s">
        <v>402</v>
      </c>
      <c r="G177" s="256"/>
      <c r="H177" s="259">
        <v>7.9199999999999999</v>
      </c>
      <c r="I177" s="260"/>
      <c r="J177" s="256"/>
      <c r="K177" s="256"/>
      <c r="L177" s="261"/>
      <c r="M177" s="262"/>
      <c r="N177" s="263"/>
      <c r="O177" s="263"/>
      <c r="P177" s="263"/>
      <c r="Q177" s="263"/>
      <c r="R177" s="263"/>
      <c r="S177" s="263"/>
      <c r="T177" s="264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65" t="s">
        <v>272</v>
      </c>
      <c r="AU177" s="265" t="s">
        <v>81</v>
      </c>
      <c r="AV177" s="13" t="s">
        <v>83</v>
      </c>
      <c r="AW177" s="13" t="s">
        <v>35</v>
      </c>
      <c r="AX177" s="13" t="s">
        <v>74</v>
      </c>
      <c r="AY177" s="265" t="s">
        <v>240</v>
      </c>
    </row>
    <row r="178" s="14" customFormat="1">
      <c r="A178" s="14"/>
      <c r="B178" s="266"/>
      <c r="C178" s="267"/>
      <c r="D178" s="240" t="s">
        <v>272</v>
      </c>
      <c r="E178" s="268" t="s">
        <v>19</v>
      </c>
      <c r="F178" s="269" t="s">
        <v>336</v>
      </c>
      <c r="G178" s="267"/>
      <c r="H178" s="270">
        <v>11.92</v>
      </c>
      <c r="I178" s="271"/>
      <c r="J178" s="267"/>
      <c r="K178" s="267"/>
      <c r="L178" s="272"/>
      <c r="M178" s="273"/>
      <c r="N178" s="274"/>
      <c r="O178" s="274"/>
      <c r="P178" s="274"/>
      <c r="Q178" s="274"/>
      <c r="R178" s="274"/>
      <c r="S178" s="274"/>
      <c r="T178" s="275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76" t="s">
        <v>272</v>
      </c>
      <c r="AU178" s="276" t="s">
        <v>81</v>
      </c>
      <c r="AV178" s="14" t="s">
        <v>248</v>
      </c>
      <c r="AW178" s="14" t="s">
        <v>35</v>
      </c>
      <c r="AX178" s="14" t="s">
        <v>81</v>
      </c>
      <c r="AY178" s="276" t="s">
        <v>240</v>
      </c>
    </row>
    <row r="179" s="2" customFormat="1" ht="21.75" customHeight="1">
      <c r="A179" s="38"/>
      <c r="B179" s="39"/>
      <c r="C179" s="227" t="s">
        <v>403</v>
      </c>
      <c r="D179" s="227" t="s">
        <v>243</v>
      </c>
      <c r="E179" s="228" t="s">
        <v>404</v>
      </c>
      <c r="F179" s="229" t="s">
        <v>405</v>
      </c>
      <c r="G179" s="230" t="s">
        <v>269</v>
      </c>
      <c r="H179" s="231">
        <v>27.013000000000002</v>
      </c>
      <c r="I179" s="232"/>
      <c r="J179" s="233">
        <f>ROUND(I179*H179,2)</f>
        <v>0</v>
      </c>
      <c r="K179" s="229" t="s">
        <v>247</v>
      </c>
      <c r="L179" s="44"/>
      <c r="M179" s="234" t="s">
        <v>19</v>
      </c>
      <c r="N179" s="235" t="s">
        <v>45</v>
      </c>
      <c r="O179" s="84"/>
      <c r="P179" s="236">
        <f>O179*H179</f>
        <v>0</v>
      </c>
      <c r="Q179" s="236">
        <v>0</v>
      </c>
      <c r="R179" s="236">
        <f>Q179*H179</f>
        <v>0</v>
      </c>
      <c r="S179" s="236">
        <v>0</v>
      </c>
      <c r="T179" s="237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38" t="s">
        <v>257</v>
      </c>
      <c r="AT179" s="238" t="s">
        <v>243</v>
      </c>
      <c r="AU179" s="238" t="s">
        <v>81</v>
      </c>
      <c r="AY179" s="17" t="s">
        <v>240</v>
      </c>
      <c r="BE179" s="239">
        <f>IF(N179="základní",J179,0)</f>
        <v>0</v>
      </c>
      <c r="BF179" s="239">
        <f>IF(N179="snížená",J179,0)</f>
        <v>0</v>
      </c>
      <c r="BG179" s="239">
        <f>IF(N179="zákl. přenesená",J179,0)</f>
        <v>0</v>
      </c>
      <c r="BH179" s="239">
        <f>IF(N179="sníž. přenesená",J179,0)</f>
        <v>0</v>
      </c>
      <c r="BI179" s="239">
        <f>IF(N179="nulová",J179,0)</f>
        <v>0</v>
      </c>
      <c r="BJ179" s="17" t="s">
        <v>81</v>
      </c>
      <c r="BK179" s="239">
        <f>ROUND(I179*H179,2)</f>
        <v>0</v>
      </c>
      <c r="BL179" s="17" t="s">
        <v>257</v>
      </c>
      <c r="BM179" s="238" t="s">
        <v>406</v>
      </c>
    </row>
    <row r="180" s="2" customFormat="1">
      <c r="A180" s="38"/>
      <c r="B180" s="39"/>
      <c r="C180" s="40"/>
      <c r="D180" s="240" t="s">
        <v>250</v>
      </c>
      <c r="E180" s="40"/>
      <c r="F180" s="241" t="s">
        <v>407</v>
      </c>
      <c r="G180" s="40"/>
      <c r="H180" s="40"/>
      <c r="I180" s="147"/>
      <c r="J180" s="40"/>
      <c r="K180" s="40"/>
      <c r="L180" s="44"/>
      <c r="M180" s="242"/>
      <c r="N180" s="243"/>
      <c r="O180" s="84"/>
      <c r="P180" s="84"/>
      <c r="Q180" s="84"/>
      <c r="R180" s="84"/>
      <c r="S180" s="84"/>
      <c r="T180" s="85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T180" s="17" t="s">
        <v>250</v>
      </c>
      <c r="AU180" s="17" t="s">
        <v>81</v>
      </c>
    </row>
    <row r="181" s="2" customFormat="1">
      <c r="A181" s="38"/>
      <c r="B181" s="39"/>
      <c r="C181" s="40"/>
      <c r="D181" s="240" t="s">
        <v>252</v>
      </c>
      <c r="E181" s="40"/>
      <c r="F181" s="244" t="s">
        <v>392</v>
      </c>
      <c r="G181" s="40"/>
      <c r="H181" s="40"/>
      <c r="I181" s="147"/>
      <c r="J181" s="40"/>
      <c r="K181" s="40"/>
      <c r="L181" s="44"/>
      <c r="M181" s="242"/>
      <c r="N181" s="243"/>
      <c r="O181" s="84"/>
      <c r="P181" s="84"/>
      <c r="Q181" s="84"/>
      <c r="R181" s="84"/>
      <c r="S181" s="84"/>
      <c r="T181" s="85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T181" s="17" t="s">
        <v>252</v>
      </c>
      <c r="AU181" s="17" t="s">
        <v>81</v>
      </c>
    </row>
    <row r="182" s="13" customFormat="1">
      <c r="A182" s="13"/>
      <c r="B182" s="255"/>
      <c r="C182" s="256"/>
      <c r="D182" s="240" t="s">
        <v>272</v>
      </c>
      <c r="E182" s="257" t="s">
        <v>19</v>
      </c>
      <c r="F182" s="258" t="s">
        <v>408</v>
      </c>
      <c r="G182" s="256"/>
      <c r="H182" s="259">
        <v>3.5</v>
      </c>
      <c r="I182" s="260"/>
      <c r="J182" s="256"/>
      <c r="K182" s="256"/>
      <c r="L182" s="261"/>
      <c r="M182" s="262"/>
      <c r="N182" s="263"/>
      <c r="O182" s="263"/>
      <c r="P182" s="263"/>
      <c r="Q182" s="263"/>
      <c r="R182" s="263"/>
      <c r="S182" s="263"/>
      <c r="T182" s="264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65" t="s">
        <v>272</v>
      </c>
      <c r="AU182" s="265" t="s">
        <v>81</v>
      </c>
      <c r="AV182" s="13" t="s">
        <v>83</v>
      </c>
      <c r="AW182" s="13" t="s">
        <v>35</v>
      </c>
      <c r="AX182" s="13" t="s">
        <v>74</v>
      </c>
      <c r="AY182" s="265" t="s">
        <v>240</v>
      </c>
    </row>
    <row r="183" s="13" customFormat="1">
      <c r="A183" s="13"/>
      <c r="B183" s="255"/>
      <c r="C183" s="256"/>
      <c r="D183" s="240" t="s">
        <v>272</v>
      </c>
      <c r="E183" s="257" t="s">
        <v>19</v>
      </c>
      <c r="F183" s="258" t="s">
        <v>409</v>
      </c>
      <c r="G183" s="256"/>
      <c r="H183" s="259">
        <v>23.513000000000002</v>
      </c>
      <c r="I183" s="260"/>
      <c r="J183" s="256"/>
      <c r="K183" s="256"/>
      <c r="L183" s="261"/>
      <c r="M183" s="262"/>
      <c r="N183" s="263"/>
      <c r="O183" s="263"/>
      <c r="P183" s="263"/>
      <c r="Q183" s="263"/>
      <c r="R183" s="263"/>
      <c r="S183" s="263"/>
      <c r="T183" s="264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65" t="s">
        <v>272</v>
      </c>
      <c r="AU183" s="265" t="s">
        <v>81</v>
      </c>
      <c r="AV183" s="13" t="s">
        <v>83</v>
      </c>
      <c r="AW183" s="13" t="s">
        <v>35</v>
      </c>
      <c r="AX183" s="13" t="s">
        <v>74</v>
      </c>
      <c r="AY183" s="265" t="s">
        <v>240</v>
      </c>
    </row>
    <row r="184" s="14" customFormat="1">
      <c r="A184" s="14"/>
      <c r="B184" s="266"/>
      <c r="C184" s="267"/>
      <c r="D184" s="240" t="s">
        <v>272</v>
      </c>
      <c r="E184" s="268" t="s">
        <v>19</v>
      </c>
      <c r="F184" s="269" t="s">
        <v>336</v>
      </c>
      <c r="G184" s="267"/>
      <c r="H184" s="270">
        <v>27.013000000000002</v>
      </c>
      <c r="I184" s="271"/>
      <c r="J184" s="267"/>
      <c r="K184" s="267"/>
      <c r="L184" s="272"/>
      <c r="M184" s="273"/>
      <c r="N184" s="274"/>
      <c r="O184" s="274"/>
      <c r="P184" s="274"/>
      <c r="Q184" s="274"/>
      <c r="R184" s="274"/>
      <c r="S184" s="274"/>
      <c r="T184" s="275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T184" s="276" t="s">
        <v>272</v>
      </c>
      <c r="AU184" s="276" t="s">
        <v>81</v>
      </c>
      <c r="AV184" s="14" t="s">
        <v>248</v>
      </c>
      <c r="AW184" s="14" t="s">
        <v>35</v>
      </c>
      <c r="AX184" s="14" t="s">
        <v>81</v>
      </c>
      <c r="AY184" s="276" t="s">
        <v>240</v>
      </c>
    </row>
    <row r="185" s="2" customFormat="1" ht="21.75" customHeight="1">
      <c r="A185" s="38"/>
      <c r="B185" s="39"/>
      <c r="C185" s="227" t="s">
        <v>410</v>
      </c>
      <c r="D185" s="227" t="s">
        <v>243</v>
      </c>
      <c r="E185" s="228" t="s">
        <v>411</v>
      </c>
      <c r="F185" s="229" t="s">
        <v>412</v>
      </c>
      <c r="G185" s="230" t="s">
        <v>269</v>
      </c>
      <c r="H185" s="231">
        <v>0.0040000000000000001</v>
      </c>
      <c r="I185" s="232"/>
      <c r="J185" s="233">
        <f>ROUND(I185*H185,2)</f>
        <v>0</v>
      </c>
      <c r="K185" s="229" t="s">
        <v>247</v>
      </c>
      <c r="L185" s="44"/>
      <c r="M185" s="234" t="s">
        <v>19</v>
      </c>
      <c r="N185" s="235" t="s">
        <v>45</v>
      </c>
      <c r="O185" s="84"/>
      <c r="P185" s="236">
        <f>O185*H185</f>
        <v>0</v>
      </c>
      <c r="Q185" s="236">
        <v>0</v>
      </c>
      <c r="R185" s="236">
        <f>Q185*H185</f>
        <v>0</v>
      </c>
      <c r="S185" s="236">
        <v>0</v>
      </c>
      <c r="T185" s="237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38" t="s">
        <v>257</v>
      </c>
      <c r="AT185" s="238" t="s">
        <v>243</v>
      </c>
      <c r="AU185" s="238" t="s">
        <v>81</v>
      </c>
      <c r="AY185" s="17" t="s">
        <v>240</v>
      </c>
      <c r="BE185" s="239">
        <f>IF(N185="základní",J185,0)</f>
        <v>0</v>
      </c>
      <c r="BF185" s="239">
        <f>IF(N185="snížená",J185,0)</f>
        <v>0</v>
      </c>
      <c r="BG185" s="239">
        <f>IF(N185="zákl. přenesená",J185,0)</f>
        <v>0</v>
      </c>
      <c r="BH185" s="239">
        <f>IF(N185="sníž. přenesená",J185,0)</f>
        <v>0</v>
      </c>
      <c r="BI185" s="239">
        <f>IF(N185="nulová",J185,0)</f>
        <v>0</v>
      </c>
      <c r="BJ185" s="17" t="s">
        <v>81</v>
      </c>
      <c r="BK185" s="239">
        <f>ROUND(I185*H185,2)</f>
        <v>0</v>
      </c>
      <c r="BL185" s="17" t="s">
        <v>257</v>
      </c>
      <c r="BM185" s="238" t="s">
        <v>413</v>
      </c>
    </row>
    <row r="186" s="2" customFormat="1">
      <c r="A186" s="38"/>
      <c r="B186" s="39"/>
      <c r="C186" s="40"/>
      <c r="D186" s="240" t="s">
        <v>250</v>
      </c>
      <c r="E186" s="40"/>
      <c r="F186" s="241" t="s">
        <v>414</v>
      </c>
      <c r="G186" s="40"/>
      <c r="H186" s="40"/>
      <c r="I186" s="147"/>
      <c r="J186" s="40"/>
      <c r="K186" s="40"/>
      <c r="L186" s="44"/>
      <c r="M186" s="242"/>
      <c r="N186" s="243"/>
      <c r="O186" s="84"/>
      <c r="P186" s="84"/>
      <c r="Q186" s="84"/>
      <c r="R186" s="84"/>
      <c r="S186" s="84"/>
      <c r="T186" s="85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T186" s="17" t="s">
        <v>250</v>
      </c>
      <c r="AU186" s="17" t="s">
        <v>81</v>
      </c>
    </row>
    <row r="187" s="2" customFormat="1">
      <c r="A187" s="38"/>
      <c r="B187" s="39"/>
      <c r="C187" s="40"/>
      <c r="D187" s="240" t="s">
        <v>252</v>
      </c>
      <c r="E187" s="40"/>
      <c r="F187" s="244" t="s">
        <v>392</v>
      </c>
      <c r="G187" s="40"/>
      <c r="H187" s="40"/>
      <c r="I187" s="147"/>
      <c r="J187" s="40"/>
      <c r="K187" s="40"/>
      <c r="L187" s="44"/>
      <c r="M187" s="242"/>
      <c r="N187" s="243"/>
      <c r="O187" s="84"/>
      <c r="P187" s="84"/>
      <c r="Q187" s="84"/>
      <c r="R187" s="84"/>
      <c r="S187" s="84"/>
      <c r="T187" s="85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T187" s="17" t="s">
        <v>252</v>
      </c>
      <c r="AU187" s="17" t="s">
        <v>81</v>
      </c>
    </row>
    <row r="188" s="13" customFormat="1">
      <c r="A188" s="13"/>
      <c r="B188" s="255"/>
      <c r="C188" s="256"/>
      <c r="D188" s="240" t="s">
        <v>272</v>
      </c>
      <c r="E188" s="257" t="s">
        <v>19</v>
      </c>
      <c r="F188" s="258" t="s">
        <v>415</v>
      </c>
      <c r="G188" s="256"/>
      <c r="H188" s="259">
        <v>0.0040000000000000001</v>
      </c>
      <c r="I188" s="260"/>
      <c r="J188" s="256"/>
      <c r="K188" s="256"/>
      <c r="L188" s="261"/>
      <c r="M188" s="262"/>
      <c r="N188" s="263"/>
      <c r="O188" s="263"/>
      <c r="P188" s="263"/>
      <c r="Q188" s="263"/>
      <c r="R188" s="263"/>
      <c r="S188" s="263"/>
      <c r="T188" s="264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65" t="s">
        <v>272</v>
      </c>
      <c r="AU188" s="265" t="s">
        <v>81</v>
      </c>
      <c r="AV188" s="13" t="s">
        <v>83</v>
      </c>
      <c r="AW188" s="13" t="s">
        <v>35</v>
      </c>
      <c r="AX188" s="13" t="s">
        <v>81</v>
      </c>
      <c r="AY188" s="265" t="s">
        <v>240</v>
      </c>
    </row>
    <row r="189" s="2" customFormat="1" ht="33" customHeight="1">
      <c r="A189" s="38"/>
      <c r="B189" s="39"/>
      <c r="C189" s="227" t="s">
        <v>416</v>
      </c>
      <c r="D189" s="227" t="s">
        <v>243</v>
      </c>
      <c r="E189" s="228" t="s">
        <v>417</v>
      </c>
      <c r="F189" s="229" t="s">
        <v>418</v>
      </c>
      <c r="G189" s="230" t="s">
        <v>269</v>
      </c>
      <c r="H189" s="231">
        <v>3.1099999999999999</v>
      </c>
      <c r="I189" s="232"/>
      <c r="J189" s="233">
        <f>ROUND(I189*H189,2)</f>
        <v>0</v>
      </c>
      <c r="K189" s="229" t="s">
        <v>247</v>
      </c>
      <c r="L189" s="44"/>
      <c r="M189" s="234" t="s">
        <v>19</v>
      </c>
      <c r="N189" s="235" t="s">
        <v>45</v>
      </c>
      <c r="O189" s="84"/>
      <c r="P189" s="236">
        <f>O189*H189</f>
        <v>0</v>
      </c>
      <c r="Q189" s="236">
        <v>0</v>
      </c>
      <c r="R189" s="236">
        <f>Q189*H189</f>
        <v>0</v>
      </c>
      <c r="S189" s="236">
        <v>0</v>
      </c>
      <c r="T189" s="237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38" t="s">
        <v>257</v>
      </c>
      <c r="AT189" s="238" t="s">
        <v>243</v>
      </c>
      <c r="AU189" s="238" t="s">
        <v>81</v>
      </c>
      <c r="AY189" s="17" t="s">
        <v>240</v>
      </c>
      <c r="BE189" s="239">
        <f>IF(N189="základní",J189,0)</f>
        <v>0</v>
      </c>
      <c r="BF189" s="239">
        <f>IF(N189="snížená",J189,0)</f>
        <v>0</v>
      </c>
      <c r="BG189" s="239">
        <f>IF(N189="zákl. přenesená",J189,0)</f>
        <v>0</v>
      </c>
      <c r="BH189" s="239">
        <f>IF(N189="sníž. přenesená",J189,0)</f>
        <v>0</v>
      </c>
      <c r="BI189" s="239">
        <f>IF(N189="nulová",J189,0)</f>
        <v>0</v>
      </c>
      <c r="BJ189" s="17" t="s">
        <v>81</v>
      </c>
      <c r="BK189" s="239">
        <f>ROUND(I189*H189,2)</f>
        <v>0</v>
      </c>
      <c r="BL189" s="17" t="s">
        <v>257</v>
      </c>
      <c r="BM189" s="238" t="s">
        <v>419</v>
      </c>
    </row>
    <row r="190" s="2" customFormat="1">
      <c r="A190" s="38"/>
      <c r="B190" s="39"/>
      <c r="C190" s="40"/>
      <c r="D190" s="240" t="s">
        <v>250</v>
      </c>
      <c r="E190" s="40"/>
      <c r="F190" s="241" t="s">
        <v>420</v>
      </c>
      <c r="G190" s="40"/>
      <c r="H190" s="40"/>
      <c r="I190" s="147"/>
      <c r="J190" s="40"/>
      <c r="K190" s="40"/>
      <c r="L190" s="44"/>
      <c r="M190" s="242"/>
      <c r="N190" s="243"/>
      <c r="O190" s="84"/>
      <c r="P190" s="84"/>
      <c r="Q190" s="84"/>
      <c r="R190" s="84"/>
      <c r="S190" s="84"/>
      <c r="T190" s="85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T190" s="17" t="s">
        <v>250</v>
      </c>
      <c r="AU190" s="17" t="s">
        <v>81</v>
      </c>
    </row>
    <row r="191" s="2" customFormat="1">
      <c r="A191" s="38"/>
      <c r="B191" s="39"/>
      <c r="C191" s="40"/>
      <c r="D191" s="240" t="s">
        <v>252</v>
      </c>
      <c r="E191" s="40"/>
      <c r="F191" s="244" t="s">
        <v>392</v>
      </c>
      <c r="G191" s="40"/>
      <c r="H191" s="40"/>
      <c r="I191" s="147"/>
      <c r="J191" s="40"/>
      <c r="K191" s="40"/>
      <c r="L191" s="44"/>
      <c r="M191" s="242"/>
      <c r="N191" s="243"/>
      <c r="O191" s="84"/>
      <c r="P191" s="84"/>
      <c r="Q191" s="84"/>
      <c r="R191" s="84"/>
      <c r="S191" s="84"/>
      <c r="T191" s="85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T191" s="17" t="s">
        <v>252</v>
      </c>
      <c r="AU191" s="17" t="s">
        <v>81</v>
      </c>
    </row>
    <row r="192" s="13" customFormat="1">
      <c r="A192" s="13"/>
      <c r="B192" s="255"/>
      <c r="C192" s="256"/>
      <c r="D192" s="240" t="s">
        <v>272</v>
      </c>
      <c r="E192" s="257" t="s">
        <v>19</v>
      </c>
      <c r="F192" s="258" t="s">
        <v>421</v>
      </c>
      <c r="G192" s="256"/>
      <c r="H192" s="259">
        <v>3.1099999999999999</v>
      </c>
      <c r="I192" s="260"/>
      <c r="J192" s="256"/>
      <c r="K192" s="256"/>
      <c r="L192" s="261"/>
      <c r="M192" s="262"/>
      <c r="N192" s="263"/>
      <c r="O192" s="263"/>
      <c r="P192" s="263"/>
      <c r="Q192" s="263"/>
      <c r="R192" s="263"/>
      <c r="S192" s="263"/>
      <c r="T192" s="264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65" t="s">
        <v>272</v>
      </c>
      <c r="AU192" s="265" t="s">
        <v>81</v>
      </c>
      <c r="AV192" s="13" t="s">
        <v>83</v>
      </c>
      <c r="AW192" s="13" t="s">
        <v>35</v>
      </c>
      <c r="AX192" s="13" t="s">
        <v>81</v>
      </c>
      <c r="AY192" s="265" t="s">
        <v>240</v>
      </c>
    </row>
    <row r="193" s="2" customFormat="1" ht="33" customHeight="1">
      <c r="A193" s="38"/>
      <c r="B193" s="39"/>
      <c r="C193" s="227" t="s">
        <v>422</v>
      </c>
      <c r="D193" s="227" t="s">
        <v>243</v>
      </c>
      <c r="E193" s="228" t="s">
        <v>423</v>
      </c>
      <c r="F193" s="229" t="s">
        <v>424</v>
      </c>
      <c r="G193" s="230" t="s">
        <v>269</v>
      </c>
      <c r="H193" s="231">
        <v>0.033000000000000002</v>
      </c>
      <c r="I193" s="232"/>
      <c r="J193" s="233">
        <f>ROUND(I193*H193,2)</f>
        <v>0</v>
      </c>
      <c r="K193" s="229" t="s">
        <v>247</v>
      </c>
      <c r="L193" s="44"/>
      <c r="M193" s="234" t="s">
        <v>19</v>
      </c>
      <c r="N193" s="235" t="s">
        <v>45</v>
      </c>
      <c r="O193" s="84"/>
      <c r="P193" s="236">
        <f>O193*H193</f>
        <v>0</v>
      </c>
      <c r="Q193" s="236">
        <v>0</v>
      </c>
      <c r="R193" s="236">
        <f>Q193*H193</f>
        <v>0</v>
      </c>
      <c r="S193" s="236">
        <v>0</v>
      </c>
      <c r="T193" s="237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38" t="s">
        <v>257</v>
      </c>
      <c r="AT193" s="238" t="s">
        <v>243</v>
      </c>
      <c r="AU193" s="238" t="s">
        <v>81</v>
      </c>
      <c r="AY193" s="17" t="s">
        <v>240</v>
      </c>
      <c r="BE193" s="239">
        <f>IF(N193="základní",J193,0)</f>
        <v>0</v>
      </c>
      <c r="BF193" s="239">
        <f>IF(N193="snížená",J193,0)</f>
        <v>0</v>
      </c>
      <c r="BG193" s="239">
        <f>IF(N193="zákl. přenesená",J193,0)</f>
        <v>0</v>
      </c>
      <c r="BH193" s="239">
        <f>IF(N193="sníž. přenesená",J193,0)</f>
        <v>0</v>
      </c>
      <c r="BI193" s="239">
        <f>IF(N193="nulová",J193,0)</f>
        <v>0</v>
      </c>
      <c r="BJ193" s="17" t="s">
        <v>81</v>
      </c>
      <c r="BK193" s="239">
        <f>ROUND(I193*H193,2)</f>
        <v>0</v>
      </c>
      <c r="BL193" s="17" t="s">
        <v>257</v>
      </c>
      <c r="BM193" s="238" t="s">
        <v>425</v>
      </c>
    </row>
    <row r="194" s="2" customFormat="1">
      <c r="A194" s="38"/>
      <c r="B194" s="39"/>
      <c r="C194" s="40"/>
      <c r="D194" s="240" t="s">
        <v>250</v>
      </c>
      <c r="E194" s="40"/>
      <c r="F194" s="241" t="s">
        <v>426</v>
      </c>
      <c r="G194" s="40"/>
      <c r="H194" s="40"/>
      <c r="I194" s="147"/>
      <c r="J194" s="40"/>
      <c r="K194" s="40"/>
      <c r="L194" s="44"/>
      <c r="M194" s="242"/>
      <c r="N194" s="243"/>
      <c r="O194" s="84"/>
      <c r="P194" s="84"/>
      <c r="Q194" s="84"/>
      <c r="R194" s="84"/>
      <c r="S194" s="84"/>
      <c r="T194" s="85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T194" s="17" t="s">
        <v>250</v>
      </c>
      <c r="AU194" s="17" t="s">
        <v>81</v>
      </c>
    </row>
    <row r="195" s="2" customFormat="1">
      <c r="A195" s="38"/>
      <c r="B195" s="39"/>
      <c r="C195" s="40"/>
      <c r="D195" s="240" t="s">
        <v>252</v>
      </c>
      <c r="E195" s="40"/>
      <c r="F195" s="244" t="s">
        <v>392</v>
      </c>
      <c r="G195" s="40"/>
      <c r="H195" s="40"/>
      <c r="I195" s="147"/>
      <c r="J195" s="40"/>
      <c r="K195" s="40"/>
      <c r="L195" s="44"/>
      <c r="M195" s="242"/>
      <c r="N195" s="243"/>
      <c r="O195" s="84"/>
      <c r="P195" s="84"/>
      <c r="Q195" s="84"/>
      <c r="R195" s="84"/>
      <c r="S195" s="84"/>
      <c r="T195" s="85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T195" s="17" t="s">
        <v>252</v>
      </c>
      <c r="AU195" s="17" t="s">
        <v>81</v>
      </c>
    </row>
    <row r="196" s="13" customFormat="1">
      <c r="A196" s="13"/>
      <c r="B196" s="255"/>
      <c r="C196" s="256"/>
      <c r="D196" s="240" t="s">
        <v>272</v>
      </c>
      <c r="E196" s="257" t="s">
        <v>19</v>
      </c>
      <c r="F196" s="258" t="s">
        <v>427</v>
      </c>
      <c r="G196" s="256"/>
      <c r="H196" s="259">
        <v>0.0040000000000000001</v>
      </c>
      <c r="I196" s="260"/>
      <c r="J196" s="256"/>
      <c r="K196" s="256"/>
      <c r="L196" s="261"/>
      <c r="M196" s="262"/>
      <c r="N196" s="263"/>
      <c r="O196" s="263"/>
      <c r="P196" s="263"/>
      <c r="Q196" s="263"/>
      <c r="R196" s="263"/>
      <c r="S196" s="263"/>
      <c r="T196" s="264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65" t="s">
        <v>272</v>
      </c>
      <c r="AU196" s="265" t="s">
        <v>81</v>
      </c>
      <c r="AV196" s="13" t="s">
        <v>83</v>
      </c>
      <c r="AW196" s="13" t="s">
        <v>35</v>
      </c>
      <c r="AX196" s="13" t="s">
        <v>74</v>
      </c>
      <c r="AY196" s="265" t="s">
        <v>240</v>
      </c>
    </row>
    <row r="197" s="13" customFormat="1">
      <c r="A197" s="13"/>
      <c r="B197" s="255"/>
      <c r="C197" s="256"/>
      <c r="D197" s="240" t="s">
        <v>272</v>
      </c>
      <c r="E197" s="257" t="s">
        <v>19</v>
      </c>
      <c r="F197" s="258" t="s">
        <v>428</v>
      </c>
      <c r="G197" s="256"/>
      <c r="H197" s="259">
        <v>0.0070000000000000001</v>
      </c>
      <c r="I197" s="260"/>
      <c r="J197" s="256"/>
      <c r="K197" s="256"/>
      <c r="L197" s="261"/>
      <c r="M197" s="262"/>
      <c r="N197" s="263"/>
      <c r="O197" s="263"/>
      <c r="P197" s="263"/>
      <c r="Q197" s="263"/>
      <c r="R197" s="263"/>
      <c r="S197" s="263"/>
      <c r="T197" s="264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65" t="s">
        <v>272</v>
      </c>
      <c r="AU197" s="265" t="s">
        <v>81</v>
      </c>
      <c r="AV197" s="13" t="s">
        <v>83</v>
      </c>
      <c r="AW197" s="13" t="s">
        <v>35</v>
      </c>
      <c r="AX197" s="13" t="s">
        <v>74</v>
      </c>
      <c r="AY197" s="265" t="s">
        <v>240</v>
      </c>
    </row>
    <row r="198" s="13" customFormat="1">
      <c r="A198" s="13"/>
      <c r="B198" s="255"/>
      <c r="C198" s="256"/>
      <c r="D198" s="240" t="s">
        <v>272</v>
      </c>
      <c r="E198" s="257" t="s">
        <v>19</v>
      </c>
      <c r="F198" s="258" t="s">
        <v>429</v>
      </c>
      <c r="G198" s="256"/>
      <c r="H198" s="259">
        <v>0.02</v>
      </c>
      <c r="I198" s="260"/>
      <c r="J198" s="256"/>
      <c r="K198" s="256"/>
      <c r="L198" s="261"/>
      <c r="M198" s="262"/>
      <c r="N198" s="263"/>
      <c r="O198" s="263"/>
      <c r="P198" s="263"/>
      <c r="Q198" s="263"/>
      <c r="R198" s="263"/>
      <c r="S198" s="263"/>
      <c r="T198" s="264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65" t="s">
        <v>272</v>
      </c>
      <c r="AU198" s="265" t="s">
        <v>81</v>
      </c>
      <c r="AV198" s="13" t="s">
        <v>83</v>
      </c>
      <c r="AW198" s="13" t="s">
        <v>35</v>
      </c>
      <c r="AX198" s="13" t="s">
        <v>74</v>
      </c>
      <c r="AY198" s="265" t="s">
        <v>240</v>
      </c>
    </row>
    <row r="199" s="13" customFormat="1">
      <c r="A199" s="13"/>
      <c r="B199" s="255"/>
      <c r="C199" s="256"/>
      <c r="D199" s="240" t="s">
        <v>272</v>
      </c>
      <c r="E199" s="257" t="s">
        <v>19</v>
      </c>
      <c r="F199" s="258" t="s">
        <v>430</v>
      </c>
      <c r="G199" s="256"/>
      <c r="H199" s="259">
        <v>0.002</v>
      </c>
      <c r="I199" s="260"/>
      <c r="J199" s="256"/>
      <c r="K199" s="256"/>
      <c r="L199" s="261"/>
      <c r="M199" s="262"/>
      <c r="N199" s="263"/>
      <c r="O199" s="263"/>
      <c r="P199" s="263"/>
      <c r="Q199" s="263"/>
      <c r="R199" s="263"/>
      <c r="S199" s="263"/>
      <c r="T199" s="264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65" t="s">
        <v>272</v>
      </c>
      <c r="AU199" s="265" t="s">
        <v>81</v>
      </c>
      <c r="AV199" s="13" t="s">
        <v>83</v>
      </c>
      <c r="AW199" s="13" t="s">
        <v>35</v>
      </c>
      <c r="AX199" s="13" t="s">
        <v>74</v>
      </c>
      <c r="AY199" s="265" t="s">
        <v>240</v>
      </c>
    </row>
    <row r="200" s="14" customFormat="1">
      <c r="A200" s="14"/>
      <c r="B200" s="266"/>
      <c r="C200" s="267"/>
      <c r="D200" s="240" t="s">
        <v>272</v>
      </c>
      <c r="E200" s="268" t="s">
        <v>19</v>
      </c>
      <c r="F200" s="269" t="s">
        <v>336</v>
      </c>
      <c r="G200" s="267"/>
      <c r="H200" s="270">
        <v>0.033000000000000002</v>
      </c>
      <c r="I200" s="271"/>
      <c r="J200" s="267"/>
      <c r="K200" s="267"/>
      <c r="L200" s="272"/>
      <c r="M200" s="273"/>
      <c r="N200" s="274"/>
      <c r="O200" s="274"/>
      <c r="P200" s="274"/>
      <c r="Q200" s="274"/>
      <c r="R200" s="274"/>
      <c r="S200" s="274"/>
      <c r="T200" s="275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T200" s="276" t="s">
        <v>272</v>
      </c>
      <c r="AU200" s="276" t="s">
        <v>81</v>
      </c>
      <c r="AV200" s="14" t="s">
        <v>248</v>
      </c>
      <c r="AW200" s="14" t="s">
        <v>35</v>
      </c>
      <c r="AX200" s="14" t="s">
        <v>81</v>
      </c>
      <c r="AY200" s="276" t="s">
        <v>240</v>
      </c>
    </row>
    <row r="201" s="2" customFormat="1" ht="33" customHeight="1">
      <c r="A201" s="38"/>
      <c r="B201" s="39"/>
      <c r="C201" s="227" t="s">
        <v>431</v>
      </c>
      <c r="D201" s="227" t="s">
        <v>243</v>
      </c>
      <c r="E201" s="228" t="s">
        <v>432</v>
      </c>
      <c r="F201" s="229" t="s">
        <v>433</v>
      </c>
      <c r="G201" s="230" t="s">
        <v>269</v>
      </c>
      <c r="H201" s="231">
        <v>3.3119999999999998</v>
      </c>
      <c r="I201" s="232"/>
      <c r="J201" s="233">
        <f>ROUND(I201*H201,2)</f>
        <v>0</v>
      </c>
      <c r="K201" s="229" t="s">
        <v>247</v>
      </c>
      <c r="L201" s="44"/>
      <c r="M201" s="234" t="s">
        <v>19</v>
      </c>
      <c r="N201" s="235" t="s">
        <v>45</v>
      </c>
      <c r="O201" s="84"/>
      <c r="P201" s="236">
        <f>O201*H201</f>
        <v>0</v>
      </c>
      <c r="Q201" s="236">
        <v>0</v>
      </c>
      <c r="R201" s="236">
        <f>Q201*H201</f>
        <v>0</v>
      </c>
      <c r="S201" s="236">
        <v>0</v>
      </c>
      <c r="T201" s="237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38" t="s">
        <v>257</v>
      </c>
      <c r="AT201" s="238" t="s">
        <v>243</v>
      </c>
      <c r="AU201" s="238" t="s">
        <v>81</v>
      </c>
      <c r="AY201" s="17" t="s">
        <v>240</v>
      </c>
      <c r="BE201" s="239">
        <f>IF(N201="základní",J201,0)</f>
        <v>0</v>
      </c>
      <c r="BF201" s="239">
        <f>IF(N201="snížená",J201,0)</f>
        <v>0</v>
      </c>
      <c r="BG201" s="239">
        <f>IF(N201="zákl. přenesená",J201,0)</f>
        <v>0</v>
      </c>
      <c r="BH201" s="239">
        <f>IF(N201="sníž. přenesená",J201,0)</f>
        <v>0</v>
      </c>
      <c r="BI201" s="239">
        <f>IF(N201="nulová",J201,0)</f>
        <v>0</v>
      </c>
      <c r="BJ201" s="17" t="s">
        <v>81</v>
      </c>
      <c r="BK201" s="239">
        <f>ROUND(I201*H201,2)</f>
        <v>0</v>
      </c>
      <c r="BL201" s="17" t="s">
        <v>257</v>
      </c>
      <c r="BM201" s="238" t="s">
        <v>434</v>
      </c>
    </row>
    <row r="202" s="2" customFormat="1">
      <c r="A202" s="38"/>
      <c r="B202" s="39"/>
      <c r="C202" s="40"/>
      <c r="D202" s="240" t="s">
        <v>250</v>
      </c>
      <c r="E202" s="40"/>
      <c r="F202" s="241" t="s">
        <v>435</v>
      </c>
      <c r="G202" s="40"/>
      <c r="H202" s="40"/>
      <c r="I202" s="147"/>
      <c r="J202" s="40"/>
      <c r="K202" s="40"/>
      <c r="L202" s="44"/>
      <c r="M202" s="242"/>
      <c r="N202" s="243"/>
      <c r="O202" s="84"/>
      <c r="P202" s="84"/>
      <c r="Q202" s="84"/>
      <c r="R202" s="84"/>
      <c r="S202" s="84"/>
      <c r="T202" s="85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T202" s="17" t="s">
        <v>250</v>
      </c>
      <c r="AU202" s="17" t="s">
        <v>81</v>
      </c>
    </row>
    <row r="203" s="2" customFormat="1">
      <c r="A203" s="38"/>
      <c r="B203" s="39"/>
      <c r="C203" s="40"/>
      <c r="D203" s="240" t="s">
        <v>252</v>
      </c>
      <c r="E203" s="40"/>
      <c r="F203" s="244" t="s">
        <v>392</v>
      </c>
      <c r="G203" s="40"/>
      <c r="H203" s="40"/>
      <c r="I203" s="147"/>
      <c r="J203" s="40"/>
      <c r="K203" s="40"/>
      <c r="L203" s="44"/>
      <c r="M203" s="242"/>
      <c r="N203" s="243"/>
      <c r="O203" s="84"/>
      <c r="P203" s="84"/>
      <c r="Q203" s="84"/>
      <c r="R203" s="84"/>
      <c r="S203" s="84"/>
      <c r="T203" s="85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T203" s="17" t="s">
        <v>252</v>
      </c>
      <c r="AU203" s="17" t="s">
        <v>81</v>
      </c>
    </row>
    <row r="204" s="13" customFormat="1">
      <c r="A204" s="13"/>
      <c r="B204" s="255"/>
      <c r="C204" s="256"/>
      <c r="D204" s="240" t="s">
        <v>272</v>
      </c>
      <c r="E204" s="257" t="s">
        <v>19</v>
      </c>
      <c r="F204" s="258" t="s">
        <v>436</v>
      </c>
      <c r="G204" s="256"/>
      <c r="H204" s="259">
        <v>0.432</v>
      </c>
      <c r="I204" s="260"/>
      <c r="J204" s="256"/>
      <c r="K204" s="256"/>
      <c r="L204" s="261"/>
      <c r="M204" s="262"/>
      <c r="N204" s="263"/>
      <c r="O204" s="263"/>
      <c r="P204" s="263"/>
      <c r="Q204" s="263"/>
      <c r="R204" s="263"/>
      <c r="S204" s="263"/>
      <c r="T204" s="264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65" t="s">
        <v>272</v>
      </c>
      <c r="AU204" s="265" t="s">
        <v>81</v>
      </c>
      <c r="AV204" s="13" t="s">
        <v>83</v>
      </c>
      <c r="AW204" s="13" t="s">
        <v>35</v>
      </c>
      <c r="AX204" s="13" t="s">
        <v>74</v>
      </c>
      <c r="AY204" s="265" t="s">
        <v>240</v>
      </c>
    </row>
    <row r="205" s="13" customFormat="1">
      <c r="A205" s="13"/>
      <c r="B205" s="255"/>
      <c r="C205" s="256"/>
      <c r="D205" s="240" t="s">
        <v>272</v>
      </c>
      <c r="E205" s="257" t="s">
        <v>19</v>
      </c>
      <c r="F205" s="258" t="s">
        <v>437</v>
      </c>
      <c r="G205" s="256"/>
      <c r="H205" s="259">
        <v>0.67200000000000004</v>
      </c>
      <c r="I205" s="260"/>
      <c r="J205" s="256"/>
      <c r="K205" s="256"/>
      <c r="L205" s="261"/>
      <c r="M205" s="262"/>
      <c r="N205" s="263"/>
      <c r="O205" s="263"/>
      <c r="P205" s="263"/>
      <c r="Q205" s="263"/>
      <c r="R205" s="263"/>
      <c r="S205" s="263"/>
      <c r="T205" s="264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65" t="s">
        <v>272</v>
      </c>
      <c r="AU205" s="265" t="s">
        <v>81</v>
      </c>
      <c r="AV205" s="13" t="s">
        <v>83</v>
      </c>
      <c r="AW205" s="13" t="s">
        <v>35</v>
      </c>
      <c r="AX205" s="13" t="s">
        <v>74</v>
      </c>
      <c r="AY205" s="265" t="s">
        <v>240</v>
      </c>
    </row>
    <row r="206" s="13" customFormat="1">
      <c r="A206" s="13"/>
      <c r="B206" s="255"/>
      <c r="C206" s="256"/>
      <c r="D206" s="240" t="s">
        <v>272</v>
      </c>
      <c r="E206" s="257" t="s">
        <v>19</v>
      </c>
      <c r="F206" s="258" t="s">
        <v>438</v>
      </c>
      <c r="G206" s="256"/>
      <c r="H206" s="259">
        <v>1.968</v>
      </c>
      <c r="I206" s="260"/>
      <c r="J206" s="256"/>
      <c r="K206" s="256"/>
      <c r="L206" s="261"/>
      <c r="M206" s="262"/>
      <c r="N206" s="263"/>
      <c r="O206" s="263"/>
      <c r="P206" s="263"/>
      <c r="Q206" s="263"/>
      <c r="R206" s="263"/>
      <c r="S206" s="263"/>
      <c r="T206" s="264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65" t="s">
        <v>272</v>
      </c>
      <c r="AU206" s="265" t="s">
        <v>81</v>
      </c>
      <c r="AV206" s="13" t="s">
        <v>83</v>
      </c>
      <c r="AW206" s="13" t="s">
        <v>35</v>
      </c>
      <c r="AX206" s="13" t="s">
        <v>74</v>
      </c>
      <c r="AY206" s="265" t="s">
        <v>240</v>
      </c>
    </row>
    <row r="207" s="13" customFormat="1">
      <c r="A207" s="13"/>
      <c r="B207" s="255"/>
      <c r="C207" s="256"/>
      <c r="D207" s="240" t="s">
        <v>272</v>
      </c>
      <c r="E207" s="257" t="s">
        <v>19</v>
      </c>
      <c r="F207" s="258" t="s">
        <v>439</v>
      </c>
      <c r="G207" s="256"/>
      <c r="H207" s="259">
        <v>0.23999999999999999</v>
      </c>
      <c r="I207" s="260"/>
      <c r="J207" s="256"/>
      <c r="K207" s="256"/>
      <c r="L207" s="261"/>
      <c r="M207" s="262"/>
      <c r="N207" s="263"/>
      <c r="O207" s="263"/>
      <c r="P207" s="263"/>
      <c r="Q207" s="263"/>
      <c r="R207" s="263"/>
      <c r="S207" s="263"/>
      <c r="T207" s="264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65" t="s">
        <v>272</v>
      </c>
      <c r="AU207" s="265" t="s">
        <v>81</v>
      </c>
      <c r="AV207" s="13" t="s">
        <v>83</v>
      </c>
      <c r="AW207" s="13" t="s">
        <v>35</v>
      </c>
      <c r="AX207" s="13" t="s">
        <v>74</v>
      </c>
      <c r="AY207" s="265" t="s">
        <v>240</v>
      </c>
    </row>
    <row r="208" s="14" customFormat="1">
      <c r="A208" s="14"/>
      <c r="B208" s="266"/>
      <c r="C208" s="267"/>
      <c r="D208" s="240" t="s">
        <v>272</v>
      </c>
      <c r="E208" s="268" t="s">
        <v>19</v>
      </c>
      <c r="F208" s="269" t="s">
        <v>336</v>
      </c>
      <c r="G208" s="267"/>
      <c r="H208" s="270">
        <v>3.3119999999999998</v>
      </c>
      <c r="I208" s="271"/>
      <c r="J208" s="267"/>
      <c r="K208" s="267"/>
      <c r="L208" s="272"/>
      <c r="M208" s="273"/>
      <c r="N208" s="274"/>
      <c r="O208" s="274"/>
      <c r="P208" s="274"/>
      <c r="Q208" s="274"/>
      <c r="R208" s="274"/>
      <c r="S208" s="274"/>
      <c r="T208" s="275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T208" s="276" t="s">
        <v>272</v>
      </c>
      <c r="AU208" s="276" t="s">
        <v>81</v>
      </c>
      <c r="AV208" s="14" t="s">
        <v>248</v>
      </c>
      <c r="AW208" s="14" t="s">
        <v>35</v>
      </c>
      <c r="AX208" s="14" t="s">
        <v>81</v>
      </c>
      <c r="AY208" s="276" t="s">
        <v>240</v>
      </c>
    </row>
    <row r="209" s="2" customFormat="1" ht="21.75" customHeight="1">
      <c r="A209" s="38"/>
      <c r="B209" s="39"/>
      <c r="C209" s="227" t="s">
        <v>440</v>
      </c>
      <c r="D209" s="227" t="s">
        <v>243</v>
      </c>
      <c r="E209" s="228" t="s">
        <v>441</v>
      </c>
      <c r="F209" s="229" t="s">
        <v>442</v>
      </c>
      <c r="G209" s="230" t="s">
        <v>269</v>
      </c>
      <c r="H209" s="231">
        <v>27.925000000000001</v>
      </c>
      <c r="I209" s="232"/>
      <c r="J209" s="233">
        <f>ROUND(I209*H209,2)</f>
        <v>0</v>
      </c>
      <c r="K209" s="229" t="s">
        <v>247</v>
      </c>
      <c r="L209" s="44"/>
      <c r="M209" s="234" t="s">
        <v>19</v>
      </c>
      <c r="N209" s="235" t="s">
        <v>45</v>
      </c>
      <c r="O209" s="84"/>
      <c r="P209" s="236">
        <f>O209*H209</f>
        <v>0</v>
      </c>
      <c r="Q209" s="236">
        <v>0</v>
      </c>
      <c r="R209" s="236">
        <f>Q209*H209</f>
        <v>0</v>
      </c>
      <c r="S209" s="236">
        <v>0</v>
      </c>
      <c r="T209" s="237">
        <f>S209*H209</f>
        <v>0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238" t="s">
        <v>257</v>
      </c>
      <c r="AT209" s="238" t="s">
        <v>243</v>
      </c>
      <c r="AU209" s="238" t="s">
        <v>81</v>
      </c>
      <c r="AY209" s="17" t="s">
        <v>240</v>
      </c>
      <c r="BE209" s="239">
        <f>IF(N209="základní",J209,0)</f>
        <v>0</v>
      </c>
      <c r="BF209" s="239">
        <f>IF(N209="snížená",J209,0)</f>
        <v>0</v>
      </c>
      <c r="BG209" s="239">
        <f>IF(N209="zákl. přenesená",J209,0)</f>
        <v>0</v>
      </c>
      <c r="BH209" s="239">
        <f>IF(N209="sníž. přenesená",J209,0)</f>
        <v>0</v>
      </c>
      <c r="BI209" s="239">
        <f>IF(N209="nulová",J209,0)</f>
        <v>0</v>
      </c>
      <c r="BJ209" s="17" t="s">
        <v>81</v>
      </c>
      <c r="BK209" s="239">
        <f>ROUND(I209*H209,2)</f>
        <v>0</v>
      </c>
      <c r="BL209" s="17" t="s">
        <v>257</v>
      </c>
      <c r="BM209" s="238" t="s">
        <v>443</v>
      </c>
    </row>
    <row r="210" s="2" customFormat="1">
      <c r="A210" s="38"/>
      <c r="B210" s="39"/>
      <c r="C210" s="40"/>
      <c r="D210" s="240" t="s">
        <v>250</v>
      </c>
      <c r="E210" s="40"/>
      <c r="F210" s="241" t="s">
        <v>444</v>
      </c>
      <c r="G210" s="40"/>
      <c r="H210" s="40"/>
      <c r="I210" s="147"/>
      <c r="J210" s="40"/>
      <c r="K210" s="40"/>
      <c r="L210" s="44"/>
      <c r="M210" s="242"/>
      <c r="N210" s="243"/>
      <c r="O210" s="84"/>
      <c r="P210" s="84"/>
      <c r="Q210" s="84"/>
      <c r="R210" s="84"/>
      <c r="S210" s="84"/>
      <c r="T210" s="85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T210" s="17" t="s">
        <v>250</v>
      </c>
      <c r="AU210" s="17" t="s">
        <v>81</v>
      </c>
    </row>
    <row r="211" s="2" customFormat="1">
      <c r="A211" s="38"/>
      <c r="B211" s="39"/>
      <c r="C211" s="40"/>
      <c r="D211" s="240" t="s">
        <v>252</v>
      </c>
      <c r="E211" s="40"/>
      <c r="F211" s="244" t="s">
        <v>445</v>
      </c>
      <c r="G211" s="40"/>
      <c r="H211" s="40"/>
      <c r="I211" s="147"/>
      <c r="J211" s="40"/>
      <c r="K211" s="40"/>
      <c r="L211" s="44"/>
      <c r="M211" s="242"/>
      <c r="N211" s="243"/>
      <c r="O211" s="84"/>
      <c r="P211" s="84"/>
      <c r="Q211" s="84"/>
      <c r="R211" s="84"/>
      <c r="S211" s="84"/>
      <c r="T211" s="85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T211" s="17" t="s">
        <v>252</v>
      </c>
      <c r="AU211" s="17" t="s">
        <v>81</v>
      </c>
    </row>
    <row r="212" s="13" customFormat="1">
      <c r="A212" s="13"/>
      <c r="B212" s="255"/>
      <c r="C212" s="256"/>
      <c r="D212" s="240" t="s">
        <v>272</v>
      </c>
      <c r="E212" s="257" t="s">
        <v>19</v>
      </c>
      <c r="F212" s="258" t="s">
        <v>393</v>
      </c>
      <c r="G212" s="256"/>
      <c r="H212" s="259">
        <v>23.925000000000001</v>
      </c>
      <c r="I212" s="260"/>
      <c r="J212" s="256"/>
      <c r="K212" s="256"/>
      <c r="L212" s="261"/>
      <c r="M212" s="262"/>
      <c r="N212" s="263"/>
      <c r="O212" s="263"/>
      <c r="P212" s="263"/>
      <c r="Q212" s="263"/>
      <c r="R212" s="263"/>
      <c r="S212" s="263"/>
      <c r="T212" s="264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65" t="s">
        <v>272</v>
      </c>
      <c r="AU212" s="265" t="s">
        <v>81</v>
      </c>
      <c r="AV212" s="13" t="s">
        <v>83</v>
      </c>
      <c r="AW212" s="13" t="s">
        <v>35</v>
      </c>
      <c r="AX212" s="13" t="s">
        <v>74</v>
      </c>
      <c r="AY212" s="265" t="s">
        <v>240</v>
      </c>
    </row>
    <row r="213" s="13" customFormat="1">
      <c r="A213" s="13"/>
      <c r="B213" s="255"/>
      <c r="C213" s="256"/>
      <c r="D213" s="240" t="s">
        <v>272</v>
      </c>
      <c r="E213" s="257" t="s">
        <v>19</v>
      </c>
      <c r="F213" s="258" t="s">
        <v>446</v>
      </c>
      <c r="G213" s="256"/>
      <c r="H213" s="259">
        <v>4</v>
      </c>
      <c r="I213" s="260"/>
      <c r="J213" s="256"/>
      <c r="K213" s="256"/>
      <c r="L213" s="261"/>
      <c r="M213" s="262"/>
      <c r="N213" s="263"/>
      <c r="O213" s="263"/>
      <c r="P213" s="263"/>
      <c r="Q213" s="263"/>
      <c r="R213" s="263"/>
      <c r="S213" s="263"/>
      <c r="T213" s="264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65" t="s">
        <v>272</v>
      </c>
      <c r="AU213" s="265" t="s">
        <v>81</v>
      </c>
      <c r="AV213" s="13" t="s">
        <v>83</v>
      </c>
      <c r="AW213" s="13" t="s">
        <v>35</v>
      </c>
      <c r="AX213" s="13" t="s">
        <v>74</v>
      </c>
      <c r="AY213" s="265" t="s">
        <v>240</v>
      </c>
    </row>
    <row r="214" s="14" customFormat="1">
      <c r="A214" s="14"/>
      <c r="B214" s="266"/>
      <c r="C214" s="267"/>
      <c r="D214" s="240" t="s">
        <v>272</v>
      </c>
      <c r="E214" s="268" t="s">
        <v>19</v>
      </c>
      <c r="F214" s="269" t="s">
        <v>336</v>
      </c>
      <c r="G214" s="267"/>
      <c r="H214" s="270">
        <v>27.925000000000001</v>
      </c>
      <c r="I214" s="271"/>
      <c r="J214" s="267"/>
      <c r="K214" s="267"/>
      <c r="L214" s="272"/>
      <c r="M214" s="273"/>
      <c r="N214" s="274"/>
      <c r="O214" s="274"/>
      <c r="P214" s="274"/>
      <c r="Q214" s="274"/>
      <c r="R214" s="274"/>
      <c r="S214" s="274"/>
      <c r="T214" s="275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T214" s="276" t="s">
        <v>272</v>
      </c>
      <c r="AU214" s="276" t="s">
        <v>81</v>
      </c>
      <c r="AV214" s="14" t="s">
        <v>248</v>
      </c>
      <c r="AW214" s="14" t="s">
        <v>35</v>
      </c>
      <c r="AX214" s="14" t="s">
        <v>81</v>
      </c>
      <c r="AY214" s="276" t="s">
        <v>240</v>
      </c>
    </row>
    <row r="215" s="2" customFormat="1" ht="21.75" customHeight="1">
      <c r="A215" s="38"/>
      <c r="B215" s="39"/>
      <c r="C215" s="227" t="s">
        <v>447</v>
      </c>
      <c r="D215" s="227" t="s">
        <v>243</v>
      </c>
      <c r="E215" s="228" t="s">
        <v>448</v>
      </c>
      <c r="F215" s="229" t="s">
        <v>449</v>
      </c>
      <c r="G215" s="230" t="s">
        <v>276</v>
      </c>
      <c r="H215" s="231">
        <v>2</v>
      </c>
      <c r="I215" s="232"/>
      <c r="J215" s="233">
        <f>ROUND(I215*H215,2)</f>
        <v>0</v>
      </c>
      <c r="K215" s="229" t="s">
        <v>247</v>
      </c>
      <c r="L215" s="44"/>
      <c r="M215" s="234" t="s">
        <v>19</v>
      </c>
      <c r="N215" s="235" t="s">
        <v>45</v>
      </c>
      <c r="O215" s="84"/>
      <c r="P215" s="236">
        <f>O215*H215</f>
        <v>0</v>
      </c>
      <c r="Q215" s="236">
        <v>0</v>
      </c>
      <c r="R215" s="236">
        <f>Q215*H215</f>
        <v>0</v>
      </c>
      <c r="S215" s="236">
        <v>0</v>
      </c>
      <c r="T215" s="237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238" t="s">
        <v>257</v>
      </c>
      <c r="AT215" s="238" t="s">
        <v>243</v>
      </c>
      <c r="AU215" s="238" t="s">
        <v>81</v>
      </c>
      <c r="AY215" s="17" t="s">
        <v>240</v>
      </c>
      <c r="BE215" s="239">
        <f>IF(N215="základní",J215,0)</f>
        <v>0</v>
      </c>
      <c r="BF215" s="239">
        <f>IF(N215="snížená",J215,0)</f>
        <v>0</v>
      </c>
      <c r="BG215" s="239">
        <f>IF(N215="zákl. přenesená",J215,0)</f>
        <v>0</v>
      </c>
      <c r="BH215" s="239">
        <f>IF(N215="sníž. přenesená",J215,0)</f>
        <v>0</v>
      </c>
      <c r="BI215" s="239">
        <f>IF(N215="nulová",J215,0)</f>
        <v>0</v>
      </c>
      <c r="BJ215" s="17" t="s">
        <v>81</v>
      </c>
      <c r="BK215" s="239">
        <f>ROUND(I215*H215,2)</f>
        <v>0</v>
      </c>
      <c r="BL215" s="17" t="s">
        <v>257</v>
      </c>
      <c r="BM215" s="238" t="s">
        <v>450</v>
      </c>
    </row>
    <row r="216" s="2" customFormat="1">
      <c r="A216" s="38"/>
      <c r="B216" s="39"/>
      <c r="C216" s="40"/>
      <c r="D216" s="240" t="s">
        <v>250</v>
      </c>
      <c r="E216" s="40"/>
      <c r="F216" s="241" t="s">
        <v>451</v>
      </c>
      <c r="G216" s="40"/>
      <c r="H216" s="40"/>
      <c r="I216" s="147"/>
      <c r="J216" s="40"/>
      <c r="K216" s="40"/>
      <c r="L216" s="44"/>
      <c r="M216" s="242"/>
      <c r="N216" s="243"/>
      <c r="O216" s="84"/>
      <c r="P216" s="84"/>
      <c r="Q216" s="84"/>
      <c r="R216" s="84"/>
      <c r="S216" s="84"/>
      <c r="T216" s="85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T216" s="17" t="s">
        <v>250</v>
      </c>
      <c r="AU216" s="17" t="s">
        <v>81</v>
      </c>
    </row>
    <row r="217" s="2" customFormat="1">
      <c r="A217" s="38"/>
      <c r="B217" s="39"/>
      <c r="C217" s="40"/>
      <c r="D217" s="240" t="s">
        <v>252</v>
      </c>
      <c r="E217" s="40"/>
      <c r="F217" s="244" t="s">
        <v>452</v>
      </c>
      <c r="G217" s="40"/>
      <c r="H217" s="40"/>
      <c r="I217" s="147"/>
      <c r="J217" s="40"/>
      <c r="K217" s="40"/>
      <c r="L217" s="44"/>
      <c r="M217" s="242"/>
      <c r="N217" s="243"/>
      <c r="O217" s="84"/>
      <c r="P217" s="84"/>
      <c r="Q217" s="84"/>
      <c r="R217" s="84"/>
      <c r="S217" s="84"/>
      <c r="T217" s="85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T217" s="17" t="s">
        <v>252</v>
      </c>
      <c r="AU217" s="17" t="s">
        <v>81</v>
      </c>
    </row>
    <row r="218" s="13" customFormat="1">
      <c r="A218" s="13"/>
      <c r="B218" s="255"/>
      <c r="C218" s="256"/>
      <c r="D218" s="240" t="s">
        <v>272</v>
      </c>
      <c r="E218" s="257" t="s">
        <v>19</v>
      </c>
      <c r="F218" s="258" t="s">
        <v>453</v>
      </c>
      <c r="G218" s="256"/>
      <c r="H218" s="259">
        <v>1</v>
      </c>
      <c r="I218" s="260"/>
      <c r="J218" s="256"/>
      <c r="K218" s="256"/>
      <c r="L218" s="261"/>
      <c r="M218" s="262"/>
      <c r="N218" s="263"/>
      <c r="O218" s="263"/>
      <c r="P218" s="263"/>
      <c r="Q218" s="263"/>
      <c r="R218" s="263"/>
      <c r="S218" s="263"/>
      <c r="T218" s="264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65" t="s">
        <v>272</v>
      </c>
      <c r="AU218" s="265" t="s">
        <v>81</v>
      </c>
      <c r="AV218" s="13" t="s">
        <v>83</v>
      </c>
      <c r="AW218" s="13" t="s">
        <v>35</v>
      </c>
      <c r="AX218" s="13" t="s">
        <v>74</v>
      </c>
      <c r="AY218" s="265" t="s">
        <v>240</v>
      </c>
    </row>
    <row r="219" s="13" customFormat="1">
      <c r="A219" s="13"/>
      <c r="B219" s="255"/>
      <c r="C219" s="256"/>
      <c r="D219" s="240" t="s">
        <v>272</v>
      </c>
      <c r="E219" s="257" t="s">
        <v>19</v>
      </c>
      <c r="F219" s="258" t="s">
        <v>454</v>
      </c>
      <c r="G219" s="256"/>
      <c r="H219" s="259">
        <v>1</v>
      </c>
      <c r="I219" s="260"/>
      <c r="J219" s="256"/>
      <c r="K219" s="256"/>
      <c r="L219" s="261"/>
      <c r="M219" s="262"/>
      <c r="N219" s="263"/>
      <c r="O219" s="263"/>
      <c r="P219" s="263"/>
      <c r="Q219" s="263"/>
      <c r="R219" s="263"/>
      <c r="S219" s="263"/>
      <c r="T219" s="264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65" t="s">
        <v>272</v>
      </c>
      <c r="AU219" s="265" t="s">
        <v>81</v>
      </c>
      <c r="AV219" s="13" t="s">
        <v>83</v>
      </c>
      <c r="AW219" s="13" t="s">
        <v>35</v>
      </c>
      <c r="AX219" s="13" t="s">
        <v>74</v>
      </c>
      <c r="AY219" s="265" t="s">
        <v>240</v>
      </c>
    </row>
    <row r="220" s="14" customFormat="1">
      <c r="A220" s="14"/>
      <c r="B220" s="266"/>
      <c r="C220" s="267"/>
      <c r="D220" s="240" t="s">
        <v>272</v>
      </c>
      <c r="E220" s="268" t="s">
        <v>19</v>
      </c>
      <c r="F220" s="269" t="s">
        <v>336</v>
      </c>
      <c r="G220" s="267"/>
      <c r="H220" s="270">
        <v>2</v>
      </c>
      <c r="I220" s="271"/>
      <c r="J220" s="267"/>
      <c r="K220" s="267"/>
      <c r="L220" s="272"/>
      <c r="M220" s="277"/>
      <c r="N220" s="278"/>
      <c r="O220" s="278"/>
      <c r="P220" s="278"/>
      <c r="Q220" s="278"/>
      <c r="R220" s="278"/>
      <c r="S220" s="278"/>
      <c r="T220" s="279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T220" s="276" t="s">
        <v>272</v>
      </c>
      <c r="AU220" s="276" t="s">
        <v>81</v>
      </c>
      <c r="AV220" s="14" t="s">
        <v>248</v>
      </c>
      <c r="AW220" s="14" t="s">
        <v>35</v>
      </c>
      <c r="AX220" s="14" t="s">
        <v>81</v>
      </c>
      <c r="AY220" s="276" t="s">
        <v>240</v>
      </c>
    </row>
    <row r="221" s="2" customFormat="1" ht="6.96" customHeight="1">
      <c r="A221" s="38"/>
      <c r="B221" s="59"/>
      <c r="C221" s="60"/>
      <c r="D221" s="60"/>
      <c r="E221" s="60"/>
      <c r="F221" s="60"/>
      <c r="G221" s="60"/>
      <c r="H221" s="60"/>
      <c r="I221" s="176"/>
      <c r="J221" s="60"/>
      <c r="K221" s="60"/>
      <c r="L221" s="44"/>
      <c r="M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</row>
  </sheetData>
  <sheetProtection sheet="1" autoFilter="0" formatColumns="0" formatRows="0" objects="1" scenarios="1" spinCount="100000" saltValue="FtkQrkmhZNy4xl44EyZAhNuP3dC9nxlnPZ/WGt9FM/2cIWmo+rEju4zmOw9mh/r6n9gJH8+joi0jsPht93ou1A==" hashValue="Dvs+N90I+EW7h4biH2s7MGuxR3kEGH7NsuUZ3+/QpsVws+A4wy/ZMw0lakuHCk8vjUxSwUycz4IOj5CUSY5iyA==" algorithmName="SHA-512" password="CC35"/>
  <autoFilter ref="C87:K220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91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215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455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ROUND(J86,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ROUND((SUM(BE86:BE93)),  2)</f>
        <v>0</v>
      </c>
      <c r="G35" s="38"/>
      <c r="H35" s="38"/>
      <c r="I35" s="165">
        <v>0.20999999999999999</v>
      </c>
      <c r="J35" s="164">
        <f>ROUND(((SUM(BE86:BE93))*I35),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ROUND((SUM(BF86:BF93)),  2)</f>
        <v>0</v>
      </c>
      <c r="G36" s="38"/>
      <c r="H36" s="38"/>
      <c r="I36" s="165">
        <v>0.14999999999999999</v>
      </c>
      <c r="J36" s="164">
        <f>ROUND(((SUM(BF86:BF93))*I36),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ROUND((SUM(BG86:BG93)),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ROUND((SUM(BH86:BH93)),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ROUND((SUM(BI86:BI93)),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215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1.2 - VRN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J86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456</v>
      </c>
      <c r="E64" s="189"/>
      <c r="F64" s="189"/>
      <c r="G64" s="189"/>
      <c r="H64" s="189"/>
      <c r="I64" s="190"/>
      <c r="J64" s="191">
        <f>J87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2" customFormat="1" ht="21.84" customHeight="1">
      <c r="A65" s="38"/>
      <c r="B65" s="39"/>
      <c r="C65" s="40"/>
      <c r="D65" s="40"/>
      <c r="E65" s="40"/>
      <c r="F65" s="40"/>
      <c r="G65" s="40"/>
      <c r="H65" s="40"/>
      <c r="I65" s="147"/>
      <c r="J65" s="40"/>
      <c r="K65" s="4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 s="2" customFormat="1" ht="6.96" customHeight="1">
      <c r="A66" s="38"/>
      <c r="B66" s="59"/>
      <c r="C66" s="60"/>
      <c r="D66" s="60"/>
      <c r="E66" s="60"/>
      <c r="F66" s="60"/>
      <c r="G66" s="60"/>
      <c r="H66" s="60"/>
      <c r="I66" s="176"/>
      <c r="J66" s="60"/>
      <c r="K66" s="60"/>
      <c r="L66" s="14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hidden="1"/>
    <row r="68" hidden="1"/>
    <row r="69" hidden="1"/>
    <row r="70" s="2" customFormat="1" ht="6.96" customHeight="1">
      <c r="A70" s="38"/>
      <c r="B70" s="61"/>
      <c r="C70" s="62"/>
      <c r="D70" s="62"/>
      <c r="E70" s="62"/>
      <c r="F70" s="62"/>
      <c r="G70" s="62"/>
      <c r="H70" s="62"/>
      <c r="I70" s="179"/>
      <c r="J70" s="62"/>
      <c r="K70" s="62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24.96" customHeight="1">
      <c r="A71" s="38"/>
      <c r="B71" s="39"/>
      <c r="C71" s="23" t="s">
        <v>225</v>
      </c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6.96" customHeight="1">
      <c r="A72" s="38"/>
      <c r="B72" s="39"/>
      <c r="C72" s="40"/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12" customHeight="1">
      <c r="A73" s="38"/>
      <c r="B73" s="39"/>
      <c r="C73" s="32" t="s">
        <v>16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23.25" customHeight="1">
      <c r="A74" s="38"/>
      <c r="B74" s="39"/>
      <c r="C74" s="40"/>
      <c r="D74" s="40"/>
      <c r="E74" s="180" t="str">
        <f>E7</f>
        <v>Oprava přejezdů na trati Mělník - Ústí n/L Střekov, Vraňany - Děčín hl.n... - ZMĚNA Č. 1</v>
      </c>
      <c r="F74" s="32"/>
      <c r="G74" s="32"/>
      <c r="H74" s="32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1" customFormat="1" ht="12" customHeight="1">
      <c r="B75" s="21"/>
      <c r="C75" s="32" t="s">
        <v>214</v>
      </c>
      <c r="D75" s="22"/>
      <c r="E75" s="22"/>
      <c r="F75" s="22"/>
      <c r="G75" s="22"/>
      <c r="H75" s="22"/>
      <c r="I75" s="139"/>
      <c r="J75" s="22"/>
      <c r="K75" s="22"/>
      <c r="L75" s="20"/>
    </row>
    <row r="76" s="2" customFormat="1" ht="16.5" customHeight="1">
      <c r="A76" s="38"/>
      <c r="B76" s="39"/>
      <c r="C76" s="40"/>
      <c r="D76" s="40"/>
      <c r="E76" s="180" t="s">
        <v>215</v>
      </c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2" customHeight="1">
      <c r="A77" s="38"/>
      <c r="B77" s="39"/>
      <c r="C77" s="32" t="s">
        <v>216</v>
      </c>
      <c r="D77" s="40"/>
      <c r="E77" s="40"/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6.5" customHeight="1">
      <c r="A78" s="38"/>
      <c r="B78" s="39"/>
      <c r="C78" s="40"/>
      <c r="D78" s="40"/>
      <c r="E78" s="69" t="str">
        <f>E11</f>
        <v>SO 1.2 - VRN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6.96" customHeight="1">
      <c r="A79" s="38"/>
      <c r="B79" s="39"/>
      <c r="C79" s="40"/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2" customHeight="1">
      <c r="A80" s="38"/>
      <c r="B80" s="39"/>
      <c r="C80" s="32" t="s">
        <v>21</v>
      </c>
      <c r="D80" s="40"/>
      <c r="E80" s="40"/>
      <c r="F80" s="27" t="str">
        <f>F14</f>
        <v>obvod ST Ústí nad Labem</v>
      </c>
      <c r="G80" s="40"/>
      <c r="H80" s="40"/>
      <c r="I80" s="150" t="s">
        <v>23</v>
      </c>
      <c r="J80" s="72" t="str">
        <f>IF(J14="","",J14)</f>
        <v>19. 11. 2019</v>
      </c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25</v>
      </c>
      <c r="D82" s="40"/>
      <c r="E82" s="40"/>
      <c r="F82" s="27" t="str">
        <f>E17</f>
        <v>Správa železnic, OŘ Ústí n.L., ST Ústí n.L.</v>
      </c>
      <c r="G82" s="40"/>
      <c r="H82" s="40"/>
      <c r="I82" s="150" t="s">
        <v>33</v>
      </c>
      <c r="J82" s="36" t="str">
        <f>E23</f>
        <v xml:space="preserve"> 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5.15" customHeight="1">
      <c r="A83" s="38"/>
      <c r="B83" s="39"/>
      <c r="C83" s="32" t="s">
        <v>31</v>
      </c>
      <c r="D83" s="40"/>
      <c r="E83" s="40"/>
      <c r="F83" s="27" t="str">
        <f>IF(E20="","",E20)</f>
        <v>Vyplň údaj</v>
      </c>
      <c r="G83" s="40"/>
      <c r="H83" s="40"/>
      <c r="I83" s="150" t="s">
        <v>36</v>
      </c>
      <c r="J83" s="36" t="str">
        <f>E26</f>
        <v>Jan Seemann, DiS.</v>
      </c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0.32" customHeight="1">
      <c r="A84" s="38"/>
      <c r="B84" s="39"/>
      <c r="C84" s="40"/>
      <c r="D84" s="40"/>
      <c r="E84" s="40"/>
      <c r="F84" s="40"/>
      <c r="G84" s="40"/>
      <c r="H84" s="40"/>
      <c r="I84" s="147"/>
      <c r="J84" s="40"/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11" customFormat="1" ht="29.28" customHeight="1">
      <c r="A85" s="199"/>
      <c r="B85" s="200"/>
      <c r="C85" s="201" t="s">
        <v>226</v>
      </c>
      <c r="D85" s="202" t="s">
        <v>59</v>
      </c>
      <c r="E85" s="202" t="s">
        <v>55</v>
      </c>
      <c r="F85" s="202" t="s">
        <v>56</v>
      </c>
      <c r="G85" s="202" t="s">
        <v>227</v>
      </c>
      <c r="H85" s="202" t="s">
        <v>228</v>
      </c>
      <c r="I85" s="203" t="s">
        <v>229</v>
      </c>
      <c r="J85" s="202" t="s">
        <v>220</v>
      </c>
      <c r="K85" s="204" t="s">
        <v>230</v>
      </c>
      <c r="L85" s="205"/>
      <c r="M85" s="92" t="s">
        <v>19</v>
      </c>
      <c r="N85" s="93" t="s">
        <v>44</v>
      </c>
      <c r="O85" s="93" t="s">
        <v>231</v>
      </c>
      <c r="P85" s="93" t="s">
        <v>232</v>
      </c>
      <c r="Q85" s="93" t="s">
        <v>233</v>
      </c>
      <c r="R85" s="93" t="s">
        <v>234</v>
      </c>
      <c r="S85" s="93" t="s">
        <v>235</v>
      </c>
      <c r="T85" s="94" t="s">
        <v>236</v>
      </c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</row>
    <row r="86" s="2" customFormat="1" ht="22.8" customHeight="1">
      <c r="A86" s="38"/>
      <c r="B86" s="39"/>
      <c r="C86" s="99" t="s">
        <v>237</v>
      </c>
      <c r="D86" s="40"/>
      <c r="E86" s="40"/>
      <c r="F86" s="40"/>
      <c r="G86" s="40"/>
      <c r="H86" s="40"/>
      <c r="I86" s="147"/>
      <c r="J86" s="206">
        <f>BK86</f>
        <v>0</v>
      </c>
      <c r="K86" s="40"/>
      <c r="L86" s="44"/>
      <c r="M86" s="95"/>
      <c r="N86" s="207"/>
      <c r="O86" s="96"/>
      <c r="P86" s="208">
        <f>P87</f>
        <v>0</v>
      </c>
      <c r="Q86" s="96"/>
      <c r="R86" s="208">
        <f>R87</f>
        <v>0</v>
      </c>
      <c r="S86" s="96"/>
      <c r="T86" s="209">
        <f>T87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T86" s="17" t="s">
        <v>73</v>
      </c>
      <c r="AU86" s="17" t="s">
        <v>221</v>
      </c>
      <c r="BK86" s="210">
        <f>BK87</f>
        <v>0</v>
      </c>
    </row>
    <row r="87" s="12" customFormat="1" ht="25.92" customHeight="1">
      <c r="A87" s="12"/>
      <c r="B87" s="211"/>
      <c r="C87" s="212"/>
      <c r="D87" s="213" t="s">
        <v>73</v>
      </c>
      <c r="E87" s="214" t="s">
        <v>90</v>
      </c>
      <c r="F87" s="214" t="s">
        <v>457</v>
      </c>
      <c r="G87" s="212"/>
      <c r="H87" s="212"/>
      <c r="I87" s="215"/>
      <c r="J87" s="216">
        <f>BK87</f>
        <v>0</v>
      </c>
      <c r="K87" s="212"/>
      <c r="L87" s="217"/>
      <c r="M87" s="218"/>
      <c r="N87" s="219"/>
      <c r="O87" s="219"/>
      <c r="P87" s="220">
        <f>SUM(P88:P93)</f>
        <v>0</v>
      </c>
      <c r="Q87" s="219"/>
      <c r="R87" s="220">
        <f>SUM(R88:R93)</f>
        <v>0</v>
      </c>
      <c r="S87" s="219"/>
      <c r="T87" s="221">
        <f>SUM(T88:T93)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22" t="s">
        <v>241</v>
      </c>
      <c r="AT87" s="223" t="s">
        <v>73</v>
      </c>
      <c r="AU87" s="223" t="s">
        <v>74</v>
      </c>
      <c r="AY87" s="222" t="s">
        <v>240</v>
      </c>
      <c r="BK87" s="224">
        <f>SUM(BK88:BK93)</f>
        <v>0</v>
      </c>
    </row>
    <row r="88" s="2" customFormat="1" ht="21.75" customHeight="1">
      <c r="A88" s="38"/>
      <c r="B88" s="39"/>
      <c r="C88" s="227" t="s">
        <v>81</v>
      </c>
      <c r="D88" s="227" t="s">
        <v>243</v>
      </c>
      <c r="E88" s="228" t="s">
        <v>458</v>
      </c>
      <c r="F88" s="229" t="s">
        <v>459</v>
      </c>
      <c r="G88" s="230" t="s">
        <v>460</v>
      </c>
      <c r="H88" s="231">
        <v>1</v>
      </c>
      <c r="I88" s="232"/>
      <c r="J88" s="233">
        <f>ROUND(I88*H88,2)</f>
        <v>0</v>
      </c>
      <c r="K88" s="229" t="s">
        <v>247</v>
      </c>
      <c r="L88" s="44"/>
      <c r="M88" s="234" t="s">
        <v>19</v>
      </c>
      <c r="N88" s="235" t="s">
        <v>45</v>
      </c>
      <c r="O88" s="84"/>
      <c r="P88" s="236">
        <f>O88*H88</f>
        <v>0</v>
      </c>
      <c r="Q88" s="236">
        <v>0</v>
      </c>
      <c r="R88" s="236">
        <f>Q88*H88</f>
        <v>0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248</v>
      </c>
      <c r="AT88" s="238" t="s">
        <v>243</v>
      </c>
      <c r="AU88" s="238" t="s">
        <v>81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461</v>
      </c>
    </row>
    <row r="89" s="2" customFormat="1">
      <c r="A89" s="38"/>
      <c r="B89" s="39"/>
      <c r="C89" s="40"/>
      <c r="D89" s="240" t="s">
        <v>250</v>
      </c>
      <c r="E89" s="40"/>
      <c r="F89" s="241" t="s">
        <v>462</v>
      </c>
      <c r="G89" s="40"/>
      <c r="H89" s="40"/>
      <c r="I89" s="147"/>
      <c r="J89" s="40"/>
      <c r="K89" s="40"/>
      <c r="L89" s="44"/>
      <c r="M89" s="242"/>
      <c r="N89" s="243"/>
      <c r="O89" s="84"/>
      <c r="P89" s="84"/>
      <c r="Q89" s="84"/>
      <c r="R89" s="84"/>
      <c r="S89" s="84"/>
      <c r="T89" s="85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81</v>
      </c>
    </row>
    <row r="90" s="2" customFormat="1">
      <c r="A90" s="38"/>
      <c r="B90" s="39"/>
      <c r="C90" s="40"/>
      <c r="D90" s="240" t="s">
        <v>252</v>
      </c>
      <c r="E90" s="40"/>
      <c r="F90" s="244" t="s">
        <v>463</v>
      </c>
      <c r="G90" s="40"/>
      <c r="H90" s="40"/>
      <c r="I90" s="147"/>
      <c r="J90" s="40"/>
      <c r="K90" s="40"/>
      <c r="L90" s="44"/>
      <c r="M90" s="242"/>
      <c r="N90" s="243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252</v>
      </c>
      <c r="AU90" s="17" t="s">
        <v>81</v>
      </c>
    </row>
    <row r="91" s="2" customFormat="1" ht="21.75" customHeight="1">
      <c r="A91" s="38"/>
      <c r="B91" s="39"/>
      <c r="C91" s="227" t="s">
        <v>83</v>
      </c>
      <c r="D91" s="227" t="s">
        <v>243</v>
      </c>
      <c r="E91" s="228" t="s">
        <v>464</v>
      </c>
      <c r="F91" s="229" t="s">
        <v>465</v>
      </c>
      <c r="G91" s="230" t="s">
        <v>460</v>
      </c>
      <c r="H91" s="231">
        <v>1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81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466</v>
      </c>
    </row>
    <row r="92" s="2" customFormat="1">
      <c r="A92" s="38"/>
      <c r="B92" s="39"/>
      <c r="C92" s="40"/>
      <c r="D92" s="240" t="s">
        <v>250</v>
      </c>
      <c r="E92" s="40"/>
      <c r="F92" s="241" t="s">
        <v>467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81</v>
      </c>
    </row>
    <row r="93" s="2" customFormat="1">
      <c r="A93" s="38"/>
      <c r="B93" s="39"/>
      <c r="C93" s="40"/>
      <c r="D93" s="240" t="s">
        <v>252</v>
      </c>
      <c r="E93" s="40"/>
      <c r="F93" s="244" t="s">
        <v>468</v>
      </c>
      <c r="G93" s="40"/>
      <c r="H93" s="40"/>
      <c r="I93" s="147"/>
      <c r="J93" s="40"/>
      <c r="K93" s="40"/>
      <c r="L93" s="44"/>
      <c r="M93" s="280"/>
      <c r="N93" s="281"/>
      <c r="O93" s="282"/>
      <c r="P93" s="282"/>
      <c r="Q93" s="282"/>
      <c r="R93" s="282"/>
      <c r="S93" s="282"/>
      <c r="T93" s="283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81</v>
      </c>
    </row>
    <row r="94" s="2" customFormat="1" ht="6.96" customHeight="1">
      <c r="A94" s="38"/>
      <c r="B94" s="59"/>
      <c r="C94" s="60"/>
      <c r="D94" s="60"/>
      <c r="E94" s="60"/>
      <c r="F94" s="60"/>
      <c r="G94" s="60"/>
      <c r="H94" s="60"/>
      <c r="I94" s="176"/>
      <c r="J94" s="60"/>
      <c r="K94" s="60"/>
      <c r="L94" s="44"/>
      <c r="M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</sheetData>
  <sheetProtection sheet="1" autoFilter="0" formatColumns="0" formatRows="0" objects="1" scenarios="1" spinCount="100000" saltValue="BM6SPUr60NJGSAeCF2sZRBJD3aySFSOf9rvdIiRathabVHl1lveC62hb0IzKOoVtvYbSiAOCdOfwhIQ6bpnYLQ==" hashValue="p8bAn1ZMrUJUJCZtkdVuV5MiiKTDp5Azo2fRnYDIjVC2omtAVSYaF5/47pCy0nGtS9a1E3Sa5wD1mc72DXCDmA==" algorithmName="SHA-512" password="CC35"/>
  <autoFilter ref="C85:K9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94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215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469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ROUND(J85,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ROUND((SUM(BE85:BE94)),  2)</f>
        <v>0</v>
      </c>
      <c r="G35" s="38"/>
      <c r="H35" s="38"/>
      <c r="I35" s="165">
        <v>0.20999999999999999</v>
      </c>
      <c r="J35" s="164">
        <f>ROUND(((SUM(BE85:BE94))*I35),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ROUND((SUM(BF85:BF94)),  2)</f>
        <v>0</v>
      </c>
      <c r="G36" s="38"/>
      <c r="H36" s="38"/>
      <c r="I36" s="165">
        <v>0.14999999999999999</v>
      </c>
      <c r="J36" s="164">
        <f>ROUND(((SUM(BF85:BF94))*I36),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ROUND((SUM(BG85:BG94)),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ROUND((SUM(BH85:BH94)),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ROUND((SUM(BI85:BI94)),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215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1.3 - Materiál dodávaný objednatelem - NEOCEŇOVAT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J85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2" customFormat="1" ht="21.84" customHeight="1">
      <c r="A64" s="38"/>
      <c r="B64" s="39"/>
      <c r="C64" s="40"/>
      <c r="D64" s="40"/>
      <c r="E64" s="40"/>
      <c r="F64" s="40"/>
      <c r="G64" s="40"/>
      <c r="H64" s="40"/>
      <c r="I64" s="147"/>
      <c r="J64" s="40"/>
      <c r="K64" s="40"/>
      <c r="L64" s="14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</row>
    <row r="65" hidden="1" s="2" customFormat="1" ht="6.96" customHeight="1">
      <c r="A65" s="38"/>
      <c r="B65" s="59"/>
      <c r="C65" s="60"/>
      <c r="D65" s="60"/>
      <c r="E65" s="60"/>
      <c r="F65" s="60"/>
      <c r="G65" s="60"/>
      <c r="H65" s="60"/>
      <c r="I65" s="176"/>
      <c r="J65" s="60"/>
      <c r="K65" s="6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/>
    <row r="67" hidden="1"/>
    <row r="68" hidden="1"/>
    <row r="69" s="2" customFormat="1" ht="6.96" customHeight="1">
      <c r="A69" s="38"/>
      <c r="B69" s="61"/>
      <c r="C69" s="62"/>
      <c r="D69" s="62"/>
      <c r="E69" s="62"/>
      <c r="F69" s="62"/>
      <c r="G69" s="62"/>
      <c r="H69" s="62"/>
      <c r="I69" s="179"/>
      <c r="J69" s="62"/>
      <c r="K69" s="62"/>
      <c r="L69" s="14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</row>
    <row r="70" s="2" customFormat="1" ht="24.96" customHeight="1">
      <c r="A70" s="38"/>
      <c r="B70" s="39"/>
      <c r="C70" s="23" t="s">
        <v>225</v>
      </c>
      <c r="D70" s="40"/>
      <c r="E70" s="40"/>
      <c r="F70" s="40"/>
      <c r="G70" s="40"/>
      <c r="H70" s="40"/>
      <c r="I70" s="147"/>
      <c r="J70" s="40"/>
      <c r="K70" s="40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6.96" customHeight="1">
      <c r="A71" s="38"/>
      <c r="B71" s="39"/>
      <c r="C71" s="40"/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12" customHeight="1">
      <c r="A72" s="38"/>
      <c r="B72" s="39"/>
      <c r="C72" s="32" t="s">
        <v>16</v>
      </c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3.25" customHeight="1">
      <c r="A73" s="38"/>
      <c r="B73" s="39"/>
      <c r="C73" s="40"/>
      <c r="D73" s="40"/>
      <c r="E73" s="180" t="str">
        <f>E7</f>
        <v>Oprava přejezdů na trati Mělník - Ústí n/L Střekov, Vraňany - Děčín hl.n... - ZMĚNA Č. 1</v>
      </c>
      <c r="F73" s="32"/>
      <c r="G73" s="32"/>
      <c r="H73" s="32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1" customFormat="1" ht="12" customHeight="1">
      <c r="B74" s="21"/>
      <c r="C74" s="32" t="s">
        <v>214</v>
      </c>
      <c r="D74" s="22"/>
      <c r="E74" s="22"/>
      <c r="F74" s="22"/>
      <c r="G74" s="22"/>
      <c r="H74" s="22"/>
      <c r="I74" s="139"/>
      <c r="J74" s="22"/>
      <c r="K74" s="22"/>
      <c r="L74" s="20"/>
    </row>
    <row r="75" s="2" customFormat="1" ht="16.5" customHeight="1">
      <c r="A75" s="38"/>
      <c r="B75" s="39"/>
      <c r="C75" s="40"/>
      <c r="D75" s="40"/>
      <c r="E75" s="180" t="s">
        <v>215</v>
      </c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12" customHeight="1">
      <c r="A76" s="38"/>
      <c r="B76" s="39"/>
      <c r="C76" s="32" t="s">
        <v>216</v>
      </c>
      <c r="D76" s="40"/>
      <c r="E76" s="40"/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6.5" customHeight="1">
      <c r="A77" s="38"/>
      <c r="B77" s="39"/>
      <c r="C77" s="40"/>
      <c r="D77" s="40"/>
      <c r="E77" s="69" t="str">
        <f>E11</f>
        <v>SO 1.3 - Materiál dodávaný objednatelem - NEOCEŇOVAT</v>
      </c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6.96" customHeight="1">
      <c r="A78" s="38"/>
      <c r="B78" s="39"/>
      <c r="C78" s="40"/>
      <c r="D78" s="40"/>
      <c r="E78" s="40"/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</v>
      </c>
      <c r="D79" s="40"/>
      <c r="E79" s="40"/>
      <c r="F79" s="27" t="str">
        <f>F14</f>
        <v>obvod ST Ústí nad Labem</v>
      </c>
      <c r="G79" s="40"/>
      <c r="H79" s="40"/>
      <c r="I79" s="150" t="s">
        <v>23</v>
      </c>
      <c r="J79" s="72" t="str">
        <f>IF(J14="","",J14)</f>
        <v>19. 11. 2019</v>
      </c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6.96" customHeight="1">
      <c r="A80" s="38"/>
      <c r="B80" s="39"/>
      <c r="C80" s="40"/>
      <c r="D80" s="40"/>
      <c r="E80" s="40"/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15.15" customHeight="1">
      <c r="A81" s="38"/>
      <c r="B81" s="39"/>
      <c r="C81" s="32" t="s">
        <v>25</v>
      </c>
      <c r="D81" s="40"/>
      <c r="E81" s="40"/>
      <c r="F81" s="27" t="str">
        <f>E17</f>
        <v>Správa železnic, OŘ Ústí n.L., ST Ústí n.L.</v>
      </c>
      <c r="G81" s="40"/>
      <c r="H81" s="40"/>
      <c r="I81" s="150" t="s">
        <v>33</v>
      </c>
      <c r="J81" s="36" t="str">
        <f>E23</f>
        <v xml:space="preserve"> </v>
      </c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31</v>
      </c>
      <c r="D82" s="40"/>
      <c r="E82" s="40"/>
      <c r="F82" s="27" t="str">
        <f>IF(E20="","",E20)</f>
        <v>Vyplň údaj</v>
      </c>
      <c r="G82" s="40"/>
      <c r="H82" s="40"/>
      <c r="I82" s="150" t="s">
        <v>36</v>
      </c>
      <c r="J82" s="36" t="str">
        <f>E26</f>
        <v>Jan Seemann, DiS.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0.32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11" customFormat="1" ht="29.28" customHeight="1">
      <c r="A84" s="199"/>
      <c r="B84" s="200"/>
      <c r="C84" s="201" t="s">
        <v>226</v>
      </c>
      <c r="D84" s="202" t="s">
        <v>59</v>
      </c>
      <c r="E84" s="202" t="s">
        <v>55</v>
      </c>
      <c r="F84" s="202" t="s">
        <v>56</v>
      </c>
      <c r="G84" s="202" t="s">
        <v>227</v>
      </c>
      <c r="H84" s="202" t="s">
        <v>228</v>
      </c>
      <c r="I84" s="203" t="s">
        <v>229</v>
      </c>
      <c r="J84" s="202" t="s">
        <v>220</v>
      </c>
      <c r="K84" s="204" t="s">
        <v>230</v>
      </c>
      <c r="L84" s="205"/>
      <c r="M84" s="92" t="s">
        <v>19</v>
      </c>
      <c r="N84" s="93" t="s">
        <v>44</v>
      </c>
      <c r="O84" s="93" t="s">
        <v>231</v>
      </c>
      <c r="P84" s="93" t="s">
        <v>232</v>
      </c>
      <c r="Q84" s="93" t="s">
        <v>233</v>
      </c>
      <c r="R84" s="93" t="s">
        <v>234</v>
      </c>
      <c r="S84" s="93" t="s">
        <v>235</v>
      </c>
      <c r="T84" s="94" t="s">
        <v>236</v>
      </c>
      <c r="U84" s="199"/>
      <c r="V84" s="199"/>
      <c r="W84" s="199"/>
      <c r="X84" s="199"/>
      <c r="Y84" s="199"/>
      <c r="Z84" s="199"/>
      <c r="AA84" s="199"/>
      <c r="AB84" s="199"/>
      <c r="AC84" s="199"/>
      <c r="AD84" s="199"/>
      <c r="AE84" s="199"/>
    </row>
    <row r="85" s="2" customFormat="1" ht="22.8" customHeight="1">
      <c r="A85" s="38"/>
      <c r="B85" s="39"/>
      <c r="C85" s="99" t="s">
        <v>237</v>
      </c>
      <c r="D85" s="40"/>
      <c r="E85" s="40"/>
      <c r="F85" s="40"/>
      <c r="G85" s="40"/>
      <c r="H85" s="40"/>
      <c r="I85" s="147"/>
      <c r="J85" s="206">
        <f>BK85</f>
        <v>0</v>
      </c>
      <c r="K85" s="40"/>
      <c r="L85" s="44"/>
      <c r="M85" s="95"/>
      <c r="N85" s="207"/>
      <c r="O85" s="96"/>
      <c r="P85" s="208">
        <f>SUM(P86:P94)</f>
        <v>0</v>
      </c>
      <c r="Q85" s="96"/>
      <c r="R85" s="208">
        <f>SUM(R86:R94)</f>
        <v>0</v>
      </c>
      <c r="S85" s="96"/>
      <c r="T85" s="209">
        <f>SUM(T86:T94)</f>
        <v>0</v>
      </c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T85" s="17" t="s">
        <v>73</v>
      </c>
      <c r="AU85" s="17" t="s">
        <v>221</v>
      </c>
      <c r="BK85" s="210">
        <f>SUM(BK86:BK94)</f>
        <v>0</v>
      </c>
    </row>
    <row r="86" s="2" customFormat="1" ht="21.75" customHeight="1">
      <c r="A86" s="38"/>
      <c r="B86" s="39"/>
      <c r="C86" s="245" t="s">
        <v>81</v>
      </c>
      <c r="D86" s="245" t="s">
        <v>266</v>
      </c>
      <c r="E86" s="246" t="s">
        <v>470</v>
      </c>
      <c r="F86" s="247" t="s">
        <v>471</v>
      </c>
      <c r="G86" s="248" t="s">
        <v>276</v>
      </c>
      <c r="H86" s="249">
        <v>12</v>
      </c>
      <c r="I86" s="250"/>
      <c r="J86" s="251">
        <f>ROUND(I86*H86,2)</f>
        <v>0</v>
      </c>
      <c r="K86" s="247" t="s">
        <v>247</v>
      </c>
      <c r="L86" s="252"/>
      <c r="M86" s="253" t="s">
        <v>19</v>
      </c>
      <c r="N86" s="254" t="s">
        <v>45</v>
      </c>
      <c r="O86" s="84"/>
      <c r="P86" s="236">
        <f>O86*H86</f>
        <v>0</v>
      </c>
      <c r="Q86" s="236">
        <v>0</v>
      </c>
      <c r="R86" s="236">
        <f>Q86*H86</f>
        <v>0</v>
      </c>
      <c r="S86" s="236">
        <v>0</v>
      </c>
      <c r="T86" s="237">
        <f>S86*H86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R86" s="238" t="s">
        <v>292</v>
      </c>
      <c r="AT86" s="238" t="s">
        <v>266</v>
      </c>
      <c r="AU86" s="238" t="s">
        <v>74</v>
      </c>
      <c r="AY86" s="17" t="s">
        <v>240</v>
      </c>
      <c r="BE86" s="239">
        <f>IF(N86="základní",J86,0)</f>
        <v>0</v>
      </c>
      <c r="BF86" s="239">
        <f>IF(N86="snížená",J86,0)</f>
        <v>0</v>
      </c>
      <c r="BG86" s="239">
        <f>IF(N86="zákl. přenesená",J86,0)</f>
        <v>0</v>
      </c>
      <c r="BH86" s="239">
        <f>IF(N86="sníž. přenesená",J86,0)</f>
        <v>0</v>
      </c>
      <c r="BI86" s="239">
        <f>IF(N86="nulová",J86,0)</f>
        <v>0</v>
      </c>
      <c r="BJ86" s="17" t="s">
        <v>81</v>
      </c>
      <c r="BK86" s="239">
        <f>ROUND(I86*H86,2)</f>
        <v>0</v>
      </c>
      <c r="BL86" s="17" t="s">
        <v>248</v>
      </c>
      <c r="BM86" s="238" t="s">
        <v>472</v>
      </c>
    </row>
    <row r="87" s="2" customFormat="1">
      <c r="A87" s="38"/>
      <c r="B87" s="39"/>
      <c r="C87" s="40"/>
      <c r="D87" s="240" t="s">
        <v>250</v>
      </c>
      <c r="E87" s="40"/>
      <c r="F87" s="241" t="s">
        <v>471</v>
      </c>
      <c r="G87" s="40"/>
      <c r="H87" s="40"/>
      <c r="I87" s="147"/>
      <c r="J87" s="40"/>
      <c r="K87" s="40"/>
      <c r="L87" s="44"/>
      <c r="M87" s="242"/>
      <c r="N87" s="243"/>
      <c r="O87" s="84"/>
      <c r="P87" s="84"/>
      <c r="Q87" s="84"/>
      <c r="R87" s="84"/>
      <c r="S87" s="84"/>
      <c r="T87" s="85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T87" s="17" t="s">
        <v>250</v>
      </c>
      <c r="AU87" s="17" t="s">
        <v>74</v>
      </c>
    </row>
    <row r="88" s="13" customFormat="1">
      <c r="A88" s="13"/>
      <c r="B88" s="255"/>
      <c r="C88" s="256"/>
      <c r="D88" s="240" t="s">
        <v>272</v>
      </c>
      <c r="E88" s="257" t="s">
        <v>19</v>
      </c>
      <c r="F88" s="258" t="s">
        <v>473</v>
      </c>
      <c r="G88" s="256"/>
      <c r="H88" s="259">
        <v>12</v>
      </c>
      <c r="I88" s="260"/>
      <c r="J88" s="256"/>
      <c r="K88" s="256"/>
      <c r="L88" s="261"/>
      <c r="M88" s="262"/>
      <c r="N88" s="263"/>
      <c r="O88" s="263"/>
      <c r="P88" s="263"/>
      <c r="Q88" s="263"/>
      <c r="R88" s="263"/>
      <c r="S88" s="263"/>
      <c r="T88" s="264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T88" s="265" t="s">
        <v>272</v>
      </c>
      <c r="AU88" s="265" t="s">
        <v>74</v>
      </c>
      <c r="AV88" s="13" t="s">
        <v>83</v>
      </c>
      <c r="AW88" s="13" t="s">
        <v>35</v>
      </c>
      <c r="AX88" s="13" t="s">
        <v>81</v>
      </c>
      <c r="AY88" s="265" t="s">
        <v>240</v>
      </c>
    </row>
    <row r="89" s="2" customFormat="1" ht="21.75" customHeight="1">
      <c r="A89" s="38"/>
      <c r="B89" s="39"/>
      <c r="C89" s="245" t="s">
        <v>83</v>
      </c>
      <c r="D89" s="245" t="s">
        <v>266</v>
      </c>
      <c r="E89" s="246" t="s">
        <v>474</v>
      </c>
      <c r="F89" s="247" t="s">
        <v>475</v>
      </c>
      <c r="G89" s="248" t="s">
        <v>276</v>
      </c>
      <c r="H89" s="249">
        <v>24</v>
      </c>
      <c r="I89" s="250"/>
      <c r="J89" s="251">
        <f>ROUND(I89*H89,2)</f>
        <v>0</v>
      </c>
      <c r="K89" s="247" t="s">
        <v>247</v>
      </c>
      <c r="L89" s="252"/>
      <c r="M89" s="253" t="s">
        <v>19</v>
      </c>
      <c r="N89" s="254" t="s">
        <v>45</v>
      </c>
      <c r="O89" s="84"/>
      <c r="P89" s="236">
        <f>O89*H89</f>
        <v>0</v>
      </c>
      <c r="Q89" s="236">
        <v>0</v>
      </c>
      <c r="R89" s="236">
        <f>Q89*H89</f>
        <v>0</v>
      </c>
      <c r="S89" s="236">
        <v>0</v>
      </c>
      <c r="T89" s="237">
        <f>S89*H89</f>
        <v>0</v>
      </c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R89" s="238" t="s">
        <v>270</v>
      </c>
      <c r="AT89" s="238" t="s">
        <v>266</v>
      </c>
      <c r="AU89" s="238" t="s">
        <v>74</v>
      </c>
      <c r="AY89" s="17" t="s">
        <v>240</v>
      </c>
      <c r="BE89" s="239">
        <f>IF(N89="základní",J89,0)</f>
        <v>0</v>
      </c>
      <c r="BF89" s="239">
        <f>IF(N89="snížená",J89,0)</f>
        <v>0</v>
      </c>
      <c r="BG89" s="239">
        <f>IF(N89="zákl. přenesená",J89,0)</f>
        <v>0</v>
      </c>
      <c r="BH89" s="239">
        <f>IF(N89="sníž. přenesená",J89,0)</f>
        <v>0</v>
      </c>
      <c r="BI89" s="239">
        <f>IF(N89="nulová",J89,0)</f>
        <v>0</v>
      </c>
      <c r="BJ89" s="17" t="s">
        <v>81</v>
      </c>
      <c r="BK89" s="239">
        <f>ROUND(I89*H89,2)</f>
        <v>0</v>
      </c>
      <c r="BL89" s="17" t="s">
        <v>270</v>
      </c>
      <c r="BM89" s="238" t="s">
        <v>476</v>
      </c>
    </row>
    <row r="90" s="2" customFormat="1">
      <c r="A90" s="38"/>
      <c r="B90" s="39"/>
      <c r="C90" s="40"/>
      <c r="D90" s="240" t="s">
        <v>250</v>
      </c>
      <c r="E90" s="40"/>
      <c r="F90" s="241" t="s">
        <v>475</v>
      </c>
      <c r="G90" s="40"/>
      <c r="H90" s="40"/>
      <c r="I90" s="147"/>
      <c r="J90" s="40"/>
      <c r="K90" s="40"/>
      <c r="L90" s="44"/>
      <c r="M90" s="242"/>
      <c r="N90" s="243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250</v>
      </c>
      <c r="AU90" s="17" t="s">
        <v>74</v>
      </c>
    </row>
    <row r="91" s="13" customFormat="1">
      <c r="A91" s="13"/>
      <c r="B91" s="255"/>
      <c r="C91" s="256"/>
      <c r="D91" s="240" t="s">
        <v>272</v>
      </c>
      <c r="E91" s="257" t="s">
        <v>19</v>
      </c>
      <c r="F91" s="258" t="s">
        <v>287</v>
      </c>
      <c r="G91" s="256"/>
      <c r="H91" s="259">
        <v>24</v>
      </c>
      <c r="I91" s="260"/>
      <c r="J91" s="256"/>
      <c r="K91" s="256"/>
      <c r="L91" s="261"/>
      <c r="M91" s="262"/>
      <c r="N91" s="263"/>
      <c r="O91" s="263"/>
      <c r="P91" s="263"/>
      <c r="Q91" s="263"/>
      <c r="R91" s="263"/>
      <c r="S91" s="263"/>
      <c r="T91" s="264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T91" s="265" t="s">
        <v>272</v>
      </c>
      <c r="AU91" s="265" t="s">
        <v>74</v>
      </c>
      <c r="AV91" s="13" t="s">
        <v>83</v>
      </c>
      <c r="AW91" s="13" t="s">
        <v>35</v>
      </c>
      <c r="AX91" s="13" t="s">
        <v>81</v>
      </c>
      <c r="AY91" s="265" t="s">
        <v>240</v>
      </c>
    </row>
    <row r="92" s="2" customFormat="1" ht="21.75" customHeight="1">
      <c r="A92" s="38"/>
      <c r="B92" s="39"/>
      <c r="C92" s="245" t="s">
        <v>130</v>
      </c>
      <c r="D92" s="245" t="s">
        <v>266</v>
      </c>
      <c r="E92" s="246" t="s">
        <v>477</v>
      </c>
      <c r="F92" s="247" t="s">
        <v>478</v>
      </c>
      <c r="G92" s="248" t="s">
        <v>276</v>
      </c>
      <c r="H92" s="249">
        <v>24</v>
      </c>
      <c r="I92" s="250"/>
      <c r="J92" s="251">
        <f>ROUND(I92*H92,2)</f>
        <v>0</v>
      </c>
      <c r="K92" s="247" t="s">
        <v>247</v>
      </c>
      <c r="L92" s="252"/>
      <c r="M92" s="253" t="s">
        <v>19</v>
      </c>
      <c r="N92" s="254" t="s">
        <v>45</v>
      </c>
      <c r="O92" s="84"/>
      <c r="P92" s="236">
        <f>O92*H92</f>
        <v>0</v>
      </c>
      <c r="Q92" s="236">
        <v>0</v>
      </c>
      <c r="R92" s="236">
        <f>Q92*H92</f>
        <v>0</v>
      </c>
      <c r="S92" s="236">
        <v>0</v>
      </c>
      <c r="T92" s="237">
        <f>S92*H92</f>
        <v>0</v>
      </c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R92" s="238" t="s">
        <v>270</v>
      </c>
      <c r="AT92" s="238" t="s">
        <v>266</v>
      </c>
      <c r="AU92" s="238" t="s">
        <v>74</v>
      </c>
      <c r="AY92" s="17" t="s">
        <v>240</v>
      </c>
      <c r="BE92" s="239">
        <f>IF(N92="základní",J92,0)</f>
        <v>0</v>
      </c>
      <c r="BF92" s="239">
        <f>IF(N92="snížená",J92,0)</f>
        <v>0</v>
      </c>
      <c r="BG92" s="239">
        <f>IF(N92="zákl. přenesená",J92,0)</f>
        <v>0</v>
      </c>
      <c r="BH92" s="239">
        <f>IF(N92="sníž. přenesená",J92,0)</f>
        <v>0</v>
      </c>
      <c r="BI92" s="239">
        <f>IF(N92="nulová",J92,0)</f>
        <v>0</v>
      </c>
      <c r="BJ92" s="17" t="s">
        <v>81</v>
      </c>
      <c r="BK92" s="239">
        <f>ROUND(I92*H92,2)</f>
        <v>0</v>
      </c>
      <c r="BL92" s="17" t="s">
        <v>270</v>
      </c>
      <c r="BM92" s="238" t="s">
        <v>479</v>
      </c>
    </row>
    <row r="93" s="2" customFormat="1">
      <c r="A93" s="38"/>
      <c r="B93" s="39"/>
      <c r="C93" s="40"/>
      <c r="D93" s="240" t="s">
        <v>250</v>
      </c>
      <c r="E93" s="40"/>
      <c r="F93" s="241" t="s">
        <v>478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250</v>
      </c>
      <c r="AU93" s="17" t="s">
        <v>74</v>
      </c>
    </row>
    <row r="94" s="13" customFormat="1">
      <c r="A94" s="13"/>
      <c r="B94" s="255"/>
      <c r="C94" s="256"/>
      <c r="D94" s="240" t="s">
        <v>272</v>
      </c>
      <c r="E94" s="257" t="s">
        <v>19</v>
      </c>
      <c r="F94" s="258" t="s">
        <v>287</v>
      </c>
      <c r="G94" s="256"/>
      <c r="H94" s="259">
        <v>24</v>
      </c>
      <c r="I94" s="260"/>
      <c r="J94" s="256"/>
      <c r="K94" s="256"/>
      <c r="L94" s="261"/>
      <c r="M94" s="284"/>
      <c r="N94" s="285"/>
      <c r="O94" s="285"/>
      <c r="P94" s="285"/>
      <c r="Q94" s="285"/>
      <c r="R94" s="285"/>
      <c r="S94" s="285"/>
      <c r="T94" s="286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T94" s="265" t="s">
        <v>272</v>
      </c>
      <c r="AU94" s="265" t="s">
        <v>74</v>
      </c>
      <c r="AV94" s="13" t="s">
        <v>83</v>
      </c>
      <c r="AW94" s="13" t="s">
        <v>35</v>
      </c>
      <c r="AX94" s="13" t="s">
        <v>81</v>
      </c>
      <c r="AY94" s="265" t="s">
        <v>240</v>
      </c>
    </row>
    <row r="95" s="2" customFormat="1" ht="6.96" customHeight="1">
      <c r="A95" s="38"/>
      <c r="B95" s="59"/>
      <c r="C95" s="60"/>
      <c r="D95" s="60"/>
      <c r="E95" s="60"/>
      <c r="F95" s="60"/>
      <c r="G95" s="60"/>
      <c r="H95" s="60"/>
      <c r="I95" s="176"/>
      <c r="J95" s="60"/>
      <c r="K95" s="60"/>
      <c r="L95" s="44"/>
      <c r="M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</sheetData>
  <sheetProtection sheet="1" autoFilter="0" formatColumns="0" formatRows="0" objects="1" scenarios="1" spinCount="100000" saltValue="SIT7sYJWz2VlWJBOCLMlewW0p6sPBH22rUQZuzy9qxKQrJ79S5ITiYYRQAzGj58SkpFI4DW8ZOuE7E7dpKlKig==" hashValue="PvvVzi+AA3RdMfz2IcqbL2yMzXO4RMzAO/8G5fnXd07IVdV3pD7VWI6y+51lohBy12u9hVjIJgwuGN7YmwEoqA==" algorithmName="SHA-512" password="CC35"/>
  <autoFilter ref="C84:K94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3:H73"/>
    <mergeCell ref="E75:H75"/>
    <mergeCell ref="E77:H7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99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480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481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ROUND(J88,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ROUND((SUM(BE88:BE219)),  2)</f>
        <v>0</v>
      </c>
      <c r="G35" s="38"/>
      <c r="H35" s="38"/>
      <c r="I35" s="165">
        <v>0.20999999999999999</v>
      </c>
      <c r="J35" s="164">
        <f>ROUND(((SUM(BE88:BE219))*I35),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ROUND((SUM(BF88:BF219)),  2)</f>
        <v>0</v>
      </c>
      <c r="G36" s="38"/>
      <c r="H36" s="38"/>
      <c r="I36" s="165">
        <v>0.14999999999999999</v>
      </c>
      <c r="J36" s="164">
        <f>ROUND(((SUM(BF88:BF219))*I36),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ROUND((SUM(BG88:BG219)),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ROUND((SUM(BH88:BH219)),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ROUND((SUM(BI88:BI219)),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480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2.1 - ZRN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J88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222</v>
      </c>
      <c r="E64" s="189"/>
      <c r="F64" s="189"/>
      <c r="G64" s="189"/>
      <c r="H64" s="189"/>
      <c r="I64" s="190"/>
      <c r="J64" s="191">
        <f>J89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10" customFormat="1" ht="19.92" customHeight="1">
      <c r="A65" s="10"/>
      <c r="B65" s="193"/>
      <c r="C65" s="125"/>
      <c r="D65" s="194" t="s">
        <v>223</v>
      </c>
      <c r="E65" s="195"/>
      <c r="F65" s="195"/>
      <c r="G65" s="195"/>
      <c r="H65" s="195"/>
      <c r="I65" s="196"/>
      <c r="J65" s="197">
        <f>J90</f>
        <v>0</v>
      </c>
      <c r="K65" s="125"/>
      <c r="L65" s="19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hidden="1" s="9" customFormat="1" ht="24.96" customHeight="1">
      <c r="A66" s="9"/>
      <c r="B66" s="186"/>
      <c r="C66" s="187"/>
      <c r="D66" s="188" t="s">
        <v>224</v>
      </c>
      <c r="E66" s="189"/>
      <c r="F66" s="189"/>
      <c r="G66" s="189"/>
      <c r="H66" s="189"/>
      <c r="I66" s="190"/>
      <c r="J66" s="191">
        <f>J164</f>
        <v>0</v>
      </c>
      <c r="K66" s="187"/>
      <c r="L66" s="19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hidden="1" s="2" customFormat="1" ht="21.84" customHeight="1">
      <c r="A67" s="38"/>
      <c r="B67" s="39"/>
      <c r="C67" s="40"/>
      <c r="D67" s="40"/>
      <c r="E67" s="40"/>
      <c r="F67" s="40"/>
      <c r="G67" s="40"/>
      <c r="H67" s="40"/>
      <c r="I67" s="147"/>
      <c r="J67" s="40"/>
      <c r="K67" s="40"/>
      <c r="L67" s="14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hidden="1" s="2" customFormat="1" ht="6.96" customHeight="1">
      <c r="A68" s="38"/>
      <c r="B68" s="59"/>
      <c r="C68" s="60"/>
      <c r="D68" s="60"/>
      <c r="E68" s="60"/>
      <c r="F68" s="60"/>
      <c r="G68" s="60"/>
      <c r="H68" s="60"/>
      <c r="I68" s="176"/>
      <c r="J68" s="60"/>
      <c r="K68" s="60"/>
      <c r="L68" s="14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hidden="1"/>
    <row r="70" hidden="1"/>
    <row r="71" hidden="1"/>
    <row r="72" s="2" customFormat="1" ht="6.96" customHeight="1">
      <c r="A72" s="38"/>
      <c r="B72" s="61"/>
      <c r="C72" s="62"/>
      <c r="D72" s="62"/>
      <c r="E72" s="62"/>
      <c r="F72" s="62"/>
      <c r="G72" s="62"/>
      <c r="H72" s="62"/>
      <c r="I72" s="179"/>
      <c r="J72" s="62"/>
      <c r="K72" s="62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4.96" customHeight="1">
      <c r="A73" s="38"/>
      <c r="B73" s="39"/>
      <c r="C73" s="23" t="s">
        <v>225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6.96" customHeight="1">
      <c r="A74" s="38"/>
      <c r="B74" s="39"/>
      <c r="C74" s="40"/>
      <c r="D74" s="40"/>
      <c r="E74" s="40"/>
      <c r="F74" s="40"/>
      <c r="G74" s="40"/>
      <c r="H74" s="40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12" customHeight="1">
      <c r="A75" s="38"/>
      <c r="B75" s="39"/>
      <c r="C75" s="32" t="s">
        <v>16</v>
      </c>
      <c r="D75" s="40"/>
      <c r="E75" s="40"/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23.25" customHeight="1">
      <c r="A76" s="38"/>
      <c r="B76" s="39"/>
      <c r="C76" s="40"/>
      <c r="D76" s="40"/>
      <c r="E76" s="180" t="str">
        <f>E7</f>
        <v>Oprava přejezdů na trati Mělník - Ústí n/L Střekov, Vraňany - Děčín hl.n... - ZMĚNA Č. 1</v>
      </c>
      <c r="F76" s="32"/>
      <c r="G76" s="32"/>
      <c r="H76" s="32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1" customFormat="1" ht="12" customHeight="1">
      <c r="B77" s="21"/>
      <c r="C77" s="32" t="s">
        <v>214</v>
      </c>
      <c r="D77" s="22"/>
      <c r="E77" s="22"/>
      <c r="F77" s="22"/>
      <c r="G77" s="22"/>
      <c r="H77" s="22"/>
      <c r="I77" s="139"/>
      <c r="J77" s="22"/>
      <c r="K77" s="22"/>
      <c r="L77" s="20"/>
    </row>
    <row r="78" s="2" customFormat="1" ht="16.5" customHeight="1">
      <c r="A78" s="38"/>
      <c r="B78" s="39"/>
      <c r="C78" s="40"/>
      <c r="D78" s="40"/>
      <c r="E78" s="180" t="s">
        <v>480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216</v>
      </c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6.5" customHeight="1">
      <c r="A80" s="38"/>
      <c r="B80" s="39"/>
      <c r="C80" s="40"/>
      <c r="D80" s="40"/>
      <c r="E80" s="69" t="str">
        <f>E11</f>
        <v>SO 2.1 - ZRN</v>
      </c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2" customHeight="1">
      <c r="A82" s="38"/>
      <c r="B82" s="39"/>
      <c r="C82" s="32" t="s">
        <v>21</v>
      </c>
      <c r="D82" s="40"/>
      <c r="E82" s="40"/>
      <c r="F82" s="27" t="str">
        <f>F14</f>
        <v>obvod ST Ústí nad Labem</v>
      </c>
      <c r="G82" s="40"/>
      <c r="H82" s="40"/>
      <c r="I82" s="150" t="s">
        <v>23</v>
      </c>
      <c r="J82" s="72" t="str">
        <f>IF(J14="","",J14)</f>
        <v>19. 11. 2019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5.15" customHeight="1">
      <c r="A84" s="38"/>
      <c r="B84" s="39"/>
      <c r="C84" s="32" t="s">
        <v>25</v>
      </c>
      <c r="D84" s="40"/>
      <c r="E84" s="40"/>
      <c r="F84" s="27" t="str">
        <f>E17</f>
        <v>Správa železnic, OŘ Ústí n.L., ST Ústí n.L.</v>
      </c>
      <c r="G84" s="40"/>
      <c r="H84" s="40"/>
      <c r="I84" s="150" t="s">
        <v>33</v>
      </c>
      <c r="J84" s="36" t="str">
        <f>E23</f>
        <v xml:space="preserve"> </v>
      </c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5.15" customHeight="1">
      <c r="A85" s="38"/>
      <c r="B85" s="39"/>
      <c r="C85" s="32" t="s">
        <v>31</v>
      </c>
      <c r="D85" s="40"/>
      <c r="E85" s="40"/>
      <c r="F85" s="27" t="str">
        <f>IF(E20="","",E20)</f>
        <v>Vyplň údaj</v>
      </c>
      <c r="G85" s="40"/>
      <c r="H85" s="40"/>
      <c r="I85" s="150" t="s">
        <v>36</v>
      </c>
      <c r="J85" s="36" t="str">
        <f>E26</f>
        <v>Jan Seemann, DiS.</v>
      </c>
      <c r="K85" s="40"/>
      <c r="L85" s="14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0.32" customHeight="1">
      <c r="A86" s="38"/>
      <c r="B86" s="39"/>
      <c r="C86" s="40"/>
      <c r="D86" s="40"/>
      <c r="E86" s="40"/>
      <c r="F86" s="40"/>
      <c r="G86" s="40"/>
      <c r="H86" s="40"/>
      <c r="I86" s="147"/>
      <c r="J86" s="40"/>
      <c r="K86" s="40"/>
      <c r="L86" s="14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11" customFormat="1" ht="29.28" customHeight="1">
      <c r="A87" s="199"/>
      <c r="B87" s="200"/>
      <c r="C87" s="201" t="s">
        <v>226</v>
      </c>
      <c r="D87" s="202" t="s">
        <v>59</v>
      </c>
      <c r="E87" s="202" t="s">
        <v>55</v>
      </c>
      <c r="F87" s="202" t="s">
        <v>56</v>
      </c>
      <c r="G87" s="202" t="s">
        <v>227</v>
      </c>
      <c r="H87" s="202" t="s">
        <v>228</v>
      </c>
      <c r="I87" s="203" t="s">
        <v>229</v>
      </c>
      <c r="J87" s="202" t="s">
        <v>220</v>
      </c>
      <c r="K87" s="204" t="s">
        <v>230</v>
      </c>
      <c r="L87" s="205"/>
      <c r="M87" s="92" t="s">
        <v>19</v>
      </c>
      <c r="N87" s="93" t="s">
        <v>44</v>
      </c>
      <c r="O87" s="93" t="s">
        <v>231</v>
      </c>
      <c r="P87" s="93" t="s">
        <v>232</v>
      </c>
      <c r="Q87" s="93" t="s">
        <v>233</v>
      </c>
      <c r="R87" s="93" t="s">
        <v>234</v>
      </c>
      <c r="S87" s="93" t="s">
        <v>235</v>
      </c>
      <c r="T87" s="94" t="s">
        <v>236</v>
      </c>
      <c r="U87" s="199"/>
      <c r="V87" s="199"/>
      <c r="W87" s="199"/>
      <c r="X87" s="199"/>
      <c r="Y87" s="199"/>
      <c r="Z87" s="199"/>
      <c r="AA87" s="199"/>
      <c r="AB87" s="199"/>
      <c r="AC87" s="199"/>
      <c r="AD87" s="199"/>
      <c r="AE87" s="199"/>
    </row>
    <row r="88" s="2" customFormat="1" ht="22.8" customHeight="1">
      <c r="A88" s="38"/>
      <c r="B88" s="39"/>
      <c r="C88" s="99" t="s">
        <v>237</v>
      </c>
      <c r="D88" s="40"/>
      <c r="E88" s="40"/>
      <c r="F88" s="40"/>
      <c r="G88" s="40"/>
      <c r="H88" s="40"/>
      <c r="I88" s="147"/>
      <c r="J88" s="206">
        <f>BK88</f>
        <v>0</v>
      </c>
      <c r="K88" s="40"/>
      <c r="L88" s="44"/>
      <c r="M88" s="95"/>
      <c r="N88" s="207"/>
      <c r="O88" s="96"/>
      <c r="P88" s="208">
        <f>P89+P164</f>
        <v>0</v>
      </c>
      <c r="Q88" s="96"/>
      <c r="R88" s="208">
        <f>R89+R164</f>
        <v>35.941600000000001</v>
      </c>
      <c r="S88" s="96"/>
      <c r="T88" s="209">
        <f>T89+T164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T88" s="17" t="s">
        <v>73</v>
      </c>
      <c r="AU88" s="17" t="s">
        <v>221</v>
      </c>
      <c r="BK88" s="210">
        <f>BK89+BK164</f>
        <v>0</v>
      </c>
    </row>
    <row r="89" s="12" customFormat="1" ht="25.92" customHeight="1">
      <c r="A89" s="12"/>
      <c r="B89" s="211"/>
      <c r="C89" s="212"/>
      <c r="D89" s="213" t="s">
        <v>73</v>
      </c>
      <c r="E89" s="214" t="s">
        <v>238</v>
      </c>
      <c r="F89" s="214" t="s">
        <v>239</v>
      </c>
      <c r="G89" s="212"/>
      <c r="H89" s="212"/>
      <c r="I89" s="215"/>
      <c r="J89" s="216">
        <f>BK89</f>
        <v>0</v>
      </c>
      <c r="K89" s="212"/>
      <c r="L89" s="217"/>
      <c r="M89" s="218"/>
      <c r="N89" s="219"/>
      <c r="O89" s="219"/>
      <c r="P89" s="220">
        <f>P90</f>
        <v>0</v>
      </c>
      <c r="Q89" s="219"/>
      <c r="R89" s="220">
        <f>R90</f>
        <v>35.941600000000001</v>
      </c>
      <c r="S89" s="219"/>
      <c r="T89" s="221">
        <f>T90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22" t="s">
        <v>81</v>
      </c>
      <c r="AT89" s="223" t="s">
        <v>73</v>
      </c>
      <c r="AU89" s="223" t="s">
        <v>74</v>
      </c>
      <c r="AY89" s="222" t="s">
        <v>240</v>
      </c>
      <c r="BK89" s="224">
        <f>BK90</f>
        <v>0</v>
      </c>
    </row>
    <row r="90" s="12" customFormat="1" ht="22.8" customHeight="1">
      <c r="A90" s="12"/>
      <c r="B90" s="211"/>
      <c r="C90" s="212"/>
      <c r="D90" s="213" t="s">
        <v>73</v>
      </c>
      <c r="E90" s="225" t="s">
        <v>241</v>
      </c>
      <c r="F90" s="225" t="s">
        <v>242</v>
      </c>
      <c r="G90" s="212"/>
      <c r="H90" s="212"/>
      <c r="I90" s="215"/>
      <c r="J90" s="226">
        <f>BK90</f>
        <v>0</v>
      </c>
      <c r="K90" s="212"/>
      <c r="L90" s="217"/>
      <c r="M90" s="218"/>
      <c r="N90" s="219"/>
      <c r="O90" s="219"/>
      <c r="P90" s="220">
        <f>SUM(P91:P163)</f>
        <v>0</v>
      </c>
      <c r="Q90" s="219"/>
      <c r="R90" s="220">
        <f>SUM(R91:R163)</f>
        <v>35.941600000000001</v>
      </c>
      <c r="S90" s="219"/>
      <c r="T90" s="221">
        <f>SUM(T91:T163)</f>
        <v>0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22" t="s">
        <v>81</v>
      </c>
      <c r="AT90" s="223" t="s">
        <v>73</v>
      </c>
      <c r="AU90" s="223" t="s">
        <v>81</v>
      </c>
      <c r="AY90" s="222" t="s">
        <v>240</v>
      </c>
      <c r="BK90" s="224">
        <f>SUM(BK91:BK163)</f>
        <v>0</v>
      </c>
    </row>
    <row r="91" s="2" customFormat="1" ht="21.75" customHeight="1">
      <c r="A91" s="38"/>
      <c r="B91" s="39"/>
      <c r="C91" s="227" t="s">
        <v>81</v>
      </c>
      <c r="D91" s="227" t="s">
        <v>243</v>
      </c>
      <c r="E91" s="228" t="s">
        <v>244</v>
      </c>
      <c r="F91" s="229" t="s">
        <v>245</v>
      </c>
      <c r="G91" s="230" t="s">
        <v>246</v>
      </c>
      <c r="H91" s="231">
        <v>6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83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482</v>
      </c>
    </row>
    <row r="92" s="2" customFormat="1">
      <c r="A92" s="38"/>
      <c r="B92" s="39"/>
      <c r="C92" s="40"/>
      <c r="D92" s="240" t="s">
        <v>250</v>
      </c>
      <c r="E92" s="40"/>
      <c r="F92" s="241" t="s">
        <v>251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83</v>
      </c>
    </row>
    <row r="93" s="2" customFormat="1">
      <c r="A93" s="38"/>
      <c r="B93" s="39"/>
      <c r="C93" s="40"/>
      <c r="D93" s="240" t="s">
        <v>252</v>
      </c>
      <c r="E93" s="40"/>
      <c r="F93" s="244" t="s">
        <v>253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83</v>
      </c>
    </row>
    <row r="94" s="2" customFormat="1" ht="21.75" customHeight="1">
      <c r="A94" s="38"/>
      <c r="B94" s="39"/>
      <c r="C94" s="227" t="s">
        <v>83</v>
      </c>
      <c r="D94" s="227" t="s">
        <v>243</v>
      </c>
      <c r="E94" s="228" t="s">
        <v>254</v>
      </c>
      <c r="F94" s="229" t="s">
        <v>255</v>
      </c>
      <c r="G94" s="230" t="s">
        <v>256</v>
      </c>
      <c r="H94" s="231">
        <v>16.5</v>
      </c>
      <c r="I94" s="232"/>
      <c r="J94" s="233">
        <f>ROUND(I94*H94,2)</f>
        <v>0</v>
      </c>
      <c r="K94" s="229" t="s">
        <v>247</v>
      </c>
      <c r="L94" s="44"/>
      <c r="M94" s="234" t="s">
        <v>19</v>
      </c>
      <c r="N94" s="235" t="s">
        <v>45</v>
      </c>
      <c r="O94" s="84"/>
      <c r="P94" s="236">
        <f>O94*H94</f>
        <v>0</v>
      </c>
      <c r="Q94" s="236">
        <v>0</v>
      </c>
      <c r="R94" s="236">
        <f>Q94*H94</f>
        <v>0</v>
      </c>
      <c r="S94" s="236">
        <v>0</v>
      </c>
      <c r="T94" s="237">
        <f>S94*H94</f>
        <v>0</v>
      </c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R94" s="238" t="s">
        <v>257</v>
      </c>
      <c r="AT94" s="238" t="s">
        <v>243</v>
      </c>
      <c r="AU94" s="238" t="s">
        <v>83</v>
      </c>
      <c r="AY94" s="17" t="s">
        <v>240</v>
      </c>
      <c r="BE94" s="239">
        <f>IF(N94="základní",J94,0)</f>
        <v>0</v>
      </c>
      <c r="BF94" s="239">
        <f>IF(N94="snížená",J94,0)</f>
        <v>0</v>
      </c>
      <c r="BG94" s="239">
        <f>IF(N94="zákl. přenesená",J94,0)</f>
        <v>0</v>
      </c>
      <c r="BH94" s="239">
        <f>IF(N94="sníž. přenesená",J94,0)</f>
        <v>0</v>
      </c>
      <c r="BI94" s="239">
        <f>IF(N94="nulová",J94,0)</f>
        <v>0</v>
      </c>
      <c r="BJ94" s="17" t="s">
        <v>81</v>
      </c>
      <c r="BK94" s="239">
        <f>ROUND(I94*H94,2)</f>
        <v>0</v>
      </c>
      <c r="BL94" s="17" t="s">
        <v>257</v>
      </c>
      <c r="BM94" s="238" t="s">
        <v>483</v>
      </c>
    </row>
    <row r="95" s="2" customFormat="1">
      <c r="A95" s="38"/>
      <c r="B95" s="39"/>
      <c r="C95" s="40"/>
      <c r="D95" s="240" t="s">
        <v>250</v>
      </c>
      <c r="E95" s="40"/>
      <c r="F95" s="241" t="s">
        <v>259</v>
      </c>
      <c r="G95" s="40"/>
      <c r="H95" s="40"/>
      <c r="I95" s="147"/>
      <c r="J95" s="40"/>
      <c r="K95" s="40"/>
      <c r="L95" s="44"/>
      <c r="M95" s="242"/>
      <c r="N95" s="243"/>
      <c r="O95" s="84"/>
      <c r="P95" s="84"/>
      <c r="Q95" s="84"/>
      <c r="R95" s="84"/>
      <c r="S95" s="84"/>
      <c r="T95" s="85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T95" s="17" t="s">
        <v>250</v>
      </c>
      <c r="AU95" s="17" t="s">
        <v>83</v>
      </c>
    </row>
    <row r="96" s="2" customFormat="1">
      <c r="A96" s="38"/>
      <c r="B96" s="39"/>
      <c r="C96" s="40"/>
      <c r="D96" s="240" t="s">
        <v>252</v>
      </c>
      <c r="E96" s="40"/>
      <c r="F96" s="244" t="s">
        <v>260</v>
      </c>
      <c r="G96" s="40"/>
      <c r="H96" s="40"/>
      <c r="I96" s="147"/>
      <c r="J96" s="40"/>
      <c r="K96" s="40"/>
      <c r="L96" s="44"/>
      <c r="M96" s="242"/>
      <c r="N96" s="243"/>
      <c r="O96" s="84"/>
      <c r="P96" s="84"/>
      <c r="Q96" s="84"/>
      <c r="R96" s="84"/>
      <c r="S96" s="84"/>
      <c r="T96" s="85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T96" s="17" t="s">
        <v>252</v>
      </c>
      <c r="AU96" s="17" t="s">
        <v>83</v>
      </c>
    </row>
    <row r="97" s="2" customFormat="1" ht="21.75" customHeight="1">
      <c r="A97" s="38"/>
      <c r="B97" s="39"/>
      <c r="C97" s="227" t="s">
        <v>130</v>
      </c>
      <c r="D97" s="227" t="s">
        <v>243</v>
      </c>
      <c r="E97" s="228" t="s">
        <v>261</v>
      </c>
      <c r="F97" s="229" t="s">
        <v>262</v>
      </c>
      <c r="G97" s="230" t="s">
        <v>256</v>
      </c>
      <c r="H97" s="231">
        <v>16.5</v>
      </c>
      <c r="I97" s="232"/>
      <c r="J97" s="233">
        <f>ROUND(I97*H97,2)</f>
        <v>0</v>
      </c>
      <c r="K97" s="229" t="s">
        <v>247</v>
      </c>
      <c r="L97" s="44"/>
      <c r="M97" s="234" t="s">
        <v>19</v>
      </c>
      <c r="N97" s="235" t="s">
        <v>45</v>
      </c>
      <c r="O97" s="84"/>
      <c r="P97" s="236">
        <f>O97*H97</f>
        <v>0</v>
      </c>
      <c r="Q97" s="236">
        <v>0</v>
      </c>
      <c r="R97" s="236">
        <f>Q97*H97</f>
        <v>0</v>
      </c>
      <c r="S97" s="236">
        <v>0</v>
      </c>
      <c r="T97" s="237">
        <f>S97*H97</f>
        <v>0</v>
      </c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R97" s="238" t="s">
        <v>248</v>
      </c>
      <c r="AT97" s="238" t="s">
        <v>243</v>
      </c>
      <c r="AU97" s="238" t="s">
        <v>83</v>
      </c>
      <c r="AY97" s="17" t="s">
        <v>240</v>
      </c>
      <c r="BE97" s="239">
        <f>IF(N97="základní",J97,0)</f>
        <v>0</v>
      </c>
      <c r="BF97" s="239">
        <f>IF(N97="snížená",J97,0)</f>
        <v>0</v>
      </c>
      <c r="BG97" s="239">
        <f>IF(N97="zákl. přenesená",J97,0)</f>
        <v>0</v>
      </c>
      <c r="BH97" s="239">
        <f>IF(N97="sníž. přenesená",J97,0)</f>
        <v>0</v>
      </c>
      <c r="BI97" s="239">
        <f>IF(N97="nulová",J97,0)</f>
        <v>0</v>
      </c>
      <c r="BJ97" s="17" t="s">
        <v>81</v>
      </c>
      <c r="BK97" s="239">
        <f>ROUND(I97*H97,2)</f>
        <v>0</v>
      </c>
      <c r="BL97" s="17" t="s">
        <v>248</v>
      </c>
      <c r="BM97" s="238" t="s">
        <v>484</v>
      </c>
    </row>
    <row r="98" s="2" customFormat="1">
      <c r="A98" s="38"/>
      <c r="B98" s="39"/>
      <c r="C98" s="40"/>
      <c r="D98" s="240" t="s">
        <v>250</v>
      </c>
      <c r="E98" s="40"/>
      <c r="F98" s="241" t="s">
        <v>264</v>
      </c>
      <c r="G98" s="40"/>
      <c r="H98" s="40"/>
      <c r="I98" s="147"/>
      <c r="J98" s="40"/>
      <c r="K98" s="40"/>
      <c r="L98" s="44"/>
      <c r="M98" s="242"/>
      <c r="N98" s="243"/>
      <c r="O98" s="84"/>
      <c r="P98" s="84"/>
      <c r="Q98" s="84"/>
      <c r="R98" s="84"/>
      <c r="S98" s="84"/>
      <c r="T98" s="85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T98" s="17" t="s">
        <v>250</v>
      </c>
      <c r="AU98" s="17" t="s">
        <v>83</v>
      </c>
    </row>
    <row r="99" s="2" customFormat="1">
      <c r="A99" s="38"/>
      <c r="B99" s="39"/>
      <c r="C99" s="40"/>
      <c r="D99" s="240" t="s">
        <v>252</v>
      </c>
      <c r="E99" s="40"/>
      <c r="F99" s="244" t="s">
        <v>265</v>
      </c>
      <c r="G99" s="40"/>
      <c r="H99" s="40"/>
      <c r="I99" s="147"/>
      <c r="J99" s="40"/>
      <c r="K99" s="40"/>
      <c r="L99" s="44"/>
      <c r="M99" s="242"/>
      <c r="N99" s="243"/>
      <c r="O99" s="84"/>
      <c r="P99" s="84"/>
      <c r="Q99" s="84"/>
      <c r="R99" s="84"/>
      <c r="S99" s="84"/>
      <c r="T99" s="85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T99" s="17" t="s">
        <v>252</v>
      </c>
      <c r="AU99" s="17" t="s">
        <v>83</v>
      </c>
    </row>
    <row r="100" s="2" customFormat="1" ht="21.75" customHeight="1">
      <c r="A100" s="38"/>
      <c r="B100" s="39"/>
      <c r="C100" s="245" t="s">
        <v>248</v>
      </c>
      <c r="D100" s="245" t="s">
        <v>266</v>
      </c>
      <c r="E100" s="246" t="s">
        <v>267</v>
      </c>
      <c r="F100" s="247" t="s">
        <v>268</v>
      </c>
      <c r="G100" s="248" t="s">
        <v>269</v>
      </c>
      <c r="H100" s="249">
        <v>23.513000000000002</v>
      </c>
      <c r="I100" s="250"/>
      <c r="J100" s="251">
        <f>ROUND(I100*H100,2)</f>
        <v>0</v>
      </c>
      <c r="K100" s="247" t="s">
        <v>247</v>
      </c>
      <c r="L100" s="252"/>
      <c r="M100" s="253" t="s">
        <v>19</v>
      </c>
      <c r="N100" s="254" t="s">
        <v>45</v>
      </c>
      <c r="O100" s="84"/>
      <c r="P100" s="236">
        <f>O100*H100</f>
        <v>0</v>
      </c>
      <c r="Q100" s="236">
        <v>1</v>
      </c>
      <c r="R100" s="236">
        <f>Q100*H100</f>
        <v>23.513000000000002</v>
      </c>
      <c r="S100" s="236">
        <v>0</v>
      </c>
      <c r="T100" s="237">
        <f>S100*H100</f>
        <v>0</v>
      </c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R100" s="238" t="s">
        <v>270</v>
      </c>
      <c r="AT100" s="238" t="s">
        <v>266</v>
      </c>
      <c r="AU100" s="238" t="s">
        <v>83</v>
      </c>
      <c r="AY100" s="17" t="s">
        <v>240</v>
      </c>
      <c r="BE100" s="239">
        <f>IF(N100="základní",J100,0)</f>
        <v>0</v>
      </c>
      <c r="BF100" s="239">
        <f>IF(N100="snížená",J100,0)</f>
        <v>0</v>
      </c>
      <c r="BG100" s="239">
        <f>IF(N100="zákl. přenesená",J100,0)</f>
        <v>0</v>
      </c>
      <c r="BH100" s="239">
        <f>IF(N100="sníž. přenesená",J100,0)</f>
        <v>0</v>
      </c>
      <c r="BI100" s="239">
        <f>IF(N100="nulová",J100,0)</f>
        <v>0</v>
      </c>
      <c r="BJ100" s="17" t="s">
        <v>81</v>
      </c>
      <c r="BK100" s="239">
        <f>ROUND(I100*H100,2)</f>
        <v>0</v>
      </c>
      <c r="BL100" s="17" t="s">
        <v>270</v>
      </c>
      <c r="BM100" s="238" t="s">
        <v>485</v>
      </c>
    </row>
    <row r="101" s="2" customFormat="1">
      <c r="A101" s="38"/>
      <c r="B101" s="39"/>
      <c r="C101" s="40"/>
      <c r="D101" s="240" t="s">
        <v>250</v>
      </c>
      <c r="E101" s="40"/>
      <c r="F101" s="241" t="s">
        <v>268</v>
      </c>
      <c r="G101" s="40"/>
      <c r="H101" s="40"/>
      <c r="I101" s="147"/>
      <c r="J101" s="40"/>
      <c r="K101" s="40"/>
      <c r="L101" s="44"/>
      <c r="M101" s="242"/>
      <c r="N101" s="243"/>
      <c r="O101" s="84"/>
      <c r="P101" s="84"/>
      <c r="Q101" s="84"/>
      <c r="R101" s="84"/>
      <c r="S101" s="84"/>
      <c r="T101" s="85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T101" s="17" t="s">
        <v>250</v>
      </c>
      <c r="AU101" s="17" t="s">
        <v>83</v>
      </c>
    </row>
    <row r="102" s="13" customFormat="1">
      <c r="A102" s="13"/>
      <c r="B102" s="255"/>
      <c r="C102" s="256"/>
      <c r="D102" s="240" t="s">
        <v>272</v>
      </c>
      <c r="E102" s="257" t="s">
        <v>19</v>
      </c>
      <c r="F102" s="258" t="s">
        <v>273</v>
      </c>
      <c r="G102" s="256"/>
      <c r="H102" s="259">
        <v>23.513000000000002</v>
      </c>
      <c r="I102" s="260"/>
      <c r="J102" s="256"/>
      <c r="K102" s="256"/>
      <c r="L102" s="261"/>
      <c r="M102" s="262"/>
      <c r="N102" s="263"/>
      <c r="O102" s="263"/>
      <c r="P102" s="263"/>
      <c r="Q102" s="263"/>
      <c r="R102" s="263"/>
      <c r="S102" s="263"/>
      <c r="T102" s="264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T102" s="265" t="s">
        <v>272</v>
      </c>
      <c r="AU102" s="265" t="s">
        <v>83</v>
      </c>
      <c r="AV102" s="13" t="s">
        <v>83</v>
      </c>
      <c r="AW102" s="13" t="s">
        <v>35</v>
      </c>
      <c r="AX102" s="13" t="s">
        <v>81</v>
      </c>
      <c r="AY102" s="265" t="s">
        <v>240</v>
      </c>
    </row>
    <row r="103" s="2" customFormat="1" ht="33" customHeight="1">
      <c r="A103" s="38"/>
      <c r="B103" s="39"/>
      <c r="C103" s="227" t="s">
        <v>241</v>
      </c>
      <c r="D103" s="227" t="s">
        <v>243</v>
      </c>
      <c r="E103" s="228" t="s">
        <v>274</v>
      </c>
      <c r="F103" s="229" t="s">
        <v>275</v>
      </c>
      <c r="G103" s="230" t="s">
        <v>276</v>
      </c>
      <c r="H103" s="231">
        <v>12</v>
      </c>
      <c r="I103" s="232"/>
      <c r="J103" s="233">
        <f>ROUND(I103*H103,2)</f>
        <v>0</v>
      </c>
      <c r="K103" s="229" t="s">
        <v>247</v>
      </c>
      <c r="L103" s="44"/>
      <c r="M103" s="234" t="s">
        <v>19</v>
      </c>
      <c r="N103" s="235" t="s">
        <v>45</v>
      </c>
      <c r="O103" s="84"/>
      <c r="P103" s="236">
        <f>O103*H103</f>
        <v>0</v>
      </c>
      <c r="Q103" s="236">
        <v>0</v>
      </c>
      <c r="R103" s="236">
        <f>Q103*H103</f>
        <v>0</v>
      </c>
      <c r="S103" s="236">
        <v>0</v>
      </c>
      <c r="T103" s="237">
        <f>S103*H103</f>
        <v>0</v>
      </c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R103" s="238" t="s">
        <v>257</v>
      </c>
      <c r="AT103" s="238" t="s">
        <v>243</v>
      </c>
      <c r="AU103" s="238" t="s">
        <v>83</v>
      </c>
      <c r="AY103" s="17" t="s">
        <v>240</v>
      </c>
      <c r="BE103" s="239">
        <f>IF(N103="základní",J103,0)</f>
        <v>0</v>
      </c>
      <c r="BF103" s="239">
        <f>IF(N103="snížená",J103,0)</f>
        <v>0</v>
      </c>
      <c r="BG103" s="239">
        <f>IF(N103="zákl. přenesená",J103,0)</f>
        <v>0</v>
      </c>
      <c r="BH103" s="239">
        <f>IF(N103="sníž. přenesená",J103,0)</f>
        <v>0</v>
      </c>
      <c r="BI103" s="239">
        <f>IF(N103="nulová",J103,0)</f>
        <v>0</v>
      </c>
      <c r="BJ103" s="17" t="s">
        <v>81</v>
      </c>
      <c r="BK103" s="239">
        <f>ROUND(I103*H103,2)</f>
        <v>0</v>
      </c>
      <c r="BL103" s="17" t="s">
        <v>257</v>
      </c>
      <c r="BM103" s="238" t="s">
        <v>486</v>
      </c>
    </row>
    <row r="104" s="2" customFormat="1">
      <c r="A104" s="38"/>
      <c r="B104" s="39"/>
      <c r="C104" s="40"/>
      <c r="D104" s="240" t="s">
        <v>250</v>
      </c>
      <c r="E104" s="40"/>
      <c r="F104" s="241" t="s">
        <v>278</v>
      </c>
      <c r="G104" s="40"/>
      <c r="H104" s="40"/>
      <c r="I104" s="147"/>
      <c r="J104" s="40"/>
      <c r="K104" s="40"/>
      <c r="L104" s="44"/>
      <c r="M104" s="242"/>
      <c r="N104" s="243"/>
      <c r="O104" s="84"/>
      <c r="P104" s="84"/>
      <c r="Q104" s="84"/>
      <c r="R104" s="84"/>
      <c r="S104" s="84"/>
      <c r="T104" s="85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T104" s="17" t="s">
        <v>250</v>
      </c>
      <c r="AU104" s="17" t="s">
        <v>83</v>
      </c>
    </row>
    <row r="105" s="2" customFormat="1">
      <c r="A105" s="38"/>
      <c r="B105" s="39"/>
      <c r="C105" s="40"/>
      <c r="D105" s="240" t="s">
        <v>252</v>
      </c>
      <c r="E105" s="40"/>
      <c r="F105" s="244" t="s">
        <v>279</v>
      </c>
      <c r="G105" s="40"/>
      <c r="H105" s="40"/>
      <c r="I105" s="147"/>
      <c r="J105" s="40"/>
      <c r="K105" s="40"/>
      <c r="L105" s="44"/>
      <c r="M105" s="242"/>
      <c r="N105" s="243"/>
      <c r="O105" s="84"/>
      <c r="P105" s="84"/>
      <c r="Q105" s="84"/>
      <c r="R105" s="84"/>
      <c r="S105" s="84"/>
      <c r="T105" s="85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T105" s="17" t="s">
        <v>252</v>
      </c>
      <c r="AU105" s="17" t="s">
        <v>83</v>
      </c>
    </row>
    <row r="106" s="2" customFormat="1" ht="21.75" customHeight="1">
      <c r="A106" s="38"/>
      <c r="B106" s="39"/>
      <c r="C106" s="227" t="s">
        <v>280</v>
      </c>
      <c r="D106" s="227" t="s">
        <v>243</v>
      </c>
      <c r="E106" s="228" t="s">
        <v>281</v>
      </c>
      <c r="F106" s="229" t="s">
        <v>282</v>
      </c>
      <c r="G106" s="230" t="s">
        <v>283</v>
      </c>
      <c r="H106" s="231">
        <v>24</v>
      </c>
      <c r="I106" s="232"/>
      <c r="J106" s="233">
        <f>ROUND(I106*H106,2)</f>
        <v>0</v>
      </c>
      <c r="K106" s="229" t="s">
        <v>247</v>
      </c>
      <c r="L106" s="44"/>
      <c r="M106" s="234" t="s">
        <v>19</v>
      </c>
      <c r="N106" s="235" t="s">
        <v>45</v>
      </c>
      <c r="O106" s="84"/>
      <c r="P106" s="236">
        <f>O106*H106</f>
        <v>0</v>
      </c>
      <c r="Q106" s="236">
        <v>0</v>
      </c>
      <c r="R106" s="236">
        <f>Q106*H106</f>
        <v>0</v>
      </c>
      <c r="S106" s="236">
        <v>0</v>
      </c>
      <c r="T106" s="237">
        <f>S106*H106</f>
        <v>0</v>
      </c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R106" s="238" t="s">
        <v>257</v>
      </c>
      <c r="AT106" s="238" t="s">
        <v>243</v>
      </c>
      <c r="AU106" s="238" t="s">
        <v>83</v>
      </c>
      <c r="AY106" s="17" t="s">
        <v>240</v>
      </c>
      <c r="BE106" s="239">
        <f>IF(N106="základní",J106,0)</f>
        <v>0</v>
      </c>
      <c r="BF106" s="239">
        <f>IF(N106="snížená",J106,0)</f>
        <v>0</v>
      </c>
      <c r="BG106" s="239">
        <f>IF(N106="zákl. přenesená",J106,0)</f>
        <v>0</v>
      </c>
      <c r="BH106" s="239">
        <f>IF(N106="sníž. přenesená",J106,0)</f>
        <v>0</v>
      </c>
      <c r="BI106" s="239">
        <f>IF(N106="nulová",J106,0)</f>
        <v>0</v>
      </c>
      <c r="BJ106" s="17" t="s">
        <v>81</v>
      </c>
      <c r="BK106" s="239">
        <f>ROUND(I106*H106,2)</f>
        <v>0</v>
      </c>
      <c r="BL106" s="17" t="s">
        <v>257</v>
      </c>
      <c r="BM106" s="238" t="s">
        <v>487</v>
      </c>
    </row>
    <row r="107" s="2" customFormat="1">
      <c r="A107" s="38"/>
      <c r="B107" s="39"/>
      <c r="C107" s="40"/>
      <c r="D107" s="240" t="s">
        <v>250</v>
      </c>
      <c r="E107" s="40"/>
      <c r="F107" s="241" t="s">
        <v>285</v>
      </c>
      <c r="G107" s="40"/>
      <c r="H107" s="40"/>
      <c r="I107" s="147"/>
      <c r="J107" s="40"/>
      <c r="K107" s="40"/>
      <c r="L107" s="44"/>
      <c r="M107" s="242"/>
      <c r="N107" s="243"/>
      <c r="O107" s="84"/>
      <c r="P107" s="84"/>
      <c r="Q107" s="84"/>
      <c r="R107" s="84"/>
      <c r="S107" s="84"/>
      <c r="T107" s="85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T107" s="17" t="s">
        <v>250</v>
      </c>
      <c r="AU107" s="17" t="s">
        <v>83</v>
      </c>
    </row>
    <row r="108" s="2" customFormat="1">
      <c r="A108" s="38"/>
      <c r="B108" s="39"/>
      <c r="C108" s="40"/>
      <c r="D108" s="240" t="s">
        <v>252</v>
      </c>
      <c r="E108" s="40"/>
      <c r="F108" s="244" t="s">
        <v>286</v>
      </c>
      <c r="G108" s="40"/>
      <c r="H108" s="40"/>
      <c r="I108" s="147"/>
      <c r="J108" s="40"/>
      <c r="K108" s="40"/>
      <c r="L108" s="44"/>
      <c r="M108" s="242"/>
      <c r="N108" s="243"/>
      <c r="O108" s="84"/>
      <c r="P108" s="84"/>
      <c r="Q108" s="84"/>
      <c r="R108" s="84"/>
      <c r="S108" s="84"/>
      <c r="T108" s="85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T108" s="17" t="s">
        <v>252</v>
      </c>
      <c r="AU108" s="17" t="s">
        <v>83</v>
      </c>
    </row>
    <row r="109" s="13" customFormat="1">
      <c r="A109" s="13"/>
      <c r="B109" s="255"/>
      <c r="C109" s="256"/>
      <c r="D109" s="240" t="s">
        <v>272</v>
      </c>
      <c r="E109" s="257" t="s">
        <v>19</v>
      </c>
      <c r="F109" s="258" t="s">
        <v>287</v>
      </c>
      <c r="G109" s="256"/>
      <c r="H109" s="259">
        <v>24</v>
      </c>
      <c r="I109" s="260"/>
      <c r="J109" s="256"/>
      <c r="K109" s="256"/>
      <c r="L109" s="261"/>
      <c r="M109" s="262"/>
      <c r="N109" s="263"/>
      <c r="O109" s="263"/>
      <c r="P109" s="263"/>
      <c r="Q109" s="263"/>
      <c r="R109" s="263"/>
      <c r="S109" s="263"/>
      <c r="T109" s="264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65" t="s">
        <v>272</v>
      </c>
      <c r="AU109" s="265" t="s">
        <v>83</v>
      </c>
      <c r="AV109" s="13" t="s">
        <v>83</v>
      </c>
      <c r="AW109" s="13" t="s">
        <v>35</v>
      </c>
      <c r="AX109" s="13" t="s">
        <v>81</v>
      </c>
      <c r="AY109" s="265" t="s">
        <v>240</v>
      </c>
    </row>
    <row r="110" s="2" customFormat="1" ht="21.75" customHeight="1">
      <c r="A110" s="38"/>
      <c r="B110" s="39"/>
      <c r="C110" s="245" t="s">
        <v>288</v>
      </c>
      <c r="D110" s="245" t="s">
        <v>266</v>
      </c>
      <c r="E110" s="246" t="s">
        <v>289</v>
      </c>
      <c r="F110" s="247" t="s">
        <v>290</v>
      </c>
      <c r="G110" s="248" t="s">
        <v>276</v>
      </c>
      <c r="H110" s="249">
        <v>24</v>
      </c>
      <c r="I110" s="250"/>
      <c r="J110" s="251">
        <f>ROUND(I110*H110,2)</f>
        <v>0</v>
      </c>
      <c r="K110" s="247" t="s">
        <v>247</v>
      </c>
      <c r="L110" s="252"/>
      <c r="M110" s="253" t="s">
        <v>19</v>
      </c>
      <c r="N110" s="254" t="s">
        <v>45</v>
      </c>
      <c r="O110" s="84"/>
      <c r="P110" s="236">
        <f>O110*H110</f>
        <v>0</v>
      </c>
      <c r="Q110" s="236">
        <v>0.00018000000000000001</v>
      </c>
      <c r="R110" s="236">
        <f>Q110*H110</f>
        <v>0.0043200000000000001</v>
      </c>
      <c r="S110" s="236">
        <v>0</v>
      </c>
      <c r="T110" s="237">
        <f>S110*H110</f>
        <v>0</v>
      </c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R110" s="238" t="s">
        <v>270</v>
      </c>
      <c r="AT110" s="238" t="s">
        <v>266</v>
      </c>
      <c r="AU110" s="238" t="s">
        <v>83</v>
      </c>
      <c r="AY110" s="17" t="s">
        <v>240</v>
      </c>
      <c r="BE110" s="239">
        <f>IF(N110="základní",J110,0)</f>
        <v>0</v>
      </c>
      <c r="BF110" s="239">
        <f>IF(N110="snížená",J110,0)</f>
        <v>0</v>
      </c>
      <c r="BG110" s="239">
        <f>IF(N110="zákl. přenesená",J110,0)</f>
        <v>0</v>
      </c>
      <c r="BH110" s="239">
        <f>IF(N110="sníž. přenesená",J110,0)</f>
        <v>0</v>
      </c>
      <c r="BI110" s="239">
        <f>IF(N110="nulová",J110,0)</f>
        <v>0</v>
      </c>
      <c r="BJ110" s="17" t="s">
        <v>81</v>
      </c>
      <c r="BK110" s="239">
        <f>ROUND(I110*H110,2)</f>
        <v>0</v>
      </c>
      <c r="BL110" s="17" t="s">
        <v>270</v>
      </c>
      <c r="BM110" s="238" t="s">
        <v>488</v>
      </c>
    </row>
    <row r="111" s="2" customFormat="1">
      <c r="A111" s="38"/>
      <c r="B111" s="39"/>
      <c r="C111" s="40"/>
      <c r="D111" s="240" t="s">
        <v>250</v>
      </c>
      <c r="E111" s="40"/>
      <c r="F111" s="241" t="s">
        <v>290</v>
      </c>
      <c r="G111" s="40"/>
      <c r="H111" s="40"/>
      <c r="I111" s="147"/>
      <c r="J111" s="40"/>
      <c r="K111" s="40"/>
      <c r="L111" s="44"/>
      <c r="M111" s="242"/>
      <c r="N111" s="243"/>
      <c r="O111" s="84"/>
      <c r="P111" s="84"/>
      <c r="Q111" s="84"/>
      <c r="R111" s="84"/>
      <c r="S111" s="84"/>
      <c r="T111" s="85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T111" s="17" t="s">
        <v>250</v>
      </c>
      <c r="AU111" s="17" t="s">
        <v>83</v>
      </c>
    </row>
    <row r="112" s="13" customFormat="1">
      <c r="A112" s="13"/>
      <c r="B112" s="255"/>
      <c r="C112" s="256"/>
      <c r="D112" s="240" t="s">
        <v>272</v>
      </c>
      <c r="E112" s="257" t="s">
        <v>19</v>
      </c>
      <c r="F112" s="258" t="s">
        <v>287</v>
      </c>
      <c r="G112" s="256"/>
      <c r="H112" s="259">
        <v>24</v>
      </c>
      <c r="I112" s="260"/>
      <c r="J112" s="256"/>
      <c r="K112" s="256"/>
      <c r="L112" s="261"/>
      <c r="M112" s="262"/>
      <c r="N112" s="263"/>
      <c r="O112" s="263"/>
      <c r="P112" s="263"/>
      <c r="Q112" s="263"/>
      <c r="R112" s="263"/>
      <c r="S112" s="263"/>
      <c r="T112" s="264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65" t="s">
        <v>272</v>
      </c>
      <c r="AU112" s="265" t="s">
        <v>83</v>
      </c>
      <c r="AV112" s="13" t="s">
        <v>83</v>
      </c>
      <c r="AW112" s="13" t="s">
        <v>35</v>
      </c>
      <c r="AX112" s="13" t="s">
        <v>81</v>
      </c>
      <c r="AY112" s="265" t="s">
        <v>240</v>
      </c>
    </row>
    <row r="113" s="2" customFormat="1" ht="21.75" customHeight="1">
      <c r="A113" s="38"/>
      <c r="B113" s="39"/>
      <c r="C113" s="245" t="s">
        <v>292</v>
      </c>
      <c r="D113" s="245" t="s">
        <v>266</v>
      </c>
      <c r="E113" s="246" t="s">
        <v>293</v>
      </c>
      <c r="F113" s="247" t="s">
        <v>294</v>
      </c>
      <c r="G113" s="248" t="s">
        <v>276</v>
      </c>
      <c r="H113" s="249">
        <v>48</v>
      </c>
      <c r="I113" s="250"/>
      <c r="J113" s="251">
        <f>ROUND(I113*H113,2)</f>
        <v>0</v>
      </c>
      <c r="K113" s="247" t="s">
        <v>247</v>
      </c>
      <c r="L113" s="252"/>
      <c r="M113" s="253" t="s">
        <v>19</v>
      </c>
      <c r="N113" s="254" t="s">
        <v>45</v>
      </c>
      <c r="O113" s="84"/>
      <c r="P113" s="236">
        <f>O113*H113</f>
        <v>0</v>
      </c>
      <c r="Q113" s="236">
        <v>0.00013999999999999999</v>
      </c>
      <c r="R113" s="236">
        <f>Q113*H113</f>
        <v>0.0067199999999999994</v>
      </c>
      <c r="S113" s="236">
        <v>0</v>
      </c>
      <c r="T113" s="237">
        <f>S113*H113</f>
        <v>0</v>
      </c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R113" s="238" t="s">
        <v>270</v>
      </c>
      <c r="AT113" s="238" t="s">
        <v>266</v>
      </c>
      <c r="AU113" s="238" t="s">
        <v>83</v>
      </c>
      <c r="AY113" s="17" t="s">
        <v>240</v>
      </c>
      <c r="BE113" s="239">
        <f>IF(N113="základní",J113,0)</f>
        <v>0</v>
      </c>
      <c r="BF113" s="239">
        <f>IF(N113="snížená",J113,0)</f>
        <v>0</v>
      </c>
      <c r="BG113" s="239">
        <f>IF(N113="zákl. přenesená",J113,0)</f>
        <v>0</v>
      </c>
      <c r="BH113" s="239">
        <f>IF(N113="sníž. přenesená",J113,0)</f>
        <v>0</v>
      </c>
      <c r="BI113" s="239">
        <f>IF(N113="nulová",J113,0)</f>
        <v>0</v>
      </c>
      <c r="BJ113" s="17" t="s">
        <v>81</v>
      </c>
      <c r="BK113" s="239">
        <f>ROUND(I113*H113,2)</f>
        <v>0</v>
      </c>
      <c r="BL113" s="17" t="s">
        <v>270</v>
      </c>
      <c r="BM113" s="238" t="s">
        <v>489</v>
      </c>
    </row>
    <row r="114" s="2" customFormat="1">
      <c r="A114" s="38"/>
      <c r="B114" s="39"/>
      <c r="C114" s="40"/>
      <c r="D114" s="240" t="s">
        <v>250</v>
      </c>
      <c r="E114" s="40"/>
      <c r="F114" s="241" t="s">
        <v>294</v>
      </c>
      <c r="G114" s="40"/>
      <c r="H114" s="40"/>
      <c r="I114" s="147"/>
      <c r="J114" s="40"/>
      <c r="K114" s="40"/>
      <c r="L114" s="44"/>
      <c r="M114" s="242"/>
      <c r="N114" s="243"/>
      <c r="O114" s="84"/>
      <c r="P114" s="84"/>
      <c r="Q114" s="84"/>
      <c r="R114" s="84"/>
      <c r="S114" s="84"/>
      <c r="T114" s="85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T114" s="17" t="s">
        <v>250</v>
      </c>
      <c r="AU114" s="17" t="s">
        <v>83</v>
      </c>
    </row>
    <row r="115" s="13" customFormat="1">
      <c r="A115" s="13"/>
      <c r="B115" s="255"/>
      <c r="C115" s="256"/>
      <c r="D115" s="240" t="s">
        <v>272</v>
      </c>
      <c r="E115" s="257" t="s">
        <v>19</v>
      </c>
      <c r="F115" s="258" t="s">
        <v>296</v>
      </c>
      <c r="G115" s="256"/>
      <c r="H115" s="259">
        <v>48</v>
      </c>
      <c r="I115" s="260"/>
      <c r="J115" s="256"/>
      <c r="K115" s="256"/>
      <c r="L115" s="261"/>
      <c r="M115" s="262"/>
      <c r="N115" s="263"/>
      <c r="O115" s="263"/>
      <c r="P115" s="263"/>
      <c r="Q115" s="263"/>
      <c r="R115" s="263"/>
      <c r="S115" s="263"/>
      <c r="T115" s="264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T115" s="265" t="s">
        <v>272</v>
      </c>
      <c r="AU115" s="265" t="s">
        <v>83</v>
      </c>
      <c r="AV115" s="13" t="s">
        <v>83</v>
      </c>
      <c r="AW115" s="13" t="s">
        <v>35</v>
      </c>
      <c r="AX115" s="13" t="s">
        <v>81</v>
      </c>
      <c r="AY115" s="265" t="s">
        <v>240</v>
      </c>
    </row>
    <row r="116" s="2" customFormat="1" ht="21.75" customHeight="1">
      <c r="A116" s="38"/>
      <c r="B116" s="39"/>
      <c r="C116" s="245" t="s">
        <v>297</v>
      </c>
      <c r="D116" s="245" t="s">
        <v>266</v>
      </c>
      <c r="E116" s="246" t="s">
        <v>298</v>
      </c>
      <c r="F116" s="247" t="s">
        <v>299</v>
      </c>
      <c r="G116" s="248" t="s">
        <v>276</v>
      </c>
      <c r="H116" s="249">
        <v>48</v>
      </c>
      <c r="I116" s="250"/>
      <c r="J116" s="251">
        <f>ROUND(I116*H116,2)</f>
        <v>0</v>
      </c>
      <c r="K116" s="247" t="s">
        <v>247</v>
      </c>
      <c r="L116" s="252"/>
      <c r="M116" s="253" t="s">
        <v>19</v>
      </c>
      <c r="N116" s="254" t="s">
        <v>45</v>
      </c>
      <c r="O116" s="84"/>
      <c r="P116" s="236">
        <f>O116*H116</f>
        <v>0</v>
      </c>
      <c r="Q116" s="236">
        <v>9.0000000000000006E-05</v>
      </c>
      <c r="R116" s="236">
        <f>Q116*H116</f>
        <v>0.0043200000000000001</v>
      </c>
      <c r="S116" s="236">
        <v>0</v>
      </c>
      <c r="T116" s="237">
        <f>S116*H116</f>
        <v>0</v>
      </c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R116" s="238" t="s">
        <v>270</v>
      </c>
      <c r="AT116" s="238" t="s">
        <v>266</v>
      </c>
      <c r="AU116" s="238" t="s">
        <v>83</v>
      </c>
      <c r="AY116" s="17" t="s">
        <v>240</v>
      </c>
      <c r="BE116" s="239">
        <f>IF(N116="základní",J116,0)</f>
        <v>0</v>
      </c>
      <c r="BF116" s="239">
        <f>IF(N116="snížená",J116,0)</f>
        <v>0</v>
      </c>
      <c r="BG116" s="239">
        <f>IF(N116="zákl. přenesená",J116,0)</f>
        <v>0</v>
      </c>
      <c r="BH116" s="239">
        <f>IF(N116="sníž. přenesená",J116,0)</f>
        <v>0</v>
      </c>
      <c r="BI116" s="239">
        <f>IF(N116="nulová",J116,0)</f>
        <v>0</v>
      </c>
      <c r="BJ116" s="17" t="s">
        <v>81</v>
      </c>
      <c r="BK116" s="239">
        <f>ROUND(I116*H116,2)</f>
        <v>0</v>
      </c>
      <c r="BL116" s="17" t="s">
        <v>270</v>
      </c>
      <c r="BM116" s="238" t="s">
        <v>490</v>
      </c>
    </row>
    <row r="117" s="2" customFormat="1">
      <c r="A117" s="38"/>
      <c r="B117" s="39"/>
      <c r="C117" s="40"/>
      <c r="D117" s="240" t="s">
        <v>250</v>
      </c>
      <c r="E117" s="40"/>
      <c r="F117" s="241" t="s">
        <v>299</v>
      </c>
      <c r="G117" s="40"/>
      <c r="H117" s="40"/>
      <c r="I117" s="147"/>
      <c r="J117" s="40"/>
      <c r="K117" s="40"/>
      <c r="L117" s="44"/>
      <c r="M117" s="242"/>
      <c r="N117" s="243"/>
      <c r="O117" s="84"/>
      <c r="P117" s="84"/>
      <c r="Q117" s="84"/>
      <c r="R117" s="84"/>
      <c r="S117" s="84"/>
      <c r="T117" s="85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T117" s="17" t="s">
        <v>250</v>
      </c>
      <c r="AU117" s="17" t="s">
        <v>83</v>
      </c>
    </row>
    <row r="118" s="2" customFormat="1" ht="21.75" customHeight="1">
      <c r="A118" s="38"/>
      <c r="B118" s="39"/>
      <c r="C118" s="245" t="s">
        <v>301</v>
      </c>
      <c r="D118" s="245" t="s">
        <v>266</v>
      </c>
      <c r="E118" s="246" t="s">
        <v>302</v>
      </c>
      <c r="F118" s="247" t="s">
        <v>303</v>
      </c>
      <c r="G118" s="248" t="s">
        <v>276</v>
      </c>
      <c r="H118" s="249">
        <v>48</v>
      </c>
      <c r="I118" s="250"/>
      <c r="J118" s="251">
        <f>ROUND(I118*H118,2)</f>
        <v>0</v>
      </c>
      <c r="K118" s="247" t="s">
        <v>247</v>
      </c>
      <c r="L118" s="252"/>
      <c r="M118" s="253" t="s">
        <v>19</v>
      </c>
      <c r="N118" s="254" t="s">
        <v>45</v>
      </c>
      <c r="O118" s="84"/>
      <c r="P118" s="236">
        <f>O118*H118</f>
        <v>0</v>
      </c>
      <c r="Q118" s="236">
        <v>0.00040999999999999999</v>
      </c>
      <c r="R118" s="236">
        <f>Q118*H118</f>
        <v>0.01968</v>
      </c>
      <c r="S118" s="236">
        <v>0</v>
      </c>
      <c r="T118" s="237">
        <f>S118*H118</f>
        <v>0</v>
      </c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R118" s="238" t="s">
        <v>270</v>
      </c>
      <c r="AT118" s="238" t="s">
        <v>266</v>
      </c>
      <c r="AU118" s="238" t="s">
        <v>83</v>
      </c>
      <c r="AY118" s="17" t="s">
        <v>240</v>
      </c>
      <c r="BE118" s="239">
        <f>IF(N118="základní",J118,0)</f>
        <v>0</v>
      </c>
      <c r="BF118" s="239">
        <f>IF(N118="snížená",J118,0)</f>
        <v>0</v>
      </c>
      <c r="BG118" s="239">
        <f>IF(N118="zákl. přenesená",J118,0)</f>
        <v>0</v>
      </c>
      <c r="BH118" s="239">
        <f>IF(N118="sníž. přenesená",J118,0)</f>
        <v>0</v>
      </c>
      <c r="BI118" s="239">
        <f>IF(N118="nulová",J118,0)</f>
        <v>0</v>
      </c>
      <c r="BJ118" s="17" t="s">
        <v>81</v>
      </c>
      <c r="BK118" s="239">
        <f>ROUND(I118*H118,2)</f>
        <v>0</v>
      </c>
      <c r="BL118" s="17" t="s">
        <v>270</v>
      </c>
      <c r="BM118" s="238" t="s">
        <v>491</v>
      </c>
    </row>
    <row r="119" s="2" customFormat="1">
      <c r="A119" s="38"/>
      <c r="B119" s="39"/>
      <c r="C119" s="40"/>
      <c r="D119" s="240" t="s">
        <v>250</v>
      </c>
      <c r="E119" s="40"/>
      <c r="F119" s="241" t="s">
        <v>303</v>
      </c>
      <c r="G119" s="40"/>
      <c r="H119" s="40"/>
      <c r="I119" s="147"/>
      <c r="J119" s="40"/>
      <c r="K119" s="40"/>
      <c r="L119" s="44"/>
      <c r="M119" s="242"/>
      <c r="N119" s="243"/>
      <c r="O119" s="84"/>
      <c r="P119" s="84"/>
      <c r="Q119" s="84"/>
      <c r="R119" s="84"/>
      <c r="S119" s="84"/>
      <c r="T119" s="85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T119" s="17" t="s">
        <v>250</v>
      </c>
      <c r="AU119" s="17" t="s">
        <v>83</v>
      </c>
    </row>
    <row r="120" s="2" customFormat="1" ht="21.75" customHeight="1">
      <c r="A120" s="38"/>
      <c r="B120" s="39"/>
      <c r="C120" s="245" t="s">
        <v>305</v>
      </c>
      <c r="D120" s="245" t="s">
        <v>266</v>
      </c>
      <c r="E120" s="246" t="s">
        <v>306</v>
      </c>
      <c r="F120" s="247" t="s">
        <v>307</v>
      </c>
      <c r="G120" s="248" t="s">
        <v>276</v>
      </c>
      <c r="H120" s="249">
        <v>48</v>
      </c>
      <c r="I120" s="250"/>
      <c r="J120" s="251">
        <f>ROUND(I120*H120,2)</f>
        <v>0</v>
      </c>
      <c r="K120" s="247" t="s">
        <v>247</v>
      </c>
      <c r="L120" s="252"/>
      <c r="M120" s="253" t="s">
        <v>19</v>
      </c>
      <c r="N120" s="254" t="s">
        <v>45</v>
      </c>
      <c r="O120" s="84"/>
      <c r="P120" s="236">
        <f>O120*H120</f>
        <v>0</v>
      </c>
      <c r="Q120" s="236">
        <v>5.0000000000000002E-05</v>
      </c>
      <c r="R120" s="236">
        <f>Q120*H120</f>
        <v>0.0024000000000000002</v>
      </c>
      <c r="S120" s="236">
        <v>0</v>
      </c>
      <c r="T120" s="237">
        <f>S120*H120</f>
        <v>0</v>
      </c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R120" s="238" t="s">
        <v>270</v>
      </c>
      <c r="AT120" s="238" t="s">
        <v>266</v>
      </c>
      <c r="AU120" s="238" t="s">
        <v>83</v>
      </c>
      <c r="AY120" s="17" t="s">
        <v>240</v>
      </c>
      <c r="BE120" s="239">
        <f>IF(N120="základní",J120,0)</f>
        <v>0</v>
      </c>
      <c r="BF120" s="239">
        <f>IF(N120="snížená",J120,0)</f>
        <v>0</v>
      </c>
      <c r="BG120" s="239">
        <f>IF(N120="zákl. přenesená",J120,0)</f>
        <v>0</v>
      </c>
      <c r="BH120" s="239">
        <f>IF(N120="sníž. přenesená",J120,0)</f>
        <v>0</v>
      </c>
      <c r="BI120" s="239">
        <f>IF(N120="nulová",J120,0)</f>
        <v>0</v>
      </c>
      <c r="BJ120" s="17" t="s">
        <v>81</v>
      </c>
      <c r="BK120" s="239">
        <f>ROUND(I120*H120,2)</f>
        <v>0</v>
      </c>
      <c r="BL120" s="17" t="s">
        <v>270</v>
      </c>
      <c r="BM120" s="238" t="s">
        <v>492</v>
      </c>
    </row>
    <row r="121" s="2" customFormat="1">
      <c r="A121" s="38"/>
      <c r="B121" s="39"/>
      <c r="C121" s="40"/>
      <c r="D121" s="240" t="s">
        <v>250</v>
      </c>
      <c r="E121" s="40"/>
      <c r="F121" s="241" t="s">
        <v>307</v>
      </c>
      <c r="G121" s="40"/>
      <c r="H121" s="40"/>
      <c r="I121" s="147"/>
      <c r="J121" s="40"/>
      <c r="K121" s="40"/>
      <c r="L121" s="44"/>
      <c r="M121" s="242"/>
      <c r="N121" s="243"/>
      <c r="O121" s="84"/>
      <c r="P121" s="84"/>
      <c r="Q121" s="84"/>
      <c r="R121" s="84"/>
      <c r="S121" s="84"/>
      <c r="T121" s="85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7" t="s">
        <v>250</v>
      </c>
      <c r="AU121" s="17" t="s">
        <v>83</v>
      </c>
    </row>
    <row r="122" s="2" customFormat="1" ht="21.75" customHeight="1">
      <c r="A122" s="38"/>
      <c r="B122" s="39"/>
      <c r="C122" s="227" t="s">
        <v>309</v>
      </c>
      <c r="D122" s="227" t="s">
        <v>243</v>
      </c>
      <c r="E122" s="228" t="s">
        <v>310</v>
      </c>
      <c r="F122" s="229" t="s">
        <v>311</v>
      </c>
      <c r="G122" s="230" t="s">
        <v>276</v>
      </c>
      <c r="H122" s="231">
        <v>20</v>
      </c>
      <c r="I122" s="232"/>
      <c r="J122" s="233">
        <f>ROUND(I122*H122,2)</f>
        <v>0</v>
      </c>
      <c r="K122" s="229" t="s">
        <v>247</v>
      </c>
      <c r="L122" s="44"/>
      <c r="M122" s="234" t="s">
        <v>19</v>
      </c>
      <c r="N122" s="235" t="s">
        <v>45</v>
      </c>
      <c r="O122" s="84"/>
      <c r="P122" s="236">
        <f>O122*H122</f>
        <v>0</v>
      </c>
      <c r="Q122" s="236">
        <v>0</v>
      </c>
      <c r="R122" s="236">
        <f>Q122*H122</f>
        <v>0</v>
      </c>
      <c r="S122" s="236">
        <v>0</v>
      </c>
      <c r="T122" s="237">
        <f>S122*H122</f>
        <v>0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R122" s="238" t="s">
        <v>248</v>
      </c>
      <c r="AT122" s="238" t="s">
        <v>243</v>
      </c>
      <c r="AU122" s="238" t="s">
        <v>83</v>
      </c>
      <c r="AY122" s="17" t="s">
        <v>240</v>
      </c>
      <c r="BE122" s="239">
        <f>IF(N122="základní",J122,0)</f>
        <v>0</v>
      </c>
      <c r="BF122" s="239">
        <f>IF(N122="snížená",J122,0)</f>
        <v>0</v>
      </c>
      <c r="BG122" s="239">
        <f>IF(N122="zákl. přenesená",J122,0)</f>
        <v>0</v>
      </c>
      <c r="BH122" s="239">
        <f>IF(N122="sníž. přenesená",J122,0)</f>
        <v>0</v>
      </c>
      <c r="BI122" s="239">
        <f>IF(N122="nulová",J122,0)</f>
        <v>0</v>
      </c>
      <c r="BJ122" s="17" t="s">
        <v>81</v>
      </c>
      <c r="BK122" s="239">
        <f>ROUND(I122*H122,2)</f>
        <v>0</v>
      </c>
      <c r="BL122" s="17" t="s">
        <v>248</v>
      </c>
      <c r="BM122" s="238" t="s">
        <v>493</v>
      </c>
    </row>
    <row r="123" s="2" customFormat="1">
      <c r="A123" s="38"/>
      <c r="B123" s="39"/>
      <c r="C123" s="40"/>
      <c r="D123" s="240" t="s">
        <v>250</v>
      </c>
      <c r="E123" s="40"/>
      <c r="F123" s="241" t="s">
        <v>313</v>
      </c>
      <c r="G123" s="40"/>
      <c r="H123" s="40"/>
      <c r="I123" s="147"/>
      <c r="J123" s="40"/>
      <c r="K123" s="40"/>
      <c r="L123" s="44"/>
      <c r="M123" s="242"/>
      <c r="N123" s="243"/>
      <c r="O123" s="84"/>
      <c r="P123" s="84"/>
      <c r="Q123" s="84"/>
      <c r="R123" s="84"/>
      <c r="S123" s="84"/>
      <c r="T123" s="85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7" t="s">
        <v>250</v>
      </c>
      <c r="AU123" s="17" t="s">
        <v>83</v>
      </c>
    </row>
    <row r="124" s="2" customFormat="1">
      <c r="A124" s="38"/>
      <c r="B124" s="39"/>
      <c r="C124" s="40"/>
      <c r="D124" s="240" t="s">
        <v>252</v>
      </c>
      <c r="E124" s="40"/>
      <c r="F124" s="244" t="s">
        <v>314</v>
      </c>
      <c r="G124" s="40"/>
      <c r="H124" s="40"/>
      <c r="I124" s="147"/>
      <c r="J124" s="40"/>
      <c r="K124" s="40"/>
      <c r="L124" s="44"/>
      <c r="M124" s="242"/>
      <c r="N124" s="243"/>
      <c r="O124" s="84"/>
      <c r="P124" s="84"/>
      <c r="Q124" s="84"/>
      <c r="R124" s="84"/>
      <c r="S124" s="84"/>
      <c r="T124" s="85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7" t="s">
        <v>252</v>
      </c>
      <c r="AU124" s="17" t="s">
        <v>83</v>
      </c>
    </row>
    <row r="125" s="2" customFormat="1" ht="21.75" customHeight="1">
      <c r="A125" s="38"/>
      <c r="B125" s="39"/>
      <c r="C125" s="227" t="s">
        <v>315</v>
      </c>
      <c r="D125" s="227" t="s">
        <v>243</v>
      </c>
      <c r="E125" s="228" t="s">
        <v>316</v>
      </c>
      <c r="F125" s="229" t="s">
        <v>317</v>
      </c>
      <c r="G125" s="230" t="s">
        <v>276</v>
      </c>
      <c r="H125" s="231">
        <v>2</v>
      </c>
      <c r="I125" s="232"/>
      <c r="J125" s="233">
        <f>ROUND(I125*H125,2)</f>
        <v>0</v>
      </c>
      <c r="K125" s="229" t="s">
        <v>247</v>
      </c>
      <c r="L125" s="44"/>
      <c r="M125" s="234" t="s">
        <v>19</v>
      </c>
      <c r="N125" s="235" t="s">
        <v>45</v>
      </c>
      <c r="O125" s="84"/>
      <c r="P125" s="236">
        <f>O125*H125</f>
        <v>0</v>
      </c>
      <c r="Q125" s="236">
        <v>0</v>
      </c>
      <c r="R125" s="236">
        <f>Q125*H125</f>
        <v>0</v>
      </c>
      <c r="S125" s="236">
        <v>0</v>
      </c>
      <c r="T125" s="237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38" t="s">
        <v>257</v>
      </c>
      <c r="AT125" s="238" t="s">
        <v>243</v>
      </c>
      <c r="AU125" s="238" t="s">
        <v>83</v>
      </c>
      <c r="AY125" s="17" t="s">
        <v>240</v>
      </c>
      <c r="BE125" s="239">
        <f>IF(N125="základní",J125,0)</f>
        <v>0</v>
      </c>
      <c r="BF125" s="239">
        <f>IF(N125="snížená",J125,0)</f>
        <v>0</v>
      </c>
      <c r="BG125" s="239">
        <f>IF(N125="zákl. přenesená",J125,0)</f>
        <v>0</v>
      </c>
      <c r="BH125" s="239">
        <f>IF(N125="sníž. přenesená",J125,0)</f>
        <v>0</v>
      </c>
      <c r="BI125" s="239">
        <f>IF(N125="nulová",J125,0)</f>
        <v>0</v>
      </c>
      <c r="BJ125" s="17" t="s">
        <v>81</v>
      </c>
      <c r="BK125" s="239">
        <f>ROUND(I125*H125,2)</f>
        <v>0</v>
      </c>
      <c r="BL125" s="17" t="s">
        <v>257</v>
      </c>
      <c r="BM125" s="238" t="s">
        <v>494</v>
      </c>
    </row>
    <row r="126" s="2" customFormat="1">
      <c r="A126" s="38"/>
      <c r="B126" s="39"/>
      <c r="C126" s="40"/>
      <c r="D126" s="240" t="s">
        <v>250</v>
      </c>
      <c r="E126" s="40"/>
      <c r="F126" s="241" t="s">
        <v>319</v>
      </c>
      <c r="G126" s="40"/>
      <c r="H126" s="40"/>
      <c r="I126" s="147"/>
      <c r="J126" s="40"/>
      <c r="K126" s="40"/>
      <c r="L126" s="44"/>
      <c r="M126" s="242"/>
      <c r="N126" s="243"/>
      <c r="O126" s="84"/>
      <c r="P126" s="84"/>
      <c r="Q126" s="84"/>
      <c r="R126" s="84"/>
      <c r="S126" s="84"/>
      <c r="T126" s="85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7" t="s">
        <v>250</v>
      </c>
      <c r="AU126" s="17" t="s">
        <v>83</v>
      </c>
    </row>
    <row r="127" s="2" customFormat="1">
      <c r="A127" s="38"/>
      <c r="B127" s="39"/>
      <c r="C127" s="40"/>
      <c r="D127" s="240" t="s">
        <v>252</v>
      </c>
      <c r="E127" s="40"/>
      <c r="F127" s="244" t="s">
        <v>320</v>
      </c>
      <c r="G127" s="40"/>
      <c r="H127" s="40"/>
      <c r="I127" s="147"/>
      <c r="J127" s="40"/>
      <c r="K127" s="40"/>
      <c r="L127" s="44"/>
      <c r="M127" s="242"/>
      <c r="N127" s="243"/>
      <c r="O127" s="84"/>
      <c r="P127" s="84"/>
      <c r="Q127" s="84"/>
      <c r="R127" s="84"/>
      <c r="S127" s="84"/>
      <c r="T127" s="85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T127" s="17" t="s">
        <v>252</v>
      </c>
      <c r="AU127" s="17" t="s">
        <v>83</v>
      </c>
    </row>
    <row r="128" s="2" customFormat="1" ht="21.75" customHeight="1">
      <c r="A128" s="38"/>
      <c r="B128" s="39"/>
      <c r="C128" s="245" t="s">
        <v>321</v>
      </c>
      <c r="D128" s="245" t="s">
        <v>266</v>
      </c>
      <c r="E128" s="246" t="s">
        <v>322</v>
      </c>
      <c r="F128" s="247" t="s">
        <v>323</v>
      </c>
      <c r="G128" s="248" t="s">
        <v>276</v>
      </c>
      <c r="H128" s="249">
        <v>2</v>
      </c>
      <c r="I128" s="250"/>
      <c r="J128" s="251">
        <f>ROUND(I128*H128,2)</f>
        <v>0</v>
      </c>
      <c r="K128" s="247" t="s">
        <v>247</v>
      </c>
      <c r="L128" s="252"/>
      <c r="M128" s="253" t="s">
        <v>19</v>
      </c>
      <c r="N128" s="254" t="s">
        <v>45</v>
      </c>
      <c r="O128" s="84"/>
      <c r="P128" s="236">
        <f>O128*H128</f>
        <v>0</v>
      </c>
      <c r="Q128" s="236">
        <v>0</v>
      </c>
      <c r="R128" s="236">
        <f>Q128*H128</f>
        <v>0</v>
      </c>
      <c r="S128" s="236">
        <v>0</v>
      </c>
      <c r="T128" s="237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38" t="s">
        <v>270</v>
      </c>
      <c r="AT128" s="238" t="s">
        <v>266</v>
      </c>
      <c r="AU128" s="238" t="s">
        <v>83</v>
      </c>
      <c r="AY128" s="17" t="s">
        <v>240</v>
      </c>
      <c r="BE128" s="239">
        <f>IF(N128="základní",J128,0)</f>
        <v>0</v>
      </c>
      <c r="BF128" s="239">
        <f>IF(N128="snížená",J128,0)</f>
        <v>0</v>
      </c>
      <c r="BG128" s="239">
        <f>IF(N128="zákl. přenesená",J128,0)</f>
        <v>0</v>
      </c>
      <c r="BH128" s="239">
        <f>IF(N128="sníž. přenesená",J128,0)</f>
        <v>0</v>
      </c>
      <c r="BI128" s="239">
        <f>IF(N128="nulová",J128,0)</f>
        <v>0</v>
      </c>
      <c r="BJ128" s="17" t="s">
        <v>81</v>
      </c>
      <c r="BK128" s="239">
        <f>ROUND(I128*H128,2)</f>
        <v>0</v>
      </c>
      <c r="BL128" s="17" t="s">
        <v>270</v>
      </c>
      <c r="BM128" s="238" t="s">
        <v>495</v>
      </c>
    </row>
    <row r="129" s="2" customFormat="1">
      <c r="A129" s="38"/>
      <c r="B129" s="39"/>
      <c r="C129" s="40"/>
      <c r="D129" s="240" t="s">
        <v>250</v>
      </c>
      <c r="E129" s="40"/>
      <c r="F129" s="241" t="s">
        <v>323</v>
      </c>
      <c r="G129" s="40"/>
      <c r="H129" s="40"/>
      <c r="I129" s="147"/>
      <c r="J129" s="40"/>
      <c r="K129" s="40"/>
      <c r="L129" s="44"/>
      <c r="M129" s="242"/>
      <c r="N129" s="243"/>
      <c r="O129" s="84"/>
      <c r="P129" s="84"/>
      <c r="Q129" s="84"/>
      <c r="R129" s="84"/>
      <c r="S129" s="84"/>
      <c r="T129" s="85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250</v>
      </c>
      <c r="AU129" s="17" t="s">
        <v>83</v>
      </c>
    </row>
    <row r="130" s="13" customFormat="1">
      <c r="A130" s="13"/>
      <c r="B130" s="255"/>
      <c r="C130" s="256"/>
      <c r="D130" s="240" t="s">
        <v>272</v>
      </c>
      <c r="E130" s="257" t="s">
        <v>19</v>
      </c>
      <c r="F130" s="258" t="s">
        <v>325</v>
      </c>
      <c r="G130" s="256"/>
      <c r="H130" s="259">
        <v>2</v>
      </c>
      <c r="I130" s="260"/>
      <c r="J130" s="256"/>
      <c r="K130" s="256"/>
      <c r="L130" s="261"/>
      <c r="M130" s="262"/>
      <c r="N130" s="263"/>
      <c r="O130" s="263"/>
      <c r="P130" s="263"/>
      <c r="Q130" s="263"/>
      <c r="R130" s="263"/>
      <c r="S130" s="263"/>
      <c r="T130" s="264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65" t="s">
        <v>272</v>
      </c>
      <c r="AU130" s="265" t="s">
        <v>83</v>
      </c>
      <c r="AV130" s="13" t="s">
        <v>83</v>
      </c>
      <c r="AW130" s="13" t="s">
        <v>35</v>
      </c>
      <c r="AX130" s="13" t="s">
        <v>81</v>
      </c>
      <c r="AY130" s="265" t="s">
        <v>240</v>
      </c>
    </row>
    <row r="131" s="2" customFormat="1" ht="21.75" customHeight="1">
      <c r="A131" s="38"/>
      <c r="B131" s="39"/>
      <c r="C131" s="245" t="s">
        <v>8</v>
      </c>
      <c r="D131" s="245" t="s">
        <v>266</v>
      </c>
      <c r="E131" s="246" t="s">
        <v>326</v>
      </c>
      <c r="F131" s="247" t="s">
        <v>327</v>
      </c>
      <c r="G131" s="248" t="s">
        <v>269</v>
      </c>
      <c r="H131" s="249">
        <v>0.5</v>
      </c>
      <c r="I131" s="250"/>
      <c r="J131" s="251">
        <f>ROUND(I131*H131,2)</f>
        <v>0</v>
      </c>
      <c r="K131" s="247" t="s">
        <v>247</v>
      </c>
      <c r="L131" s="252"/>
      <c r="M131" s="253" t="s">
        <v>19</v>
      </c>
      <c r="N131" s="254" t="s">
        <v>45</v>
      </c>
      <c r="O131" s="84"/>
      <c r="P131" s="236">
        <f>O131*H131</f>
        <v>0</v>
      </c>
      <c r="Q131" s="236">
        <v>1</v>
      </c>
      <c r="R131" s="236">
        <f>Q131*H131</f>
        <v>0.5</v>
      </c>
      <c r="S131" s="236">
        <v>0</v>
      </c>
      <c r="T131" s="23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38" t="s">
        <v>270</v>
      </c>
      <c r="AT131" s="238" t="s">
        <v>266</v>
      </c>
      <c r="AU131" s="238" t="s">
        <v>83</v>
      </c>
      <c r="AY131" s="17" t="s">
        <v>240</v>
      </c>
      <c r="BE131" s="239">
        <f>IF(N131="základní",J131,0)</f>
        <v>0</v>
      </c>
      <c r="BF131" s="239">
        <f>IF(N131="snížená",J131,0)</f>
        <v>0</v>
      </c>
      <c r="BG131" s="239">
        <f>IF(N131="zákl. přenesená",J131,0)</f>
        <v>0</v>
      </c>
      <c r="BH131" s="239">
        <f>IF(N131="sníž. přenesená",J131,0)</f>
        <v>0</v>
      </c>
      <c r="BI131" s="239">
        <f>IF(N131="nulová",J131,0)</f>
        <v>0</v>
      </c>
      <c r="BJ131" s="17" t="s">
        <v>81</v>
      </c>
      <c r="BK131" s="239">
        <f>ROUND(I131*H131,2)</f>
        <v>0</v>
      </c>
      <c r="BL131" s="17" t="s">
        <v>270</v>
      </c>
      <c r="BM131" s="238" t="s">
        <v>496</v>
      </c>
    </row>
    <row r="132" s="2" customFormat="1">
      <c r="A132" s="38"/>
      <c r="B132" s="39"/>
      <c r="C132" s="40"/>
      <c r="D132" s="240" t="s">
        <v>250</v>
      </c>
      <c r="E132" s="40"/>
      <c r="F132" s="241" t="s">
        <v>327</v>
      </c>
      <c r="G132" s="40"/>
      <c r="H132" s="40"/>
      <c r="I132" s="147"/>
      <c r="J132" s="40"/>
      <c r="K132" s="40"/>
      <c r="L132" s="44"/>
      <c r="M132" s="242"/>
      <c r="N132" s="243"/>
      <c r="O132" s="84"/>
      <c r="P132" s="84"/>
      <c r="Q132" s="84"/>
      <c r="R132" s="84"/>
      <c r="S132" s="84"/>
      <c r="T132" s="85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250</v>
      </c>
      <c r="AU132" s="17" t="s">
        <v>83</v>
      </c>
    </row>
    <row r="133" s="2" customFormat="1" ht="21.75" customHeight="1">
      <c r="A133" s="38"/>
      <c r="B133" s="39"/>
      <c r="C133" s="245" t="s">
        <v>329</v>
      </c>
      <c r="D133" s="245" t="s">
        <v>266</v>
      </c>
      <c r="E133" s="246" t="s">
        <v>330</v>
      </c>
      <c r="F133" s="247" t="s">
        <v>331</v>
      </c>
      <c r="G133" s="248" t="s">
        <v>332</v>
      </c>
      <c r="H133" s="249">
        <v>13</v>
      </c>
      <c r="I133" s="250"/>
      <c r="J133" s="251">
        <f>ROUND(I133*H133,2)</f>
        <v>0</v>
      </c>
      <c r="K133" s="247" t="s">
        <v>247</v>
      </c>
      <c r="L133" s="252"/>
      <c r="M133" s="253" t="s">
        <v>19</v>
      </c>
      <c r="N133" s="254" t="s">
        <v>45</v>
      </c>
      <c r="O133" s="84"/>
      <c r="P133" s="236">
        <f>O133*H133</f>
        <v>0</v>
      </c>
      <c r="Q133" s="236">
        <v>0</v>
      </c>
      <c r="R133" s="236">
        <f>Q133*H133</f>
        <v>0</v>
      </c>
      <c r="S133" s="236">
        <v>0</v>
      </c>
      <c r="T133" s="237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38" t="s">
        <v>270</v>
      </c>
      <c r="AT133" s="238" t="s">
        <v>266</v>
      </c>
      <c r="AU133" s="238" t="s">
        <v>83</v>
      </c>
      <c r="AY133" s="17" t="s">
        <v>240</v>
      </c>
      <c r="BE133" s="239">
        <f>IF(N133="základní",J133,0)</f>
        <v>0</v>
      </c>
      <c r="BF133" s="239">
        <f>IF(N133="snížená",J133,0)</f>
        <v>0</v>
      </c>
      <c r="BG133" s="239">
        <f>IF(N133="zákl. přenesená",J133,0)</f>
        <v>0</v>
      </c>
      <c r="BH133" s="239">
        <f>IF(N133="sníž. přenesená",J133,0)</f>
        <v>0</v>
      </c>
      <c r="BI133" s="239">
        <f>IF(N133="nulová",J133,0)</f>
        <v>0</v>
      </c>
      <c r="BJ133" s="17" t="s">
        <v>81</v>
      </c>
      <c r="BK133" s="239">
        <f>ROUND(I133*H133,2)</f>
        <v>0</v>
      </c>
      <c r="BL133" s="17" t="s">
        <v>270</v>
      </c>
      <c r="BM133" s="238" t="s">
        <v>497</v>
      </c>
    </row>
    <row r="134" s="2" customFormat="1">
      <c r="A134" s="38"/>
      <c r="B134" s="39"/>
      <c r="C134" s="40"/>
      <c r="D134" s="240" t="s">
        <v>250</v>
      </c>
      <c r="E134" s="40"/>
      <c r="F134" s="241" t="s">
        <v>331</v>
      </c>
      <c r="G134" s="40"/>
      <c r="H134" s="40"/>
      <c r="I134" s="147"/>
      <c r="J134" s="40"/>
      <c r="K134" s="40"/>
      <c r="L134" s="44"/>
      <c r="M134" s="242"/>
      <c r="N134" s="243"/>
      <c r="O134" s="84"/>
      <c r="P134" s="84"/>
      <c r="Q134" s="84"/>
      <c r="R134" s="84"/>
      <c r="S134" s="84"/>
      <c r="T134" s="85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T134" s="17" t="s">
        <v>250</v>
      </c>
      <c r="AU134" s="17" t="s">
        <v>83</v>
      </c>
    </row>
    <row r="135" s="13" customFormat="1">
      <c r="A135" s="13"/>
      <c r="B135" s="255"/>
      <c r="C135" s="256"/>
      <c r="D135" s="240" t="s">
        <v>272</v>
      </c>
      <c r="E135" s="257" t="s">
        <v>19</v>
      </c>
      <c r="F135" s="258" t="s">
        <v>334</v>
      </c>
      <c r="G135" s="256"/>
      <c r="H135" s="259">
        <v>6</v>
      </c>
      <c r="I135" s="260"/>
      <c r="J135" s="256"/>
      <c r="K135" s="256"/>
      <c r="L135" s="261"/>
      <c r="M135" s="262"/>
      <c r="N135" s="263"/>
      <c r="O135" s="263"/>
      <c r="P135" s="263"/>
      <c r="Q135" s="263"/>
      <c r="R135" s="263"/>
      <c r="S135" s="263"/>
      <c r="T135" s="264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65" t="s">
        <v>272</v>
      </c>
      <c r="AU135" s="265" t="s">
        <v>83</v>
      </c>
      <c r="AV135" s="13" t="s">
        <v>83</v>
      </c>
      <c r="AW135" s="13" t="s">
        <v>35</v>
      </c>
      <c r="AX135" s="13" t="s">
        <v>74</v>
      </c>
      <c r="AY135" s="265" t="s">
        <v>240</v>
      </c>
    </row>
    <row r="136" s="13" customFormat="1">
      <c r="A136" s="13"/>
      <c r="B136" s="255"/>
      <c r="C136" s="256"/>
      <c r="D136" s="240" t="s">
        <v>272</v>
      </c>
      <c r="E136" s="257" t="s">
        <v>19</v>
      </c>
      <c r="F136" s="258" t="s">
        <v>335</v>
      </c>
      <c r="G136" s="256"/>
      <c r="H136" s="259">
        <v>7</v>
      </c>
      <c r="I136" s="260"/>
      <c r="J136" s="256"/>
      <c r="K136" s="256"/>
      <c r="L136" s="261"/>
      <c r="M136" s="262"/>
      <c r="N136" s="263"/>
      <c r="O136" s="263"/>
      <c r="P136" s="263"/>
      <c r="Q136" s="263"/>
      <c r="R136" s="263"/>
      <c r="S136" s="263"/>
      <c r="T136" s="264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65" t="s">
        <v>272</v>
      </c>
      <c r="AU136" s="265" t="s">
        <v>83</v>
      </c>
      <c r="AV136" s="13" t="s">
        <v>83</v>
      </c>
      <c r="AW136" s="13" t="s">
        <v>35</v>
      </c>
      <c r="AX136" s="13" t="s">
        <v>74</v>
      </c>
      <c r="AY136" s="265" t="s">
        <v>240</v>
      </c>
    </row>
    <row r="137" s="14" customFormat="1">
      <c r="A137" s="14"/>
      <c r="B137" s="266"/>
      <c r="C137" s="267"/>
      <c r="D137" s="240" t="s">
        <v>272</v>
      </c>
      <c r="E137" s="268" t="s">
        <v>19</v>
      </c>
      <c r="F137" s="269" t="s">
        <v>336</v>
      </c>
      <c r="G137" s="267"/>
      <c r="H137" s="270">
        <v>13</v>
      </c>
      <c r="I137" s="271"/>
      <c r="J137" s="267"/>
      <c r="K137" s="267"/>
      <c r="L137" s="272"/>
      <c r="M137" s="273"/>
      <c r="N137" s="274"/>
      <c r="O137" s="274"/>
      <c r="P137" s="274"/>
      <c r="Q137" s="274"/>
      <c r="R137" s="274"/>
      <c r="S137" s="274"/>
      <c r="T137" s="275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T137" s="276" t="s">
        <v>272</v>
      </c>
      <c r="AU137" s="276" t="s">
        <v>83</v>
      </c>
      <c r="AV137" s="14" t="s">
        <v>248</v>
      </c>
      <c r="AW137" s="14" t="s">
        <v>35</v>
      </c>
      <c r="AX137" s="14" t="s">
        <v>81</v>
      </c>
      <c r="AY137" s="276" t="s">
        <v>240</v>
      </c>
    </row>
    <row r="138" s="2" customFormat="1" ht="21.75" customHeight="1">
      <c r="A138" s="38"/>
      <c r="B138" s="39"/>
      <c r="C138" s="227" t="s">
        <v>337</v>
      </c>
      <c r="D138" s="227" t="s">
        <v>243</v>
      </c>
      <c r="E138" s="228" t="s">
        <v>338</v>
      </c>
      <c r="F138" s="229" t="s">
        <v>339</v>
      </c>
      <c r="G138" s="230" t="s">
        <v>276</v>
      </c>
      <c r="H138" s="231">
        <v>2</v>
      </c>
      <c r="I138" s="232"/>
      <c r="J138" s="233">
        <f>ROUND(I138*H138,2)</f>
        <v>0</v>
      </c>
      <c r="K138" s="229" t="s">
        <v>247</v>
      </c>
      <c r="L138" s="44"/>
      <c r="M138" s="234" t="s">
        <v>19</v>
      </c>
      <c r="N138" s="235" t="s">
        <v>45</v>
      </c>
      <c r="O138" s="84"/>
      <c r="P138" s="236">
        <f>O138*H138</f>
        <v>0</v>
      </c>
      <c r="Q138" s="236">
        <v>0</v>
      </c>
      <c r="R138" s="236">
        <f>Q138*H138</f>
        <v>0</v>
      </c>
      <c r="S138" s="236">
        <v>0</v>
      </c>
      <c r="T138" s="23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38" t="s">
        <v>257</v>
      </c>
      <c r="AT138" s="238" t="s">
        <v>243</v>
      </c>
      <c r="AU138" s="238" t="s">
        <v>83</v>
      </c>
      <c r="AY138" s="17" t="s">
        <v>240</v>
      </c>
      <c r="BE138" s="239">
        <f>IF(N138="základní",J138,0)</f>
        <v>0</v>
      </c>
      <c r="BF138" s="239">
        <f>IF(N138="snížená",J138,0)</f>
        <v>0</v>
      </c>
      <c r="BG138" s="239">
        <f>IF(N138="zákl. přenesená",J138,0)</f>
        <v>0</v>
      </c>
      <c r="BH138" s="239">
        <f>IF(N138="sníž. přenesená",J138,0)</f>
        <v>0</v>
      </c>
      <c r="BI138" s="239">
        <f>IF(N138="nulová",J138,0)</f>
        <v>0</v>
      </c>
      <c r="BJ138" s="17" t="s">
        <v>81</v>
      </c>
      <c r="BK138" s="239">
        <f>ROUND(I138*H138,2)</f>
        <v>0</v>
      </c>
      <c r="BL138" s="17" t="s">
        <v>257</v>
      </c>
      <c r="BM138" s="238" t="s">
        <v>498</v>
      </c>
    </row>
    <row r="139" s="2" customFormat="1">
      <c r="A139" s="38"/>
      <c r="B139" s="39"/>
      <c r="C139" s="40"/>
      <c r="D139" s="240" t="s">
        <v>250</v>
      </c>
      <c r="E139" s="40"/>
      <c r="F139" s="241" t="s">
        <v>341</v>
      </c>
      <c r="G139" s="40"/>
      <c r="H139" s="40"/>
      <c r="I139" s="147"/>
      <c r="J139" s="40"/>
      <c r="K139" s="40"/>
      <c r="L139" s="44"/>
      <c r="M139" s="242"/>
      <c r="N139" s="243"/>
      <c r="O139" s="84"/>
      <c r="P139" s="84"/>
      <c r="Q139" s="84"/>
      <c r="R139" s="84"/>
      <c r="S139" s="84"/>
      <c r="T139" s="85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250</v>
      </c>
      <c r="AU139" s="17" t="s">
        <v>83</v>
      </c>
    </row>
    <row r="140" s="2" customFormat="1">
      <c r="A140" s="38"/>
      <c r="B140" s="39"/>
      <c r="C140" s="40"/>
      <c r="D140" s="240" t="s">
        <v>252</v>
      </c>
      <c r="E140" s="40"/>
      <c r="F140" s="244" t="s">
        <v>320</v>
      </c>
      <c r="G140" s="40"/>
      <c r="H140" s="40"/>
      <c r="I140" s="147"/>
      <c r="J140" s="40"/>
      <c r="K140" s="40"/>
      <c r="L140" s="44"/>
      <c r="M140" s="242"/>
      <c r="N140" s="243"/>
      <c r="O140" s="84"/>
      <c r="P140" s="84"/>
      <c r="Q140" s="84"/>
      <c r="R140" s="84"/>
      <c r="S140" s="84"/>
      <c r="T140" s="85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T140" s="17" t="s">
        <v>252</v>
      </c>
      <c r="AU140" s="17" t="s">
        <v>83</v>
      </c>
    </row>
    <row r="141" s="2" customFormat="1" ht="21.75" customHeight="1">
      <c r="A141" s="38"/>
      <c r="B141" s="39"/>
      <c r="C141" s="245" t="s">
        <v>342</v>
      </c>
      <c r="D141" s="245" t="s">
        <v>266</v>
      </c>
      <c r="E141" s="246" t="s">
        <v>343</v>
      </c>
      <c r="F141" s="247" t="s">
        <v>344</v>
      </c>
      <c r="G141" s="248" t="s">
        <v>276</v>
      </c>
      <c r="H141" s="249">
        <v>2</v>
      </c>
      <c r="I141" s="250"/>
      <c r="J141" s="251">
        <f>ROUND(I141*H141,2)</f>
        <v>0</v>
      </c>
      <c r="K141" s="247" t="s">
        <v>247</v>
      </c>
      <c r="L141" s="252"/>
      <c r="M141" s="253" t="s">
        <v>19</v>
      </c>
      <c r="N141" s="254" t="s">
        <v>45</v>
      </c>
      <c r="O141" s="84"/>
      <c r="P141" s="236">
        <f>O141*H141</f>
        <v>0</v>
      </c>
      <c r="Q141" s="236">
        <v>0</v>
      </c>
      <c r="R141" s="236">
        <f>Q141*H141</f>
        <v>0</v>
      </c>
      <c r="S141" s="236">
        <v>0</v>
      </c>
      <c r="T141" s="237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38" t="s">
        <v>270</v>
      </c>
      <c r="AT141" s="238" t="s">
        <v>266</v>
      </c>
      <c r="AU141" s="238" t="s">
        <v>83</v>
      </c>
      <c r="AY141" s="17" t="s">
        <v>240</v>
      </c>
      <c r="BE141" s="239">
        <f>IF(N141="základní",J141,0)</f>
        <v>0</v>
      </c>
      <c r="BF141" s="239">
        <f>IF(N141="snížená",J141,0)</f>
        <v>0</v>
      </c>
      <c r="BG141" s="239">
        <f>IF(N141="zákl. přenesená",J141,0)</f>
        <v>0</v>
      </c>
      <c r="BH141" s="239">
        <f>IF(N141="sníž. přenesená",J141,0)</f>
        <v>0</v>
      </c>
      <c r="BI141" s="239">
        <f>IF(N141="nulová",J141,0)</f>
        <v>0</v>
      </c>
      <c r="BJ141" s="17" t="s">
        <v>81</v>
      </c>
      <c r="BK141" s="239">
        <f>ROUND(I141*H141,2)</f>
        <v>0</v>
      </c>
      <c r="BL141" s="17" t="s">
        <v>270</v>
      </c>
      <c r="BM141" s="238" t="s">
        <v>499</v>
      </c>
    </row>
    <row r="142" s="2" customFormat="1">
      <c r="A142" s="38"/>
      <c r="B142" s="39"/>
      <c r="C142" s="40"/>
      <c r="D142" s="240" t="s">
        <v>250</v>
      </c>
      <c r="E142" s="40"/>
      <c r="F142" s="241" t="s">
        <v>344</v>
      </c>
      <c r="G142" s="40"/>
      <c r="H142" s="40"/>
      <c r="I142" s="147"/>
      <c r="J142" s="40"/>
      <c r="K142" s="40"/>
      <c r="L142" s="44"/>
      <c r="M142" s="242"/>
      <c r="N142" s="243"/>
      <c r="O142" s="84"/>
      <c r="P142" s="84"/>
      <c r="Q142" s="84"/>
      <c r="R142" s="84"/>
      <c r="S142" s="84"/>
      <c r="T142" s="85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T142" s="17" t="s">
        <v>250</v>
      </c>
      <c r="AU142" s="17" t="s">
        <v>83</v>
      </c>
    </row>
    <row r="143" s="2" customFormat="1" ht="21.75" customHeight="1">
      <c r="A143" s="38"/>
      <c r="B143" s="39"/>
      <c r="C143" s="227" t="s">
        <v>346</v>
      </c>
      <c r="D143" s="227" t="s">
        <v>243</v>
      </c>
      <c r="E143" s="228" t="s">
        <v>347</v>
      </c>
      <c r="F143" s="229" t="s">
        <v>348</v>
      </c>
      <c r="G143" s="230" t="s">
        <v>332</v>
      </c>
      <c r="H143" s="231">
        <v>36</v>
      </c>
      <c r="I143" s="232"/>
      <c r="J143" s="233">
        <f>ROUND(I143*H143,2)</f>
        <v>0</v>
      </c>
      <c r="K143" s="229" t="s">
        <v>247</v>
      </c>
      <c r="L143" s="44"/>
      <c r="M143" s="234" t="s">
        <v>19</v>
      </c>
      <c r="N143" s="235" t="s">
        <v>45</v>
      </c>
      <c r="O143" s="84"/>
      <c r="P143" s="236">
        <f>O143*H143</f>
        <v>0</v>
      </c>
      <c r="Q143" s="236">
        <v>0</v>
      </c>
      <c r="R143" s="236">
        <f>Q143*H143</f>
        <v>0</v>
      </c>
      <c r="S143" s="236">
        <v>0</v>
      </c>
      <c r="T143" s="237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38" t="s">
        <v>257</v>
      </c>
      <c r="AT143" s="238" t="s">
        <v>243</v>
      </c>
      <c r="AU143" s="238" t="s">
        <v>83</v>
      </c>
      <c r="AY143" s="17" t="s">
        <v>240</v>
      </c>
      <c r="BE143" s="239">
        <f>IF(N143="základní",J143,0)</f>
        <v>0</v>
      </c>
      <c r="BF143" s="239">
        <f>IF(N143="snížená",J143,0)</f>
        <v>0</v>
      </c>
      <c r="BG143" s="239">
        <f>IF(N143="zákl. přenesená",J143,0)</f>
        <v>0</v>
      </c>
      <c r="BH143" s="239">
        <f>IF(N143="sníž. přenesená",J143,0)</f>
        <v>0</v>
      </c>
      <c r="BI143" s="239">
        <f>IF(N143="nulová",J143,0)</f>
        <v>0</v>
      </c>
      <c r="BJ143" s="17" t="s">
        <v>81</v>
      </c>
      <c r="BK143" s="239">
        <f>ROUND(I143*H143,2)</f>
        <v>0</v>
      </c>
      <c r="BL143" s="17" t="s">
        <v>257</v>
      </c>
      <c r="BM143" s="238" t="s">
        <v>500</v>
      </c>
    </row>
    <row r="144" s="2" customFormat="1">
      <c r="A144" s="38"/>
      <c r="B144" s="39"/>
      <c r="C144" s="40"/>
      <c r="D144" s="240" t="s">
        <v>250</v>
      </c>
      <c r="E144" s="40"/>
      <c r="F144" s="241" t="s">
        <v>350</v>
      </c>
      <c r="G144" s="40"/>
      <c r="H144" s="40"/>
      <c r="I144" s="147"/>
      <c r="J144" s="40"/>
      <c r="K144" s="40"/>
      <c r="L144" s="44"/>
      <c r="M144" s="242"/>
      <c r="N144" s="243"/>
      <c r="O144" s="84"/>
      <c r="P144" s="84"/>
      <c r="Q144" s="84"/>
      <c r="R144" s="84"/>
      <c r="S144" s="84"/>
      <c r="T144" s="85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T144" s="17" t="s">
        <v>250</v>
      </c>
      <c r="AU144" s="17" t="s">
        <v>83</v>
      </c>
    </row>
    <row r="145" s="2" customFormat="1">
      <c r="A145" s="38"/>
      <c r="B145" s="39"/>
      <c r="C145" s="40"/>
      <c r="D145" s="240" t="s">
        <v>252</v>
      </c>
      <c r="E145" s="40"/>
      <c r="F145" s="244" t="s">
        <v>351</v>
      </c>
      <c r="G145" s="40"/>
      <c r="H145" s="40"/>
      <c r="I145" s="147"/>
      <c r="J145" s="40"/>
      <c r="K145" s="40"/>
      <c r="L145" s="44"/>
      <c r="M145" s="242"/>
      <c r="N145" s="243"/>
      <c r="O145" s="84"/>
      <c r="P145" s="84"/>
      <c r="Q145" s="84"/>
      <c r="R145" s="84"/>
      <c r="S145" s="84"/>
      <c r="T145" s="85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7" t="s">
        <v>252</v>
      </c>
      <c r="AU145" s="17" t="s">
        <v>83</v>
      </c>
    </row>
    <row r="146" s="13" customFormat="1">
      <c r="A146" s="13"/>
      <c r="B146" s="255"/>
      <c r="C146" s="256"/>
      <c r="D146" s="240" t="s">
        <v>272</v>
      </c>
      <c r="E146" s="257" t="s">
        <v>19</v>
      </c>
      <c r="F146" s="258" t="s">
        <v>501</v>
      </c>
      <c r="G146" s="256"/>
      <c r="H146" s="259">
        <v>36</v>
      </c>
      <c r="I146" s="260"/>
      <c r="J146" s="256"/>
      <c r="K146" s="256"/>
      <c r="L146" s="261"/>
      <c r="M146" s="262"/>
      <c r="N146" s="263"/>
      <c r="O146" s="263"/>
      <c r="P146" s="263"/>
      <c r="Q146" s="263"/>
      <c r="R146" s="263"/>
      <c r="S146" s="263"/>
      <c r="T146" s="264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65" t="s">
        <v>272</v>
      </c>
      <c r="AU146" s="265" t="s">
        <v>83</v>
      </c>
      <c r="AV146" s="13" t="s">
        <v>83</v>
      </c>
      <c r="AW146" s="13" t="s">
        <v>35</v>
      </c>
      <c r="AX146" s="13" t="s">
        <v>81</v>
      </c>
      <c r="AY146" s="265" t="s">
        <v>240</v>
      </c>
    </row>
    <row r="147" s="2" customFormat="1" ht="21.75" customHeight="1">
      <c r="A147" s="38"/>
      <c r="B147" s="39"/>
      <c r="C147" s="227" t="s">
        <v>353</v>
      </c>
      <c r="D147" s="227" t="s">
        <v>243</v>
      </c>
      <c r="E147" s="228" t="s">
        <v>354</v>
      </c>
      <c r="F147" s="229" t="s">
        <v>355</v>
      </c>
      <c r="G147" s="230" t="s">
        <v>332</v>
      </c>
      <c r="H147" s="231">
        <v>36</v>
      </c>
      <c r="I147" s="232"/>
      <c r="J147" s="233">
        <f>ROUND(I147*H147,2)</f>
        <v>0</v>
      </c>
      <c r="K147" s="229" t="s">
        <v>247</v>
      </c>
      <c r="L147" s="44"/>
      <c r="M147" s="234" t="s">
        <v>19</v>
      </c>
      <c r="N147" s="235" t="s">
        <v>45</v>
      </c>
      <c r="O147" s="84"/>
      <c r="P147" s="236">
        <f>O147*H147</f>
        <v>0</v>
      </c>
      <c r="Q147" s="236">
        <v>0</v>
      </c>
      <c r="R147" s="236">
        <f>Q147*H147</f>
        <v>0</v>
      </c>
      <c r="S147" s="236">
        <v>0</v>
      </c>
      <c r="T147" s="237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38" t="s">
        <v>248</v>
      </c>
      <c r="AT147" s="238" t="s">
        <v>243</v>
      </c>
      <c r="AU147" s="238" t="s">
        <v>83</v>
      </c>
      <c r="AY147" s="17" t="s">
        <v>240</v>
      </c>
      <c r="BE147" s="239">
        <f>IF(N147="základní",J147,0)</f>
        <v>0</v>
      </c>
      <c r="BF147" s="239">
        <f>IF(N147="snížená",J147,0)</f>
        <v>0</v>
      </c>
      <c r="BG147" s="239">
        <f>IF(N147="zákl. přenesená",J147,0)</f>
        <v>0</v>
      </c>
      <c r="BH147" s="239">
        <f>IF(N147="sníž. přenesená",J147,0)</f>
        <v>0</v>
      </c>
      <c r="BI147" s="239">
        <f>IF(N147="nulová",J147,0)</f>
        <v>0</v>
      </c>
      <c r="BJ147" s="17" t="s">
        <v>81</v>
      </c>
      <c r="BK147" s="239">
        <f>ROUND(I147*H147,2)</f>
        <v>0</v>
      </c>
      <c r="BL147" s="17" t="s">
        <v>248</v>
      </c>
      <c r="BM147" s="238" t="s">
        <v>502</v>
      </c>
    </row>
    <row r="148" s="2" customFormat="1">
      <c r="A148" s="38"/>
      <c r="B148" s="39"/>
      <c r="C148" s="40"/>
      <c r="D148" s="240" t="s">
        <v>250</v>
      </c>
      <c r="E148" s="40"/>
      <c r="F148" s="241" t="s">
        <v>357</v>
      </c>
      <c r="G148" s="40"/>
      <c r="H148" s="40"/>
      <c r="I148" s="147"/>
      <c r="J148" s="40"/>
      <c r="K148" s="40"/>
      <c r="L148" s="44"/>
      <c r="M148" s="242"/>
      <c r="N148" s="243"/>
      <c r="O148" s="84"/>
      <c r="P148" s="84"/>
      <c r="Q148" s="84"/>
      <c r="R148" s="84"/>
      <c r="S148" s="84"/>
      <c r="T148" s="85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250</v>
      </c>
      <c r="AU148" s="17" t="s">
        <v>83</v>
      </c>
    </row>
    <row r="149" s="2" customFormat="1">
      <c r="A149" s="38"/>
      <c r="B149" s="39"/>
      <c r="C149" s="40"/>
      <c r="D149" s="240" t="s">
        <v>252</v>
      </c>
      <c r="E149" s="40"/>
      <c r="F149" s="244" t="s">
        <v>358</v>
      </c>
      <c r="G149" s="40"/>
      <c r="H149" s="40"/>
      <c r="I149" s="147"/>
      <c r="J149" s="40"/>
      <c r="K149" s="40"/>
      <c r="L149" s="44"/>
      <c r="M149" s="242"/>
      <c r="N149" s="243"/>
      <c r="O149" s="84"/>
      <c r="P149" s="84"/>
      <c r="Q149" s="84"/>
      <c r="R149" s="84"/>
      <c r="S149" s="84"/>
      <c r="T149" s="85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7" t="s">
        <v>252</v>
      </c>
      <c r="AU149" s="17" t="s">
        <v>83</v>
      </c>
    </row>
    <row r="150" s="2" customFormat="1" ht="21.75" customHeight="1">
      <c r="A150" s="38"/>
      <c r="B150" s="39"/>
      <c r="C150" s="245" t="s">
        <v>7</v>
      </c>
      <c r="D150" s="245" t="s">
        <v>266</v>
      </c>
      <c r="E150" s="246" t="s">
        <v>359</v>
      </c>
      <c r="F150" s="247" t="s">
        <v>360</v>
      </c>
      <c r="G150" s="248" t="s">
        <v>269</v>
      </c>
      <c r="H150" s="249">
        <v>11.880000000000001</v>
      </c>
      <c r="I150" s="250"/>
      <c r="J150" s="251">
        <f>ROUND(I150*H150,2)</f>
        <v>0</v>
      </c>
      <c r="K150" s="247" t="s">
        <v>247</v>
      </c>
      <c r="L150" s="252"/>
      <c r="M150" s="253" t="s">
        <v>19</v>
      </c>
      <c r="N150" s="254" t="s">
        <v>45</v>
      </c>
      <c r="O150" s="84"/>
      <c r="P150" s="236">
        <f>O150*H150</f>
        <v>0</v>
      </c>
      <c r="Q150" s="236">
        <v>1</v>
      </c>
      <c r="R150" s="236">
        <f>Q150*H150</f>
        <v>11.880000000000001</v>
      </c>
      <c r="S150" s="236">
        <v>0</v>
      </c>
      <c r="T150" s="237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38" t="s">
        <v>270</v>
      </c>
      <c r="AT150" s="238" t="s">
        <v>266</v>
      </c>
      <c r="AU150" s="238" t="s">
        <v>83</v>
      </c>
      <c r="AY150" s="17" t="s">
        <v>240</v>
      </c>
      <c r="BE150" s="239">
        <f>IF(N150="základní",J150,0)</f>
        <v>0</v>
      </c>
      <c r="BF150" s="239">
        <f>IF(N150="snížená",J150,0)</f>
        <v>0</v>
      </c>
      <c r="BG150" s="239">
        <f>IF(N150="zákl. přenesená",J150,0)</f>
        <v>0</v>
      </c>
      <c r="BH150" s="239">
        <f>IF(N150="sníž. přenesená",J150,0)</f>
        <v>0</v>
      </c>
      <c r="BI150" s="239">
        <f>IF(N150="nulová",J150,0)</f>
        <v>0</v>
      </c>
      <c r="BJ150" s="17" t="s">
        <v>81</v>
      </c>
      <c r="BK150" s="239">
        <f>ROUND(I150*H150,2)</f>
        <v>0</v>
      </c>
      <c r="BL150" s="17" t="s">
        <v>270</v>
      </c>
      <c r="BM150" s="238" t="s">
        <v>503</v>
      </c>
    </row>
    <row r="151" s="2" customFormat="1">
      <c r="A151" s="38"/>
      <c r="B151" s="39"/>
      <c r="C151" s="40"/>
      <c r="D151" s="240" t="s">
        <v>250</v>
      </c>
      <c r="E151" s="40"/>
      <c r="F151" s="241" t="s">
        <v>360</v>
      </c>
      <c r="G151" s="40"/>
      <c r="H151" s="40"/>
      <c r="I151" s="147"/>
      <c r="J151" s="40"/>
      <c r="K151" s="40"/>
      <c r="L151" s="44"/>
      <c r="M151" s="242"/>
      <c r="N151" s="243"/>
      <c r="O151" s="84"/>
      <c r="P151" s="84"/>
      <c r="Q151" s="84"/>
      <c r="R151" s="84"/>
      <c r="S151" s="84"/>
      <c r="T151" s="85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7" t="s">
        <v>250</v>
      </c>
      <c r="AU151" s="17" t="s">
        <v>83</v>
      </c>
    </row>
    <row r="152" s="13" customFormat="1">
      <c r="A152" s="13"/>
      <c r="B152" s="255"/>
      <c r="C152" s="256"/>
      <c r="D152" s="240" t="s">
        <v>272</v>
      </c>
      <c r="E152" s="257" t="s">
        <v>19</v>
      </c>
      <c r="F152" s="258" t="s">
        <v>504</v>
      </c>
      <c r="G152" s="256"/>
      <c r="H152" s="259">
        <v>11.880000000000001</v>
      </c>
      <c r="I152" s="260"/>
      <c r="J152" s="256"/>
      <c r="K152" s="256"/>
      <c r="L152" s="261"/>
      <c r="M152" s="262"/>
      <c r="N152" s="263"/>
      <c r="O152" s="263"/>
      <c r="P152" s="263"/>
      <c r="Q152" s="263"/>
      <c r="R152" s="263"/>
      <c r="S152" s="263"/>
      <c r="T152" s="264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65" t="s">
        <v>272</v>
      </c>
      <c r="AU152" s="265" t="s">
        <v>83</v>
      </c>
      <c r="AV152" s="13" t="s">
        <v>83</v>
      </c>
      <c r="AW152" s="13" t="s">
        <v>35</v>
      </c>
      <c r="AX152" s="13" t="s">
        <v>81</v>
      </c>
      <c r="AY152" s="265" t="s">
        <v>240</v>
      </c>
    </row>
    <row r="153" s="2" customFormat="1" ht="21.75" customHeight="1">
      <c r="A153" s="38"/>
      <c r="B153" s="39"/>
      <c r="C153" s="245" t="s">
        <v>363</v>
      </c>
      <c r="D153" s="245" t="s">
        <v>266</v>
      </c>
      <c r="E153" s="246" t="s">
        <v>364</v>
      </c>
      <c r="F153" s="247" t="s">
        <v>365</v>
      </c>
      <c r="G153" s="248" t="s">
        <v>332</v>
      </c>
      <c r="H153" s="249">
        <v>36</v>
      </c>
      <c r="I153" s="250"/>
      <c r="J153" s="251">
        <f>ROUND(I153*H153,2)</f>
        <v>0</v>
      </c>
      <c r="K153" s="247" t="s">
        <v>247</v>
      </c>
      <c r="L153" s="252"/>
      <c r="M153" s="253" t="s">
        <v>19</v>
      </c>
      <c r="N153" s="254" t="s">
        <v>45</v>
      </c>
      <c r="O153" s="84"/>
      <c r="P153" s="236">
        <f>O153*H153</f>
        <v>0</v>
      </c>
      <c r="Q153" s="236">
        <v>0.00031</v>
      </c>
      <c r="R153" s="236">
        <f>Q153*H153</f>
        <v>0.01116</v>
      </c>
      <c r="S153" s="236">
        <v>0</v>
      </c>
      <c r="T153" s="237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38" t="s">
        <v>270</v>
      </c>
      <c r="AT153" s="238" t="s">
        <v>266</v>
      </c>
      <c r="AU153" s="238" t="s">
        <v>83</v>
      </c>
      <c r="AY153" s="17" t="s">
        <v>240</v>
      </c>
      <c r="BE153" s="239">
        <f>IF(N153="základní",J153,0)</f>
        <v>0</v>
      </c>
      <c r="BF153" s="239">
        <f>IF(N153="snížená",J153,0)</f>
        <v>0</v>
      </c>
      <c r="BG153" s="239">
        <f>IF(N153="zákl. přenesená",J153,0)</f>
        <v>0</v>
      </c>
      <c r="BH153" s="239">
        <f>IF(N153="sníž. přenesená",J153,0)</f>
        <v>0</v>
      </c>
      <c r="BI153" s="239">
        <f>IF(N153="nulová",J153,0)</f>
        <v>0</v>
      </c>
      <c r="BJ153" s="17" t="s">
        <v>81</v>
      </c>
      <c r="BK153" s="239">
        <f>ROUND(I153*H153,2)</f>
        <v>0</v>
      </c>
      <c r="BL153" s="17" t="s">
        <v>270</v>
      </c>
      <c r="BM153" s="238" t="s">
        <v>505</v>
      </c>
    </row>
    <row r="154" s="2" customFormat="1">
      <c r="A154" s="38"/>
      <c r="B154" s="39"/>
      <c r="C154" s="40"/>
      <c r="D154" s="240" t="s">
        <v>250</v>
      </c>
      <c r="E154" s="40"/>
      <c r="F154" s="241" t="s">
        <v>365</v>
      </c>
      <c r="G154" s="40"/>
      <c r="H154" s="40"/>
      <c r="I154" s="147"/>
      <c r="J154" s="40"/>
      <c r="K154" s="40"/>
      <c r="L154" s="44"/>
      <c r="M154" s="242"/>
      <c r="N154" s="243"/>
      <c r="O154" s="84"/>
      <c r="P154" s="84"/>
      <c r="Q154" s="84"/>
      <c r="R154" s="84"/>
      <c r="S154" s="84"/>
      <c r="T154" s="85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250</v>
      </c>
      <c r="AU154" s="17" t="s">
        <v>83</v>
      </c>
    </row>
    <row r="155" s="2" customFormat="1" ht="21.75" customHeight="1">
      <c r="A155" s="38"/>
      <c r="B155" s="39"/>
      <c r="C155" s="245" t="s">
        <v>368</v>
      </c>
      <c r="D155" s="245" t="s">
        <v>266</v>
      </c>
      <c r="E155" s="246" t="s">
        <v>369</v>
      </c>
      <c r="F155" s="247" t="s">
        <v>370</v>
      </c>
      <c r="G155" s="248" t="s">
        <v>246</v>
      </c>
      <c r="H155" s="249">
        <v>10</v>
      </c>
      <c r="I155" s="250"/>
      <c r="J155" s="251">
        <f>ROUND(I155*H155,2)</f>
        <v>0</v>
      </c>
      <c r="K155" s="247" t="s">
        <v>247</v>
      </c>
      <c r="L155" s="252"/>
      <c r="M155" s="253" t="s">
        <v>19</v>
      </c>
      <c r="N155" s="254" t="s">
        <v>45</v>
      </c>
      <c r="O155" s="84"/>
      <c r="P155" s="236">
        <f>O155*H155</f>
        <v>0</v>
      </c>
      <c r="Q155" s="236">
        <v>0</v>
      </c>
      <c r="R155" s="236">
        <f>Q155*H155</f>
        <v>0</v>
      </c>
      <c r="S155" s="236">
        <v>0</v>
      </c>
      <c r="T155" s="237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38" t="s">
        <v>270</v>
      </c>
      <c r="AT155" s="238" t="s">
        <v>266</v>
      </c>
      <c r="AU155" s="238" t="s">
        <v>83</v>
      </c>
      <c r="AY155" s="17" t="s">
        <v>240</v>
      </c>
      <c r="BE155" s="239">
        <f>IF(N155="základní",J155,0)</f>
        <v>0</v>
      </c>
      <c r="BF155" s="239">
        <f>IF(N155="snížená",J155,0)</f>
        <v>0</v>
      </c>
      <c r="BG155" s="239">
        <f>IF(N155="zákl. přenesená",J155,0)</f>
        <v>0</v>
      </c>
      <c r="BH155" s="239">
        <f>IF(N155="sníž. přenesená",J155,0)</f>
        <v>0</v>
      </c>
      <c r="BI155" s="239">
        <f>IF(N155="nulová",J155,0)</f>
        <v>0</v>
      </c>
      <c r="BJ155" s="17" t="s">
        <v>81</v>
      </c>
      <c r="BK155" s="239">
        <f>ROUND(I155*H155,2)</f>
        <v>0</v>
      </c>
      <c r="BL155" s="17" t="s">
        <v>270</v>
      </c>
      <c r="BM155" s="238" t="s">
        <v>506</v>
      </c>
    </row>
    <row r="156" s="2" customFormat="1">
      <c r="A156" s="38"/>
      <c r="B156" s="39"/>
      <c r="C156" s="40"/>
      <c r="D156" s="240" t="s">
        <v>250</v>
      </c>
      <c r="E156" s="40"/>
      <c r="F156" s="241" t="s">
        <v>370</v>
      </c>
      <c r="G156" s="40"/>
      <c r="H156" s="40"/>
      <c r="I156" s="147"/>
      <c r="J156" s="40"/>
      <c r="K156" s="40"/>
      <c r="L156" s="44"/>
      <c r="M156" s="242"/>
      <c r="N156" s="243"/>
      <c r="O156" s="84"/>
      <c r="P156" s="84"/>
      <c r="Q156" s="84"/>
      <c r="R156" s="84"/>
      <c r="S156" s="84"/>
      <c r="T156" s="85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7" t="s">
        <v>250</v>
      </c>
      <c r="AU156" s="17" t="s">
        <v>83</v>
      </c>
    </row>
    <row r="157" s="2" customFormat="1" ht="21.75" customHeight="1">
      <c r="A157" s="38"/>
      <c r="B157" s="39"/>
      <c r="C157" s="227" t="s">
        <v>372</v>
      </c>
      <c r="D157" s="227" t="s">
        <v>243</v>
      </c>
      <c r="E157" s="228" t="s">
        <v>373</v>
      </c>
      <c r="F157" s="229" t="s">
        <v>374</v>
      </c>
      <c r="G157" s="230" t="s">
        <v>246</v>
      </c>
      <c r="H157" s="231">
        <v>20</v>
      </c>
      <c r="I157" s="232"/>
      <c r="J157" s="233">
        <f>ROUND(I157*H157,2)</f>
        <v>0</v>
      </c>
      <c r="K157" s="229" t="s">
        <v>247</v>
      </c>
      <c r="L157" s="44"/>
      <c r="M157" s="234" t="s">
        <v>19</v>
      </c>
      <c r="N157" s="235" t="s">
        <v>45</v>
      </c>
      <c r="O157" s="84"/>
      <c r="P157" s="236">
        <f>O157*H157</f>
        <v>0</v>
      </c>
      <c r="Q157" s="236">
        <v>0</v>
      </c>
      <c r="R157" s="236">
        <f>Q157*H157</f>
        <v>0</v>
      </c>
      <c r="S157" s="236">
        <v>0</v>
      </c>
      <c r="T157" s="237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38" t="s">
        <v>257</v>
      </c>
      <c r="AT157" s="238" t="s">
        <v>243</v>
      </c>
      <c r="AU157" s="238" t="s">
        <v>83</v>
      </c>
      <c r="AY157" s="17" t="s">
        <v>240</v>
      </c>
      <c r="BE157" s="239">
        <f>IF(N157="základní",J157,0)</f>
        <v>0</v>
      </c>
      <c r="BF157" s="239">
        <f>IF(N157="snížená",J157,0)</f>
        <v>0</v>
      </c>
      <c r="BG157" s="239">
        <f>IF(N157="zákl. přenesená",J157,0)</f>
        <v>0</v>
      </c>
      <c r="BH157" s="239">
        <f>IF(N157="sníž. přenesená",J157,0)</f>
        <v>0</v>
      </c>
      <c r="BI157" s="239">
        <f>IF(N157="nulová",J157,0)</f>
        <v>0</v>
      </c>
      <c r="BJ157" s="17" t="s">
        <v>81</v>
      </c>
      <c r="BK157" s="239">
        <f>ROUND(I157*H157,2)</f>
        <v>0</v>
      </c>
      <c r="BL157" s="17" t="s">
        <v>257</v>
      </c>
      <c r="BM157" s="238" t="s">
        <v>507</v>
      </c>
    </row>
    <row r="158" s="2" customFormat="1">
      <c r="A158" s="38"/>
      <c r="B158" s="39"/>
      <c r="C158" s="40"/>
      <c r="D158" s="240" t="s">
        <v>250</v>
      </c>
      <c r="E158" s="40"/>
      <c r="F158" s="241" t="s">
        <v>376</v>
      </c>
      <c r="G158" s="40"/>
      <c r="H158" s="40"/>
      <c r="I158" s="147"/>
      <c r="J158" s="40"/>
      <c r="K158" s="40"/>
      <c r="L158" s="44"/>
      <c r="M158" s="242"/>
      <c r="N158" s="243"/>
      <c r="O158" s="84"/>
      <c r="P158" s="84"/>
      <c r="Q158" s="84"/>
      <c r="R158" s="84"/>
      <c r="S158" s="84"/>
      <c r="T158" s="85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T158" s="17" t="s">
        <v>250</v>
      </c>
      <c r="AU158" s="17" t="s">
        <v>83</v>
      </c>
    </row>
    <row r="159" s="2" customFormat="1">
      <c r="A159" s="38"/>
      <c r="B159" s="39"/>
      <c r="C159" s="40"/>
      <c r="D159" s="240" t="s">
        <v>252</v>
      </c>
      <c r="E159" s="40"/>
      <c r="F159" s="244" t="s">
        <v>377</v>
      </c>
      <c r="G159" s="40"/>
      <c r="H159" s="40"/>
      <c r="I159" s="147"/>
      <c r="J159" s="40"/>
      <c r="K159" s="40"/>
      <c r="L159" s="44"/>
      <c r="M159" s="242"/>
      <c r="N159" s="243"/>
      <c r="O159" s="84"/>
      <c r="P159" s="84"/>
      <c r="Q159" s="84"/>
      <c r="R159" s="84"/>
      <c r="S159" s="84"/>
      <c r="T159" s="85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7" t="s">
        <v>252</v>
      </c>
      <c r="AU159" s="17" t="s">
        <v>83</v>
      </c>
    </row>
    <row r="160" s="2" customFormat="1" ht="21.75" customHeight="1">
      <c r="A160" s="38"/>
      <c r="B160" s="39"/>
      <c r="C160" s="227" t="s">
        <v>378</v>
      </c>
      <c r="D160" s="227" t="s">
        <v>243</v>
      </c>
      <c r="E160" s="228" t="s">
        <v>379</v>
      </c>
      <c r="F160" s="229" t="s">
        <v>380</v>
      </c>
      <c r="G160" s="230" t="s">
        <v>256</v>
      </c>
      <c r="H160" s="231">
        <v>2</v>
      </c>
      <c r="I160" s="232"/>
      <c r="J160" s="233">
        <f>ROUND(I160*H160,2)</f>
        <v>0</v>
      </c>
      <c r="K160" s="229" t="s">
        <v>247</v>
      </c>
      <c r="L160" s="44"/>
      <c r="M160" s="234" t="s">
        <v>19</v>
      </c>
      <c r="N160" s="235" t="s">
        <v>45</v>
      </c>
      <c r="O160" s="84"/>
      <c r="P160" s="236">
        <f>O160*H160</f>
        <v>0</v>
      </c>
      <c r="Q160" s="236">
        <v>0</v>
      </c>
      <c r="R160" s="236">
        <f>Q160*H160</f>
        <v>0</v>
      </c>
      <c r="S160" s="236">
        <v>0</v>
      </c>
      <c r="T160" s="237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38" t="s">
        <v>248</v>
      </c>
      <c r="AT160" s="238" t="s">
        <v>243</v>
      </c>
      <c r="AU160" s="238" t="s">
        <v>83</v>
      </c>
      <c r="AY160" s="17" t="s">
        <v>240</v>
      </c>
      <c r="BE160" s="239">
        <f>IF(N160="základní",J160,0)</f>
        <v>0</v>
      </c>
      <c r="BF160" s="239">
        <f>IF(N160="snížená",J160,0)</f>
        <v>0</v>
      </c>
      <c r="BG160" s="239">
        <f>IF(N160="zákl. přenesená",J160,0)</f>
        <v>0</v>
      </c>
      <c r="BH160" s="239">
        <f>IF(N160="sníž. přenesená",J160,0)</f>
        <v>0</v>
      </c>
      <c r="BI160" s="239">
        <f>IF(N160="nulová",J160,0)</f>
        <v>0</v>
      </c>
      <c r="BJ160" s="17" t="s">
        <v>81</v>
      </c>
      <c r="BK160" s="239">
        <f>ROUND(I160*H160,2)</f>
        <v>0</v>
      </c>
      <c r="BL160" s="17" t="s">
        <v>248</v>
      </c>
      <c r="BM160" s="238" t="s">
        <v>508</v>
      </c>
    </row>
    <row r="161" s="2" customFormat="1">
      <c r="A161" s="38"/>
      <c r="B161" s="39"/>
      <c r="C161" s="40"/>
      <c r="D161" s="240" t="s">
        <v>250</v>
      </c>
      <c r="E161" s="40"/>
      <c r="F161" s="241" t="s">
        <v>382</v>
      </c>
      <c r="G161" s="40"/>
      <c r="H161" s="40"/>
      <c r="I161" s="147"/>
      <c r="J161" s="40"/>
      <c r="K161" s="40"/>
      <c r="L161" s="44"/>
      <c r="M161" s="242"/>
      <c r="N161" s="243"/>
      <c r="O161" s="84"/>
      <c r="P161" s="84"/>
      <c r="Q161" s="84"/>
      <c r="R161" s="84"/>
      <c r="S161" s="84"/>
      <c r="T161" s="85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T161" s="17" t="s">
        <v>250</v>
      </c>
      <c r="AU161" s="17" t="s">
        <v>83</v>
      </c>
    </row>
    <row r="162" s="2" customFormat="1">
      <c r="A162" s="38"/>
      <c r="B162" s="39"/>
      <c r="C162" s="40"/>
      <c r="D162" s="240" t="s">
        <v>252</v>
      </c>
      <c r="E162" s="40"/>
      <c r="F162" s="244" t="s">
        <v>383</v>
      </c>
      <c r="G162" s="40"/>
      <c r="H162" s="40"/>
      <c r="I162" s="147"/>
      <c r="J162" s="40"/>
      <c r="K162" s="40"/>
      <c r="L162" s="44"/>
      <c r="M162" s="242"/>
      <c r="N162" s="243"/>
      <c r="O162" s="84"/>
      <c r="P162" s="84"/>
      <c r="Q162" s="84"/>
      <c r="R162" s="84"/>
      <c r="S162" s="84"/>
      <c r="T162" s="85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T162" s="17" t="s">
        <v>252</v>
      </c>
      <c r="AU162" s="17" t="s">
        <v>83</v>
      </c>
    </row>
    <row r="163" s="13" customFormat="1">
      <c r="A163" s="13"/>
      <c r="B163" s="255"/>
      <c r="C163" s="256"/>
      <c r="D163" s="240" t="s">
        <v>272</v>
      </c>
      <c r="E163" s="257" t="s">
        <v>19</v>
      </c>
      <c r="F163" s="258" t="s">
        <v>384</v>
      </c>
      <c r="G163" s="256"/>
      <c r="H163" s="259">
        <v>2</v>
      </c>
      <c r="I163" s="260"/>
      <c r="J163" s="256"/>
      <c r="K163" s="256"/>
      <c r="L163" s="261"/>
      <c r="M163" s="262"/>
      <c r="N163" s="263"/>
      <c r="O163" s="263"/>
      <c r="P163" s="263"/>
      <c r="Q163" s="263"/>
      <c r="R163" s="263"/>
      <c r="S163" s="263"/>
      <c r="T163" s="264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65" t="s">
        <v>272</v>
      </c>
      <c r="AU163" s="265" t="s">
        <v>83</v>
      </c>
      <c r="AV163" s="13" t="s">
        <v>83</v>
      </c>
      <c r="AW163" s="13" t="s">
        <v>35</v>
      </c>
      <c r="AX163" s="13" t="s">
        <v>81</v>
      </c>
      <c r="AY163" s="265" t="s">
        <v>240</v>
      </c>
    </row>
    <row r="164" s="12" customFormat="1" ht="25.92" customHeight="1">
      <c r="A164" s="12"/>
      <c r="B164" s="211"/>
      <c r="C164" s="212"/>
      <c r="D164" s="213" t="s">
        <v>73</v>
      </c>
      <c r="E164" s="214" t="s">
        <v>385</v>
      </c>
      <c r="F164" s="214" t="s">
        <v>386</v>
      </c>
      <c r="G164" s="212"/>
      <c r="H164" s="212"/>
      <c r="I164" s="215"/>
      <c r="J164" s="216">
        <f>BK164</f>
        <v>0</v>
      </c>
      <c r="K164" s="212"/>
      <c r="L164" s="217"/>
      <c r="M164" s="218"/>
      <c r="N164" s="219"/>
      <c r="O164" s="219"/>
      <c r="P164" s="220">
        <f>SUM(P165:P219)</f>
        <v>0</v>
      </c>
      <c r="Q164" s="219"/>
      <c r="R164" s="220">
        <f>SUM(R165:R219)</f>
        <v>0</v>
      </c>
      <c r="S164" s="219"/>
      <c r="T164" s="221">
        <f>SUM(T165:T219)</f>
        <v>0</v>
      </c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R164" s="222" t="s">
        <v>248</v>
      </c>
      <c r="AT164" s="223" t="s">
        <v>73</v>
      </c>
      <c r="AU164" s="223" t="s">
        <v>74</v>
      </c>
      <c r="AY164" s="222" t="s">
        <v>240</v>
      </c>
      <c r="BK164" s="224">
        <f>SUM(BK165:BK219)</f>
        <v>0</v>
      </c>
    </row>
    <row r="165" s="2" customFormat="1" ht="21.75" customHeight="1">
      <c r="A165" s="38"/>
      <c r="B165" s="39"/>
      <c r="C165" s="227" t="s">
        <v>387</v>
      </c>
      <c r="D165" s="227" t="s">
        <v>243</v>
      </c>
      <c r="E165" s="228" t="s">
        <v>388</v>
      </c>
      <c r="F165" s="229" t="s">
        <v>389</v>
      </c>
      <c r="G165" s="230" t="s">
        <v>269</v>
      </c>
      <c r="H165" s="231">
        <v>27.513000000000002</v>
      </c>
      <c r="I165" s="232"/>
      <c r="J165" s="233">
        <f>ROUND(I165*H165,2)</f>
        <v>0</v>
      </c>
      <c r="K165" s="229" t="s">
        <v>247</v>
      </c>
      <c r="L165" s="44"/>
      <c r="M165" s="234" t="s">
        <v>19</v>
      </c>
      <c r="N165" s="235" t="s">
        <v>45</v>
      </c>
      <c r="O165" s="84"/>
      <c r="P165" s="236">
        <f>O165*H165</f>
        <v>0</v>
      </c>
      <c r="Q165" s="236">
        <v>0</v>
      </c>
      <c r="R165" s="236">
        <f>Q165*H165</f>
        <v>0</v>
      </c>
      <c r="S165" s="236">
        <v>0</v>
      </c>
      <c r="T165" s="237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38" t="s">
        <v>257</v>
      </c>
      <c r="AT165" s="238" t="s">
        <v>243</v>
      </c>
      <c r="AU165" s="238" t="s">
        <v>81</v>
      </c>
      <c r="AY165" s="17" t="s">
        <v>240</v>
      </c>
      <c r="BE165" s="239">
        <f>IF(N165="základní",J165,0)</f>
        <v>0</v>
      </c>
      <c r="BF165" s="239">
        <f>IF(N165="snížená",J165,0)</f>
        <v>0</v>
      </c>
      <c r="BG165" s="239">
        <f>IF(N165="zákl. přenesená",J165,0)</f>
        <v>0</v>
      </c>
      <c r="BH165" s="239">
        <f>IF(N165="sníž. přenesená",J165,0)</f>
        <v>0</v>
      </c>
      <c r="BI165" s="239">
        <f>IF(N165="nulová",J165,0)</f>
        <v>0</v>
      </c>
      <c r="BJ165" s="17" t="s">
        <v>81</v>
      </c>
      <c r="BK165" s="239">
        <f>ROUND(I165*H165,2)</f>
        <v>0</v>
      </c>
      <c r="BL165" s="17" t="s">
        <v>257</v>
      </c>
      <c r="BM165" s="238" t="s">
        <v>509</v>
      </c>
    </row>
    <row r="166" s="2" customFormat="1">
      <c r="A166" s="38"/>
      <c r="B166" s="39"/>
      <c r="C166" s="40"/>
      <c r="D166" s="240" t="s">
        <v>250</v>
      </c>
      <c r="E166" s="40"/>
      <c r="F166" s="241" t="s">
        <v>391</v>
      </c>
      <c r="G166" s="40"/>
      <c r="H166" s="40"/>
      <c r="I166" s="147"/>
      <c r="J166" s="40"/>
      <c r="K166" s="40"/>
      <c r="L166" s="44"/>
      <c r="M166" s="242"/>
      <c r="N166" s="243"/>
      <c r="O166" s="84"/>
      <c r="P166" s="84"/>
      <c r="Q166" s="84"/>
      <c r="R166" s="84"/>
      <c r="S166" s="84"/>
      <c r="T166" s="85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T166" s="17" t="s">
        <v>250</v>
      </c>
      <c r="AU166" s="17" t="s">
        <v>81</v>
      </c>
    </row>
    <row r="167" s="2" customFormat="1">
      <c r="A167" s="38"/>
      <c r="B167" s="39"/>
      <c r="C167" s="40"/>
      <c r="D167" s="240" t="s">
        <v>252</v>
      </c>
      <c r="E167" s="40"/>
      <c r="F167" s="244" t="s">
        <v>392</v>
      </c>
      <c r="G167" s="40"/>
      <c r="H167" s="40"/>
      <c r="I167" s="147"/>
      <c r="J167" s="40"/>
      <c r="K167" s="40"/>
      <c r="L167" s="44"/>
      <c r="M167" s="242"/>
      <c r="N167" s="243"/>
      <c r="O167" s="84"/>
      <c r="P167" s="84"/>
      <c r="Q167" s="84"/>
      <c r="R167" s="84"/>
      <c r="S167" s="84"/>
      <c r="T167" s="85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T167" s="17" t="s">
        <v>252</v>
      </c>
      <c r="AU167" s="17" t="s">
        <v>81</v>
      </c>
    </row>
    <row r="168" s="13" customFormat="1">
      <c r="A168" s="13"/>
      <c r="B168" s="255"/>
      <c r="C168" s="256"/>
      <c r="D168" s="240" t="s">
        <v>272</v>
      </c>
      <c r="E168" s="257" t="s">
        <v>19</v>
      </c>
      <c r="F168" s="258" t="s">
        <v>510</v>
      </c>
      <c r="G168" s="256"/>
      <c r="H168" s="259">
        <v>23.513000000000002</v>
      </c>
      <c r="I168" s="260"/>
      <c r="J168" s="256"/>
      <c r="K168" s="256"/>
      <c r="L168" s="261"/>
      <c r="M168" s="262"/>
      <c r="N168" s="263"/>
      <c r="O168" s="263"/>
      <c r="P168" s="263"/>
      <c r="Q168" s="263"/>
      <c r="R168" s="263"/>
      <c r="S168" s="263"/>
      <c r="T168" s="264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65" t="s">
        <v>272</v>
      </c>
      <c r="AU168" s="265" t="s">
        <v>81</v>
      </c>
      <c r="AV168" s="13" t="s">
        <v>83</v>
      </c>
      <c r="AW168" s="13" t="s">
        <v>35</v>
      </c>
      <c r="AX168" s="13" t="s">
        <v>74</v>
      </c>
      <c r="AY168" s="265" t="s">
        <v>240</v>
      </c>
    </row>
    <row r="169" s="13" customFormat="1">
      <c r="A169" s="13"/>
      <c r="B169" s="255"/>
      <c r="C169" s="256"/>
      <c r="D169" s="240" t="s">
        <v>272</v>
      </c>
      <c r="E169" s="257" t="s">
        <v>19</v>
      </c>
      <c r="F169" s="258" t="s">
        <v>446</v>
      </c>
      <c r="G169" s="256"/>
      <c r="H169" s="259">
        <v>4</v>
      </c>
      <c r="I169" s="260"/>
      <c r="J169" s="256"/>
      <c r="K169" s="256"/>
      <c r="L169" s="261"/>
      <c r="M169" s="262"/>
      <c r="N169" s="263"/>
      <c r="O169" s="263"/>
      <c r="P169" s="263"/>
      <c r="Q169" s="263"/>
      <c r="R169" s="263"/>
      <c r="S169" s="263"/>
      <c r="T169" s="264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65" t="s">
        <v>272</v>
      </c>
      <c r="AU169" s="265" t="s">
        <v>81</v>
      </c>
      <c r="AV169" s="13" t="s">
        <v>83</v>
      </c>
      <c r="AW169" s="13" t="s">
        <v>35</v>
      </c>
      <c r="AX169" s="13" t="s">
        <v>74</v>
      </c>
      <c r="AY169" s="265" t="s">
        <v>240</v>
      </c>
    </row>
    <row r="170" s="14" customFormat="1">
      <c r="A170" s="14"/>
      <c r="B170" s="266"/>
      <c r="C170" s="267"/>
      <c r="D170" s="240" t="s">
        <v>272</v>
      </c>
      <c r="E170" s="268" t="s">
        <v>19</v>
      </c>
      <c r="F170" s="269" t="s">
        <v>336</v>
      </c>
      <c r="G170" s="267"/>
      <c r="H170" s="270">
        <v>27.513000000000002</v>
      </c>
      <c r="I170" s="271"/>
      <c r="J170" s="267"/>
      <c r="K170" s="267"/>
      <c r="L170" s="272"/>
      <c r="M170" s="273"/>
      <c r="N170" s="274"/>
      <c r="O170" s="274"/>
      <c r="P170" s="274"/>
      <c r="Q170" s="274"/>
      <c r="R170" s="274"/>
      <c r="S170" s="274"/>
      <c r="T170" s="275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T170" s="276" t="s">
        <v>272</v>
      </c>
      <c r="AU170" s="276" t="s">
        <v>81</v>
      </c>
      <c r="AV170" s="14" t="s">
        <v>248</v>
      </c>
      <c r="AW170" s="14" t="s">
        <v>35</v>
      </c>
      <c r="AX170" s="14" t="s">
        <v>81</v>
      </c>
      <c r="AY170" s="276" t="s">
        <v>240</v>
      </c>
    </row>
    <row r="171" s="2" customFormat="1" ht="21.75" customHeight="1">
      <c r="A171" s="38"/>
      <c r="B171" s="39"/>
      <c r="C171" s="227" t="s">
        <v>395</v>
      </c>
      <c r="D171" s="227" t="s">
        <v>243</v>
      </c>
      <c r="E171" s="228" t="s">
        <v>396</v>
      </c>
      <c r="F171" s="229" t="s">
        <v>397</v>
      </c>
      <c r="G171" s="230" t="s">
        <v>269</v>
      </c>
      <c r="H171" s="231">
        <v>15.880000000000001</v>
      </c>
      <c r="I171" s="232"/>
      <c r="J171" s="233">
        <f>ROUND(I171*H171,2)</f>
        <v>0</v>
      </c>
      <c r="K171" s="229" t="s">
        <v>247</v>
      </c>
      <c r="L171" s="44"/>
      <c r="M171" s="234" t="s">
        <v>19</v>
      </c>
      <c r="N171" s="235" t="s">
        <v>45</v>
      </c>
      <c r="O171" s="84"/>
      <c r="P171" s="236">
        <f>O171*H171</f>
        <v>0</v>
      </c>
      <c r="Q171" s="236">
        <v>0</v>
      </c>
      <c r="R171" s="236">
        <f>Q171*H171</f>
        <v>0</v>
      </c>
      <c r="S171" s="236">
        <v>0</v>
      </c>
      <c r="T171" s="237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38" t="s">
        <v>257</v>
      </c>
      <c r="AT171" s="238" t="s">
        <v>243</v>
      </c>
      <c r="AU171" s="238" t="s">
        <v>81</v>
      </c>
      <c r="AY171" s="17" t="s">
        <v>240</v>
      </c>
      <c r="BE171" s="239">
        <f>IF(N171="základní",J171,0)</f>
        <v>0</v>
      </c>
      <c r="BF171" s="239">
        <f>IF(N171="snížená",J171,0)</f>
        <v>0</v>
      </c>
      <c r="BG171" s="239">
        <f>IF(N171="zákl. přenesená",J171,0)</f>
        <v>0</v>
      </c>
      <c r="BH171" s="239">
        <f>IF(N171="sníž. přenesená",J171,0)</f>
        <v>0</v>
      </c>
      <c r="BI171" s="239">
        <f>IF(N171="nulová",J171,0)</f>
        <v>0</v>
      </c>
      <c r="BJ171" s="17" t="s">
        <v>81</v>
      </c>
      <c r="BK171" s="239">
        <f>ROUND(I171*H171,2)</f>
        <v>0</v>
      </c>
      <c r="BL171" s="17" t="s">
        <v>257</v>
      </c>
      <c r="BM171" s="238" t="s">
        <v>511</v>
      </c>
    </row>
    <row r="172" s="2" customFormat="1">
      <c r="A172" s="38"/>
      <c r="B172" s="39"/>
      <c r="C172" s="40"/>
      <c r="D172" s="240" t="s">
        <v>250</v>
      </c>
      <c r="E172" s="40"/>
      <c r="F172" s="241" t="s">
        <v>399</v>
      </c>
      <c r="G172" s="40"/>
      <c r="H172" s="40"/>
      <c r="I172" s="147"/>
      <c r="J172" s="40"/>
      <c r="K172" s="40"/>
      <c r="L172" s="44"/>
      <c r="M172" s="242"/>
      <c r="N172" s="243"/>
      <c r="O172" s="84"/>
      <c r="P172" s="84"/>
      <c r="Q172" s="84"/>
      <c r="R172" s="84"/>
      <c r="S172" s="84"/>
      <c r="T172" s="85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T172" s="17" t="s">
        <v>250</v>
      </c>
      <c r="AU172" s="17" t="s">
        <v>81</v>
      </c>
    </row>
    <row r="173" s="2" customFormat="1">
      <c r="A173" s="38"/>
      <c r="B173" s="39"/>
      <c r="C173" s="40"/>
      <c r="D173" s="240" t="s">
        <v>252</v>
      </c>
      <c r="E173" s="40"/>
      <c r="F173" s="244" t="s">
        <v>392</v>
      </c>
      <c r="G173" s="40"/>
      <c r="H173" s="40"/>
      <c r="I173" s="147"/>
      <c r="J173" s="40"/>
      <c r="K173" s="40"/>
      <c r="L173" s="44"/>
      <c r="M173" s="242"/>
      <c r="N173" s="243"/>
      <c r="O173" s="84"/>
      <c r="P173" s="84"/>
      <c r="Q173" s="84"/>
      <c r="R173" s="84"/>
      <c r="S173" s="84"/>
      <c r="T173" s="85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7" t="s">
        <v>252</v>
      </c>
      <c r="AU173" s="17" t="s">
        <v>81</v>
      </c>
    </row>
    <row r="174" s="13" customFormat="1">
      <c r="A174" s="13"/>
      <c r="B174" s="255"/>
      <c r="C174" s="256"/>
      <c r="D174" s="240" t="s">
        <v>272</v>
      </c>
      <c r="E174" s="257" t="s">
        <v>19</v>
      </c>
      <c r="F174" s="258" t="s">
        <v>400</v>
      </c>
      <c r="G174" s="256"/>
      <c r="H174" s="259">
        <v>2</v>
      </c>
      <c r="I174" s="260"/>
      <c r="J174" s="256"/>
      <c r="K174" s="256"/>
      <c r="L174" s="261"/>
      <c r="M174" s="262"/>
      <c r="N174" s="263"/>
      <c r="O174" s="263"/>
      <c r="P174" s="263"/>
      <c r="Q174" s="263"/>
      <c r="R174" s="263"/>
      <c r="S174" s="263"/>
      <c r="T174" s="264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65" t="s">
        <v>272</v>
      </c>
      <c r="AU174" s="265" t="s">
        <v>81</v>
      </c>
      <c r="AV174" s="13" t="s">
        <v>83</v>
      </c>
      <c r="AW174" s="13" t="s">
        <v>35</v>
      </c>
      <c r="AX174" s="13" t="s">
        <v>74</v>
      </c>
      <c r="AY174" s="265" t="s">
        <v>240</v>
      </c>
    </row>
    <row r="175" s="13" customFormat="1">
      <c r="A175" s="13"/>
      <c r="B175" s="255"/>
      <c r="C175" s="256"/>
      <c r="D175" s="240" t="s">
        <v>272</v>
      </c>
      <c r="E175" s="257" t="s">
        <v>19</v>
      </c>
      <c r="F175" s="258" t="s">
        <v>401</v>
      </c>
      <c r="G175" s="256"/>
      <c r="H175" s="259">
        <v>2</v>
      </c>
      <c r="I175" s="260"/>
      <c r="J175" s="256"/>
      <c r="K175" s="256"/>
      <c r="L175" s="261"/>
      <c r="M175" s="262"/>
      <c r="N175" s="263"/>
      <c r="O175" s="263"/>
      <c r="P175" s="263"/>
      <c r="Q175" s="263"/>
      <c r="R175" s="263"/>
      <c r="S175" s="263"/>
      <c r="T175" s="264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65" t="s">
        <v>272</v>
      </c>
      <c r="AU175" s="265" t="s">
        <v>81</v>
      </c>
      <c r="AV175" s="13" t="s">
        <v>83</v>
      </c>
      <c r="AW175" s="13" t="s">
        <v>35</v>
      </c>
      <c r="AX175" s="13" t="s">
        <v>74</v>
      </c>
      <c r="AY175" s="265" t="s">
        <v>240</v>
      </c>
    </row>
    <row r="176" s="13" customFormat="1">
      <c r="A176" s="13"/>
      <c r="B176" s="255"/>
      <c r="C176" s="256"/>
      <c r="D176" s="240" t="s">
        <v>272</v>
      </c>
      <c r="E176" s="257" t="s">
        <v>19</v>
      </c>
      <c r="F176" s="258" t="s">
        <v>512</v>
      </c>
      <c r="G176" s="256"/>
      <c r="H176" s="259">
        <v>11.880000000000001</v>
      </c>
      <c r="I176" s="260"/>
      <c r="J176" s="256"/>
      <c r="K176" s="256"/>
      <c r="L176" s="261"/>
      <c r="M176" s="262"/>
      <c r="N176" s="263"/>
      <c r="O176" s="263"/>
      <c r="P176" s="263"/>
      <c r="Q176" s="263"/>
      <c r="R176" s="263"/>
      <c r="S176" s="263"/>
      <c r="T176" s="264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65" t="s">
        <v>272</v>
      </c>
      <c r="AU176" s="265" t="s">
        <v>81</v>
      </c>
      <c r="AV176" s="13" t="s">
        <v>83</v>
      </c>
      <c r="AW176" s="13" t="s">
        <v>35</v>
      </c>
      <c r="AX176" s="13" t="s">
        <v>74</v>
      </c>
      <c r="AY176" s="265" t="s">
        <v>240</v>
      </c>
    </row>
    <row r="177" s="14" customFormat="1">
      <c r="A177" s="14"/>
      <c r="B177" s="266"/>
      <c r="C177" s="267"/>
      <c r="D177" s="240" t="s">
        <v>272</v>
      </c>
      <c r="E177" s="268" t="s">
        <v>19</v>
      </c>
      <c r="F177" s="269" t="s">
        <v>336</v>
      </c>
      <c r="G177" s="267"/>
      <c r="H177" s="270">
        <v>15.880000000000001</v>
      </c>
      <c r="I177" s="271"/>
      <c r="J177" s="267"/>
      <c r="K177" s="267"/>
      <c r="L177" s="272"/>
      <c r="M177" s="273"/>
      <c r="N177" s="274"/>
      <c r="O177" s="274"/>
      <c r="P177" s="274"/>
      <c r="Q177" s="274"/>
      <c r="R177" s="274"/>
      <c r="S177" s="274"/>
      <c r="T177" s="275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T177" s="276" t="s">
        <v>272</v>
      </c>
      <c r="AU177" s="276" t="s">
        <v>81</v>
      </c>
      <c r="AV177" s="14" t="s">
        <v>248</v>
      </c>
      <c r="AW177" s="14" t="s">
        <v>35</v>
      </c>
      <c r="AX177" s="14" t="s">
        <v>81</v>
      </c>
      <c r="AY177" s="276" t="s">
        <v>240</v>
      </c>
    </row>
    <row r="178" s="2" customFormat="1" ht="21.75" customHeight="1">
      <c r="A178" s="38"/>
      <c r="B178" s="39"/>
      <c r="C178" s="227" t="s">
        <v>403</v>
      </c>
      <c r="D178" s="227" t="s">
        <v>243</v>
      </c>
      <c r="E178" s="228" t="s">
        <v>404</v>
      </c>
      <c r="F178" s="229" t="s">
        <v>405</v>
      </c>
      <c r="G178" s="230" t="s">
        <v>269</v>
      </c>
      <c r="H178" s="231">
        <v>27.425000000000001</v>
      </c>
      <c r="I178" s="232"/>
      <c r="J178" s="233">
        <f>ROUND(I178*H178,2)</f>
        <v>0</v>
      </c>
      <c r="K178" s="229" t="s">
        <v>247</v>
      </c>
      <c r="L178" s="44"/>
      <c r="M178" s="234" t="s">
        <v>19</v>
      </c>
      <c r="N178" s="235" t="s">
        <v>45</v>
      </c>
      <c r="O178" s="84"/>
      <c r="P178" s="236">
        <f>O178*H178</f>
        <v>0</v>
      </c>
      <c r="Q178" s="236">
        <v>0</v>
      </c>
      <c r="R178" s="236">
        <f>Q178*H178</f>
        <v>0</v>
      </c>
      <c r="S178" s="236">
        <v>0</v>
      </c>
      <c r="T178" s="237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38" t="s">
        <v>257</v>
      </c>
      <c r="AT178" s="238" t="s">
        <v>243</v>
      </c>
      <c r="AU178" s="238" t="s">
        <v>81</v>
      </c>
      <c r="AY178" s="17" t="s">
        <v>240</v>
      </c>
      <c r="BE178" s="239">
        <f>IF(N178="základní",J178,0)</f>
        <v>0</v>
      </c>
      <c r="BF178" s="239">
        <f>IF(N178="snížená",J178,0)</f>
        <v>0</v>
      </c>
      <c r="BG178" s="239">
        <f>IF(N178="zákl. přenesená",J178,0)</f>
        <v>0</v>
      </c>
      <c r="BH178" s="239">
        <f>IF(N178="sníž. přenesená",J178,0)</f>
        <v>0</v>
      </c>
      <c r="BI178" s="239">
        <f>IF(N178="nulová",J178,0)</f>
        <v>0</v>
      </c>
      <c r="BJ178" s="17" t="s">
        <v>81</v>
      </c>
      <c r="BK178" s="239">
        <f>ROUND(I178*H178,2)</f>
        <v>0</v>
      </c>
      <c r="BL178" s="17" t="s">
        <v>257</v>
      </c>
      <c r="BM178" s="238" t="s">
        <v>513</v>
      </c>
    </row>
    <row r="179" s="2" customFormat="1">
      <c r="A179" s="38"/>
      <c r="B179" s="39"/>
      <c r="C179" s="40"/>
      <c r="D179" s="240" t="s">
        <v>250</v>
      </c>
      <c r="E179" s="40"/>
      <c r="F179" s="241" t="s">
        <v>514</v>
      </c>
      <c r="G179" s="40"/>
      <c r="H179" s="40"/>
      <c r="I179" s="147"/>
      <c r="J179" s="40"/>
      <c r="K179" s="40"/>
      <c r="L179" s="44"/>
      <c r="M179" s="242"/>
      <c r="N179" s="243"/>
      <c r="O179" s="84"/>
      <c r="P179" s="84"/>
      <c r="Q179" s="84"/>
      <c r="R179" s="84"/>
      <c r="S179" s="84"/>
      <c r="T179" s="85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T179" s="17" t="s">
        <v>250</v>
      </c>
      <c r="AU179" s="17" t="s">
        <v>81</v>
      </c>
    </row>
    <row r="180" s="2" customFormat="1">
      <c r="A180" s="38"/>
      <c r="B180" s="39"/>
      <c r="C180" s="40"/>
      <c r="D180" s="240" t="s">
        <v>252</v>
      </c>
      <c r="E180" s="40"/>
      <c r="F180" s="244" t="s">
        <v>392</v>
      </c>
      <c r="G180" s="40"/>
      <c r="H180" s="40"/>
      <c r="I180" s="147"/>
      <c r="J180" s="40"/>
      <c r="K180" s="40"/>
      <c r="L180" s="44"/>
      <c r="M180" s="242"/>
      <c r="N180" s="243"/>
      <c r="O180" s="84"/>
      <c r="P180" s="84"/>
      <c r="Q180" s="84"/>
      <c r="R180" s="84"/>
      <c r="S180" s="84"/>
      <c r="T180" s="85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T180" s="17" t="s">
        <v>252</v>
      </c>
      <c r="AU180" s="17" t="s">
        <v>81</v>
      </c>
    </row>
    <row r="181" s="13" customFormat="1">
      <c r="A181" s="13"/>
      <c r="B181" s="255"/>
      <c r="C181" s="256"/>
      <c r="D181" s="240" t="s">
        <v>272</v>
      </c>
      <c r="E181" s="257" t="s">
        <v>19</v>
      </c>
      <c r="F181" s="258" t="s">
        <v>408</v>
      </c>
      <c r="G181" s="256"/>
      <c r="H181" s="259">
        <v>3.5</v>
      </c>
      <c r="I181" s="260"/>
      <c r="J181" s="256"/>
      <c r="K181" s="256"/>
      <c r="L181" s="261"/>
      <c r="M181" s="262"/>
      <c r="N181" s="263"/>
      <c r="O181" s="263"/>
      <c r="P181" s="263"/>
      <c r="Q181" s="263"/>
      <c r="R181" s="263"/>
      <c r="S181" s="263"/>
      <c r="T181" s="264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65" t="s">
        <v>272</v>
      </c>
      <c r="AU181" s="265" t="s">
        <v>81</v>
      </c>
      <c r="AV181" s="13" t="s">
        <v>83</v>
      </c>
      <c r="AW181" s="13" t="s">
        <v>35</v>
      </c>
      <c r="AX181" s="13" t="s">
        <v>74</v>
      </c>
      <c r="AY181" s="265" t="s">
        <v>240</v>
      </c>
    </row>
    <row r="182" s="13" customFormat="1">
      <c r="A182" s="13"/>
      <c r="B182" s="255"/>
      <c r="C182" s="256"/>
      <c r="D182" s="240" t="s">
        <v>272</v>
      </c>
      <c r="E182" s="257" t="s">
        <v>19</v>
      </c>
      <c r="F182" s="258" t="s">
        <v>515</v>
      </c>
      <c r="G182" s="256"/>
      <c r="H182" s="259">
        <v>23.925000000000001</v>
      </c>
      <c r="I182" s="260"/>
      <c r="J182" s="256"/>
      <c r="K182" s="256"/>
      <c r="L182" s="261"/>
      <c r="M182" s="262"/>
      <c r="N182" s="263"/>
      <c r="O182" s="263"/>
      <c r="P182" s="263"/>
      <c r="Q182" s="263"/>
      <c r="R182" s="263"/>
      <c r="S182" s="263"/>
      <c r="T182" s="264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65" t="s">
        <v>272</v>
      </c>
      <c r="AU182" s="265" t="s">
        <v>81</v>
      </c>
      <c r="AV182" s="13" t="s">
        <v>83</v>
      </c>
      <c r="AW182" s="13" t="s">
        <v>35</v>
      </c>
      <c r="AX182" s="13" t="s">
        <v>74</v>
      </c>
      <c r="AY182" s="265" t="s">
        <v>240</v>
      </c>
    </row>
    <row r="183" s="14" customFormat="1">
      <c r="A183" s="14"/>
      <c r="B183" s="266"/>
      <c r="C183" s="267"/>
      <c r="D183" s="240" t="s">
        <v>272</v>
      </c>
      <c r="E183" s="268" t="s">
        <v>19</v>
      </c>
      <c r="F183" s="269" t="s">
        <v>336</v>
      </c>
      <c r="G183" s="267"/>
      <c r="H183" s="270">
        <v>27.425000000000001</v>
      </c>
      <c r="I183" s="271"/>
      <c r="J183" s="267"/>
      <c r="K183" s="267"/>
      <c r="L183" s="272"/>
      <c r="M183" s="273"/>
      <c r="N183" s="274"/>
      <c r="O183" s="274"/>
      <c r="P183" s="274"/>
      <c r="Q183" s="274"/>
      <c r="R183" s="274"/>
      <c r="S183" s="274"/>
      <c r="T183" s="275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T183" s="276" t="s">
        <v>272</v>
      </c>
      <c r="AU183" s="276" t="s">
        <v>81</v>
      </c>
      <c r="AV183" s="14" t="s">
        <v>248</v>
      </c>
      <c r="AW183" s="14" t="s">
        <v>35</v>
      </c>
      <c r="AX183" s="14" t="s">
        <v>81</v>
      </c>
      <c r="AY183" s="276" t="s">
        <v>240</v>
      </c>
    </row>
    <row r="184" s="2" customFormat="1" ht="21.75" customHeight="1">
      <c r="A184" s="38"/>
      <c r="B184" s="39"/>
      <c r="C184" s="227" t="s">
        <v>410</v>
      </c>
      <c r="D184" s="227" t="s">
        <v>243</v>
      </c>
      <c r="E184" s="228" t="s">
        <v>411</v>
      </c>
      <c r="F184" s="229" t="s">
        <v>412</v>
      </c>
      <c r="G184" s="230" t="s">
        <v>269</v>
      </c>
      <c r="H184" s="231">
        <v>0.0040000000000000001</v>
      </c>
      <c r="I184" s="232"/>
      <c r="J184" s="233">
        <f>ROUND(I184*H184,2)</f>
        <v>0</v>
      </c>
      <c r="K184" s="229" t="s">
        <v>247</v>
      </c>
      <c r="L184" s="44"/>
      <c r="M184" s="234" t="s">
        <v>19</v>
      </c>
      <c r="N184" s="235" t="s">
        <v>45</v>
      </c>
      <c r="O184" s="84"/>
      <c r="P184" s="236">
        <f>O184*H184</f>
        <v>0</v>
      </c>
      <c r="Q184" s="236">
        <v>0</v>
      </c>
      <c r="R184" s="236">
        <f>Q184*H184</f>
        <v>0</v>
      </c>
      <c r="S184" s="236">
        <v>0</v>
      </c>
      <c r="T184" s="237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238" t="s">
        <v>257</v>
      </c>
      <c r="AT184" s="238" t="s">
        <v>243</v>
      </c>
      <c r="AU184" s="238" t="s">
        <v>81</v>
      </c>
      <c r="AY184" s="17" t="s">
        <v>240</v>
      </c>
      <c r="BE184" s="239">
        <f>IF(N184="základní",J184,0)</f>
        <v>0</v>
      </c>
      <c r="BF184" s="239">
        <f>IF(N184="snížená",J184,0)</f>
        <v>0</v>
      </c>
      <c r="BG184" s="239">
        <f>IF(N184="zákl. přenesená",J184,0)</f>
        <v>0</v>
      </c>
      <c r="BH184" s="239">
        <f>IF(N184="sníž. přenesená",J184,0)</f>
        <v>0</v>
      </c>
      <c r="BI184" s="239">
        <f>IF(N184="nulová",J184,0)</f>
        <v>0</v>
      </c>
      <c r="BJ184" s="17" t="s">
        <v>81</v>
      </c>
      <c r="BK184" s="239">
        <f>ROUND(I184*H184,2)</f>
        <v>0</v>
      </c>
      <c r="BL184" s="17" t="s">
        <v>257</v>
      </c>
      <c r="BM184" s="238" t="s">
        <v>516</v>
      </c>
    </row>
    <row r="185" s="2" customFormat="1">
      <c r="A185" s="38"/>
      <c r="B185" s="39"/>
      <c r="C185" s="40"/>
      <c r="D185" s="240" t="s">
        <v>250</v>
      </c>
      <c r="E185" s="40"/>
      <c r="F185" s="241" t="s">
        <v>414</v>
      </c>
      <c r="G185" s="40"/>
      <c r="H185" s="40"/>
      <c r="I185" s="147"/>
      <c r="J185" s="40"/>
      <c r="K185" s="40"/>
      <c r="L185" s="44"/>
      <c r="M185" s="242"/>
      <c r="N185" s="243"/>
      <c r="O185" s="84"/>
      <c r="P185" s="84"/>
      <c r="Q185" s="84"/>
      <c r="R185" s="84"/>
      <c r="S185" s="84"/>
      <c r="T185" s="85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T185" s="17" t="s">
        <v>250</v>
      </c>
      <c r="AU185" s="17" t="s">
        <v>81</v>
      </c>
    </row>
    <row r="186" s="2" customFormat="1">
      <c r="A186" s="38"/>
      <c r="B186" s="39"/>
      <c r="C186" s="40"/>
      <c r="D186" s="240" t="s">
        <v>252</v>
      </c>
      <c r="E186" s="40"/>
      <c r="F186" s="244" t="s">
        <v>392</v>
      </c>
      <c r="G186" s="40"/>
      <c r="H186" s="40"/>
      <c r="I186" s="147"/>
      <c r="J186" s="40"/>
      <c r="K186" s="40"/>
      <c r="L186" s="44"/>
      <c r="M186" s="242"/>
      <c r="N186" s="243"/>
      <c r="O186" s="84"/>
      <c r="P186" s="84"/>
      <c r="Q186" s="84"/>
      <c r="R186" s="84"/>
      <c r="S186" s="84"/>
      <c r="T186" s="85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T186" s="17" t="s">
        <v>252</v>
      </c>
      <c r="AU186" s="17" t="s">
        <v>81</v>
      </c>
    </row>
    <row r="187" s="13" customFormat="1">
      <c r="A187" s="13"/>
      <c r="B187" s="255"/>
      <c r="C187" s="256"/>
      <c r="D187" s="240" t="s">
        <v>272</v>
      </c>
      <c r="E187" s="257" t="s">
        <v>19</v>
      </c>
      <c r="F187" s="258" t="s">
        <v>415</v>
      </c>
      <c r="G187" s="256"/>
      <c r="H187" s="259">
        <v>0.0040000000000000001</v>
      </c>
      <c r="I187" s="260"/>
      <c r="J187" s="256"/>
      <c r="K187" s="256"/>
      <c r="L187" s="261"/>
      <c r="M187" s="262"/>
      <c r="N187" s="263"/>
      <c r="O187" s="263"/>
      <c r="P187" s="263"/>
      <c r="Q187" s="263"/>
      <c r="R187" s="263"/>
      <c r="S187" s="263"/>
      <c r="T187" s="264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65" t="s">
        <v>272</v>
      </c>
      <c r="AU187" s="265" t="s">
        <v>81</v>
      </c>
      <c r="AV187" s="13" t="s">
        <v>83</v>
      </c>
      <c r="AW187" s="13" t="s">
        <v>35</v>
      </c>
      <c r="AX187" s="13" t="s">
        <v>81</v>
      </c>
      <c r="AY187" s="265" t="s">
        <v>240</v>
      </c>
    </row>
    <row r="188" s="2" customFormat="1" ht="33" customHeight="1">
      <c r="A188" s="38"/>
      <c r="B188" s="39"/>
      <c r="C188" s="227" t="s">
        <v>416</v>
      </c>
      <c r="D188" s="227" t="s">
        <v>243</v>
      </c>
      <c r="E188" s="228" t="s">
        <v>417</v>
      </c>
      <c r="F188" s="229" t="s">
        <v>418</v>
      </c>
      <c r="G188" s="230" t="s">
        <v>269</v>
      </c>
      <c r="H188" s="231">
        <v>3.1099999999999999</v>
      </c>
      <c r="I188" s="232"/>
      <c r="J188" s="233">
        <f>ROUND(I188*H188,2)</f>
        <v>0</v>
      </c>
      <c r="K188" s="229" t="s">
        <v>247</v>
      </c>
      <c r="L188" s="44"/>
      <c r="M188" s="234" t="s">
        <v>19</v>
      </c>
      <c r="N188" s="235" t="s">
        <v>45</v>
      </c>
      <c r="O188" s="84"/>
      <c r="P188" s="236">
        <f>O188*H188</f>
        <v>0</v>
      </c>
      <c r="Q188" s="236">
        <v>0</v>
      </c>
      <c r="R188" s="236">
        <f>Q188*H188</f>
        <v>0</v>
      </c>
      <c r="S188" s="236">
        <v>0</v>
      </c>
      <c r="T188" s="237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38" t="s">
        <v>257</v>
      </c>
      <c r="AT188" s="238" t="s">
        <v>243</v>
      </c>
      <c r="AU188" s="238" t="s">
        <v>81</v>
      </c>
      <c r="AY188" s="17" t="s">
        <v>240</v>
      </c>
      <c r="BE188" s="239">
        <f>IF(N188="základní",J188,0)</f>
        <v>0</v>
      </c>
      <c r="BF188" s="239">
        <f>IF(N188="snížená",J188,0)</f>
        <v>0</v>
      </c>
      <c r="BG188" s="239">
        <f>IF(N188="zákl. přenesená",J188,0)</f>
        <v>0</v>
      </c>
      <c r="BH188" s="239">
        <f>IF(N188="sníž. přenesená",J188,0)</f>
        <v>0</v>
      </c>
      <c r="BI188" s="239">
        <f>IF(N188="nulová",J188,0)</f>
        <v>0</v>
      </c>
      <c r="BJ188" s="17" t="s">
        <v>81</v>
      </c>
      <c r="BK188" s="239">
        <f>ROUND(I188*H188,2)</f>
        <v>0</v>
      </c>
      <c r="BL188" s="17" t="s">
        <v>257</v>
      </c>
      <c r="BM188" s="238" t="s">
        <v>517</v>
      </c>
    </row>
    <row r="189" s="2" customFormat="1">
      <c r="A189" s="38"/>
      <c r="B189" s="39"/>
      <c r="C189" s="40"/>
      <c r="D189" s="240" t="s">
        <v>250</v>
      </c>
      <c r="E189" s="40"/>
      <c r="F189" s="241" t="s">
        <v>420</v>
      </c>
      <c r="G189" s="40"/>
      <c r="H189" s="40"/>
      <c r="I189" s="147"/>
      <c r="J189" s="40"/>
      <c r="K189" s="40"/>
      <c r="L189" s="44"/>
      <c r="M189" s="242"/>
      <c r="N189" s="243"/>
      <c r="O189" s="84"/>
      <c r="P189" s="84"/>
      <c r="Q189" s="84"/>
      <c r="R189" s="84"/>
      <c r="S189" s="84"/>
      <c r="T189" s="85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T189" s="17" t="s">
        <v>250</v>
      </c>
      <c r="AU189" s="17" t="s">
        <v>81</v>
      </c>
    </row>
    <row r="190" s="2" customFormat="1">
      <c r="A190" s="38"/>
      <c r="B190" s="39"/>
      <c r="C190" s="40"/>
      <c r="D190" s="240" t="s">
        <v>252</v>
      </c>
      <c r="E190" s="40"/>
      <c r="F190" s="244" t="s">
        <v>392</v>
      </c>
      <c r="G190" s="40"/>
      <c r="H190" s="40"/>
      <c r="I190" s="147"/>
      <c r="J190" s="40"/>
      <c r="K190" s="40"/>
      <c r="L190" s="44"/>
      <c r="M190" s="242"/>
      <c r="N190" s="243"/>
      <c r="O190" s="84"/>
      <c r="P190" s="84"/>
      <c r="Q190" s="84"/>
      <c r="R190" s="84"/>
      <c r="S190" s="84"/>
      <c r="T190" s="85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T190" s="17" t="s">
        <v>252</v>
      </c>
      <c r="AU190" s="17" t="s">
        <v>81</v>
      </c>
    </row>
    <row r="191" s="13" customFormat="1">
      <c r="A191" s="13"/>
      <c r="B191" s="255"/>
      <c r="C191" s="256"/>
      <c r="D191" s="240" t="s">
        <v>272</v>
      </c>
      <c r="E191" s="257" t="s">
        <v>19</v>
      </c>
      <c r="F191" s="258" t="s">
        <v>421</v>
      </c>
      <c r="G191" s="256"/>
      <c r="H191" s="259">
        <v>3.1099999999999999</v>
      </c>
      <c r="I191" s="260"/>
      <c r="J191" s="256"/>
      <c r="K191" s="256"/>
      <c r="L191" s="261"/>
      <c r="M191" s="262"/>
      <c r="N191" s="263"/>
      <c r="O191" s="263"/>
      <c r="P191" s="263"/>
      <c r="Q191" s="263"/>
      <c r="R191" s="263"/>
      <c r="S191" s="263"/>
      <c r="T191" s="264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65" t="s">
        <v>272</v>
      </c>
      <c r="AU191" s="265" t="s">
        <v>81</v>
      </c>
      <c r="AV191" s="13" t="s">
        <v>83</v>
      </c>
      <c r="AW191" s="13" t="s">
        <v>35</v>
      </c>
      <c r="AX191" s="13" t="s">
        <v>81</v>
      </c>
      <c r="AY191" s="265" t="s">
        <v>240</v>
      </c>
    </row>
    <row r="192" s="2" customFormat="1" ht="33" customHeight="1">
      <c r="A192" s="38"/>
      <c r="B192" s="39"/>
      <c r="C192" s="227" t="s">
        <v>422</v>
      </c>
      <c r="D192" s="227" t="s">
        <v>243</v>
      </c>
      <c r="E192" s="228" t="s">
        <v>423</v>
      </c>
      <c r="F192" s="229" t="s">
        <v>424</v>
      </c>
      <c r="G192" s="230" t="s">
        <v>269</v>
      </c>
      <c r="H192" s="231">
        <v>0.033000000000000002</v>
      </c>
      <c r="I192" s="232"/>
      <c r="J192" s="233">
        <f>ROUND(I192*H192,2)</f>
        <v>0</v>
      </c>
      <c r="K192" s="229" t="s">
        <v>247</v>
      </c>
      <c r="L192" s="44"/>
      <c r="M192" s="234" t="s">
        <v>19</v>
      </c>
      <c r="N192" s="235" t="s">
        <v>45</v>
      </c>
      <c r="O192" s="84"/>
      <c r="P192" s="236">
        <f>O192*H192</f>
        <v>0</v>
      </c>
      <c r="Q192" s="236">
        <v>0</v>
      </c>
      <c r="R192" s="236">
        <f>Q192*H192</f>
        <v>0</v>
      </c>
      <c r="S192" s="236">
        <v>0</v>
      </c>
      <c r="T192" s="237">
        <f>S192*H192</f>
        <v>0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238" t="s">
        <v>257</v>
      </c>
      <c r="AT192" s="238" t="s">
        <v>243</v>
      </c>
      <c r="AU192" s="238" t="s">
        <v>81</v>
      </c>
      <c r="AY192" s="17" t="s">
        <v>240</v>
      </c>
      <c r="BE192" s="239">
        <f>IF(N192="základní",J192,0)</f>
        <v>0</v>
      </c>
      <c r="BF192" s="239">
        <f>IF(N192="snížená",J192,0)</f>
        <v>0</v>
      </c>
      <c r="BG192" s="239">
        <f>IF(N192="zákl. přenesená",J192,0)</f>
        <v>0</v>
      </c>
      <c r="BH192" s="239">
        <f>IF(N192="sníž. přenesená",J192,0)</f>
        <v>0</v>
      </c>
      <c r="BI192" s="239">
        <f>IF(N192="nulová",J192,0)</f>
        <v>0</v>
      </c>
      <c r="BJ192" s="17" t="s">
        <v>81</v>
      </c>
      <c r="BK192" s="239">
        <f>ROUND(I192*H192,2)</f>
        <v>0</v>
      </c>
      <c r="BL192" s="17" t="s">
        <v>257</v>
      </c>
      <c r="BM192" s="238" t="s">
        <v>518</v>
      </c>
    </row>
    <row r="193" s="2" customFormat="1">
      <c r="A193" s="38"/>
      <c r="B193" s="39"/>
      <c r="C193" s="40"/>
      <c r="D193" s="240" t="s">
        <v>250</v>
      </c>
      <c r="E193" s="40"/>
      <c r="F193" s="241" t="s">
        <v>426</v>
      </c>
      <c r="G193" s="40"/>
      <c r="H193" s="40"/>
      <c r="I193" s="147"/>
      <c r="J193" s="40"/>
      <c r="K193" s="40"/>
      <c r="L193" s="44"/>
      <c r="M193" s="242"/>
      <c r="N193" s="243"/>
      <c r="O193" s="84"/>
      <c r="P193" s="84"/>
      <c r="Q193" s="84"/>
      <c r="R193" s="84"/>
      <c r="S193" s="84"/>
      <c r="T193" s="85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T193" s="17" t="s">
        <v>250</v>
      </c>
      <c r="AU193" s="17" t="s">
        <v>81</v>
      </c>
    </row>
    <row r="194" s="2" customFormat="1">
      <c r="A194" s="38"/>
      <c r="B194" s="39"/>
      <c r="C194" s="40"/>
      <c r="D194" s="240" t="s">
        <v>252</v>
      </c>
      <c r="E194" s="40"/>
      <c r="F194" s="244" t="s">
        <v>392</v>
      </c>
      <c r="G194" s="40"/>
      <c r="H194" s="40"/>
      <c r="I194" s="147"/>
      <c r="J194" s="40"/>
      <c r="K194" s="40"/>
      <c r="L194" s="44"/>
      <c r="M194" s="242"/>
      <c r="N194" s="243"/>
      <c r="O194" s="84"/>
      <c r="P194" s="84"/>
      <c r="Q194" s="84"/>
      <c r="R194" s="84"/>
      <c r="S194" s="84"/>
      <c r="T194" s="85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T194" s="17" t="s">
        <v>252</v>
      </c>
      <c r="AU194" s="17" t="s">
        <v>81</v>
      </c>
    </row>
    <row r="195" s="13" customFormat="1">
      <c r="A195" s="13"/>
      <c r="B195" s="255"/>
      <c r="C195" s="256"/>
      <c r="D195" s="240" t="s">
        <v>272</v>
      </c>
      <c r="E195" s="257" t="s">
        <v>19</v>
      </c>
      <c r="F195" s="258" t="s">
        <v>427</v>
      </c>
      <c r="G195" s="256"/>
      <c r="H195" s="259">
        <v>0.0040000000000000001</v>
      </c>
      <c r="I195" s="260"/>
      <c r="J195" s="256"/>
      <c r="K195" s="256"/>
      <c r="L195" s="261"/>
      <c r="M195" s="262"/>
      <c r="N195" s="263"/>
      <c r="O195" s="263"/>
      <c r="P195" s="263"/>
      <c r="Q195" s="263"/>
      <c r="R195" s="263"/>
      <c r="S195" s="263"/>
      <c r="T195" s="264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65" t="s">
        <v>272</v>
      </c>
      <c r="AU195" s="265" t="s">
        <v>81</v>
      </c>
      <c r="AV195" s="13" t="s">
        <v>83</v>
      </c>
      <c r="AW195" s="13" t="s">
        <v>35</v>
      </c>
      <c r="AX195" s="13" t="s">
        <v>74</v>
      </c>
      <c r="AY195" s="265" t="s">
        <v>240</v>
      </c>
    </row>
    <row r="196" s="13" customFormat="1">
      <c r="A196" s="13"/>
      <c r="B196" s="255"/>
      <c r="C196" s="256"/>
      <c r="D196" s="240" t="s">
        <v>272</v>
      </c>
      <c r="E196" s="257" t="s">
        <v>19</v>
      </c>
      <c r="F196" s="258" t="s">
        <v>428</v>
      </c>
      <c r="G196" s="256"/>
      <c r="H196" s="259">
        <v>0.0070000000000000001</v>
      </c>
      <c r="I196" s="260"/>
      <c r="J196" s="256"/>
      <c r="K196" s="256"/>
      <c r="L196" s="261"/>
      <c r="M196" s="262"/>
      <c r="N196" s="263"/>
      <c r="O196" s="263"/>
      <c r="P196" s="263"/>
      <c r="Q196" s="263"/>
      <c r="R196" s="263"/>
      <c r="S196" s="263"/>
      <c r="T196" s="264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65" t="s">
        <v>272</v>
      </c>
      <c r="AU196" s="265" t="s">
        <v>81</v>
      </c>
      <c r="AV196" s="13" t="s">
        <v>83</v>
      </c>
      <c r="AW196" s="13" t="s">
        <v>35</v>
      </c>
      <c r="AX196" s="13" t="s">
        <v>74</v>
      </c>
      <c r="AY196" s="265" t="s">
        <v>240</v>
      </c>
    </row>
    <row r="197" s="13" customFormat="1">
      <c r="A197" s="13"/>
      <c r="B197" s="255"/>
      <c r="C197" s="256"/>
      <c r="D197" s="240" t="s">
        <v>272</v>
      </c>
      <c r="E197" s="257" t="s">
        <v>19</v>
      </c>
      <c r="F197" s="258" t="s">
        <v>429</v>
      </c>
      <c r="G197" s="256"/>
      <c r="H197" s="259">
        <v>0.02</v>
      </c>
      <c r="I197" s="260"/>
      <c r="J197" s="256"/>
      <c r="K197" s="256"/>
      <c r="L197" s="261"/>
      <c r="M197" s="262"/>
      <c r="N197" s="263"/>
      <c r="O197" s="263"/>
      <c r="P197" s="263"/>
      <c r="Q197" s="263"/>
      <c r="R197" s="263"/>
      <c r="S197" s="263"/>
      <c r="T197" s="264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65" t="s">
        <v>272</v>
      </c>
      <c r="AU197" s="265" t="s">
        <v>81</v>
      </c>
      <c r="AV197" s="13" t="s">
        <v>83</v>
      </c>
      <c r="AW197" s="13" t="s">
        <v>35</v>
      </c>
      <c r="AX197" s="13" t="s">
        <v>74</v>
      </c>
      <c r="AY197" s="265" t="s">
        <v>240</v>
      </c>
    </row>
    <row r="198" s="13" customFormat="1">
      <c r="A198" s="13"/>
      <c r="B198" s="255"/>
      <c r="C198" s="256"/>
      <c r="D198" s="240" t="s">
        <v>272</v>
      </c>
      <c r="E198" s="257" t="s">
        <v>19</v>
      </c>
      <c r="F198" s="258" t="s">
        <v>430</v>
      </c>
      <c r="G198" s="256"/>
      <c r="H198" s="259">
        <v>0.002</v>
      </c>
      <c r="I198" s="260"/>
      <c r="J198" s="256"/>
      <c r="K198" s="256"/>
      <c r="L198" s="261"/>
      <c r="M198" s="262"/>
      <c r="N198" s="263"/>
      <c r="O198" s="263"/>
      <c r="P198" s="263"/>
      <c r="Q198" s="263"/>
      <c r="R198" s="263"/>
      <c r="S198" s="263"/>
      <c r="T198" s="264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65" t="s">
        <v>272</v>
      </c>
      <c r="AU198" s="265" t="s">
        <v>81</v>
      </c>
      <c r="AV198" s="13" t="s">
        <v>83</v>
      </c>
      <c r="AW198" s="13" t="s">
        <v>35</v>
      </c>
      <c r="AX198" s="13" t="s">
        <v>74</v>
      </c>
      <c r="AY198" s="265" t="s">
        <v>240</v>
      </c>
    </row>
    <row r="199" s="14" customFormat="1">
      <c r="A199" s="14"/>
      <c r="B199" s="266"/>
      <c r="C199" s="267"/>
      <c r="D199" s="240" t="s">
        <v>272</v>
      </c>
      <c r="E199" s="268" t="s">
        <v>19</v>
      </c>
      <c r="F199" s="269" t="s">
        <v>336</v>
      </c>
      <c r="G199" s="267"/>
      <c r="H199" s="270">
        <v>0.033000000000000002</v>
      </c>
      <c r="I199" s="271"/>
      <c r="J199" s="267"/>
      <c r="K199" s="267"/>
      <c r="L199" s="272"/>
      <c r="M199" s="273"/>
      <c r="N199" s="274"/>
      <c r="O199" s="274"/>
      <c r="P199" s="274"/>
      <c r="Q199" s="274"/>
      <c r="R199" s="274"/>
      <c r="S199" s="274"/>
      <c r="T199" s="275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76" t="s">
        <v>272</v>
      </c>
      <c r="AU199" s="276" t="s">
        <v>81</v>
      </c>
      <c r="AV199" s="14" t="s">
        <v>248</v>
      </c>
      <c r="AW199" s="14" t="s">
        <v>35</v>
      </c>
      <c r="AX199" s="14" t="s">
        <v>81</v>
      </c>
      <c r="AY199" s="276" t="s">
        <v>240</v>
      </c>
    </row>
    <row r="200" s="2" customFormat="1" ht="33" customHeight="1">
      <c r="A200" s="38"/>
      <c r="B200" s="39"/>
      <c r="C200" s="227" t="s">
        <v>431</v>
      </c>
      <c r="D200" s="227" t="s">
        <v>243</v>
      </c>
      <c r="E200" s="228" t="s">
        <v>432</v>
      </c>
      <c r="F200" s="229" t="s">
        <v>433</v>
      </c>
      <c r="G200" s="230" t="s">
        <v>269</v>
      </c>
      <c r="H200" s="231">
        <v>3.3119999999999998</v>
      </c>
      <c r="I200" s="232"/>
      <c r="J200" s="233">
        <f>ROUND(I200*H200,2)</f>
        <v>0</v>
      </c>
      <c r="K200" s="229" t="s">
        <v>247</v>
      </c>
      <c r="L200" s="44"/>
      <c r="M200" s="234" t="s">
        <v>19</v>
      </c>
      <c r="N200" s="235" t="s">
        <v>45</v>
      </c>
      <c r="O200" s="84"/>
      <c r="P200" s="236">
        <f>O200*H200</f>
        <v>0</v>
      </c>
      <c r="Q200" s="236">
        <v>0</v>
      </c>
      <c r="R200" s="236">
        <f>Q200*H200</f>
        <v>0</v>
      </c>
      <c r="S200" s="236">
        <v>0</v>
      </c>
      <c r="T200" s="237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38" t="s">
        <v>257</v>
      </c>
      <c r="AT200" s="238" t="s">
        <v>243</v>
      </c>
      <c r="AU200" s="238" t="s">
        <v>81</v>
      </c>
      <c r="AY200" s="17" t="s">
        <v>240</v>
      </c>
      <c r="BE200" s="239">
        <f>IF(N200="základní",J200,0)</f>
        <v>0</v>
      </c>
      <c r="BF200" s="239">
        <f>IF(N200="snížená",J200,0)</f>
        <v>0</v>
      </c>
      <c r="BG200" s="239">
        <f>IF(N200="zákl. přenesená",J200,0)</f>
        <v>0</v>
      </c>
      <c r="BH200" s="239">
        <f>IF(N200="sníž. přenesená",J200,0)</f>
        <v>0</v>
      </c>
      <c r="BI200" s="239">
        <f>IF(N200="nulová",J200,0)</f>
        <v>0</v>
      </c>
      <c r="BJ200" s="17" t="s">
        <v>81</v>
      </c>
      <c r="BK200" s="239">
        <f>ROUND(I200*H200,2)</f>
        <v>0</v>
      </c>
      <c r="BL200" s="17" t="s">
        <v>257</v>
      </c>
      <c r="BM200" s="238" t="s">
        <v>519</v>
      </c>
    </row>
    <row r="201" s="2" customFormat="1">
      <c r="A201" s="38"/>
      <c r="B201" s="39"/>
      <c r="C201" s="40"/>
      <c r="D201" s="240" t="s">
        <v>250</v>
      </c>
      <c r="E201" s="40"/>
      <c r="F201" s="241" t="s">
        <v>435</v>
      </c>
      <c r="G201" s="40"/>
      <c r="H201" s="40"/>
      <c r="I201" s="147"/>
      <c r="J201" s="40"/>
      <c r="K201" s="40"/>
      <c r="L201" s="44"/>
      <c r="M201" s="242"/>
      <c r="N201" s="243"/>
      <c r="O201" s="84"/>
      <c r="P201" s="84"/>
      <c r="Q201" s="84"/>
      <c r="R201" s="84"/>
      <c r="S201" s="84"/>
      <c r="T201" s="85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T201" s="17" t="s">
        <v>250</v>
      </c>
      <c r="AU201" s="17" t="s">
        <v>81</v>
      </c>
    </row>
    <row r="202" s="2" customFormat="1">
      <c r="A202" s="38"/>
      <c r="B202" s="39"/>
      <c r="C202" s="40"/>
      <c r="D202" s="240" t="s">
        <v>252</v>
      </c>
      <c r="E202" s="40"/>
      <c r="F202" s="244" t="s">
        <v>392</v>
      </c>
      <c r="G202" s="40"/>
      <c r="H202" s="40"/>
      <c r="I202" s="147"/>
      <c r="J202" s="40"/>
      <c r="K202" s="40"/>
      <c r="L202" s="44"/>
      <c r="M202" s="242"/>
      <c r="N202" s="243"/>
      <c r="O202" s="84"/>
      <c r="P202" s="84"/>
      <c r="Q202" s="84"/>
      <c r="R202" s="84"/>
      <c r="S202" s="84"/>
      <c r="T202" s="85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T202" s="17" t="s">
        <v>252</v>
      </c>
      <c r="AU202" s="17" t="s">
        <v>81</v>
      </c>
    </row>
    <row r="203" s="13" customFormat="1">
      <c r="A203" s="13"/>
      <c r="B203" s="255"/>
      <c r="C203" s="256"/>
      <c r="D203" s="240" t="s">
        <v>272</v>
      </c>
      <c r="E203" s="257" t="s">
        <v>19</v>
      </c>
      <c r="F203" s="258" t="s">
        <v>436</v>
      </c>
      <c r="G203" s="256"/>
      <c r="H203" s="259">
        <v>0.432</v>
      </c>
      <c r="I203" s="260"/>
      <c r="J203" s="256"/>
      <c r="K203" s="256"/>
      <c r="L203" s="261"/>
      <c r="M203" s="262"/>
      <c r="N203" s="263"/>
      <c r="O203" s="263"/>
      <c r="P203" s="263"/>
      <c r="Q203" s="263"/>
      <c r="R203" s="263"/>
      <c r="S203" s="263"/>
      <c r="T203" s="264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65" t="s">
        <v>272</v>
      </c>
      <c r="AU203" s="265" t="s">
        <v>81</v>
      </c>
      <c r="AV203" s="13" t="s">
        <v>83</v>
      </c>
      <c r="AW203" s="13" t="s">
        <v>35</v>
      </c>
      <c r="AX203" s="13" t="s">
        <v>74</v>
      </c>
      <c r="AY203" s="265" t="s">
        <v>240</v>
      </c>
    </row>
    <row r="204" s="13" customFormat="1">
      <c r="A204" s="13"/>
      <c r="B204" s="255"/>
      <c r="C204" s="256"/>
      <c r="D204" s="240" t="s">
        <v>272</v>
      </c>
      <c r="E204" s="257" t="s">
        <v>19</v>
      </c>
      <c r="F204" s="258" t="s">
        <v>437</v>
      </c>
      <c r="G204" s="256"/>
      <c r="H204" s="259">
        <v>0.67200000000000004</v>
      </c>
      <c r="I204" s="260"/>
      <c r="J204" s="256"/>
      <c r="K204" s="256"/>
      <c r="L204" s="261"/>
      <c r="M204" s="262"/>
      <c r="N204" s="263"/>
      <c r="O204" s="263"/>
      <c r="P204" s="263"/>
      <c r="Q204" s="263"/>
      <c r="R204" s="263"/>
      <c r="S204" s="263"/>
      <c r="T204" s="264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65" t="s">
        <v>272</v>
      </c>
      <c r="AU204" s="265" t="s">
        <v>81</v>
      </c>
      <c r="AV204" s="13" t="s">
        <v>83</v>
      </c>
      <c r="AW204" s="13" t="s">
        <v>35</v>
      </c>
      <c r="AX204" s="13" t="s">
        <v>74</v>
      </c>
      <c r="AY204" s="265" t="s">
        <v>240</v>
      </c>
    </row>
    <row r="205" s="13" customFormat="1">
      <c r="A205" s="13"/>
      <c r="B205" s="255"/>
      <c r="C205" s="256"/>
      <c r="D205" s="240" t="s">
        <v>272</v>
      </c>
      <c r="E205" s="257" t="s">
        <v>19</v>
      </c>
      <c r="F205" s="258" t="s">
        <v>438</v>
      </c>
      <c r="G205" s="256"/>
      <c r="H205" s="259">
        <v>1.968</v>
      </c>
      <c r="I205" s="260"/>
      <c r="J205" s="256"/>
      <c r="K205" s="256"/>
      <c r="L205" s="261"/>
      <c r="M205" s="262"/>
      <c r="N205" s="263"/>
      <c r="O205" s="263"/>
      <c r="P205" s="263"/>
      <c r="Q205" s="263"/>
      <c r="R205" s="263"/>
      <c r="S205" s="263"/>
      <c r="T205" s="264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65" t="s">
        <v>272</v>
      </c>
      <c r="AU205" s="265" t="s">
        <v>81</v>
      </c>
      <c r="AV205" s="13" t="s">
        <v>83</v>
      </c>
      <c r="AW205" s="13" t="s">
        <v>35</v>
      </c>
      <c r="AX205" s="13" t="s">
        <v>74</v>
      </c>
      <c r="AY205" s="265" t="s">
        <v>240</v>
      </c>
    </row>
    <row r="206" s="13" customFormat="1">
      <c r="A206" s="13"/>
      <c r="B206" s="255"/>
      <c r="C206" s="256"/>
      <c r="D206" s="240" t="s">
        <v>272</v>
      </c>
      <c r="E206" s="257" t="s">
        <v>19</v>
      </c>
      <c r="F206" s="258" t="s">
        <v>439</v>
      </c>
      <c r="G206" s="256"/>
      <c r="H206" s="259">
        <v>0.23999999999999999</v>
      </c>
      <c r="I206" s="260"/>
      <c r="J206" s="256"/>
      <c r="K206" s="256"/>
      <c r="L206" s="261"/>
      <c r="M206" s="262"/>
      <c r="N206" s="263"/>
      <c r="O206" s="263"/>
      <c r="P206" s="263"/>
      <c r="Q206" s="263"/>
      <c r="R206" s="263"/>
      <c r="S206" s="263"/>
      <c r="T206" s="264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65" t="s">
        <v>272</v>
      </c>
      <c r="AU206" s="265" t="s">
        <v>81</v>
      </c>
      <c r="AV206" s="13" t="s">
        <v>83</v>
      </c>
      <c r="AW206" s="13" t="s">
        <v>35</v>
      </c>
      <c r="AX206" s="13" t="s">
        <v>74</v>
      </c>
      <c r="AY206" s="265" t="s">
        <v>240</v>
      </c>
    </row>
    <row r="207" s="14" customFormat="1">
      <c r="A207" s="14"/>
      <c r="B207" s="266"/>
      <c r="C207" s="267"/>
      <c r="D207" s="240" t="s">
        <v>272</v>
      </c>
      <c r="E207" s="268" t="s">
        <v>19</v>
      </c>
      <c r="F207" s="269" t="s">
        <v>336</v>
      </c>
      <c r="G207" s="267"/>
      <c r="H207" s="270">
        <v>3.3119999999999998</v>
      </c>
      <c r="I207" s="271"/>
      <c r="J207" s="267"/>
      <c r="K207" s="267"/>
      <c r="L207" s="272"/>
      <c r="M207" s="273"/>
      <c r="N207" s="274"/>
      <c r="O207" s="274"/>
      <c r="P207" s="274"/>
      <c r="Q207" s="274"/>
      <c r="R207" s="274"/>
      <c r="S207" s="274"/>
      <c r="T207" s="275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T207" s="276" t="s">
        <v>272</v>
      </c>
      <c r="AU207" s="276" t="s">
        <v>81</v>
      </c>
      <c r="AV207" s="14" t="s">
        <v>248</v>
      </c>
      <c r="AW207" s="14" t="s">
        <v>35</v>
      </c>
      <c r="AX207" s="14" t="s">
        <v>81</v>
      </c>
      <c r="AY207" s="276" t="s">
        <v>240</v>
      </c>
    </row>
    <row r="208" s="2" customFormat="1" ht="21.75" customHeight="1">
      <c r="A208" s="38"/>
      <c r="B208" s="39"/>
      <c r="C208" s="227" t="s">
        <v>440</v>
      </c>
      <c r="D208" s="227" t="s">
        <v>243</v>
      </c>
      <c r="E208" s="228" t="s">
        <v>441</v>
      </c>
      <c r="F208" s="229" t="s">
        <v>442</v>
      </c>
      <c r="G208" s="230" t="s">
        <v>269</v>
      </c>
      <c r="H208" s="231">
        <v>27.513000000000002</v>
      </c>
      <c r="I208" s="232"/>
      <c r="J208" s="233">
        <f>ROUND(I208*H208,2)</f>
        <v>0</v>
      </c>
      <c r="K208" s="229" t="s">
        <v>247</v>
      </c>
      <c r="L208" s="44"/>
      <c r="M208" s="234" t="s">
        <v>19</v>
      </c>
      <c r="N208" s="235" t="s">
        <v>45</v>
      </c>
      <c r="O208" s="84"/>
      <c r="P208" s="236">
        <f>O208*H208</f>
        <v>0</v>
      </c>
      <c r="Q208" s="236">
        <v>0</v>
      </c>
      <c r="R208" s="236">
        <f>Q208*H208</f>
        <v>0</v>
      </c>
      <c r="S208" s="236">
        <v>0</v>
      </c>
      <c r="T208" s="237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238" t="s">
        <v>257</v>
      </c>
      <c r="AT208" s="238" t="s">
        <v>243</v>
      </c>
      <c r="AU208" s="238" t="s">
        <v>81</v>
      </c>
      <c r="AY208" s="17" t="s">
        <v>240</v>
      </c>
      <c r="BE208" s="239">
        <f>IF(N208="základní",J208,0)</f>
        <v>0</v>
      </c>
      <c r="BF208" s="239">
        <f>IF(N208="snížená",J208,0)</f>
        <v>0</v>
      </c>
      <c r="BG208" s="239">
        <f>IF(N208="zákl. přenesená",J208,0)</f>
        <v>0</v>
      </c>
      <c r="BH208" s="239">
        <f>IF(N208="sníž. přenesená",J208,0)</f>
        <v>0</v>
      </c>
      <c r="BI208" s="239">
        <f>IF(N208="nulová",J208,0)</f>
        <v>0</v>
      </c>
      <c r="BJ208" s="17" t="s">
        <v>81</v>
      </c>
      <c r="BK208" s="239">
        <f>ROUND(I208*H208,2)</f>
        <v>0</v>
      </c>
      <c r="BL208" s="17" t="s">
        <v>257</v>
      </c>
      <c r="BM208" s="238" t="s">
        <v>520</v>
      </c>
    </row>
    <row r="209" s="2" customFormat="1">
      <c r="A209" s="38"/>
      <c r="B209" s="39"/>
      <c r="C209" s="40"/>
      <c r="D209" s="240" t="s">
        <v>250</v>
      </c>
      <c r="E209" s="40"/>
      <c r="F209" s="241" t="s">
        <v>521</v>
      </c>
      <c r="G209" s="40"/>
      <c r="H209" s="40"/>
      <c r="I209" s="147"/>
      <c r="J209" s="40"/>
      <c r="K209" s="40"/>
      <c r="L209" s="44"/>
      <c r="M209" s="242"/>
      <c r="N209" s="243"/>
      <c r="O209" s="84"/>
      <c r="P209" s="84"/>
      <c r="Q209" s="84"/>
      <c r="R209" s="84"/>
      <c r="S209" s="84"/>
      <c r="T209" s="85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T209" s="17" t="s">
        <v>250</v>
      </c>
      <c r="AU209" s="17" t="s">
        <v>81</v>
      </c>
    </row>
    <row r="210" s="2" customFormat="1">
      <c r="A210" s="38"/>
      <c r="B210" s="39"/>
      <c r="C210" s="40"/>
      <c r="D210" s="240" t="s">
        <v>252</v>
      </c>
      <c r="E210" s="40"/>
      <c r="F210" s="244" t="s">
        <v>445</v>
      </c>
      <c r="G210" s="40"/>
      <c r="H210" s="40"/>
      <c r="I210" s="147"/>
      <c r="J210" s="40"/>
      <c r="K210" s="40"/>
      <c r="L210" s="44"/>
      <c r="M210" s="242"/>
      <c r="N210" s="243"/>
      <c r="O210" s="84"/>
      <c r="P210" s="84"/>
      <c r="Q210" s="84"/>
      <c r="R210" s="84"/>
      <c r="S210" s="84"/>
      <c r="T210" s="85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T210" s="17" t="s">
        <v>252</v>
      </c>
      <c r="AU210" s="17" t="s">
        <v>81</v>
      </c>
    </row>
    <row r="211" s="13" customFormat="1">
      <c r="A211" s="13"/>
      <c r="B211" s="255"/>
      <c r="C211" s="256"/>
      <c r="D211" s="240" t="s">
        <v>272</v>
      </c>
      <c r="E211" s="257" t="s">
        <v>19</v>
      </c>
      <c r="F211" s="258" t="s">
        <v>510</v>
      </c>
      <c r="G211" s="256"/>
      <c r="H211" s="259">
        <v>23.513000000000002</v>
      </c>
      <c r="I211" s="260"/>
      <c r="J211" s="256"/>
      <c r="K211" s="256"/>
      <c r="L211" s="261"/>
      <c r="M211" s="262"/>
      <c r="N211" s="263"/>
      <c r="O211" s="263"/>
      <c r="P211" s="263"/>
      <c r="Q211" s="263"/>
      <c r="R211" s="263"/>
      <c r="S211" s="263"/>
      <c r="T211" s="264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65" t="s">
        <v>272</v>
      </c>
      <c r="AU211" s="265" t="s">
        <v>81</v>
      </c>
      <c r="AV211" s="13" t="s">
        <v>83</v>
      </c>
      <c r="AW211" s="13" t="s">
        <v>35</v>
      </c>
      <c r="AX211" s="13" t="s">
        <v>74</v>
      </c>
      <c r="AY211" s="265" t="s">
        <v>240</v>
      </c>
    </row>
    <row r="212" s="13" customFormat="1">
      <c r="A212" s="13"/>
      <c r="B212" s="255"/>
      <c r="C212" s="256"/>
      <c r="D212" s="240" t="s">
        <v>272</v>
      </c>
      <c r="E212" s="257" t="s">
        <v>19</v>
      </c>
      <c r="F212" s="258" t="s">
        <v>446</v>
      </c>
      <c r="G212" s="256"/>
      <c r="H212" s="259">
        <v>4</v>
      </c>
      <c r="I212" s="260"/>
      <c r="J212" s="256"/>
      <c r="K212" s="256"/>
      <c r="L212" s="261"/>
      <c r="M212" s="262"/>
      <c r="N212" s="263"/>
      <c r="O212" s="263"/>
      <c r="P212" s="263"/>
      <c r="Q212" s="263"/>
      <c r="R212" s="263"/>
      <c r="S212" s="263"/>
      <c r="T212" s="264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65" t="s">
        <v>272</v>
      </c>
      <c r="AU212" s="265" t="s">
        <v>81</v>
      </c>
      <c r="AV212" s="13" t="s">
        <v>83</v>
      </c>
      <c r="AW212" s="13" t="s">
        <v>35</v>
      </c>
      <c r="AX212" s="13" t="s">
        <v>74</v>
      </c>
      <c r="AY212" s="265" t="s">
        <v>240</v>
      </c>
    </row>
    <row r="213" s="14" customFormat="1">
      <c r="A213" s="14"/>
      <c r="B213" s="266"/>
      <c r="C213" s="267"/>
      <c r="D213" s="240" t="s">
        <v>272</v>
      </c>
      <c r="E213" s="268" t="s">
        <v>19</v>
      </c>
      <c r="F213" s="269" t="s">
        <v>336</v>
      </c>
      <c r="G213" s="267"/>
      <c r="H213" s="270">
        <v>27.513000000000002</v>
      </c>
      <c r="I213" s="271"/>
      <c r="J213" s="267"/>
      <c r="K213" s="267"/>
      <c r="L213" s="272"/>
      <c r="M213" s="273"/>
      <c r="N213" s="274"/>
      <c r="O213" s="274"/>
      <c r="P213" s="274"/>
      <c r="Q213" s="274"/>
      <c r="R213" s="274"/>
      <c r="S213" s="274"/>
      <c r="T213" s="275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T213" s="276" t="s">
        <v>272</v>
      </c>
      <c r="AU213" s="276" t="s">
        <v>81</v>
      </c>
      <c r="AV213" s="14" t="s">
        <v>248</v>
      </c>
      <c r="AW213" s="14" t="s">
        <v>35</v>
      </c>
      <c r="AX213" s="14" t="s">
        <v>81</v>
      </c>
      <c r="AY213" s="276" t="s">
        <v>240</v>
      </c>
    </row>
    <row r="214" s="2" customFormat="1" ht="21.75" customHeight="1">
      <c r="A214" s="38"/>
      <c r="B214" s="39"/>
      <c r="C214" s="227" t="s">
        <v>447</v>
      </c>
      <c r="D214" s="227" t="s">
        <v>243</v>
      </c>
      <c r="E214" s="228" t="s">
        <v>448</v>
      </c>
      <c r="F214" s="229" t="s">
        <v>449</v>
      </c>
      <c r="G214" s="230" t="s">
        <v>276</v>
      </c>
      <c r="H214" s="231">
        <v>2</v>
      </c>
      <c r="I214" s="232"/>
      <c r="J214" s="233">
        <f>ROUND(I214*H214,2)</f>
        <v>0</v>
      </c>
      <c r="K214" s="229" t="s">
        <v>247</v>
      </c>
      <c r="L214" s="44"/>
      <c r="M214" s="234" t="s">
        <v>19</v>
      </c>
      <c r="N214" s="235" t="s">
        <v>45</v>
      </c>
      <c r="O214" s="84"/>
      <c r="P214" s="236">
        <f>O214*H214</f>
        <v>0</v>
      </c>
      <c r="Q214" s="236">
        <v>0</v>
      </c>
      <c r="R214" s="236">
        <f>Q214*H214</f>
        <v>0</v>
      </c>
      <c r="S214" s="236">
        <v>0</v>
      </c>
      <c r="T214" s="237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238" t="s">
        <v>257</v>
      </c>
      <c r="AT214" s="238" t="s">
        <v>243</v>
      </c>
      <c r="AU214" s="238" t="s">
        <v>81</v>
      </c>
      <c r="AY214" s="17" t="s">
        <v>240</v>
      </c>
      <c r="BE214" s="239">
        <f>IF(N214="základní",J214,0)</f>
        <v>0</v>
      </c>
      <c r="BF214" s="239">
        <f>IF(N214="snížená",J214,0)</f>
        <v>0</v>
      </c>
      <c r="BG214" s="239">
        <f>IF(N214="zákl. přenesená",J214,0)</f>
        <v>0</v>
      </c>
      <c r="BH214" s="239">
        <f>IF(N214="sníž. přenesená",J214,0)</f>
        <v>0</v>
      </c>
      <c r="BI214" s="239">
        <f>IF(N214="nulová",J214,0)</f>
        <v>0</v>
      </c>
      <c r="BJ214" s="17" t="s">
        <v>81</v>
      </c>
      <c r="BK214" s="239">
        <f>ROUND(I214*H214,2)</f>
        <v>0</v>
      </c>
      <c r="BL214" s="17" t="s">
        <v>257</v>
      </c>
      <c r="BM214" s="238" t="s">
        <v>522</v>
      </c>
    </row>
    <row r="215" s="2" customFormat="1">
      <c r="A215" s="38"/>
      <c r="B215" s="39"/>
      <c r="C215" s="40"/>
      <c r="D215" s="240" t="s">
        <v>250</v>
      </c>
      <c r="E215" s="40"/>
      <c r="F215" s="241" t="s">
        <v>451</v>
      </c>
      <c r="G215" s="40"/>
      <c r="H215" s="40"/>
      <c r="I215" s="147"/>
      <c r="J215" s="40"/>
      <c r="K215" s="40"/>
      <c r="L215" s="44"/>
      <c r="M215" s="242"/>
      <c r="N215" s="243"/>
      <c r="O215" s="84"/>
      <c r="P215" s="84"/>
      <c r="Q215" s="84"/>
      <c r="R215" s="84"/>
      <c r="S215" s="84"/>
      <c r="T215" s="85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T215" s="17" t="s">
        <v>250</v>
      </c>
      <c r="AU215" s="17" t="s">
        <v>81</v>
      </c>
    </row>
    <row r="216" s="2" customFormat="1">
      <c r="A216" s="38"/>
      <c r="B216" s="39"/>
      <c r="C216" s="40"/>
      <c r="D216" s="240" t="s">
        <v>252</v>
      </c>
      <c r="E216" s="40"/>
      <c r="F216" s="244" t="s">
        <v>452</v>
      </c>
      <c r="G216" s="40"/>
      <c r="H216" s="40"/>
      <c r="I216" s="147"/>
      <c r="J216" s="40"/>
      <c r="K216" s="40"/>
      <c r="L216" s="44"/>
      <c r="M216" s="242"/>
      <c r="N216" s="243"/>
      <c r="O216" s="84"/>
      <c r="P216" s="84"/>
      <c r="Q216" s="84"/>
      <c r="R216" s="84"/>
      <c r="S216" s="84"/>
      <c r="T216" s="85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T216" s="17" t="s">
        <v>252</v>
      </c>
      <c r="AU216" s="17" t="s">
        <v>81</v>
      </c>
    </row>
    <row r="217" s="13" customFormat="1">
      <c r="A217" s="13"/>
      <c r="B217" s="255"/>
      <c r="C217" s="256"/>
      <c r="D217" s="240" t="s">
        <v>272</v>
      </c>
      <c r="E217" s="257" t="s">
        <v>19</v>
      </c>
      <c r="F217" s="258" t="s">
        <v>453</v>
      </c>
      <c r="G217" s="256"/>
      <c r="H217" s="259">
        <v>1</v>
      </c>
      <c r="I217" s="260"/>
      <c r="J217" s="256"/>
      <c r="K217" s="256"/>
      <c r="L217" s="261"/>
      <c r="M217" s="262"/>
      <c r="N217" s="263"/>
      <c r="O217" s="263"/>
      <c r="P217" s="263"/>
      <c r="Q217" s="263"/>
      <c r="R217" s="263"/>
      <c r="S217" s="263"/>
      <c r="T217" s="264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65" t="s">
        <v>272</v>
      </c>
      <c r="AU217" s="265" t="s">
        <v>81</v>
      </c>
      <c r="AV217" s="13" t="s">
        <v>83</v>
      </c>
      <c r="AW217" s="13" t="s">
        <v>35</v>
      </c>
      <c r="AX217" s="13" t="s">
        <v>74</v>
      </c>
      <c r="AY217" s="265" t="s">
        <v>240</v>
      </c>
    </row>
    <row r="218" s="13" customFormat="1">
      <c r="A218" s="13"/>
      <c r="B218" s="255"/>
      <c r="C218" s="256"/>
      <c r="D218" s="240" t="s">
        <v>272</v>
      </c>
      <c r="E218" s="257" t="s">
        <v>19</v>
      </c>
      <c r="F218" s="258" t="s">
        <v>454</v>
      </c>
      <c r="G218" s="256"/>
      <c r="H218" s="259">
        <v>1</v>
      </c>
      <c r="I218" s="260"/>
      <c r="J218" s="256"/>
      <c r="K218" s="256"/>
      <c r="L218" s="261"/>
      <c r="M218" s="262"/>
      <c r="N218" s="263"/>
      <c r="O218" s="263"/>
      <c r="P218" s="263"/>
      <c r="Q218" s="263"/>
      <c r="R218" s="263"/>
      <c r="S218" s="263"/>
      <c r="T218" s="264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65" t="s">
        <v>272</v>
      </c>
      <c r="AU218" s="265" t="s">
        <v>81</v>
      </c>
      <c r="AV218" s="13" t="s">
        <v>83</v>
      </c>
      <c r="AW218" s="13" t="s">
        <v>35</v>
      </c>
      <c r="AX218" s="13" t="s">
        <v>74</v>
      </c>
      <c r="AY218" s="265" t="s">
        <v>240</v>
      </c>
    </row>
    <row r="219" s="14" customFormat="1">
      <c r="A219" s="14"/>
      <c r="B219" s="266"/>
      <c r="C219" s="267"/>
      <c r="D219" s="240" t="s">
        <v>272</v>
      </c>
      <c r="E219" s="268" t="s">
        <v>19</v>
      </c>
      <c r="F219" s="269" t="s">
        <v>336</v>
      </c>
      <c r="G219" s="267"/>
      <c r="H219" s="270">
        <v>2</v>
      </c>
      <c r="I219" s="271"/>
      <c r="J219" s="267"/>
      <c r="K219" s="267"/>
      <c r="L219" s="272"/>
      <c r="M219" s="277"/>
      <c r="N219" s="278"/>
      <c r="O219" s="278"/>
      <c r="P219" s="278"/>
      <c r="Q219" s="278"/>
      <c r="R219" s="278"/>
      <c r="S219" s="278"/>
      <c r="T219" s="279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T219" s="276" t="s">
        <v>272</v>
      </c>
      <c r="AU219" s="276" t="s">
        <v>81</v>
      </c>
      <c r="AV219" s="14" t="s">
        <v>248</v>
      </c>
      <c r="AW219" s="14" t="s">
        <v>35</v>
      </c>
      <c r="AX219" s="14" t="s">
        <v>81</v>
      </c>
      <c r="AY219" s="276" t="s">
        <v>240</v>
      </c>
    </row>
    <row r="220" s="2" customFormat="1" ht="6.96" customHeight="1">
      <c r="A220" s="38"/>
      <c r="B220" s="59"/>
      <c r="C220" s="60"/>
      <c r="D220" s="60"/>
      <c r="E220" s="60"/>
      <c r="F220" s="60"/>
      <c r="G220" s="60"/>
      <c r="H220" s="60"/>
      <c r="I220" s="176"/>
      <c r="J220" s="60"/>
      <c r="K220" s="60"/>
      <c r="L220" s="44"/>
      <c r="M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</row>
  </sheetData>
  <sheetProtection sheet="1" autoFilter="0" formatColumns="0" formatRows="0" objects="1" scenarios="1" spinCount="100000" saltValue="REh0taUF0zDrmtRPwc98nWUbwZB0kMGeBaCFUV3NMqLA3cnzeV8kw28qfBPzXPXYiaq+N1t9kzaAiG7mkFWA4g==" hashValue="g2UivcsVL75GJuMfLQntDre/WOFFsn5ZhOOOx/Ra0+gsU8fe0qkMevMzhKTtqSQyq/Q09xZGiUPpclJaIwpojA==" algorithmName="SHA-512" password="CC35"/>
  <autoFilter ref="C87:K219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101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480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523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ROUND(J86,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ROUND((SUM(BE86:BE93)),  2)</f>
        <v>0</v>
      </c>
      <c r="G35" s="38"/>
      <c r="H35" s="38"/>
      <c r="I35" s="165">
        <v>0.20999999999999999</v>
      </c>
      <c r="J35" s="164">
        <f>ROUND(((SUM(BE86:BE93))*I35),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ROUND((SUM(BF86:BF93)),  2)</f>
        <v>0</v>
      </c>
      <c r="G36" s="38"/>
      <c r="H36" s="38"/>
      <c r="I36" s="165">
        <v>0.14999999999999999</v>
      </c>
      <c r="J36" s="164">
        <f>ROUND(((SUM(BF86:BF93))*I36),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ROUND((SUM(BG86:BG93)),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ROUND((SUM(BH86:BH93)),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ROUND((SUM(BI86:BI93)),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480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2.2 - VRN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J86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456</v>
      </c>
      <c r="E64" s="189"/>
      <c r="F64" s="189"/>
      <c r="G64" s="189"/>
      <c r="H64" s="189"/>
      <c r="I64" s="190"/>
      <c r="J64" s="191">
        <f>J87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2" customFormat="1" ht="21.84" customHeight="1">
      <c r="A65" s="38"/>
      <c r="B65" s="39"/>
      <c r="C65" s="40"/>
      <c r="D65" s="40"/>
      <c r="E65" s="40"/>
      <c r="F65" s="40"/>
      <c r="G65" s="40"/>
      <c r="H65" s="40"/>
      <c r="I65" s="147"/>
      <c r="J65" s="40"/>
      <c r="K65" s="4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 s="2" customFormat="1" ht="6.96" customHeight="1">
      <c r="A66" s="38"/>
      <c r="B66" s="59"/>
      <c r="C66" s="60"/>
      <c r="D66" s="60"/>
      <c r="E66" s="60"/>
      <c r="F66" s="60"/>
      <c r="G66" s="60"/>
      <c r="H66" s="60"/>
      <c r="I66" s="176"/>
      <c r="J66" s="60"/>
      <c r="K66" s="60"/>
      <c r="L66" s="14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hidden="1"/>
    <row r="68" hidden="1"/>
    <row r="69" hidden="1"/>
    <row r="70" s="2" customFormat="1" ht="6.96" customHeight="1">
      <c r="A70" s="38"/>
      <c r="B70" s="61"/>
      <c r="C70" s="62"/>
      <c r="D70" s="62"/>
      <c r="E70" s="62"/>
      <c r="F70" s="62"/>
      <c r="G70" s="62"/>
      <c r="H70" s="62"/>
      <c r="I70" s="179"/>
      <c r="J70" s="62"/>
      <c r="K70" s="62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24.96" customHeight="1">
      <c r="A71" s="38"/>
      <c r="B71" s="39"/>
      <c r="C71" s="23" t="s">
        <v>225</v>
      </c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6.96" customHeight="1">
      <c r="A72" s="38"/>
      <c r="B72" s="39"/>
      <c r="C72" s="40"/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12" customHeight="1">
      <c r="A73" s="38"/>
      <c r="B73" s="39"/>
      <c r="C73" s="32" t="s">
        <v>16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23.25" customHeight="1">
      <c r="A74" s="38"/>
      <c r="B74" s="39"/>
      <c r="C74" s="40"/>
      <c r="D74" s="40"/>
      <c r="E74" s="180" t="str">
        <f>E7</f>
        <v>Oprava přejezdů na trati Mělník - Ústí n/L Střekov, Vraňany - Děčín hl.n... - ZMĚNA Č. 1</v>
      </c>
      <c r="F74" s="32"/>
      <c r="G74" s="32"/>
      <c r="H74" s="32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1" customFormat="1" ht="12" customHeight="1">
      <c r="B75" s="21"/>
      <c r="C75" s="32" t="s">
        <v>214</v>
      </c>
      <c r="D75" s="22"/>
      <c r="E75" s="22"/>
      <c r="F75" s="22"/>
      <c r="G75" s="22"/>
      <c r="H75" s="22"/>
      <c r="I75" s="139"/>
      <c r="J75" s="22"/>
      <c r="K75" s="22"/>
      <c r="L75" s="20"/>
    </row>
    <row r="76" s="2" customFormat="1" ht="16.5" customHeight="1">
      <c r="A76" s="38"/>
      <c r="B76" s="39"/>
      <c r="C76" s="40"/>
      <c r="D76" s="40"/>
      <c r="E76" s="180" t="s">
        <v>480</v>
      </c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2" customHeight="1">
      <c r="A77" s="38"/>
      <c r="B77" s="39"/>
      <c r="C77" s="32" t="s">
        <v>216</v>
      </c>
      <c r="D77" s="40"/>
      <c r="E77" s="40"/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6.5" customHeight="1">
      <c r="A78" s="38"/>
      <c r="B78" s="39"/>
      <c r="C78" s="40"/>
      <c r="D78" s="40"/>
      <c r="E78" s="69" t="str">
        <f>E11</f>
        <v>SO 2.2 - VRN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6.96" customHeight="1">
      <c r="A79" s="38"/>
      <c r="B79" s="39"/>
      <c r="C79" s="40"/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2" customHeight="1">
      <c r="A80" s="38"/>
      <c r="B80" s="39"/>
      <c r="C80" s="32" t="s">
        <v>21</v>
      </c>
      <c r="D80" s="40"/>
      <c r="E80" s="40"/>
      <c r="F80" s="27" t="str">
        <f>F14</f>
        <v>obvod ST Ústí nad Labem</v>
      </c>
      <c r="G80" s="40"/>
      <c r="H80" s="40"/>
      <c r="I80" s="150" t="s">
        <v>23</v>
      </c>
      <c r="J80" s="72" t="str">
        <f>IF(J14="","",J14)</f>
        <v>19. 11. 2019</v>
      </c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25</v>
      </c>
      <c r="D82" s="40"/>
      <c r="E82" s="40"/>
      <c r="F82" s="27" t="str">
        <f>E17</f>
        <v>Správa železnic, OŘ Ústí n.L., ST Ústí n.L.</v>
      </c>
      <c r="G82" s="40"/>
      <c r="H82" s="40"/>
      <c r="I82" s="150" t="s">
        <v>33</v>
      </c>
      <c r="J82" s="36" t="str">
        <f>E23</f>
        <v xml:space="preserve"> 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5.15" customHeight="1">
      <c r="A83" s="38"/>
      <c r="B83" s="39"/>
      <c r="C83" s="32" t="s">
        <v>31</v>
      </c>
      <c r="D83" s="40"/>
      <c r="E83" s="40"/>
      <c r="F83" s="27" t="str">
        <f>IF(E20="","",E20)</f>
        <v>Vyplň údaj</v>
      </c>
      <c r="G83" s="40"/>
      <c r="H83" s="40"/>
      <c r="I83" s="150" t="s">
        <v>36</v>
      </c>
      <c r="J83" s="36" t="str">
        <f>E26</f>
        <v>Jan Seemann, DiS.</v>
      </c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0.32" customHeight="1">
      <c r="A84" s="38"/>
      <c r="B84" s="39"/>
      <c r="C84" s="40"/>
      <c r="D84" s="40"/>
      <c r="E84" s="40"/>
      <c r="F84" s="40"/>
      <c r="G84" s="40"/>
      <c r="H84" s="40"/>
      <c r="I84" s="147"/>
      <c r="J84" s="40"/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11" customFormat="1" ht="29.28" customHeight="1">
      <c r="A85" s="199"/>
      <c r="B85" s="200"/>
      <c r="C85" s="201" t="s">
        <v>226</v>
      </c>
      <c r="D85" s="202" t="s">
        <v>59</v>
      </c>
      <c r="E85" s="202" t="s">
        <v>55</v>
      </c>
      <c r="F85" s="202" t="s">
        <v>56</v>
      </c>
      <c r="G85" s="202" t="s">
        <v>227</v>
      </c>
      <c r="H85" s="202" t="s">
        <v>228</v>
      </c>
      <c r="I85" s="203" t="s">
        <v>229</v>
      </c>
      <c r="J85" s="202" t="s">
        <v>220</v>
      </c>
      <c r="K85" s="204" t="s">
        <v>230</v>
      </c>
      <c r="L85" s="205"/>
      <c r="M85" s="92" t="s">
        <v>19</v>
      </c>
      <c r="N85" s="93" t="s">
        <v>44</v>
      </c>
      <c r="O85" s="93" t="s">
        <v>231</v>
      </c>
      <c r="P85" s="93" t="s">
        <v>232</v>
      </c>
      <c r="Q85" s="93" t="s">
        <v>233</v>
      </c>
      <c r="R85" s="93" t="s">
        <v>234</v>
      </c>
      <c r="S85" s="93" t="s">
        <v>235</v>
      </c>
      <c r="T85" s="94" t="s">
        <v>236</v>
      </c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</row>
    <row r="86" s="2" customFormat="1" ht="22.8" customHeight="1">
      <c r="A86" s="38"/>
      <c r="B86" s="39"/>
      <c r="C86" s="99" t="s">
        <v>237</v>
      </c>
      <c r="D86" s="40"/>
      <c r="E86" s="40"/>
      <c r="F86" s="40"/>
      <c r="G86" s="40"/>
      <c r="H86" s="40"/>
      <c r="I86" s="147"/>
      <c r="J86" s="206">
        <f>BK86</f>
        <v>0</v>
      </c>
      <c r="K86" s="40"/>
      <c r="L86" s="44"/>
      <c r="M86" s="95"/>
      <c r="N86" s="207"/>
      <c r="O86" s="96"/>
      <c r="P86" s="208">
        <f>P87</f>
        <v>0</v>
      </c>
      <c r="Q86" s="96"/>
      <c r="R86" s="208">
        <f>R87</f>
        <v>0</v>
      </c>
      <c r="S86" s="96"/>
      <c r="T86" s="209">
        <f>T87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T86" s="17" t="s">
        <v>73</v>
      </c>
      <c r="AU86" s="17" t="s">
        <v>221</v>
      </c>
      <c r="BK86" s="210">
        <f>BK87</f>
        <v>0</v>
      </c>
    </row>
    <row r="87" s="12" customFormat="1" ht="25.92" customHeight="1">
      <c r="A87" s="12"/>
      <c r="B87" s="211"/>
      <c r="C87" s="212"/>
      <c r="D87" s="213" t="s">
        <v>73</v>
      </c>
      <c r="E87" s="214" t="s">
        <v>90</v>
      </c>
      <c r="F87" s="214" t="s">
        <v>457</v>
      </c>
      <c r="G87" s="212"/>
      <c r="H87" s="212"/>
      <c r="I87" s="215"/>
      <c r="J87" s="216">
        <f>BK87</f>
        <v>0</v>
      </c>
      <c r="K87" s="212"/>
      <c r="L87" s="217"/>
      <c r="M87" s="218"/>
      <c r="N87" s="219"/>
      <c r="O87" s="219"/>
      <c r="P87" s="220">
        <f>SUM(P88:P93)</f>
        <v>0</v>
      </c>
      <c r="Q87" s="219"/>
      <c r="R87" s="220">
        <f>SUM(R88:R93)</f>
        <v>0</v>
      </c>
      <c r="S87" s="219"/>
      <c r="T87" s="221">
        <f>SUM(T88:T93)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22" t="s">
        <v>241</v>
      </c>
      <c r="AT87" s="223" t="s">
        <v>73</v>
      </c>
      <c r="AU87" s="223" t="s">
        <v>74</v>
      </c>
      <c r="AY87" s="222" t="s">
        <v>240</v>
      </c>
      <c r="BK87" s="224">
        <f>SUM(BK88:BK93)</f>
        <v>0</v>
      </c>
    </row>
    <row r="88" s="2" customFormat="1" ht="21.75" customHeight="1">
      <c r="A88" s="38"/>
      <c r="B88" s="39"/>
      <c r="C88" s="227" t="s">
        <v>81</v>
      </c>
      <c r="D88" s="227" t="s">
        <v>243</v>
      </c>
      <c r="E88" s="228" t="s">
        <v>458</v>
      </c>
      <c r="F88" s="229" t="s">
        <v>459</v>
      </c>
      <c r="G88" s="230" t="s">
        <v>460</v>
      </c>
      <c r="H88" s="231">
        <v>1</v>
      </c>
      <c r="I88" s="232"/>
      <c r="J88" s="233">
        <f>ROUND(I88*H88,2)</f>
        <v>0</v>
      </c>
      <c r="K88" s="229" t="s">
        <v>247</v>
      </c>
      <c r="L88" s="44"/>
      <c r="M88" s="234" t="s">
        <v>19</v>
      </c>
      <c r="N88" s="235" t="s">
        <v>45</v>
      </c>
      <c r="O88" s="84"/>
      <c r="P88" s="236">
        <f>O88*H88</f>
        <v>0</v>
      </c>
      <c r="Q88" s="236">
        <v>0</v>
      </c>
      <c r="R88" s="236">
        <f>Q88*H88</f>
        <v>0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248</v>
      </c>
      <c r="AT88" s="238" t="s">
        <v>243</v>
      </c>
      <c r="AU88" s="238" t="s">
        <v>81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524</v>
      </c>
    </row>
    <row r="89" s="2" customFormat="1">
      <c r="A89" s="38"/>
      <c r="B89" s="39"/>
      <c r="C89" s="40"/>
      <c r="D89" s="240" t="s">
        <v>250</v>
      </c>
      <c r="E89" s="40"/>
      <c r="F89" s="241" t="s">
        <v>462</v>
      </c>
      <c r="G89" s="40"/>
      <c r="H89" s="40"/>
      <c r="I89" s="147"/>
      <c r="J89" s="40"/>
      <c r="K89" s="40"/>
      <c r="L89" s="44"/>
      <c r="M89" s="242"/>
      <c r="N89" s="243"/>
      <c r="O89" s="84"/>
      <c r="P89" s="84"/>
      <c r="Q89" s="84"/>
      <c r="R89" s="84"/>
      <c r="S89" s="84"/>
      <c r="T89" s="85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81</v>
      </c>
    </row>
    <row r="90" s="2" customFormat="1">
      <c r="A90" s="38"/>
      <c r="B90" s="39"/>
      <c r="C90" s="40"/>
      <c r="D90" s="240" t="s">
        <v>252</v>
      </c>
      <c r="E90" s="40"/>
      <c r="F90" s="244" t="s">
        <v>463</v>
      </c>
      <c r="G90" s="40"/>
      <c r="H90" s="40"/>
      <c r="I90" s="147"/>
      <c r="J90" s="40"/>
      <c r="K90" s="40"/>
      <c r="L90" s="44"/>
      <c r="M90" s="242"/>
      <c r="N90" s="243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252</v>
      </c>
      <c r="AU90" s="17" t="s">
        <v>81</v>
      </c>
    </row>
    <row r="91" s="2" customFormat="1" ht="21.75" customHeight="1">
      <c r="A91" s="38"/>
      <c r="B91" s="39"/>
      <c r="C91" s="227" t="s">
        <v>83</v>
      </c>
      <c r="D91" s="227" t="s">
        <v>243</v>
      </c>
      <c r="E91" s="228" t="s">
        <v>464</v>
      </c>
      <c r="F91" s="229" t="s">
        <v>465</v>
      </c>
      <c r="G91" s="230" t="s">
        <v>460</v>
      </c>
      <c r="H91" s="231">
        <v>1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81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525</v>
      </c>
    </row>
    <row r="92" s="2" customFormat="1">
      <c r="A92" s="38"/>
      <c r="B92" s="39"/>
      <c r="C92" s="40"/>
      <c r="D92" s="240" t="s">
        <v>250</v>
      </c>
      <c r="E92" s="40"/>
      <c r="F92" s="241" t="s">
        <v>467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81</v>
      </c>
    </row>
    <row r="93" s="2" customFormat="1">
      <c r="A93" s="38"/>
      <c r="B93" s="39"/>
      <c r="C93" s="40"/>
      <c r="D93" s="240" t="s">
        <v>252</v>
      </c>
      <c r="E93" s="40"/>
      <c r="F93" s="244" t="s">
        <v>468</v>
      </c>
      <c r="G93" s="40"/>
      <c r="H93" s="40"/>
      <c r="I93" s="147"/>
      <c r="J93" s="40"/>
      <c r="K93" s="40"/>
      <c r="L93" s="44"/>
      <c r="M93" s="280"/>
      <c r="N93" s="281"/>
      <c r="O93" s="282"/>
      <c r="P93" s="282"/>
      <c r="Q93" s="282"/>
      <c r="R93" s="282"/>
      <c r="S93" s="282"/>
      <c r="T93" s="283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81</v>
      </c>
    </row>
    <row r="94" s="2" customFormat="1" ht="6.96" customHeight="1">
      <c r="A94" s="38"/>
      <c r="B94" s="59"/>
      <c r="C94" s="60"/>
      <c r="D94" s="60"/>
      <c r="E94" s="60"/>
      <c r="F94" s="60"/>
      <c r="G94" s="60"/>
      <c r="H94" s="60"/>
      <c r="I94" s="176"/>
      <c r="J94" s="60"/>
      <c r="K94" s="60"/>
      <c r="L94" s="44"/>
      <c r="M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</sheetData>
  <sheetProtection sheet="1" autoFilter="0" formatColumns="0" formatRows="0" objects="1" scenarios="1" spinCount="100000" saltValue="k2EUEDWCOKU0u1/UtB0iwrowdvZtSeEdz0kycWUSvZFaDJ3sKd5+rempJs7tOZ/y7/ZnLKWl/x/NvOmf4D8Crg==" hashValue="bgX+luPrnCaAT0VSAtGZIqh6GsLmaDlrYLsSwczd07SX5q0DTwRq5248v/DQte5bMlAdUl16EO6qMhVtmWOUpw==" algorithmName="SHA-512" password="CC35"/>
  <autoFilter ref="C85:K9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103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480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526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ROUND(J85,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ROUND((SUM(BE85:BE94)),  2)</f>
        <v>0</v>
      </c>
      <c r="G35" s="38"/>
      <c r="H35" s="38"/>
      <c r="I35" s="165">
        <v>0.20999999999999999</v>
      </c>
      <c r="J35" s="164">
        <f>ROUND(((SUM(BE85:BE94))*I35),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ROUND((SUM(BF85:BF94)),  2)</f>
        <v>0</v>
      </c>
      <c r="G36" s="38"/>
      <c r="H36" s="38"/>
      <c r="I36" s="165">
        <v>0.14999999999999999</v>
      </c>
      <c r="J36" s="164">
        <f>ROUND(((SUM(BF85:BF94))*I36),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ROUND((SUM(BG85:BG94)),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ROUND((SUM(BH85:BH94)),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ROUND((SUM(BI85:BI94)),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480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2.3 - Materiál dodávaný objednatelem - NEOCEŇOVAT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J85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2" customFormat="1" ht="21.84" customHeight="1">
      <c r="A64" s="38"/>
      <c r="B64" s="39"/>
      <c r="C64" s="40"/>
      <c r="D64" s="40"/>
      <c r="E64" s="40"/>
      <c r="F64" s="40"/>
      <c r="G64" s="40"/>
      <c r="H64" s="40"/>
      <c r="I64" s="147"/>
      <c r="J64" s="40"/>
      <c r="K64" s="40"/>
      <c r="L64" s="14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</row>
    <row r="65" hidden="1" s="2" customFormat="1" ht="6.96" customHeight="1">
      <c r="A65" s="38"/>
      <c r="B65" s="59"/>
      <c r="C65" s="60"/>
      <c r="D65" s="60"/>
      <c r="E65" s="60"/>
      <c r="F65" s="60"/>
      <c r="G65" s="60"/>
      <c r="H65" s="60"/>
      <c r="I65" s="176"/>
      <c r="J65" s="60"/>
      <c r="K65" s="6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/>
    <row r="67" hidden="1"/>
    <row r="68" hidden="1"/>
    <row r="69" s="2" customFormat="1" ht="6.96" customHeight="1">
      <c r="A69" s="38"/>
      <c r="B69" s="61"/>
      <c r="C69" s="62"/>
      <c r="D69" s="62"/>
      <c r="E69" s="62"/>
      <c r="F69" s="62"/>
      <c r="G69" s="62"/>
      <c r="H69" s="62"/>
      <c r="I69" s="179"/>
      <c r="J69" s="62"/>
      <c r="K69" s="62"/>
      <c r="L69" s="14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</row>
    <row r="70" s="2" customFormat="1" ht="24.96" customHeight="1">
      <c r="A70" s="38"/>
      <c r="B70" s="39"/>
      <c r="C70" s="23" t="s">
        <v>225</v>
      </c>
      <c r="D70" s="40"/>
      <c r="E70" s="40"/>
      <c r="F70" s="40"/>
      <c r="G70" s="40"/>
      <c r="H70" s="40"/>
      <c r="I70" s="147"/>
      <c r="J70" s="40"/>
      <c r="K70" s="40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6.96" customHeight="1">
      <c r="A71" s="38"/>
      <c r="B71" s="39"/>
      <c r="C71" s="40"/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12" customHeight="1">
      <c r="A72" s="38"/>
      <c r="B72" s="39"/>
      <c r="C72" s="32" t="s">
        <v>16</v>
      </c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3.25" customHeight="1">
      <c r="A73" s="38"/>
      <c r="B73" s="39"/>
      <c r="C73" s="40"/>
      <c r="D73" s="40"/>
      <c r="E73" s="180" t="str">
        <f>E7</f>
        <v>Oprava přejezdů na trati Mělník - Ústí n/L Střekov, Vraňany - Děčín hl.n... - ZMĚNA Č. 1</v>
      </c>
      <c r="F73" s="32"/>
      <c r="G73" s="32"/>
      <c r="H73" s="32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1" customFormat="1" ht="12" customHeight="1">
      <c r="B74" s="21"/>
      <c r="C74" s="32" t="s">
        <v>214</v>
      </c>
      <c r="D74" s="22"/>
      <c r="E74" s="22"/>
      <c r="F74" s="22"/>
      <c r="G74" s="22"/>
      <c r="H74" s="22"/>
      <c r="I74" s="139"/>
      <c r="J74" s="22"/>
      <c r="K74" s="22"/>
      <c r="L74" s="20"/>
    </row>
    <row r="75" s="2" customFormat="1" ht="16.5" customHeight="1">
      <c r="A75" s="38"/>
      <c r="B75" s="39"/>
      <c r="C75" s="40"/>
      <c r="D75" s="40"/>
      <c r="E75" s="180" t="s">
        <v>480</v>
      </c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12" customHeight="1">
      <c r="A76" s="38"/>
      <c r="B76" s="39"/>
      <c r="C76" s="32" t="s">
        <v>216</v>
      </c>
      <c r="D76" s="40"/>
      <c r="E76" s="40"/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6.5" customHeight="1">
      <c r="A77" s="38"/>
      <c r="B77" s="39"/>
      <c r="C77" s="40"/>
      <c r="D77" s="40"/>
      <c r="E77" s="69" t="str">
        <f>E11</f>
        <v>SO 2.3 - Materiál dodávaný objednatelem - NEOCEŇOVAT</v>
      </c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6.96" customHeight="1">
      <c r="A78" s="38"/>
      <c r="B78" s="39"/>
      <c r="C78" s="40"/>
      <c r="D78" s="40"/>
      <c r="E78" s="40"/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</v>
      </c>
      <c r="D79" s="40"/>
      <c r="E79" s="40"/>
      <c r="F79" s="27" t="str">
        <f>F14</f>
        <v>obvod ST Ústí nad Labem</v>
      </c>
      <c r="G79" s="40"/>
      <c r="H79" s="40"/>
      <c r="I79" s="150" t="s">
        <v>23</v>
      </c>
      <c r="J79" s="72" t="str">
        <f>IF(J14="","",J14)</f>
        <v>19. 11. 2019</v>
      </c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6.96" customHeight="1">
      <c r="A80" s="38"/>
      <c r="B80" s="39"/>
      <c r="C80" s="40"/>
      <c r="D80" s="40"/>
      <c r="E80" s="40"/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15.15" customHeight="1">
      <c r="A81" s="38"/>
      <c r="B81" s="39"/>
      <c r="C81" s="32" t="s">
        <v>25</v>
      </c>
      <c r="D81" s="40"/>
      <c r="E81" s="40"/>
      <c r="F81" s="27" t="str">
        <f>E17</f>
        <v>Správa železnic, OŘ Ústí n.L., ST Ústí n.L.</v>
      </c>
      <c r="G81" s="40"/>
      <c r="H81" s="40"/>
      <c r="I81" s="150" t="s">
        <v>33</v>
      </c>
      <c r="J81" s="36" t="str">
        <f>E23</f>
        <v xml:space="preserve"> </v>
      </c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31</v>
      </c>
      <c r="D82" s="40"/>
      <c r="E82" s="40"/>
      <c r="F82" s="27" t="str">
        <f>IF(E20="","",E20)</f>
        <v>Vyplň údaj</v>
      </c>
      <c r="G82" s="40"/>
      <c r="H82" s="40"/>
      <c r="I82" s="150" t="s">
        <v>36</v>
      </c>
      <c r="J82" s="36" t="str">
        <f>E26</f>
        <v>Jan Seemann, DiS.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0.32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11" customFormat="1" ht="29.28" customHeight="1">
      <c r="A84" s="199"/>
      <c r="B84" s="200"/>
      <c r="C84" s="201" t="s">
        <v>226</v>
      </c>
      <c r="D84" s="202" t="s">
        <v>59</v>
      </c>
      <c r="E84" s="202" t="s">
        <v>55</v>
      </c>
      <c r="F84" s="202" t="s">
        <v>56</v>
      </c>
      <c r="G84" s="202" t="s">
        <v>227</v>
      </c>
      <c r="H84" s="202" t="s">
        <v>228</v>
      </c>
      <c r="I84" s="203" t="s">
        <v>229</v>
      </c>
      <c r="J84" s="202" t="s">
        <v>220</v>
      </c>
      <c r="K84" s="204" t="s">
        <v>230</v>
      </c>
      <c r="L84" s="205"/>
      <c r="M84" s="92" t="s">
        <v>19</v>
      </c>
      <c r="N84" s="93" t="s">
        <v>44</v>
      </c>
      <c r="O84" s="93" t="s">
        <v>231</v>
      </c>
      <c r="P84" s="93" t="s">
        <v>232</v>
      </c>
      <c r="Q84" s="93" t="s">
        <v>233</v>
      </c>
      <c r="R84" s="93" t="s">
        <v>234</v>
      </c>
      <c r="S84" s="93" t="s">
        <v>235</v>
      </c>
      <c r="T84" s="94" t="s">
        <v>236</v>
      </c>
      <c r="U84" s="199"/>
      <c r="V84" s="199"/>
      <c r="W84" s="199"/>
      <c r="X84" s="199"/>
      <c r="Y84" s="199"/>
      <c r="Z84" s="199"/>
      <c r="AA84" s="199"/>
      <c r="AB84" s="199"/>
      <c r="AC84" s="199"/>
      <c r="AD84" s="199"/>
      <c r="AE84" s="199"/>
    </row>
    <row r="85" s="2" customFormat="1" ht="22.8" customHeight="1">
      <c r="A85" s="38"/>
      <c r="B85" s="39"/>
      <c r="C85" s="99" t="s">
        <v>237</v>
      </c>
      <c r="D85" s="40"/>
      <c r="E85" s="40"/>
      <c r="F85" s="40"/>
      <c r="G85" s="40"/>
      <c r="H85" s="40"/>
      <c r="I85" s="147"/>
      <c r="J85" s="206">
        <f>BK85</f>
        <v>0</v>
      </c>
      <c r="K85" s="40"/>
      <c r="L85" s="44"/>
      <c r="M85" s="95"/>
      <c r="N85" s="207"/>
      <c r="O85" s="96"/>
      <c r="P85" s="208">
        <f>SUM(P86:P94)</f>
        <v>0</v>
      </c>
      <c r="Q85" s="96"/>
      <c r="R85" s="208">
        <f>SUM(R86:R94)</f>
        <v>0</v>
      </c>
      <c r="S85" s="96"/>
      <c r="T85" s="209">
        <f>SUM(T86:T94)</f>
        <v>0</v>
      </c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T85" s="17" t="s">
        <v>73</v>
      </c>
      <c r="AU85" s="17" t="s">
        <v>221</v>
      </c>
      <c r="BK85" s="210">
        <f>SUM(BK86:BK94)</f>
        <v>0</v>
      </c>
    </row>
    <row r="86" s="2" customFormat="1" ht="21.75" customHeight="1">
      <c r="A86" s="38"/>
      <c r="B86" s="39"/>
      <c r="C86" s="245" t="s">
        <v>81</v>
      </c>
      <c r="D86" s="245" t="s">
        <v>266</v>
      </c>
      <c r="E86" s="246" t="s">
        <v>470</v>
      </c>
      <c r="F86" s="247" t="s">
        <v>471</v>
      </c>
      <c r="G86" s="248" t="s">
        <v>276</v>
      </c>
      <c r="H86" s="249">
        <v>12</v>
      </c>
      <c r="I86" s="250"/>
      <c r="J86" s="251">
        <f>ROUND(I86*H86,2)</f>
        <v>0</v>
      </c>
      <c r="K86" s="247" t="s">
        <v>247</v>
      </c>
      <c r="L86" s="252"/>
      <c r="M86" s="253" t="s">
        <v>19</v>
      </c>
      <c r="N86" s="254" t="s">
        <v>45</v>
      </c>
      <c r="O86" s="84"/>
      <c r="P86" s="236">
        <f>O86*H86</f>
        <v>0</v>
      </c>
      <c r="Q86" s="236">
        <v>0</v>
      </c>
      <c r="R86" s="236">
        <f>Q86*H86</f>
        <v>0</v>
      </c>
      <c r="S86" s="236">
        <v>0</v>
      </c>
      <c r="T86" s="237">
        <f>S86*H86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R86" s="238" t="s">
        <v>292</v>
      </c>
      <c r="AT86" s="238" t="s">
        <v>266</v>
      </c>
      <c r="AU86" s="238" t="s">
        <v>74</v>
      </c>
      <c r="AY86" s="17" t="s">
        <v>240</v>
      </c>
      <c r="BE86" s="239">
        <f>IF(N86="základní",J86,0)</f>
        <v>0</v>
      </c>
      <c r="BF86" s="239">
        <f>IF(N86="snížená",J86,0)</f>
        <v>0</v>
      </c>
      <c r="BG86" s="239">
        <f>IF(N86="zákl. přenesená",J86,0)</f>
        <v>0</v>
      </c>
      <c r="BH86" s="239">
        <f>IF(N86="sníž. přenesená",J86,0)</f>
        <v>0</v>
      </c>
      <c r="BI86" s="239">
        <f>IF(N86="nulová",J86,0)</f>
        <v>0</v>
      </c>
      <c r="BJ86" s="17" t="s">
        <v>81</v>
      </c>
      <c r="BK86" s="239">
        <f>ROUND(I86*H86,2)</f>
        <v>0</v>
      </c>
      <c r="BL86" s="17" t="s">
        <v>248</v>
      </c>
      <c r="BM86" s="238" t="s">
        <v>527</v>
      </c>
    </row>
    <row r="87" s="2" customFormat="1">
      <c r="A87" s="38"/>
      <c r="B87" s="39"/>
      <c r="C87" s="40"/>
      <c r="D87" s="240" t="s">
        <v>250</v>
      </c>
      <c r="E87" s="40"/>
      <c r="F87" s="241" t="s">
        <v>471</v>
      </c>
      <c r="G87" s="40"/>
      <c r="H87" s="40"/>
      <c r="I87" s="147"/>
      <c r="J87" s="40"/>
      <c r="K87" s="40"/>
      <c r="L87" s="44"/>
      <c r="M87" s="242"/>
      <c r="N87" s="243"/>
      <c r="O87" s="84"/>
      <c r="P87" s="84"/>
      <c r="Q87" s="84"/>
      <c r="R87" s="84"/>
      <c r="S87" s="84"/>
      <c r="T87" s="85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T87" s="17" t="s">
        <v>250</v>
      </c>
      <c r="AU87" s="17" t="s">
        <v>74</v>
      </c>
    </row>
    <row r="88" s="13" customFormat="1">
      <c r="A88" s="13"/>
      <c r="B88" s="255"/>
      <c r="C88" s="256"/>
      <c r="D88" s="240" t="s">
        <v>272</v>
      </c>
      <c r="E88" s="257" t="s">
        <v>19</v>
      </c>
      <c r="F88" s="258" t="s">
        <v>528</v>
      </c>
      <c r="G88" s="256"/>
      <c r="H88" s="259">
        <v>12</v>
      </c>
      <c r="I88" s="260"/>
      <c r="J88" s="256"/>
      <c r="K88" s="256"/>
      <c r="L88" s="261"/>
      <c r="M88" s="262"/>
      <c r="N88" s="263"/>
      <c r="O88" s="263"/>
      <c r="P88" s="263"/>
      <c r="Q88" s="263"/>
      <c r="R88" s="263"/>
      <c r="S88" s="263"/>
      <c r="T88" s="264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T88" s="265" t="s">
        <v>272</v>
      </c>
      <c r="AU88" s="265" t="s">
        <v>74</v>
      </c>
      <c r="AV88" s="13" t="s">
        <v>83</v>
      </c>
      <c r="AW88" s="13" t="s">
        <v>35</v>
      </c>
      <c r="AX88" s="13" t="s">
        <v>81</v>
      </c>
      <c r="AY88" s="265" t="s">
        <v>240</v>
      </c>
    </row>
    <row r="89" s="2" customFormat="1" ht="21.75" customHeight="1">
      <c r="A89" s="38"/>
      <c r="B89" s="39"/>
      <c r="C89" s="245" t="s">
        <v>83</v>
      </c>
      <c r="D89" s="245" t="s">
        <v>266</v>
      </c>
      <c r="E89" s="246" t="s">
        <v>474</v>
      </c>
      <c r="F89" s="247" t="s">
        <v>475</v>
      </c>
      <c r="G89" s="248" t="s">
        <v>276</v>
      </c>
      <c r="H89" s="249">
        <v>24</v>
      </c>
      <c r="I89" s="250"/>
      <c r="J89" s="251">
        <f>ROUND(I89*H89,2)</f>
        <v>0</v>
      </c>
      <c r="K89" s="247" t="s">
        <v>247</v>
      </c>
      <c r="L89" s="252"/>
      <c r="M89" s="253" t="s">
        <v>19</v>
      </c>
      <c r="N89" s="254" t="s">
        <v>45</v>
      </c>
      <c r="O89" s="84"/>
      <c r="P89" s="236">
        <f>O89*H89</f>
        <v>0</v>
      </c>
      <c r="Q89" s="236">
        <v>0</v>
      </c>
      <c r="R89" s="236">
        <f>Q89*H89</f>
        <v>0</v>
      </c>
      <c r="S89" s="236">
        <v>0</v>
      </c>
      <c r="T89" s="237">
        <f>S89*H89</f>
        <v>0</v>
      </c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R89" s="238" t="s">
        <v>270</v>
      </c>
      <c r="AT89" s="238" t="s">
        <v>266</v>
      </c>
      <c r="AU89" s="238" t="s">
        <v>74</v>
      </c>
      <c r="AY89" s="17" t="s">
        <v>240</v>
      </c>
      <c r="BE89" s="239">
        <f>IF(N89="základní",J89,0)</f>
        <v>0</v>
      </c>
      <c r="BF89" s="239">
        <f>IF(N89="snížená",J89,0)</f>
        <v>0</v>
      </c>
      <c r="BG89" s="239">
        <f>IF(N89="zákl. přenesená",J89,0)</f>
        <v>0</v>
      </c>
      <c r="BH89" s="239">
        <f>IF(N89="sníž. přenesená",J89,0)</f>
        <v>0</v>
      </c>
      <c r="BI89" s="239">
        <f>IF(N89="nulová",J89,0)</f>
        <v>0</v>
      </c>
      <c r="BJ89" s="17" t="s">
        <v>81</v>
      </c>
      <c r="BK89" s="239">
        <f>ROUND(I89*H89,2)</f>
        <v>0</v>
      </c>
      <c r="BL89" s="17" t="s">
        <v>270</v>
      </c>
      <c r="BM89" s="238" t="s">
        <v>529</v>
      </c>
    </row>
    <row r="90" s="2" customFormat="1">
      <c r="A90" s="38"/>
      <c r="B90" s="39"/>
      <c r="C90" s="40"/>
      <c r="D90" s="240" t="s">
        <v>250</v>
      </c>
      <c r="E90" s="40"/>
      <c r="F90" s="241" t="s">
        <v>475</v>
      </c>
      <c r="G90" s="40"/>
      <c r="H90" s="40"/>
      <c r="I90" s="147"/>
      <c r="J90" s="40"/>
      <c r="K90" s="40"/>
      <c r="L90" s="44"/>
      <c r="M90" s="242"/>
      <c r="N90" s="243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250</v>
      </c>
      <c r="AU90" s="17" t="s">
        <v>74</v>
      </c>
    </row>
    <row r="91" s="13" customFormat="1">
      <c r="A91" s="13"/>
      <c r="B91" s="255"/>
      <c r="C91" s="256"/>
      <c r="D91" s="240" t="s">
        <v>272</v>
      </c>
      <c r="E91" s="257" t="s">
        <v>19</v>
      </c>
      <c r="F91" s="258" t="s">
        <v>287</v>
      </c>
      <c r="G91" s="256"/>
      <c r="H91" s="259">
        <v>24</v>
      </c>
      <c r="I91" s="260"/>
      <c r="J91" s="256"/>
      <c r="K91" s="256"/>
      <c r="L91" s="261"/>
      <c r="M91" s="262"/>
      <c r="N91" s="263"/>
      <c r="O91" s="263"/>
      <c r="P91" s="263"/>
      <c r="Q91" s="263"/>
      <c r="R91" s="263"/>
      <c r="S91" s="263"/>
      <c r="T91" s="264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T91" s="265" t="s">
        <v>272</v>
      </c>
      <c r="AU91" s="265" t="s">
        <v>74</v>
      </c>
      <c r="AV91" s="13" t="s">
        <v>83</v>
      </c>
      <c r="AW91" s="13" t="s">
        <v>35</v>
      </c>
      <c r="AX91" s="13" t="s">
        <v>81</v>
      </c>
      <c r="AY91" s="265" t="s">
        <v>240</v>
      </c>
    </row>
    <row r="92" s="2" customFormat="1" ht="21.75" customHeight="1">
      <c r="A92" s="38"/>
      <c r="B92" s="39"/>
      <c r="C92" s="245" t="s">
        <v>130</v>
      </c>
      <c r="D92" s="245" t="s">
        <v>266</v>
      </c>
      <c r="E92" s="246" t="s">
        <v>477</v>
      </c>
      <c r="F92" s="247" t="s">
        <v>478</v>
      </c>
      <c r="G92" s="248" t="s">
        <v>276</v>
      </c>
      <c r="H92" s="249">
        <v>24</v>
      </c>
      <c r="I92" s="250"/>
      <c r="J92" s="251">
        <f>ROUND(I92*H92,2)</f>
        <v>0</v>
      </c>
      <c r="K92" s="247" t="s">
        <v>247</v>
      </c>
      <c r="L92" s="252"/>
      <c r="M92" s="253" t="s">
        <v>19</v>
      </c>
      <c r="N92" s="254" t="s">
        <v>45</v>
      </c>
      <c r="O92" s="84"/>
      <c r="P92" s="236">
        <f>O92*H92</f>
        <v>0</v>
      </c>
      <c r="Q92" s="236">
        <v>0</v>
      </c>
      <c r="R92" s="236">
        <f>Q92*H92</f>
        <v>0</v>
      </c>
      <c r="S92" s="236">
        <v>0</v>
      </c>
      <c r="T92" s="237">
        <f>S92*H92</f>
        <v>0</v>
      </c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R92" s="238" t="s">
        <v>270</v>
      </c>
      <c r="AT92" s="238" t="s">
        <v>266</v>
      </c>
      <c r="AU92" s="238" t="s">
        <v>74</v>
      </c>
      <c r="AY92" s="17" t="s">
        <v>240</v>
      </c>
      <c r="BE92" s="239">
        <f>IF(N92="základní",J92,0)</f>
        <v>0</v>
      </c>
      <c r="BF92" s="239">
        <f>IF(N92="snížená",J92,0)</f>
        <v>0</v>
      </c>
      <c r="BG92" s="239">
        <f>IF(N92="zákl. přenesená",J92,0)</f>
        <v>0</v>
      </c>
      <c r="BH92" s="239">
        <f>IF(N92="sníž. přenesená",J92,0)</f>
        <v>0</v>
      </c>
      <c r="BI92" s="239">
        <f>IF(N92="nulová",J92,0)</f>
        <v>0</v>
      </c>
      <c r="BJ92" s="17" t="s">
        <v>81</v>
      </c>
      <c r="BK92" s="239">
        <f>ROUND(I92*H92,2)</f>
        <v>0</v>
      </c>
      <c r="BL92" s="17" t="s">
        <v>270</v>
      </c>
      <c r="BM92" s="238" t="s">
        <v>530</v>
      </c>
    </row>
    <row r="93" s="2" customFormat="1">
      <c r="A93" s="38"/>
      <c r="B93" s="39"/>
      <c r="C93" s="40"/>
      <c r="D93" s="240" t="s">
        <v>250</v>
      </c>
      <c r="E93" s="40"/>
      <c r="F93" s="241" t="s">
        <v>478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250</v>
      </c>
      <c r="AU93" s="17" t="s">
        <v>74</v>
      </c>
    </row>
    <row r="94" s="13" customFormat="1">
      <c r="A94" s="13"/>
      <c r="B94" s="255"/>
      <c r="C94" s="256"/>
      <c r="D94" s="240" t="s">
        <v>272</v>
      </c>
      <c r="E94" s="257" t="s">
        <v>19</v>
      </c>
      <c r="F94" s="258" t="s">
        <v>287</v>
      </c>
      <c r="G94" s="256"/>
      <c r="H94" s="259">
        <v>24</v>
      </c>
      <c r="I94" s="260"/>
      <c r="J94" s="256"/>
      <c r="K94" s="256"/>
      <c r="L94" s="261"/>
      <c r="M94" s="284"/>
      <c r="N94" s="285"/>
      <c r="O94" s="285"/>
      <c r="P94" s="285"/>
      <c r="Q94" s="285"/>
      <c r="R94" s="285"/>
      <c r="S94" s="285"/>
      <c r="T94" s="286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T94" s="265" t="s">
        <v>272</v>
      </c>
      <c r="AU94" s="265" t="s">
        <v>74</v>
      </c>
      <c r="AV94" s="13" t="s">
        <v>83</v>
      </c>
      <c r="AW94" s="13" t="s">
        <v>35</v>
      </c>
      <c r="AX94" s="13" t="s">
        <v>81</v>
      </c>
      <c r="AY94" s="265" t="s">
        <v>240</v>
      </c>
    </row>
    <row r="95" s="2" customFormat="1" ht="6.96" customHeight="1">
      <c r="A95" s="38"/>
      <c r="B95" s="59"/>
      <c r="C95" s="60"/>
      <c r="D95" s="60"/>
      <c r="E95" s="60"/>
      <c r="F95" s="60"/>
      <c r="G95" s="60"/>
      <c r="H95" s="60"/>
      <c r="I95" s="176"/>
      <c r="J95" s="60"/>
      <c r="K95" s="60"/>
      <c r="L95" s="44"/>
      <c r="M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</sheetData>
  <sheetProtection sheet="1" autoFilter="0" formatColumns="0" formatRows="0" objects="1" scenarios="1" spinCount="100000" saltValue="n1hJQVnY1PhqeRVm3s72OY7jZny1sPjc0wve7yx3RYtMuYOnsdwD0ob+RNiO0cWm4DlD6/JDEwqLEcuaCUzUow==" hashValue="CQ9s4H+S59okw8Y9ysvcYCeo/68y64SaO9x24q6w8q8r5s0+HfhKTm6JMvg0BiBRY87+vB3D9KAoE+QUGzSR2Q==" algorithmName="SHA-512" password="CC35"/>
  <autoFilter ref="C84:K94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3:H73"/>
    <mergeCell ref="E75:H75"/>
    <mergeCell ref="E77:H7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108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531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532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ROUND(J88,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ROUND((SUM(BE88:BE220)),  2)</f>
        <v>0</v>
      </c>
      <c r="G35" s="38"/>
      <c r="H35" s="38"/>
      <c r="I35" s="165">
        <v>0.20999999999999999</v>
      </c>
      <c r="J35" s="164">
        <f>ROUND(((SUM(BE88:BE220))*I35),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ROUND((SUM(BF88:BF220)),  2)</f>
        <v>0</v>
      </c>
      <c r="G36" s="38"/>
      <c r="H36" s="38"/>
      <c r="I36" s="165">
        <v>0.14999999999999999</v>
      </c>
      <c r="J36" s="164">
        <f>ROUND(((SUM(BF88:BF220))*I36),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ROUND((SUM(BG88:BG220)),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ROUND((SUM(BH88:BH220)),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ROUND((SUM(BI88:BI220)),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531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3.1 - ZRN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J88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222</v>
      </c>
      <c r="E64" s="189"/>
      <c r="F64" s="189"/>
      <c r="G64" s="189"/>
      <c r="H64" s="189"/>
      <c r="I64" s="190"/>
      <c r="J64" s="191">
        <f>J89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10" customFormat="1" ht="19.92" customHeight="1">
      <c r="A65" s="10"/>
      <c r="B65" s="193"/>
      <c r="C65" s="125"/>
      <c r="D65" s="194" t="s">
        <v>223</v>
      </c>
      <c r="E65" s="195"/>
      <c r="F65" s="195"/>
      <c r="G65" s="195"/>
      <c r="H65" s="195"/>
      <c r="I65" s="196"/>
      <c r="J65" s="197">
        <f>J90</f>
        <v>0</v>
      </c>
      <c r="K65" s="125"/>
      <c r="L65" s="19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hidden="1" s="9" customFormat="1" ht="24.96" customHeight="1">
      <c r="A66" s="9"/>
      <c r="B66" s="186"/>
      <c r="C66" s="187"/>
      <c r="D66" s="188" t="s">
        <v>224</v>
      </c>
      <c r="E66" s="189"/>
      <c r="F66" s="189"/>
      <c r="G66" s="189"/>
      <c r="H66" s="189"/>
      <c r="I66" s="190"/>
      <c r="J66" s="191">
        <f>J165</f>
        <v>0</v>
      </c>
      <c r="K66" s="187"/>
      <c r="L66" s="19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hidden="1" s="2" customFormat="1" ht="21.84" customHeight="1">
      <c r="A67" s="38"/>
      <c r="B67" s="39"/>
      <c r="C67" s="40"/>
      <c r="D67" s="40"/>
      <c r="E67" s="40"/>
      <c r="F67" s="40"/>
      <c r="G67" s="40"/>
      <c r="H67" s="40"/>
      <c r="I67" s="147"/>
      <c r="J67" s="40"/>
      <c r="K67" s="40"/>
      <c r="L67" s="14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hidden="1" s="2" customFormat="1" ht="6.96" customHeight="1">
      <c r="A68" s="38"/>
      <c r="B68" s="59"/>
      <c r="C68" s="60"/>
      <c r="D68" s="60"/>
      <c r="E68" s="60"/>
      <c r="F68" s="60"/>
      <c r="G68" s="60"/>
      <c r="H68" s="60"/>
      <c r="I68" s="176"/>
      <c r="J68" s="60"/>
      <c r="K68" s="60"/>
      <c r="L68" s="14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hidden="1"/>
    <row r="70" hidden="1"/>
    <row r="71" hidden="1"/>
    <row r="72" s="2" customFormat="1" ht="6.96" customHeight="1">
      <c r="A72" s="38"/>
      <c r="B72" s="61"/>
      <c r="C72" s="62"/>
      <c r="D72" s="62"/>
      <c r="E72" s="62"/>
      <c r="F72" s="62"/>
      <c r="G72" s="62"/>
      <c r="H72" s="62"/>
      <c r="I72" s="179"/>
      <c r="J72" s="62"/>
      <c r="K72" s="62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4.96" customHeight="1">
      <c r="A73" s="38"/>
      <c r="B73" s="39"/>
      <c r="C73" s="23" t="s">
        <v>225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6.96" customHeight="1">
      <c r="A74" s="38"/>
      <c r="B74" s="39"/>
      <c r="C74" s="40"/>
      <c r="D74" s="40"/>
      <c r="E74" s="40"/>
      <c r="F74" s="40"/>
      <c r="G74" s="40"/>
      <c r="H74" s="40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12" customHeight="1">
      <c r="A75" s="38"/>
      <c r="B75" s="39"/>
      <c r="C75" s="32" t="s">
        <v>16</v>
      </c>
      <c r="D75" s="40"/>
      <c r="E75" s="40"/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23.25" customHeight="1">
      <c r="A76" s="38"/>
      <c r="B76" s="39"/>
      <c r="C76" s="40"/>
      <c r="D76" s="40"/>
      <c r="E76" s="180" t="str">
        <f>E7</f>
        <v>Oprava přejezdů na trati Mělník - Ústí n/L Střekov, Vraňany - Děčín hl.n... - ZMĚNA Č. 1</v>
      </c>
      <c r="F76" s="32"/>
      <c r="G76" s="32"/>
      <c r="H76" s="32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1" customFormat="1" ht="12" customHeight="1">
      <c r="B77" s="21"/>
      <c r="C77" s="32" t="s">
        <v>214</v>
      </c>
      <c r="D77" s="22"/>
      <c r="E77" s="22"/>
      <c r="F77" s="22"/>
      <c r="G77" s="22"/>
      <c r="H77" s="22"/>
      <c r="I77" s="139"/>
      <c r="J77" s="22"/>
      <c r="K77" s="22"/>
      <c r="L77" s="20"/>
    </row>
    <row r="78" s="2" customFormat="1" ht="16.5" customHeight="1">
      <c r="A78" s="38"/>
      <c r="B78" s="39"/>
      <c r="C78" s="40"/>
      <c r="D78" s="40"/>
      <c r="E78" s="180" t="s">
        <v>531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216</v>
      </c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6.5" customHeight="1">
      <c r="A80" s="38"/>
      <c r="B80" s="39"/>
      <c r="C80" s="40"/>
      <c r="D80" s="40"/>
      <c r="E80" s="69" t="str">
        <f>E11</f>
        <v>SO 3.1 - ZRN</v>
      </c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2" customHeight="1">
      <c r="A82" s="38"/>
      <c r="B82" s="39"/>
      <c r="C82" s="32" t="s">
        <v>21</v>
      </c>
      <c r="D82" s="40"/>
      <c r="E82" s="40"/>
      <c r="F82" s="27" t="str">
        <f>F14</f>
        <v>obvod ST Ústí nad Labem</v>
      </c>
      <c r="G82" s="40"/>
      <c r="H82" s="40"/>
      <c r="I82" s="150" t="s">
        <v>23</v>
      </c>
      <c r="J82" s="72" t="str">
        <f>IF(J14="","",J14)</f>
        <v>19. 11. 2019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5.15" customHeight="1">
      <c r="A84" s="38"/>
      <c r="B84" s="39"/>
      <c r="C84" s="32" t="s">
        <v>25</v>
      </c>
      <c r="D84" s="40"/>
      <c r="E84" s="40"/>
      <c r="F84" s="27" t="str">
        <f>E17</f>
        <v>Správa železnic, OŘ Ústí n.L., ST Ústí n.L.</v>
      </c>
      <c r="G84" s="40"/>
      <c r="H84" s="40"/>
      <c r="I84" s="150" t="s">
        <v>33</v>
      </c>
      <c r="J84" s="36" t="str">
        <f>E23</f>
        <v xml:space="preserve"> </v>
      </c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5.15" customHeight="1">
      <c r="A85" s="38"/>
      <c r="B85" s="39"/>
      <c r="C85" s="32" t="s">
        <v>31</v>
      </c>
      <c r="D85" s="40"/>
      <c r="E85" s="40"/>
      <c r="F85" s="27" t="str">
        <f>IF(E20="","",E20)</f>
        <v>Vyplň údaj</v>
      </c>
      <c r="G85" s="40"/>
      <c r="H85" s="40"/>
      <c r="I85" s="150" t="s">
        <v>36</v>
      </c>
      <c r="J85" s="36" t="str">
        <f>E26</f>
        <v>Jan Seemann, DiS.</v>
      </c>
      <c r="K85" s="40"/>
      <c r="L85" s="14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0.32" customHeight="1">
      <c r="A86" s="38"/>
      <c r="B86" s="39"/>
      <c r="C86" s="40"/>
      <c r="D86" s="40"/>
      <c r="E86" s="40"/>
      <c r="F86" s="40"/>
      <c r="G86" s="40"/>
      <c r="H86" s="40"/>
      <c r="I86" s="147"/>
      <c r="J86" s="40"/>
      <c r="K86" s="40"/>
      <c r="L86" s="14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11" customFormat="1" ht="29.28" customHeight="1">
      <c r="A87" s="199"/>
      <c r="B87" s="200"/>
      <c r="C87" s="201" t="s">
        <v>226</v>
      </c>
      <c r="D87" s="202" t="s">
        <v>59</v>
      </c>
      <c r="E87" s="202" t="s">
        <v>55</v>
      </c>
      <c r="F87" s="202" t="s">
        <v>56</v>
      </c>
      <c r="G87" s="202" t="s">
        <v>227</v>
      </c>
      <c r="H87" s="202" t="s">
        <v>228</v>
      </c>
      <c r="I87" s="203" t="s">
        <v>229</v>
      </c>
      <c r="J87" s="202" t="s">
        <v>220</v>
      </c>
      <c r="K87" s="204" t="s">
        <v>230</v>
      </c>
      <c r="L87" s="205"/>
      <c r="M87" s="92" t="s">
        <v>19</v>
      </c>
      <c r="N87" s="93" t="s">
        <v>44</v>
      </c>
      <c r="O87" s="93" t="s">
        <v>231</v>
      </c>
      <c r="P87" s="93" t="s">
        <v>232</v>
      </c>
      <c r="Q87" s="93" t="s">
        <v>233</v>
      </c>
      <c r="R87" s="93" t="s">
        <v>234</v>
      </c>
      <c r="S87" s="93" t="s">
        <v>235</v>
      </c>
      <c r="T87" s="94" t="s">
        <v>236</v>
      </c>
      <c r="U87" s="199"/>
      <c r="V87" s="199"/>
      <c r="W87" s="199"/>
      <c r="X87" s="199"/>
      <c r="Y87" s="199"/>
      <c r="Z87" s="199"/>
      <c r="AA87" s="199"/>
      <c r="AB87" s="199"/>
      <c r="AC87" s="199"/>
      <c r="AD87" s="199"/>
      <c r="AE87" s="199"/>
    </row>
    <row r="88" s="2" customFormat="1" ht="22.8" customHeight="1">
      <c r="A88" s="38"/>
      <c r="B88" s="39"/>
      <c r="C88" s="99" t="s">
        <v>237</v>
      </c>
      <c r="D88" s="40"/>
      <c r="E88" s="40"/>
      <c r="F88" s="40"/>
      <c r="G88" s="40"/>
      <c r="H88" s="40"/>
      <c r="I88" s="147"/>
      <c r="J88" s="206">
        <f>BK88</f>
        <v>0</v>
      </c>
      <c r="K88" s="40"/>
      <c r="L88" s="44"/>
      <c r="M88" s="95"/>
      <c r="N88" s="207"/>
      <c r="O88" s="96"/>
      <c r="P88" s="208">
        <f>P89+P165</f>
        <v>0</v>
      </c>
      <c r="Q88" s="96"/>
      <c r="R88" s="208">
        <f>R89+R165</f>
        <v>31.977880000000003</v>
      </c>
      <c r="S88" s="96"/>
      <c r="T88" s="209">
        <f>T89+T165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T88" s="17" t="s">
        <v>73</v>
      </c>
      <c r="AU88" s="17" t="s">
        <v>221</v>
      </c>
      <c r="BK88" s="210">
        <f>BK89+BK165</f>
        <v>0</v>
      </c>
    </row>
    <row r="89" s="12" customFormat="1" ht="25.92" customHeight="1">
      <c r="A89" s="12"/>
      <c r="B89" s="211"/>
      <c r="C89" s="212"/>
      <c r="D89" s="213" t="s">
        <v>73</v>
      </c>
      <c r="E89" s="214" t="s">
        <v>238</v>
      </c>
      <c r="F89" s="214" t="s">
        <v>239</v>
      </c>
      <c r="G89" s="212"/>
      <c r="H89" s="212"/>
      <c r="I89" s="215"/>
      <c r="J89" s="216">
        <f>BK89</f>
        <v>0</v>
      </c>
      <c r="K89" s="212"/>
      <c r="L89" s="217"/>
      <c r="M89" s="218"/>
      <c r="N89" s="219"/>
      <c r="O89" s="219"/>
      <c r="P89" s="220">
        <f>P90</f>
        <v>0</v>
      </c>
      <c r="Q89" s="219"/>
      <c r="R89" s="220">
        <f>R90</f>
        <v>31.977880000000003</v>
      </c>
      <c r="S89" s="219"/>
      <c r="T89" s="221">
        <f>T90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22" t="s">
        <v>81</v>
      </c>
      <c r="AT89" s="223" t="s">
        <v>73</v>
      </c>
      <c r="AU89" s="223" t="s">
        <v>74</v>
      </c>
      <c r="AY89" s="222" t="s">
        <v>240</v>
      </c>
      <c r="BK89" s="224">
        <f>BK90</f>
        <v>0</v>
      </c>
    </row>
    <row r="90" s="12" customFormat="1" ht="22.8" customHeight="1">
      <c r="A90" s="12"/>
      <c r="B90" s="211"/>
      <c r="C90" s="212"/>
      <c r="D90" s="213" t="s">
        <v>73</v>
      </c>
      <c r="E90" s="225" t="s">
        <v>241</v>
      </c>
      <c r="F90" s="225" t="s">
        <v>242</v>
      </c>
      <c r="G90" s="212"/>
      <c r="H90" s="212"/>
      <c r="I90" s="215"/>
      <c r="J90" s="226">
        <f>BK90</f>
        <v>0</v>
      </c>
      <c r="K90" s="212"/>
      <c r="L90" s="217"/>
      <c r="M90" s="218"/>
      <c r="N90" s="219"/>
      <c r="O90" s="219"/>
      <c r="P90" s="220">
        <f>SUM(P91:P164)</f>
        <v>0</v>
      </c>
      <c r="Q90" s="219"/>
      <c r="R90" s="220">
        <f>SUM(R91:R164)</f>
        <v>31.977880000000003</v>
      </c>
      <c r="S90" s="219"/>
      <c r="T90" s="221">
        <f>SUM(T91:T164)</f>
        <v>0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22" t="s">
        <v>81</v>
      </c>
      <c r="AT90" s="223" t="s">
        <v>73</v>
      </c>
      <c r="AU90" s="223" t="s">
        <v>81</v>
      </c>
      <c r="AY90" s="222" t="s">
        <v>240</v>
      </c>
      <c r="BK90" s="224">
        <f>SUM(BK91:BK164)</f>
        <v>0</v>
      </c>
    </row>
    <row r="91" s="2" customFormat="1" ht="21.75" customHeight="1">
      <c r="A91" s="38"/>
      <c r="B91" s="39"/>
      <c r="C91" s="227" t="s">
        <v>81</v>
      </c>
      <c r="D91" s="227" t="s">
        <v>243</v>
      </c>
      <c r="E91" s="228" t="s">
        <v>254</v>
      </c>
      <c r="F91" s="229" t="s">
        <v>255</v>
      </c>
      <c r="G91" s="230" t="s">
        <v>256</v>
      </c>
      <c r="H91" s="231">
        <v>16.5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257</v>
      </c>
      <c r="AT91" s="238" t="s">
        <v>243</v>
      </c>
      <c r="AU91" s="238" t="s">
        <v>83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257</v>
      </c>
      <c r="BM91" s="238" t="s">
        <v>533</v>
      </c>
    </row>
    <row r="92" s="2" customFormat="1">
      <c r="A92" s="38"/>
      <c r="B92" s="39"/>
      <c r="C92" s="40"/>
      <c r="D92" s="240" t="s">
        <v>250</v>
      </c>
      <c r="E92" s="40"/>
      <c r="F92" s="241" t="s">
        <v>259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83</v>
      </c>
    </row>
    <row r="93" s="2" customFormat="1">
      <c r="A93" s="38"/>
      <c r="B93" s="39"/>
      <c r="C93" s="40"/>
      <c r="D93" s="240" t="s">
        <v>252</v>
      </c>
      <c r="E93" s="40"/>
      <c r="F93" s="244" t="s">
        <v>260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83</v>
      </c>
    </row>
    <row r="94" s="2" customFormat="1" ht="21.75" customHeight="1">
      <c r="A94" s="38"/>
      <c r="B94" s="39"/>
      <c r="C94" s="227" t="s">
        <v>83</v>
      </c>
      <c r="D94" s="227" t="s">
        <v>243</v>
      </c>
      <c r="E94" s="228" t="s">
        <v>261</v>
      </c>
      <c r="F94" s="229" t="s">
        <v>262</v>
      </c>
      <c r="G94" s="230" t="s">
        <v>256</v>
      </c>
      <c r="H94" s="231">
        <v>16.5</v>
      </c>
      <c r="I94" s="232"/>
      <c r="J94" s="233">
        <f>ROUND(I94*H94,2)</f>
        <v>0</v>
      </c>
      <c r="K94" s="229" t="s">
        <v>247</v>
      </c>
      <c r="L94" s="44"/>
      <c r="M94" s="234" t="s">
        <v>19</v>
      </c>
      <c r="N94" s="235" t="s">
        <v>45</v>
      </c>
      <c r="O94" s="84"/>
      <c r="P94" s="236">
        <f>O94*H94</f>
        <v>0</v>
      </c>
      <c r="Q94" s="236">
        <v>0</v>
      </c>
      <c r="R94" s="236">
        <f>Q94*H94</f>
        <v>0</v>
      </c>
      <c r="S94" s="236">
        <v>0</v>
      </c>
      <c r="T94" s="237">
        <f>S94*H94</f>
        <v>0</v>
      </c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R94" s="238" t="s">
        <v>248</v>
      </c>
      <c r="AT94" s="238" t="s">
        <v>243</v>
      </c>
      <c r="AU94" s="238" t="s">
        <v>83</v>
      </c>
      <c r="AY94" s="17" t="s">
        <v>240</v>
      </c>
      <c r="BE94" s="239">
        <f>IF(N94="základní",J94,0)</f>
        <v>0</v>
      </c>
      <c r="BF94" s="239">
        <f>IF(N94="snížená",J94,0)</f>
        <v>0</v>
      </c>
      <c r="BG94" s="239">
        <f>IF(N94="zákl. přenesená",J94,0)</f>
        <v>0</v>
      </c>
      <c r="BH94" s="239">
        <f>IF(N94="sníž. přenesená",J94,0)</f>
        <v>0</v>
      </c>
      <c r="BI94" s="239">
        <f>IF(N94="nulová",J94,0)</f>
        <v>0</v>
      </c>
      <c r="BJ94" s="17" t="s">
        <v>81</v>
      </c>
      <c r="BK94" s="239">
        <f>ROUND(I94*H94,2)</f>
        <v>0</v>
      </c>
      <c r="BL94" s="17" t="s">
        <v>248</v>
      </c>
      <c r="BM94" s="238" t="s">
        <v>534</v>
      </c>
    </row>
    <row r="95" s="2" customFormat="1">
      <c r="A95" s="38"/>
      <c r="B95" s="39"/>
      <c r="C95" s="40"/>
      <c r="D95" s="240" t="s">
        <v>250</v>
      </c>
      <c r="E95" s="40"/>
      <c r="F95" s="241" t="s">
        <v>264</v>
      </c>
      <c r="G95" s="40"/>
      <c r="H95" s="40"/>
      <c r="I95" s="147"/>
      <c r="J95" s="40"/>
      <c r="K95" s="40"/>
      <c r="L95" s="44"/>
      <c r="M95" s="242"/>
      <c r="N95" s="243"/>
      <c r="O95" s="84"/>
      <c r="P95" s="84"/>
      <c r="Q95" s="84"/>
      <c r="R95" s="84"/>
      <c r="S95" s="84"/>
      <c r="T95" s="85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T95" s="17" t="s">
        <v>250</v>
      </c>
      <c r="AU95" s="17" t="s">
        <v>83</v>
      </c>
    </row>
    <row r="96" s="2" customFormat="1">
      <c r="A96" s="38"/>
      <c r="B96" s="39"/>
      <c r="C96" s="40"/>
      <c r="D96" s="240" t="s">
        <v>252</v>
      </c>
      <c r="E96" s="40"/>
      <c r="F96" s="244" t="s">
        <v>265</v>
      </c>
      <c r="G96" s="40"/>
      <c r="H96" s="40"/>
      <c r="I96" s="147"/>
      <c r="J96" s="40"/>
      <c r="K96" s="40"/>
      <c r="L96" s="44"/>
      <c r="M96" s="242"/>
      <c r="N96" s="243"/>
      <c r="O96" s="84"/>
      <c r="P96" s="84"/>
      <c r="Q96" s="84"/>
      <c r="R96" s="84"/>
      <c r="S96" s="84"/>
      <c r="T96" s="85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T96" s="17" t="s">
        <v>252</v>
      </c>
      <c r="AU96" s="17" t="s">
        <v>83</v>
      </c>
    </row>
    <row r="97" s="2" customFormat="1" ht="21.75" customHeight="1">
      <c r="A97" s="38"/>
      <c r="B97" s="39"/>
      <c r="C97" s="245" t="s">
        <v>130</v>
      </c>
      <c r="D97" s="245" t="s">
        <v>266</v>
      </c>
      <c r="E97" s="246" t="s">
        <v>267</v>
      </c>
      <c r="F97" s="247" t="s">
        <v>268</v>
      </c>
      <c r="G97" s="248" t="s">
        <v>269</v>
      </c>
      <c r="H97" s="249">
        <v>23.513000000000002</v>
      </c>
      <c r="I97" s="250"/>
      <c r="J97" s="251">
        <f>ROUND(I97*H97,2)</f>
        <v>0</v>
      </c>
      <c r="K97" s="247" t="s">
        <v>247</v>
      </c>
      <c r="L97" s="252"/>
      <c r="M97" s="253" t="s">
        <v>19</v>
      </c>
      <c r="N97" s="254" t="s">
        <v>45</v>
      </c>
      <c r="O97" s="84"/>
      <c r="P97" s="236">
        <f>O97*H97</f>
        <v>0</v>
      </c>
      <c r="Q97" s="236">
        <v>1</v>
      </c>
      <c r="R97" s="236">
        <f>Q97*H97</f>
        <v>23.513000000000002</v>
      </c>
      <c r="S97" s="236">
        <v>0</v>
      </c>
      <c r="T97" s="237">
        <f>S97*H97</f>
        <v>0</v>
      </c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R97" s="238" t="s">
        <v>270</v>
      </c>
      <c r="AT97" s="238" t="s">
        <v>266</v>
      </c>
      <c r="AU97" s="238" t="s">
        <v>83</v>
      </c>
      <c r="AY97" s="17" t="s">
        <v>240</v>
      </c>
      <c r="BE97" s="239">
        <f>IF(N97="základní",J97,0)</f>
        <v>0</v>
      </c>
      <c r="BF97" s="239">
        <f>IF(N97="snížená",J97,0)</f>
        <v>0</v>
      </c>
      <c r="BG97" s="239">
        <f>IF(N97="zákl. přenesená",J97,0)</f>
        <v>0</v>
      </c>
      <c r="BH97" s="239">
        <f>IF(N97="sníž. přenesená",J97,0)</f>
        <v>0</v>
      </c>
      <c r="BI97" s="239">
        <f>IF(N97="nulová",J97,0)</f>
        <v>0</v>
      </c>
      <c r="BJ97" s="17" t="s">
        <v>81</v>
      </c>
      <c r="BK97" s="239">
        <f>ROUND(I97*H97,2)</f>
        <v>0</v>
      </c>
      <c r="BL97" s="17" t="s">
        <v>270</v>
      </c>
      <c r="BM97" s="238" t="s">
        <v>535</v>
      </c>
    </row>
    <row r="98" s="2" customFormat="1">
      <c r="A98" s="38"/>
      <c r="B98" s="39"/>
      <c r="C98" s="40"/>
      <c r="D98" s="240" t="s">
        <v>250</v>
      </c>
      <c r="E98" s="40"/>
      <c r="F98" s="241" t="s">
        <v>268</v>
      </c>
      <c r="G98" s="40"/>
      <c r="H98" s="40"/>
      <c r="I98" s="147"/>
      <c r="J98" s="40"/>
      <c r="K98" s="40"/>
      <c r="L98" s="44"/>
      <c r="M98" s="242"/>
      <c r="N98" s="243"/>
      <c r="O98" s="84"/>
      <c r="P98" s="84"/>
      <c r="Q98" s="84"/>
      <c r="R98" s="84"/>
      <c r="S98" s="84"/>
      <c r="T98" s="85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T98" s="17" t="s">
        <v>250</v>
      </c>
      <c r="AU98" s="17" t="s">
        <v>83</v>
      </c>
    </row>
    <row r="99" s="13" customFormat="1">
      <c r="A99" s="13"/>
      <c r="B99" s="255"/>
      <c r="C99" s="256"/>
      <c r="D99" s="240" t="s">
        <v>272</v>
      </c>
      <c r="E99" s="257" t="s">
        <v>19</v>
      </c>
      <c r="F99" s="258" t="s">
        <v>273</v>
      </c>
      <c r="G99" s="256"/>
      <c r="H99" s="259">
        <v>23.513000000000002</v>
      </c>
      <c r="I99" s="260"/>
      <c r="J99" s="256"/>
      <c r="K99" s="256"/>
      <c r="L99" s="261"/>
      <c r="M99" s="262"/>
      <c r="N99" s="263"/>
      <c r="O99" s="263"/>
      <c r="P99" s="263"/>
      <c r="Q99" s="263"/>
      <c r="R99" s="263"/>
      <c r="S99" s="263"/>
      <c r="T99" s="264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T99" s="265" t="s">
        <v>272</v>
      </c>
      <c r="AU99" s="265" t="s">
        <v>83</v>
      </c>
      <c r="AV99" s="13" t="s">
        <v>83</v>
      </c>
      <c r="AW99" s="13" t="s">
        <v>35</v>
      </c>
      <c r="AX99" s="13" t="s">
        <v>81</v>
      </c>
      <c r="AY99" s="265" t="s">
        <v>240</v>
      </c>
    </row>
    <row r="100" s="2" customFormat="1" ht="33" customHeight="1">
      <c r="A100" s="38"/>
      <c r="B100" s="39"/>
      <c r="C100" s="227" t="s">
        <v>248</v>
      </c>
      <c r="D100" s="227" t="s">
        <v>243</v>
      </c>
      <c r="E100" s="228" t="s">
        <v>274</v>
      </c>
      <c r="F100" s="229" t="s">
        <v>275</v>
      </c>
      <c r="G100" s="230" t="s">
        <v>276</v>
      </c>
      <c r="H100" s="231">
        <v>12</v>
      </c>
      <c r="I100" s="232"/>
      <c r="J100" s="233">
        <f>ROUND(I100*H100,2)</f>
        <v>0</v>
      </c>
      <c r="K100" s="229" t="s">
        <v>247</v>
      </c>
      <c r="L100" s="44"/>
      <c r="M100" s="234" t="s">
        <v>19</v>
      </c>
      <c r="N100" s="235" t="s">
        <v>45</v>
      </c>
      <c r="O100" s="84"/>
      <c r="P100" s="236">
        <f>O100*H100</f>
        <v>0</v>
      </c>
      <c r="Q100" s="236">
        <v>0</v>
      </c>
      <c r="R100" s="236">
        <f>Q100*H100</f>
        <v>0</v>
      </c>
      <c r="S100" s="236">
        <v>0</v>
      </c>
      <c r="T100" s="237">
        <f>S100*H100</f>
        <v>0</v>
      </c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R100" s="238" t="s">
        <v>257</v>
      </c>
      <c r="AT100" s="238" t="s">
        <v>243</v>
      </c>
      <c r="AU100" s="238" t="s">
        <v>83</v>
      </c>
      <c r="AY100" s="17" t="s">
        <v>240</v>
      </c>
      <c r="BE100" s="239">
        <f>IF(N100="základní",J100,0)</f>
        <v>0</v>
      </c>
      <c r="BF100" s="239">
        <f>IF(N100="snížená",J100,0)</f>
        <v>0</v>
      </c>
      <c r="BG100" s="239">
        <f>IF(N100="zákl. přenesená",J100,0)</f>
        <v>0</v>
      </c>
      <c r="BH100" s="239">
        <f>IF(N100="sníž. přenesená",J100,0)</f>
        <v>0</v>
      </c>
      <c r="BI100" s="239">
        <f>IF(N100="nulová",J100,0)</f>
        <v>0</v>
      </c>
      <c r="BJ100" s="17" t="s">
        <v>81</v>
      </c>
      <c r="BK100" s="239">
        <f>ROUND(I100*H100,2)</f>
        <v>0</v>
      </c>
      <c r="BL100" s="17" t="s">
        <v>257</v>
      </c>
      <c r="BM100" s="238" t="s">
        <v>536</v>
      </c>
    </row>
    <row r="101" s="2" customFormat="1">
      <c r="A101" s="38"/>
      <c r="B101" s="39"/>
      <c r="C101" s="40"/>
      <c r="D101" s="240" t="s">
        <v>250</v>
      </c>
      <c r="E101" s="40"/>
      <c r="F101" s="241" t="s">
        <v>278</v>
      </c>
      <c r="G101" s="40"/>
      <c r="H101" s="40"/>
      <c r="I101" s="147"/>
      <c r="J101" s="40"/>
      <c r="K101" s="40"/>
      <c r="L101" s="44"/>
      <c r="M101" s="242"/>
      <c r="N101" s="243"/>
      <c r="O101" s="84"/>
      <c r="P101" s="84"/>
      <c r="Q101" s="84"/>
      <c r="R101" s="84"/>
      <c r="S101" s="84"/>
      <c r="T101" s="85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T101" s="17" t="s">
        <v>250</v>
      </c>
      <c r="AU101" s="17" t="s">
        <v>83</v>
      </c>
    </row>
    <row r="102" s="2" customFormat="1">
      <c r="A102" s="38"/>
      <c r="B102" s="39"/>
      <c r="C102" s="40"/>
      <c r="D102" s="240" t="s">
        <v>252</v>
      </c>
      <c r="E102" s="40"/>
      <c r="F102" s="244" t="s">
        <v>279</v>
      </c>
      <c r="G102" s="40"/>
      <c r="H102" s="40"/>
      <c r="I102" s="147"/>
      <c r="J102" s="40"/>
      <c r="K102" s="40"/>
      <c r="L102" s="44"/>
      <c r="M102" s="242"/>
      <c r="N102" s="243"/>
      <c r="O102" s="84"/>
      <c r="P102" s="84"/>
      <c r="Q102" s="84"/>
      <c r="R102" s="84"/>
      <c r="S102" s="84"/>
      <c r="T102" s="85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T102" s="17" t="s">
        <v>252</v>
      </c>
      <c r="AU102" s="17" t="s">
        <v>83</v>
      </c>
    </row>
    <row r="103" s="2" customFormat="1" ht="21.75" customHeight="1">
      <c r="A103" s="38"/>
      <c r="B103" s="39"/>
      <c r="C103" s="227" t="s">
        <v>241</v>
      </c>
      <c r="D103" s="227" t="s">
        <v>243</v>
      </c>
      <c r="E103" s="228" t="s">
        <v>281</v>
      </c>
      <c r="F103" s="229" t="s">
        <v>282</v>
      </c>
      <c r="G103" s="230" t="s">
        <v>283</v>
      </c>
      <c r="H103" s="231">
        <v>24</v>
      </c>
      <c r="I103" s="232"/>
      <c r="J103" s="233">
        <f>ROUND(I103*H103,2)</f>
        <v>0</v>
      </c>
      <c r="K103" s="229" t="s">
        <v>247</v>
      </c>
      <c r="L103" s="44"/>
      <c r="M103" s="234" t="s">
        <v>19</v>
      </c>
      <c r="N103" s="235" t="s">
        <v>45</v>
      </c>
      <c r="O103" s="84"/>
      <c r="P103" s="236">
        <f>O103*H103</f>
        <v>0</v>
      </c>
      <c r="Q103" s="236">
        <v>0</v>
      </c>
      <c r="R103" s="236">
        <f>Q103*H103</f>
        <v>0</v>
      </c>
      <c r="S103" s="236">
        <v>0</v>
      </c>
      <c r="T103" s="237">
        <f>S103*H103</f>
        <v>0</v>
      </c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R103" s="238" t="s">
        <v>257</v>
      </c>
      <c r="AT103" s="238" t="s">
        <v>243</v>
      </c>
      <c r="AU103" s="238" t="s">
        <v>83</v>
      </c>
      <c r="AY103" s="17" t="s">
        <v>240</v>
      </c>
      <c r="BE103" s="239">
        <f>IF(N103="základní",J103,0)</f>
        <v>0</v>
      </c>
      <c r="BF103" s="239">
        <f>IF(N103="snížená",J103,0)</f>
        <v>0</v>
      </c>
      <c r="BG103" s="239">
        <f>IF(N103="zákl. přenesená",J103,0)</f>
        <v>0</v>
      </c>
      <c r="BH103" s="239">
        <f>IF(N103="sníž. přenesená",J103,0)</f>
        <v>0</v>
      </c>
      <c r="BI103" s="239">
        <f>IF(N103="nulová",J103,0)</f>
        <v>0</v>
      </c>
      <c r="BJ103" s="17" t="s">
        <v>81</v>
      </c>
      <c r="BK103" s="239">
        <f>ROUND(I103*H103,2)</f>
        <v>0</v>
      </c>
      <c r="BL103" s="17" t="s">
        <v>257</v>
      </c>
      <c r="BM103" s="238" t="s">
        <v>537</v>
      </c>
    </row>
    <row r="104" s="2" customFormat="1">
      <c r="A104" s="38"/>
      <c r="B104" s="39"/>
      <c r="C104" s="40"/>
      <c r="D104" s="240" t="s">
        <v>250</v>
      </c>
      <c r="E104" s="40"/>
      <c r="F104" s="241" t="s">
        <v>285</v>
      </c>
      <c r="G104" s="40"/>
      <c r="H104" s="40"/>
      <c r="I104" s="147"/>
      <c r="J104" s="40"/>
      <c r="K104" s="40"/>
      <c r="L104" s="44"/>
      <c r="M104" s="242"/>
      <c r="N104" s="243"/>
      <c r="O104" s="84"/>
      <c r="P104" s="84"/>
      <c r="Q104" s="84"/>
      <c r="R104" s="84"/>
      <c r="S104" s="84"/>
      <c r="T104" s="85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T104" s="17" t="s">
        <v>250</v>
      </c>
      <c r="AU104" s="17" t="s">
        <v>83</v>
      </c>
    </row>
    <row r="105" s="2" customFormat="1">
      <c r="A105" s="38"/>
      <c r="B105" s="39"/>
      <c r="C105" s="40"/>
      <c r="D105" s="240" t="s">
        <v>252</v>
      </c>
      <c r="E105" s="40"/>
      <c r="F105" s="244" t="s">
        <v>286</v>
      </c>
      <c r="G105" s="40"/>
      <c r="H105" s="40"/>
      <c r="I105" s="147"/>
      <c r="J105" s="40"/>
      <c r="K105" s="40"/>
      <c r="L105" s="44"/>
      <c r="M105" s="242"/>
      <c r="N105" s="243"/>
      <c r="O105" s="84"/>
      <c r="P105" s="84"/>
      <c r="Q105" s="84"/>
      <c r="R105" s="84"/>
      <c r="S105" s="84"/>
      <c r="T105" s="85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T105" s="17" t="s">
        <v>252</v>
      </c>
      <c r="AU105" s="17" t="s">
        <v>83</v>
      </c>
    </row>
    <row r="106" s="13" customFormat="1">
      <c r="A106" s="13"/>
      <c r="B106" s="255"/>
      <c r="C106" s="256"/>
      <c r="D106" s="240" t="s">
        <v>272</v>
      </c>
      <c r="E106" s="257" t="s">
        <v>19</v>
      </c>
      <c r="F106" s="258" t="s">
        <v>287</v>
      </c>
      <c r="G106" s="256"/>
      <c r="H106" s="259">
        <v>24</v>
      </c>
      <c r="I106" s="260"/>
      <c r="J106" s="256"/>
      <c r="K106" s="256"/>
      <c r="L106" s="261"/>
      <c r="M106" s="262"/>
      <c r="N106" s="263"/>
      <c r="O106" s="263"/>
      <c r="P106" s="263"/>
      <c r="Q106" s="263"/>
      <c r="R106" s="263"/>
      <c r="S106" s="263"/>
      <c r="T106" s="264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T106" s="265" t="s">
        <v>272</v>
      </c>
      <c r="AU106" s="265" t="s">
        <v>83</v>
      </c>
      <c r="AV106" s="13" t="s">
        <v>83</v>
      </c>
      <c r="AW106" s="13" t="s">
        <v>35</v>
      </c>
      <c r="AX106" s="13" t="s">
        <v>81</v>
      </c>
      <c r="AY106" s="265" t="s">
        <v>240</v>
      </c>
    </row>
    <row r="107" s="2" customFormat="1" ht="21.75" customHeight="1">
      <c r="A107" s="38"/>
      <c r="B107" s="39"/>
      <c r="C107" s="245" t="s">
        <v>280</v>
      </c>
      <c r="D107" s="245" t="s">
        <v>266</v>
      </c>
      <c r="E107" s="246" t="s">
        <v>289</v>
      </c>
      <c r="F107" s="247" t="s">
        <v>290</v>
      </c>
      <c r="G107" s="248" t="s">
        <v>276</v>
      </c>
      <c r="H107" s="249">
        <v>24</v>
      </c>
      <c r="I107" s="250"/>
      <c r="J107" s="251">
        <f>ROUND(I107*H107,2)</f>
        <v>0</v>
      </c>
      <c r="K107" s="247" t="s">
        <v>247</v>
      </c>
      <c r="L107" s="252"/>
      <c r="M107" s="253" t="s">
        <v>19</v>
      </c>
      <c r="N107" s="254" t="s">
        <v>45</v>
      </c>
      <c r="O107" s="84"/>
      <c r="P107" s="236">
        <f>O107*H107</f>
        <v>0</v>
      </c>
      <c r="Q107" s="236">
        <v>0.00018000000000000001</v>
      </c>
      <c r="R107" s="236">
        <f>Q107*H107</f>
        <v>0.0043200000000000001</v>
      </c>
      <c r="S107" s="236">
        <v>0</v>
      </c>
      <c r="T107" s="237">
        <f>S107*H107</f>
        <v>0</v>
      </c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R107" s="238" t="s">
        <v>270</v>
      </c>
      <c r="AT107" s="238" t="s">
        <v>266</v>
      </c>
      <c r="AU107" s="238" t="s">
        <v>83</v>
      </c>
      <c r="AY107" s="17" t="s">
        <v>240</v>
      </c>
      <c r="BE107" s="239">
        <f>IF(N107="základní",J107,0)</f>
        <v>0</v>
      </c>
      <c r="BF107" s="239">
        <f>IF(N107="snížená",J107,0)</f>
        <v>0</v>
      </c>
      <c r="BG107" s="239">
        <f>IF(N107="zákl. přenesená",J107,0)</f>
        <v>0</v>
      </c>
      <c r="BH107" s="239">
        <f>IF(N107="sníž. přenesená",J107,0)</f>
        <v>0</v>
      </c>
      <c r="BI107" s="239">
        <f>IF(N107="nulová",J107,0)</f>
        <v>0</v>
      </c>
      <c r="BJ107" s="17" t="s">
        <v>81</v>
      </c>
      <c r="BK107" s="239">
        <f>ROUND(I107*H107,2)</f>
        <v>0</v>
      </c>
      <c r="BL107" s="17" t="s">
        <v>270</v>
      </c>
      <c r="BM107" s="238" t="s">
        <v>538</v>
      </c>
    </row>
    <row r="108" s="2" customFormat="1">
      <c r="A108" s="38"/>
      <c r="B108" s="39"/>
      <c r="C108" s="40"/>
      <c r="D108" s="240" t="s">
        <v>250</v>
      </c>
      <c r="E108" s="40"/>
      <c r="F108" s="241" t="s">
        <v>290</v>
      </c>
      <c r="G108" s="40"/>
      <c r="H108" s="40"/>
      <c r="I108" s="147"/>
      <c r="J108" s="40"/>
      <c r="K108" s="40"/>
      <c r="L108" s="44"/>
      <c r="M108" s="242"/>
      <c r="N108" s="243"/>
      <c r="O108" s="84"/>
      <c r="P108" s="84"/>
      <c r="Q108" s="84"/>
      <c r="R108" s="84"/>
      <c r="S108" s="84"/>
      <c r="T108" s="85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T108" s="17" t="s">
        <v>250</v>
      </c>
      <c r="AU108" s="17" t="s">
        <v>83</v>
      </c>
    </row>
    <row r="109" s="13" customFormat="1">
      <c r="A109" s="13"/>
      <c r="B109" s="255"/>
      <c r="C109" s="256"/>
      <c r="D109" s="240" t="s">
        <v>272</v>
      </c>
      <c r="E109" s="257" t="s">
        <v>19</v>
      </c>
      <c r="F109" s="258" t="s">
        <v>287</v>
      </c>
      <c r="G109" s="256"/>
      <c r="H109" s="259">
        <v>24</v>
      </c>
      <c r="I109" s="260"/>
      <c r="J109" s="256"/>
      <c r="K109" s="256"/>
      <c r="L109" s="261"/>
      <c r="M109" s="262"/>
      <c r="N109" s="263"/>
      <c r="O109" s="263"/>
      <c r="P109" s="263"/>
      <c r="Q109" s="263"/>
      <c r="R109" s="263"/>
      <c r="S109" s="263"/>
      <c r="T109" s="264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65" t="s">
        <v>272</v>
      </c>
      <c r="AU109" s="265" t="s">
        <v>83</v>
      </c>
      <c r="AV109" s="13" t="s">
        <v>83</v>
      </c>
      <c r="AW109" s="13" t="s">
        <v>35</v>
      </c>
      <c r="AX109" s="13" t="s">
        <v>81</v>
      </c>
      <c r="AY109" s="265" t="s">
        <v>240</v>
      </c>
    </row>
    <row r="110" s="2" customFormat="1" ht="21.75" customHeight="1">
      <c r="A110" s="38"/>
      <c r="B110" s="39"/>
      <c r="C110" s="245" t="s">
        <v>288</v>
      </c>
      <c r="D110" s="245" t="s">
        <v>266</v>
      </c>
      <c r="E110" s="246" t="s">
        <v>293</v>
      </c>
      <c r="F110" s="247" t="s">
        <v>294</v>
      </c>
      <c r="G110" s="248" t="s">
        <v>276</v>
      </c>
      <c r="H110" s="249">
        <v>48</v>
      </c>
      <c r="I110" s="250"/>
      <c r="J110" s="251">
        <f>ROUND(I110*H110,2)</f>
        <v>0</v>
      </c>
      <c r="K110" s="247" t="s">
        <v>247</v>
      </c>
      <c r="L110" s="252"/>
      <c r="M110" s="253" t="s">
        <v>19</v>
      </c>
      <c r="N110" s="254" t="s">
        <v>45</v>
      </c>
      <c r="O110" s="84"/>
      <c r="P110" s="236">
        <f>O110*H110</f>
        <v>0</v>
      </c>
      <c r="Q110" s="236">
        <v>0.00013999999999999999</v>
      </c>
      <c r="R110" s="236">
        <f>Q110*H110</f>
        <v>0.0067199999999999994</v>
      </c>
      <c r="S110" s="236">
        <v>0</v>
      </c>
      <c r="T110" s="237">
        <f>S110*H110</f>
        <v>0</v>
      </c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R110" s="238" t="s">
        <v>270</v>
      </c>
      <c r="AT110" s="238" t="s">
        <v>266</v>
      </c>
      <c r="AU110" s="238" t="s">
        <v>83</v>
      </c>
      <c r="AY110" s="17" t="s">
        <v>240</v>
      </c>
      <c r="BE110" s="239">
        <f>IF(N110="základní",J110,0)</f>
        <v>0</v>
      </c>
      <c r="BF110" s="239">
        <f>IF(N110="snížená",J110,0)</f>
        <v>0</v>
      </c>
      <c r="BG110" s="239">
        <f>IF(N110="zákl. přenesená",J110,0)</f>
        <v>0</v>
      </c>
      <c r="BH110" s="239">
        <f>IF(N110="sníž. přenesená",J110,0)</f>
        <v>0</v>
      </c>
      <c r="BI110" s="239">
        <f>IF(N110="nulová",J110,0)</f>
        <v>0</v>
      </c>
      <c r="BJ110" s="17" t="s">
        <v>81</v>
      </c>
      <c r="BK110" s="239">
        <f>ROUND(I110*H110,2)</f>
        <v>0</v>
      </c>
      <c r="BL110" s="17" t="s">
        <v>270</v>
      </c>
      <c r="BM110" s="238" t="s">
        <v>539</v>
      </c>
    </row>
    <row r="111" s="2" customFormat="1">
      <c r="A111" s="38"/>
      <c r="B111" s="39"/>
      <c r="C111" s="40"/>
      <c r="D111" s="240" t="s">
        <v>250</v>
      </c>
      <c r="E111" s="40"/>
      <c r="F111" s="241" t="s">
        <v>294</v>
      </c>
      <c r="G111" s="40"/>
      <c r="H111" s="40"/>
      <c r="I111" s="147"/>
      <c r="J111" s="40"/>
      <c r="K111" s="40"/>
      <c r="L111" s="44"/>
      <c r="M111" s="242"/>
      <c r="N111" s="243"/>
      <c r="O111" s="84"/>
      <c r="P111" s="84"/>
      <c r="Q111" s="84"/>
      <c r="R111" s="84"/>
      <c r="S111" s="84"/>
      <c r="T111" s="85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T111" s="17" t="s">
        <v>250</v>
      </c>
      <c r="AU111" s="17" t="s">
        <v>83</v>
      </c>
    </row>
    <row r="112" s="13" customFormat="1">
      <c r="A112" s="13"/>
      <c r="B112" s="255"/>
      <c r="C112" s="256"/>
      <c r="D112" s="240" t="s">
        <v>272</v>
      </c>
      <c r="E112" s="257" t="s">
        <v>19</v>
      </c>
      <c r="F112" s="258" t="s">
        <v>296</v>
      </c>
      <c r="G112" s="256"/>
      <c r="H112" s="259">
        <v>48</v>
      </c>
      <c r="I112" s="260"/>
      <c r="J112" s="256"/>
      <c r="K112" s="256"/>
      <c r="L112" s="261"/>
      <c r="M112" s="262"/>
      <c r="N112" s="263"/>
      <c r="O112" s="263"/>
      <c r="P112" s="263"/>
      <c r="Q112" s="263"/>
      <c r="R112" s="263"/>
      <c r="S112" s="263"/>
      <c r="T112" s="264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65" t="s">
        <v>272</v>
      </c>
      <c r="AU112" s="265" t="s">
        <v>83</v>
      </c>
      <c r="AV112" s="13" t="s">
        <v>83</v>
      </c>
      <c r="AW112" s="13" t="s">
        <v>35</v>
      </c>
      <c r="AX112" s="13" t="s">
        <v>81</v>
      </c>
      <c r="AY112" s="265" t="s">
        <v>240</v>
      </c>
    </row>
    <row r="113" s="2" customFormat="1" ht="21.75" customHeight="1">
      <c r="A113" s="38"/>
      <c r="B113" s="39"/>
      <c r="C113" s="245" t="s">
        <v>292</v>
      </c>
      <c r="D113" s="245" t="s">
        <v>266</v>
      </c>
      <c r="E113" s="246" t="s">
        <v>298</v>
      </c>
      <c r="F113" s="247" t="s">
        <v>299</v>
      </c>
      <c r="G113" s="248" t="s">
        <v>276</v>
      </c>
      <c r="H113" s="249">
        <v>48</v>
      </c>
      <c r="I113" s="250"/>
      <c r="J113" s="251">
        <f>ROUND(I113*H113,2)</f>
        <v>0</v>
      </c>
      <c r="K113" s="247" t="s">
        <v>247</v>
      </c>
      <c r="L113" s="252"/>
      <c r="M113" s="253" t="s">
        <v>19</v>
      </c>
      <c r="N113" s="254" t="s">
        <v>45</v>
      </c>
      <c r="O113" s="84"/>
      <c r="P113" s="236">
        <f>O113*H113</f>
        <v>0</v>
      </c>
      <c r="Q113" s="236">
        <v>9.0000000000000006E-05</v>
      </c>
      <c r="R113" s="236">
        <f>Q113*H113</f>
        <v>0.0043200000000000001</v>
      </c>
      <c r="S113" s="236">
        <v>0</v>
      </c>
      <c r="T113" s="237">
        <f>S113*H113</f>
        <v>0</v>
      </c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R113" s="238" t="s">
        <v>270</v>
      </c>
      <c r="AT113" s="238" t="s">
        <v>266</v>
      </c>
      <c r="AU113" s="238" t="s">
        <v>83</v>
      </c>
      <c r="AY113" s="17" t="s">
        <v>240</v>
      </c>
      <c r="BE113" s="239">
        <f>IF(N113="základní",J113,0)</f>
        <v>0</v>
      </c>
      <c r="BF113" s="239">
        <f>IF(N113="snížená",J113,0)</f>
        <v>0</v>
      </c>
      <c r="BG113" s="239">
        <f>IF(N113="zákl. přenesená",J113,0)</f>
        <v>0</v>
      </c>
      <c r="BH113" s="239">
        <f>IF(N113="sníž. přenesená",J113,0)</f>
        <v>0</v>
      </c>
      <c r="BI113" s="239">
        <f>IF(N113="nulová",J113,0)</f>
        <v>0</v>
      </c>
      <c r="BJ113" s="17" t="s">
        <v>81</v>
      </c>
      <c r="BK113" s="239">
        <f>ROUND(I113*H113,2)</f>
        <v>0</v>
      </c>
      <c r="BL113" s="17" t="s">
        <v>270</v>
      </c>
      <c r="BM113" s="238" t="s">
        <v>540</v>
      </c>
    </row>
    <row r="114" s="2" customFormat="1">
      <c r="A114" s="38"/>
      <c r="B114" s="39"/>
      <c r="C114" s="40"/>
      <c r="D114" s="240" t="s">
        <v>250</v>
      </c>
      <c r="E114" s="40"/>
      <c r="F114" s="241" t="s">
        <v>299</v>
      </c>
      <c r="G114" s="40"/>
      <c r="H114" s="40"/>
      <c r="I114" s="147"/>
      <c r="J114" s="40"/>
      <c r="K114" s="40"/>
      <c r="L114" s="44"/>
      <c r="M114" s="242"/>
      <c r="N114" s="243"/>
      <c r="O114" s="84"/>
      <c r="P114" s="84"/>
      <c r="Q114" s="84"/>
      <c r="R114" s="84"/>
      <c r="S114" s="84"/>
      <c r="T114" s="85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T114" s="17" t="s">
        <v>250</v>
      </c>
      <c r="AU114" s="17" t="s">
        <v>83</v>
      </c>
    </row>
    <row r="115" s="2" customFormat="1" ht="21.75" customHeight="1">
      <c r="A115" s="38"/>
      <c r="B115" s="39"/>
      <c r="C115" s="245" t="s">
        <v>297</v>
      </c>
      <c r="D115" s="245" t="s">
        <v>266</v>
      </c>
      <c r="E115" s="246" t="s">
        <v>302</v>
      </c>
      <c r="F115" s="247" t="s">
        <v>303</v>
      </c>
      <c r="G115" s="248" t="s">
        <v>276</v>
      </c>
      <c r="H115" s="249">
        <v>48</v>
      </c>
      <c r="I115" s="250"/>
      <c r="J115" s="251">
        <f>ROUND(I115*H115,2)</f>
        <v>0</v>
      </c>
      <c r="K115" s="247" t="s">
        <v>247</v>
      </c>
      <c r="L115" s="252"/>
      <c r="M115" s="253" t="s">
        <v>19</v>
      </c>
      <c r="N115" s="254" t="s">
        <v>45</v>
      </c>
      <c r="O115" s="84"/>
      <c r="P115" s="236">
        <f>O115*H115</f>
        <v>0</v>
      </c>
      <c r="Q115" s="236">
        <v>0.00040999999999999999</v>
      </c>
      <c r="R115" s="236">
        <f>Q115*H115</f>
        <v>0.01968</v>
      </c>
      <c r="S115" s="236">
        <v>0</v>
      </c>
      <c r="T115" s="237">
        <f>S115*H115</f>
        <v>0</v>
      </c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R115" s="238" t="s">
        <v>270</v>
      </c>
      <c r="AT115" s="238" t="s">
        <v>266</v>
      </c>
      <c r="AU115" s="238" t="s">
        <v>83</v>
      </c>
      <c r="AY115" s="17" t="s">
        <v>240</v>
      </c>
      <c r="BE115" s="239">
        <f>IF(N115="základní",J115,0)</f>
        <v>0</v>
      </c>
      <c r="BF115" s="239">
        <f>IF(N115="snížená",J115,0)</f>
        <v>0</v>
      </c>
      <c r="BG115" s="239">
        <f>IF(N115="zákl. přenesená",J115,0)</f>
        <v>0</v>
      </c>
      <c r="BH115" s="239">
        <f>IF(N115="sníž. přenesená",J115,0)</f>
        <v>0</v>
      </c>
      <c r="BI115" s="239">
        <f>IF(N115="nulová",J115,0)</f>
        <v>0</v>
      </c>
      <c r="BJ115" s="17" t="s">
        <v>81</v>
      </c>
      <c r="BK115" s="239">
        <f>ROUND(I115*H115,2)</f>
        <v>0</v>
      </c>
      <c r="BL115" s="17" t="s">
        <v>270</v>
      </c>
      <c r="BM115" s="238" t="s">
        <v>541</v>
      </c>
    </row>
    <row r="116" s="2" customFormat="1">
      <c r="A116" s="38"/>
      <c r="B116" s="39"/>
      <c r="C116" s="40"/>
      <c r="D116" s="240" t="s">
        <v>250</v>
      </c>
      <c r="E116" s="40"/>
      <c r="F116" s="241" t="s">
        <v>303</v>
      </c>
      <c r="G116" s="40"/>
      <c r="H116" s="40"/>
      <c r="I116" s="147"/>
      <c r="J116" s="40"/>
      <c r="K116" s="40"/>
      <c r="L116" s="44"/>
      <c r="M116" s="242"/>
      <c r="N116" s="243"/>
      <c r="O116" s="84"/>
      <c r="P116" s="84"/>
      <c r="Q116" s="84"/>
      <c r="R116" s="84"/>
      <c r="S116" s="84"/>
      <c r="T116" s="85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T116" s="17" t="s">
        <v>250</v>
      </c>
      <c r="AU116" s="17" t="s">
        <v>83</v>
      </c>
    </row>
    <row r="117" s="2" customFormat="1" ht="21.75" customHeight="1">
      <c r="A117" s="38"/>
      <c r="B117" s="39"/>
      <c r="C117" s="245" t="s">
        <v>301</v>
      </c>
      <c r="D117" s="245" t="s">
        <v>266</v>
      </c>
      <c r="E117" s="246" t="s">
        <v>306</v>
      </c>
      <c r="F117" s="247" t="s">
        <v>307</v>
      </c>
      <c r="G117" s="248" t="s">
        <v>276</v>
      </c>
      <c r="H117" s="249">
        <v>48</v>
      </c>
      <c r="I117" s="250"/>
      <c r="J117" s="251">
        <f>ROUND(I117*H117,2)</f>
        <v>0</v>
      </c>
      <c r="K117" s="247" t="s">
        <v>247</v>
      </c>
      <c r="L117" s="252"/>
      <c r="M117" s="253" t="s">
        <v>19</v>
      </c>
      <c r="N117" s="254" t="s">
        <v>45</v>
      </c>
      <c r="O117" s="84"/>
      <c r="P117" s="236">
        <f>O117*H117</f>
        <v>0</v>
      </c>
      <c r="Q117" s="236">
        <v>5.0000000000000002E-05</v>
      </c>
      <c r="R117" s="236">
        <f>Q117*H117</f>
        <v>0.0024000000000000002</v>
      </c>
      <c r="S117" s="236">
        <v>0</v>
      </c>
      <c r="T117" s="237">
        <f>S117*H117</f>
        <v>0</v>
      </c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R117" s="238" t="s">
        <v>270</v>
      </c>
      <c r="AT117" s="238" t="s">
        <v>266</v>
      </c>
      <c r="AU117" s="238" t="s">
        <v>83</v>
      </c>
      <c r="AY117" s="17" t="s">
        <v>240</v>
      </c>
      <c r="BE117" s="239">
        <f>IF(N117="základní",J117,0)</f>
        <v>0</v>
      </c>
      <c r="BF117" s="239">
        <f>IF(N117="snížená",J117,0)</f>
        <v>0</v>
      </c>
      <c r="BG117" s="239">
        <f>IF(N117="zákl. přenesená",J117,0)</f>
        <v>0</v>
      </c>
      <c r="BH117" s="239">
        <f>IF(N117="sníž. přenesená",J117,0)</f>
        <v>0</v>
      </c>
      <c r="BI117" s="239">
        <f>IF(N117="nulová",J117,0)</f>
        <v>0</v>
      </c>
      <c r="BJ117" s="17" t="s">
        <v>81</v>
      </c>
      <c r="BK117" s="239">
        <f>ROUND(I117*H117,2)</f>
        <v>0</v>
      </c>
      <c r="BL117" s="17" t="s">
        <v>270</v>
      </c>
      <c r="BM117" s="238" t="s">
        <v>542</v>
      </c>
    </row>
    <row r="118" s="2" customFormat="1">
      <c r="A118" s="38"/>
      <c r="B118" s="39"/>
      <c r="C118" s="40"/>
      <c r="D118" s="240" t="s">
        <v>250</v>
      </c>
      <c r="E118" s="40"/>
      <c r="F118" s="241" t="s">
        <v>307</v>
      </c>
      <c r="G118" s="40"/>
      <c r="H118" s="40"/>
      <c r="I118" s="147"/>
      <c r="J118" s="40"/>
      <c r="K118" s="40"/>
      <c r="L118" s="44"/>
      <c r="M118" s="242"/>
      <c r="N118" s="243"/>
      <c r="O118" s="84"/>
      <c r="P118" s="84"/>
      <c r="Q118" s="84"/>
      <c r="R118" s="84"/>
      <c r="S118" s="84"/>
      <c r="T118" s="85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T118" s="17" t="s">
        <v>250</v>
      </c>
      <c r="AU118" s="17" t="s">
        <v>83</v>
      </c>
    </row>
    <row r="119" s="2" customFormat="1" ht="21.75" customHeight="1">
      <c r="A119" s="38"/>
      <c r="B119" s="39"/>
      <c r="C119" s="227" t="s">
        <v>305</v>
      </c>
      <c r="D119" s="227" t="s">
        <v>243</v>
      </c>
      <c r="E119" s="228" t="s">
        <v>310</v>
      </c>
      <c r="F119" s="229" t="s">
        <v>311</v>
      </c>
      <c r="G119" s="230" t="s">
        <v>276</v>
      </c>
      <c r="H119" s="231">
        <v>20</v>
      </c>
      <c r="I119" s="232"/>
      <c r="J119" s="233">
        <f>ROUND(I119*H119,2)</f>
        <v>0</v>
      </c>
      <c r="K119" s="229" t="s">
        <v>247</v>
      </c>
      <c r="L119" s="44"/>
      <c r="M119" s="234" t="s">
        <v>19</v>
      </c>
      <c r="N119" s="235" t="s">
        <v>45</v>
      </c>
      <c r="O119" s="84"/>
      <c r="P119" s="236">
        <f>O119*H119</f>
        <v>0</v>
      </c>
      <c r="Q119" s="236">
        <v>0</v>
      </c>
      <c r="R119" s="236">
        <f>Q119*H119</f>
        <v>0</v>
      </c>
      <c r="S119" s="236">
        <v>0</v>
      </c>
      <c r="T119" s="237">
        <f>S119*H119</f>
        <v>0</v>
      </c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R119" s="238" t="s">
        <v>248</v>
      </c>
      <c r="AT119" s="238" t="s">
        <v>243</v>
      </c>
      <c r="AU119" s="238" t="s">
        <v>83</v>
      </c>
      <c r="AY119" s="17" t="s">
        <v>240</v>
      </c>
      <c r="BE119" s="239">
        <f>IF(N119="základní",J119,0)</f>
        <v>0</v>
      </c>
      <c r="BF119" s="239">
        <f>IF(N119="snížená",J119,0)</f>
        <v>0</v>
      </c>
      <c r="BG119" s="239">
        <f>IF(N119="zákl. přenesená",J119,0)</f>
        <v>0</v>
      </c>
      <c r="BH119" s="239">
        <f>IF(N119="sníž. přenesená",J119,0)</f>
        <v>0</v>
      </c>
      <c r="BI119" s="239">
        <f>IF(N119="nulová",J119,0)</f>
        <v>0</v>
      </c>
      <c r="BJ119" s="17" t="s">
        <v>81</v>
      </c>
      <c r="BK119" s="239">
        <f>ROUND(I119*H119,2)</f>
        <v>0</v>
      </c>
      <c r="BL119" s="17" t="s">
        <v>248</v>
      </c>
      <c r="BM119" s="238" t="s">
        <v>543</v>
      </c>
    </row>
    <row r="120" s="2" customFormat="1">
      <c r="A120" s="38"/>
      <c r="B120" s="39"/>
      <c r="C120" s="40"/>
      <c r="D120" s="240" t="s">
        <v>250</v>
      </c>
      <c r="E120" s="40"/>
      <c r="F120" s="241" t="s">
        <v>313</v>
      </c>
      <c r="G120" s="40"/>
      <c r="H120" s="40"/>
      <c r="I120" s="147"/>
      <c r="J120" s="40"/>
      <c r="K120" s="40"/>
      <c r="L120" s="44"/>
      <c r="M120" s="242"/>
      <c r="N120" s="243"/>
      <c r="O120" s="84"/>
      <c r="P120" s="84"/>
      <c r="Q120" s="84"/>
      <c r="R120" s="84"/>
      <c r="S120" s="84"/>
      <c r="T120" s="85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T120" s="17" t="s">
        <v>250</v>
      </c>
      <c r="AU120" s="17" t="s">
        <v>83</v>
      </c>
    </row>
    <row r="121" s="2" customFormat="1">
      <c r="A121" s="38"/>
      <c r="B121" s="39"/>
      <c r="C121" s="40"/>
      <c r="D121" s="240" t="s">
        <v>252</v>
      </c>
      <c r="E121" s="40"/>
      <c r="F121" s="244" t="s">
        <v>314</v>
      </c>
      <c r="G121" s="40"/>
      <c r="H121" s="40"/>
      <c r="I121" s="147"/>
      <c r="J121" s="40"/>
      <c r="K121" s="40"/>
      <c r="L121" s="44"/>
      <c r="M121" s="242"/>
      <c r="N121" s="243"/>
      <c r="O121" s="84"/>
      <c r="P121" s="84"/>
      <c r="Q121" s="84"/>
      <c r="R121" s="84"/>
      <c r="S121" s="84"/>
      <c r="T121" s="85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7" t="s">
        <v>252</v>
      </c>
      <c r="AU121" s="17" t="s">
        <v>83</v>
      </c>
    </row>
    <row r="122" s="2" customFormat="1" ht="21.75" customHeight="1">
      <c r="A122" s="38"/>
      <c r="B122" s="39"/>
      <c r="C122" s="227" t="s">
        <v>309</v>
      </c>
      <c r="D122" s="227" t="s">
        <v>243</v>
      </c>
      <c r="E122" s="228" t="s">
        <v>316</v>
      </c>
      <c r="F122" s="229" t="s">
        <v>317</v>
      </c>
      <c r="G122" s="230" t="s">
        <v>276</v>
      </c>
      <c r="H122" s="231">
        <v>2</v>
      </c>
      <c r="I122" s="232"/>
      <c r="J122" s="233">
        <f>ROUND(I122*H122,2)</f>
        <v>0</v>
      </c>
      <c r="K122" s="229" t="s">
        <v>247</v>
      </c>
      <c r="L122" s="44"/>
      <c r="M122" s="234" t="s">
        <v>19</v>
      </c>
      <c r="N122" s="235" t="s">
        <v>45</v>
      </c>
      <c r="O122" s="84"/>
      <c r="P122" s="236">
        <f>O122*H122</f>
        <v>0</v>
      </c>
      <c r="Q122" s="236">
        <v>0</v>
      </c>
      <c r="R122" s="236">
        <f>Q122*H122</f>
        <v>0</v>
      </c>
      <c r="S122" s="236">
        <v>0</v>
      </c>
      <c r="T122" s="237">
        <f>S122*H122</f>
        <v>0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R122" s="238" t="s">
        <v>257</v>
      </c>
      <c r="AT122" s="238" t="s">
        <v>243</v>
      </c>
      <c r="AU122" s="238" t="s">
        <v>83</v>
      </c>
      <c r="AY122" s="17" t="s">
        <v>240</v>
      </c>
      <c r="BE122" s="239">
        <f>IF(N122="základní",J122,0)</f>
        <v>0</v>
      </c>
      <c r="BF122" s="239">
        <f>IF(N122="snížená",J122,0)</f>
        <v>0</v>
      </c>
      <c r="BG122" s="239">
        <f>IF(N122="zákl. přenesená",J122,0)</f>
        <v>0</v>
      </c>
      <c r="BH122" s="239">
        <f>IF(N122="sníž. přenesená",J122,0)</f>
        <v>0</v>
      </c>
      <c r="BI122" s="239">
        <f>IF(N122="nulová",J122,0)</f>
        <v>0</v>
      </c>
      <c r="BJ122" s="17" t="s">
        <v>81</v>
      </c>
      <c r="BK122" s="239">
        <f>ROUND(I122*H122,2)</f>
        <v>0</v>
      </c>
      <c r="BL122" s="17" t="s">
        <v>257</v>
      </c>
      <c r="BM122" s="238" t="s">
        <v>544</v>
      </c>
    </row>
    <row r="123" s="2" customFormat="1">
      <c r="A123" s="38"/>
      <c r="B123" s="39"/>
      <c r="C123" s="40"/>
      <c r="D123" s="240" t="s">
        <v>250</v>
      </c>
      <c r="E123" s="40"/>
      <c r="F123" s="241" t="s">
        <v>319</v>
      </c>
      <c r="G123" s="40"/>
      <c r="H123" s="40"/>
      <c r="I123" s="147"/>
      <c r="J123" s="40"/>
      <c r="K123" s="40"/>
      <c r="L123" s="44"/>
      <c r="M123" s="242"/>
      <c r="N123" s="243"/>
      <c r="O123" s="84"/>
      <c r="P123" s="84"/>
      <c r="Q123" s="84"/>
      <c r="R123" s="84"/>
      <c r="S123" s="84"/>
      <c r="T123" s="85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7" t="s">
        <v>250</v>
      </c>
      <c r="AU123" s="17" t="s">
        <v>83</v>
      </c>
    </row>
    <row r="124" s="2" customFormat="1">
      <c r="A124" s="38"/>
      <c r="B124" s="39"/>
      <c r="C124" s="40"/>
      <c r="D124" s="240" t="s">
        <v>252</v>
      </c>
      <c r="E124" s="40"/>
      <c r="F124" s="244" t="s">
        <v>320</v>
      </c>
      <c r="G124" s="40"/>
      <c r="H124" s="40"/>
      <c r="I124" s="147"/>
      <c r="J124" s="40"/>
      <c r="K124" s="40"/>
      <c r="L124" s="44"/>
      <c r="M124" s="242"/>
      <c r="N124" s="243"/>
      <c r="O124" s="84"/>
      <c r="P124" s="84"/>
      <c r="Q124" s="84"/>
      <c r="R124" s="84"/>
      <c r="S124" s="84"/>
      <c r="T124" s="85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7" t="s">
        <v>252</v>
      </c>
      <c r="AU124" s="17" t="s">
        <v>83</v>
      </c>
    </row>
    <row r="125" s="2" customFormat="1" ht="21.75" customHeight="1">
      <c r="A125" s="38"/>
      <c r="B125" s="39"/>
      <c r="C125" s="245" t="s">
        <v>315</v>
      </c>
      <c r="D125" s="245" t="s">
        <v>266</v>
      </c>
      <c r="E125" s="246" t="s">
        <v>322</v>
      </c>
      <c r="F125" s="247" t="s">
        <v>323</v>
      </c>
      <c r="G125" s="248" t="s">
        <v>276</v>
      </c>
      <c r="H125" s="249">
        <v>2</v>
      </c>
      <c r="I125" s="250"/>
      <c r="J125" s="251">
        <f>ROUND(I125*H125,2)</f>
        <v>0</v>
      </c>
      <c r="K125" s="247" t="s">
        <v>247</v>
      </c>
      <c r="L125" s="252"/>
      <c r="M125" s="253" t="s">
        <v>19</v>
      </c>
      <c r="N125" s="254" t="s">
        <v>45</v>
      </c>
      <c r="O125" s="84"/>
      <c r="P125" s="236">
        <f>O125*H125</f>
        <v>0</v>
      </c>
      <c r="Q125" s="236">
        <v>0</v>
      </c>
      <c r="R125" s="236">
        <f>Q125*H125</f>
        <v>0</v>
      </c>
      <c r="S125" s="236">
        <v>0</v>
      </c>
      <c r="T125" s="237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38" t="s">
        <v>270</v>
      </c>
      <c r="AT125" s="238" t="s">
        <v>266</v>
      </c>
      <c r="AU125" s="238" t="s">
        <v>83</v>
      </c>
      <c r="AY125" s="17" t="s">
        <v>240</v>
      </c>
      <c r="BE125" s="239">
        <f>IF(N125="základní",J125,0)</f>
        <v>0</v>
      </c>
      <c r="BF125" s="239">
        <f>IF(N125="snížená",J125,0)</f>
        <v>0</v>
      </c>
      <c r="BG125" s="239">
        <f>IF(N125="zákl. přenesená",J125,0)</f>
        <v>0</v>
      </c>
      <c r="BH125" s="239">
        <f>IF(N125="sníž. přenesená",J125,0)</f>
        <v>0</v>
      </c>
      <c r="BI125" s="239">
        <f>IF(N125="nulová",J125,0)</f>
        <v>0</v>
      </c>
      <c r="BJ125" s="17" t="s">
        <v>81</v>
      </c>
      <c r="BK125" s="239">
        <f>ROUND(I125*H125,2)</f>
        <v>0</v>
      </c>
      <c r="BL125" s="17" t="s">
        <v>270</v>
      </c>
      <c r="BM125" s="238" t="s">
        <v>545</v>
      </c>
    </row>
    <row r="126" s="2" customFormat="1">
      <c r="A126" s="38"/>
      <c r="B126" s="39"/>
      <c r="C126" s="40"/>
      <c r="D126" s="240" t="s">
        <v>250</v>
      </c>
      <c r="E126" s="40"/>
      <c r="F126" s="241" t="s">
        <v>323</v>
      </c>
      <c r="G126" s="40"/>
      <c r="H126" s="40"/>
      <c r="I126" s="147"/>
      <c r="J126" s="40"/>
      <c r="K126" s="40"/>
      <c r="L126" s="44"/>
      <c r="M126" s="242"/>
      <c r="N126" s="243"/>
      <c r="O126" s="84"/>
      <c r="P126" s="84"/>
      <c r="Q126" s="84"/>
      <c r="R126" s="84"/>
      <c r="S126" s="84"/>
      <c r="T126" s="85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7" t="s">
        <v>250</v>
      </c>
      <c r="AU126" s="17" t="s">
        <v>83</v>
      </c>
    </row>
    <row r="127" s="13" customFormat="1">
      <c r="A127" s="13"/>
      <c r="B127" s="255"/>
      <c r="C127" s="256"/>
      <c r="D127" s="240" t="s">
        <v>272</v>
      </c>
      <c r="E127" s="257" t="s">
        <v>19</v>
      </c>
      <c r="F127" s="258" t="s">
        <v>325</v>
      </c>
      <c r="G127" s="256"/>
      <c r="H127" s="259">
        <v>2</v>
      </c>
      <c r="I127" s="260"/>
      <c r="J127" s="256"/>
      <c r="K127" s="256"/>
      <c r="L127" s="261"/>
      <c r="M127" s="262"/>
      <c r="N127" s="263"/>
      <c r="O127" s="263"/>
      <c r="P127" s="263"/>
      <c r="Q127" s="263"/>
      <c r="R127" s="263"/>
      <c r="S127" s="263"/>
      <c r="T127" s="264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65" t="s">
        <v>272</v>
      </c>
      <c r="AU127" s="265" t="s">
        <v>83</v>
      </c>
      <c r="AV127" s="13" t="s">
        <v>83</v>
      </c>
      <c r="AW127" s="13" t="s">
        <v>35</v>
      </c>
      <c r="AX127" s="13" t="s">
        <v>81</v>
      </c>
      <c r="AY127" s="265" t="s">
        <v>240</v>
      </c>
    </row>
    <row r="128" s="2" customFormat="1" ht="21.75" customHeight="1">
      <c r="A128" s="38"/>
      <c r="B128" s="39"/>
      <c r="C128" s="245" t="s">
        <v>321</v>
      </c>
      <c r="D128" s="245" t="s">
        <v>266</v>
      </c>
      <c r="E128" s="246" t="s">
        <v>326</v>
      </c>
      <c r="F128" s="247" t="s">
        <v>327</v>
      </c>
      <c r="G128" s="248" t="s">
        <v>269</v>
      </c>
      <c r="H128" s="249">
        <v>0.5</v>
      </c>
      <c r="I128" s="250"/>
      <c r="J128" s="251">
        <f>ROUND(I128*H128,2)</f>
        <v>0</v>
      </c>
      <c r="K128" s="247" t="s">
        <v>247</v>
      </c>
      <c r="L128" s="252"/>
      <c r="M128" s="253" t="s">
        <v>19</v>
      </c>
      <c r="N128" s="254" t="s">
        <v>45</v>
      </c>
      <c r="O128" s="84"/>
      <c r="P128" s="236">
        <f>O128*H128</f>
        <v>0</v>
      </c>
      <c r="Q128" s="236">
        <v>1</v>
      </c>
      <c r="R128" s="236">
        <f>Q128*H128</f>
        <v>0.5</v>
      </c>
      <c r="S128" s="236">
        <v>0</v>
      </c>
      <c r="T128" s="237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38" t="s">
        <v>270</v>
      </c>
      <c r="AT128" s="238" t="s">
        <v>266</v>
      </c>
      <c r="AU128" s="238" t="s">
        <v>83</v>
      </c>
      <c r="AY128" s="17" t="s">
        <v>240</v>
      </c>
      <c r="BE128" s="239">
        <f>IF(N128="základní",J128,0)</f>
        <v>0</v>
      </c>
      <c r="BF128" s="239">
        <f>IF(N128="snížená",J128,0)</f>
        <v>0</v>
      </c>
      <c r="BG128" s="239">
        <f>IF(N128="zákl. přenesená",J128,0)</f>
        <v>0</v>
      </c>
      <c r="BH128" s="239">
        <f>IF(N128="sníž. přenesená",J128,0)</f>
        <v>0</v>
      </c>
      <c r="BI128" s="239">
        <f>IF(N128="nulová",J128,0)</f>
        <v>0</v>
      </c>
      <c r="BJ128" s="17" t="s">
        <v>81</v>
      </c>
      <c r="BK128" s="239">
        <f>ROUND(I128*H128,2)</f>
        <v>0</v>
      </c>
      <c r="BL128" s="17" t="s">
        <v>270</v>
      </c>
      <c r="BM128" s="238" t="s">
        <v>546</v>
      </c>
    </row>
    <row r="129" s="2" customFormat="1">
      <c r="A129" s="38"/>
      <c r="B129" s="39"/>
      <c r="C129" s="40"/>
      <c r="D129" s="240" t="s">
        <v>250</v>
      </c>
      <c r="E129" s="40"/>
      <c r="F129" s="241" t="s">
        <v>327</v>
      </c>
      <c r="G129" s="40"/>
      <c r="H129" s="40"/>
      <c r="I129" s="147"/>
      <c r="J129" s="40"/>
      <c r="K129" s="40"/>
      <c r="L129" s="44"/>
      <c r="M129" s="242"/>
      <c r="N129" s="243"/>
      <c r="O129" s="84"/>
      <c r="P129" s="84"/>
      <c r="Q129" s="84"/>
      <c r="R129" s="84"/>
      <c r="S129" s="84"/>
      <c r="T129" s="85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250</v>
      </c>
      <c r="AU129" s="17" t="s">
        <v>83</v>
      </c>
    </row>
    <row r="130" s="2" customFormat="1" ht="21.75" customHeight="1">
      <c r="A130" s="38"/>
      <c r="B130" s="39"/>
      <c r="C130" s="245" t="s">
        <v>8</v>
      </c>
      <c r="D130" s="245" t="s">
        <v>266</v>
      </c>
      <c r="E130" s="246" t="s">
        <v>330</v>
      </c>
      <c r="F130" s="247" t="s">
        <v>331</v>
      </c>
      <c r="G130" s="248" t="s">
        <v>332</v>
      </c>
      <c r="H130" s="249">
        <v>13</v>
      </c>
      <c r="I130" s="250"/>
      <c r="J130" s="251">
        <f>ROUND(I130*H130,2)</f>
        <v>0</v>
      </c>
      <c r="K130" s="247" t="s">
        <v>247</v>
      </c>
      <c r="L130" s="252"/>
      <c r="M130" s="253" t="s">
        <v>19</v>
      </c>
      <c r="N130" s="254" t="s">
        <v>45</v>
      </c>
      <c r="O130" s="84"/>
      <c r="P130" s="236">
        <f>O130*H130</f>
        <v>0</v>
      </c>
      <c r="Q130" s="236">
        <v>0</v>
      </c>
      <c r="R130" s="236">
        <f>Q130*H130</f>
        <v>0</v>
      </c>
      <c r="S130" s="236">
        <v>0</v>
      </c>
      <c r="T130" s="237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38" t="s">
        <v>270</v>
      </c>
      <c r="AT130" s="238" t="s">
        <v>266</v>
      </c>
      <c r="AU130" s="238" t="s">
        <v>83</v>
      </c>
      <c r="AY130" s="17" t="s">
        <v>240</v>
      </c>
      <c r="BE130" s="239">
        <f>IF(N130="základní",J130,0)</f>
        <v>0</v>
      </c>
      <c r="BF130" s="239">
        <f>IF(N130="snížená",J130,0)</f>
        <v>0</v>
      </c>
      <c r="BG130" s="239">
        <f>IF(N130="zákl. přenesená",J130,0)</f>
        <v>0</v>
      </c>
      <c r="BH130" s="239">
        <f>IF(N130="sníž. přenesená",J130,0)</f>
        <v>0</v>
      </c>
      <c r="BI130" s="239">
        <f>IF(N130="nulová",J130,0)</f>
        <v>0</v>
      </c>
      <c r="BJ130" s="17" t="s">
        <v>81</v>
      </c>
      <c r="BK130" s="239">
        <f>ROUND(I130*H130,2)</f>
        <v>0</v>
      </c>
      <c r="BL130" s="17" t="s">
        <v>270</v>
      </c>
      <c r="BM130" s="238" t="s">
        <v>547</v>
      </c>
    </row>
    <row r="131" s="2" customFormat="1">
      <c r="A131" s="38"/>
      <c r="B131" s="39"/>
      <c r="C131" s="40"/>
      <c r="D131" s="240" t="s">
        <v>250</v>
      </c>
      <c r="E131" s="40"/>
      <c r="F131" s="241" t="s">
        <v>331</v>
      </c>
      <c r="G131" s="40"/>
      <c r="H131" s="40"/>
      <c r="I131" s="147"/>
      <c r="J131" s="40"/>
      <c r="K131" s="40"/>
      <c r="L131" s="44"/>
      <c r="M131" s="242"/>
      <c r="N131" s="243"/>
      <c r="O131" s="84"/>
      <c r="P131" s="84"/>
      <c r="Q131" s="84"/>
      <c r="R131" s="84"/>
      <c r="S131" s="84"/>
      <c r="T131" s="85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T131" s="17" t="s">
        <v>250</v>
      </c>
      <c r="AU131" s="17" t="s">
        <v>83</v>
      </c>
    </row>
    <row r="132" s="13" customFormat="1">
      <c r="A132" s="13"/>
      <c r="B132" s="255"/>
      <c r="C132" s="256"/>
      <c r="D132" s="240" t="s">
        <v>272</v>
      </c>
      <c r="E132" s="257" t="s">
        <v>19</v>
      </c>
      <c r="F132" s="258" t="s">
        <v>334</v>
      </c>
      <c r="G132" s="256"/>
      <c r="H132" s="259">
        <v>6</v>
      </c>
      <c r="I132" s="260"/>
      <c r="J132" s="256"/>
      <c r="K132" s="256"/>
      <c r="L132" s="261"/>
      <c r="M132" s="262"/>
      <c r="N132" s="263"/>
      <c r="O132" s="263"/>
      <c r="P132" s="263"/>
      <c r="Q132" s="263"/>
      <c r="R132" s="263"/>
      <c r="S132" s="263"/>
      <c r="T132" s="264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65" t="s">
        <v>272</v>
      </c>
      <c r="AU132" s="265" t="s">
        <v>83</v>
      </c>
      <c r="AV132" s="13" t="s">
        <v>83</v>
      </c>
      <c r="AW132" s="13" t="s">
        <v>35</v>
      </c>
      <c r="AX132" s="13" t="s">
        <v>74</v>
      </c>
      <c r="AY132" s="265" t="s">
        <v>240</v>
      </c>
    </row>
    <row r="133" s="13" customFormat="1">
      <c r="A133" s="13"/>
      <c r="B133" s="255"/>
      <c r="C133" s="256"/>
      <c r="D133" s="240" t="s">
        <v>272</v>
      </c>
      <c r="E133" s="257" t="s">
        <v>19</v>
      </c>
      <c r="F133" s="258" t="s">
        <v>335</v>
      </c>
      <c r="G133" s="256"/>
      <c r="H133" s="259">
        <v>7</v>
      </c>
      <c r="I133" s="260"/>
      <c r="J133" s="256"/>
      <c r="K133" s="256"/>
      <c r="L133" s="261"/>
      <c r="M133" s="262"/>
      <c r="N133" s="263"/>
      <c r="O133" s="263"/>
      <c r="P133" s="263"/>
      <c r="Q133" s="263"/>
      <c r="R133" s="263"/>
      <c r="S133" s="263"/>
      <c r="T133" s="264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65" t="s">
        <v>272</v>
      </c>
      <c r="AU133" s="265" t="s">
        <v>83</v>
      </c>
      <c r="AV133" s="13" t="s">
        <v>83</v>
      </c>
      <c r="AW133" s="13" t="s">
        <v>35</v>
      </c>
      <c r="AX133" s="13" t="s">
        <v>74</v>
      </c>
      <c r="AY133" s="265" t="s">
        <v>240</v>
      </c>
    </row>
    <row r="134" s="14" customFormat="1">
      <c r="A134" s="14"/>
      <c r="B134" s="266"/>
      <c r="C134" s="267"/>
      <c r="D134" s="240" t="s">
        <v>272</v>
      </c>
      <c r="E134" s="268" t="s">
        <v>19</v>
      </c>
      <c r="F134" s="269" t="s">
        <v>336</v>
      </c>
      <c r="G134" s="267"/>
      <c r="H134" s="270">
        <v>13</v>
      </c>
      <c r="I134" s="271"/>
      <c r="J134" s="267"/>
      <c r="K134" s="267"/>
      <c r="L134" s="272"/>
      <c r="M134" s="273"/>
      <c r="N134" s="274"/>
      <c r="O134" s="274"/>
      <c r="P134" s="274"/>
      <c r="Q134" s="274"/>
      <c r="R134" s="274"/>
      <c r="S134" s="274"/>
      <c r="T134" s="275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T134" s="276" t="s">
        <v>272</v>
      </c>
      <c r="AU134" s="276" t="s">
        <v>83</v>
      </c>
      <c r="AV134" s="14" t="s">
        <v>248</v>
      </c>
      <c r="AW134" s="14" t="s">
        <v>35</v>
      </c>
      <c r="AX134" s="14" t="s">
        <v>81</v>
      </c>
      <c r="AY134" s="276" t="s">
        <v>240</v>
      </c>
    </row>
    <row r="135" s="2" customFormat="1" ht="21.75" customHeight="1">
      <c r="A135" s="38"/>
      <c r="B135" s="39"/>
      <c r="C135" s="227" t="s">
        <v>329</v>
      </c>
      <c r="D135" s="227" t="s">
        <v>243</v>
      </c>
      <c r="E135" s="228" t="s">
        <v>338</v>
      </c>
      <c r="F135" s="229" t="s">
        <v>339</v>
      </c>
      <c r="G135" s="230" t="s">
        <v>276</v>
      </c>
      <c r="H135" s="231">
        <v>2</v>
      </c>
      <c r="I135" s="232"/>
      <c r="J135" s="233">
        <f>ROUND(I135*H135,2)</f>
        <v>0</v>
      </c>
      <c r="K135" s="229" t="s">
        <v>247</v>
      </c>
      <c r="L135" s="44"/>
      <c r="M135" s="234" t="s">
        <v>19</v>
      </c>
      <c r="N135" s="235" t="s">
        <v>45</v>
      </c>
      <c r="O135" s="84"/>
      <c r="P135" s="236">
        <f>O135*H135</f>
        <v>0</v>
      </c>
      <c r="Q135" s="236">
        <v>0</v>
      </c>
      <c r="R135" s="236">
        <f>Q135*H135</f>
        <v>0</v>
      </c>
      <c r="S135" s="236">
        <v>0</v>
      </c>
      <c r="T135" s="237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38" t="s">
        <v>257</v>
      </c>
      <c r="AT135" s="238" t="s">
        <v>243</v>
      </c>
      <c r="AU135" s="238" t="s">
        <v>83</v>
      </c>
      <c r="AY135" s="17" t="s">
        <v>240</v>
      </c>
      <c r="BE135" s="239">
        <f>IF(N135="základní",J135,0)</f>
        <v>0</v>
      </c>
      <c r="BF135" s="239">
        <f>IF(N135="snížená",J135,0)</f>
        <v>0</v>
      </c>
      <c r="BG135" s="239">
        <f>IF(N135="zákl. přenesená",J135,0)</f>
        <v>0</v>
      </c>
      <c r="BH135" s="239">
        <f>IF(N135="sníž. přenesená",J135,0)</f>
        <v>0</v>
      </c>
      <c r="BI135" s="239">
        <f>IF(N135="nulová",J135,0)</f>
        <v>0</v>
      </c>
      <c r="BJ135" s="17" t="s">
        <v>81</v>
      </c>
      <c r="BK135" s="239">
        <f>ROUND(I135*H135,2)</f>
        <v>0</v>
      </c>
      <c r="BL135" s="17" t="s">
        <v>257</v>
      </c>
      <c r="BM135" s="238" t="s">
        <v>548</v>
      </c>
    </row>
    <row r="136" s="2" customFormat="1">
      <c r="A136" s="38"/>
      <c r="B136" s="39"/>
      <c r="C136" s="40"/>
      <c r="D136" s="240" t="s">
        <v>250</v>
      </c>
      <c r="E136" s="40"/>
      <c r="F136" s="241" t="s">
        <v>341</v>
      </c>
      <c r="G136" s="40"/>
      <c r="H136" s="40"/>
      <c r="I136" s="147"/>
      <c r="J136" s="40"/>
      <c r="K136" s="40"/>
      <c r="L136" s="44"/>
      <c r="M136" s="242"/>
      <c r="N136" s="243"/>
      <c r="O136" s="84"/>
      <c r="P136" s="84"/>
      <c r="Q136" s="84"/>
      <c r="R136" s="84"/>
      <c r="S136" s="84"/>
      <c r="T136" s="85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7" t="s">
        <v>250</v>
      </c>
      <c r="AU136" s="17" t="s">
        <v>83</v>
      </c>
    </row>
    <row r="137" s="2" customFormat="1">
      <c r="A137" s="38"/>
      <c r="B137" s="39"/>
      <c r="C137" s="40"/>
      <c r="D137" s="240" t="s">
        <v>252</v>
      </c>
      <c r="E137" s="40"/>
      <c r="F137" s="244" t="s">
        <v>320</v>
      </c>
      <c r="G137" s="40"/>
      <c r="H137" s="40"/>
      <c r="I137" s="147"/>
      <c r="J137" s="40"/>
      <c r="K137" s="40"/>
      <c r="L137" s="44"/>
      <c r="M137" s="242"/>
      <c r="N137" s="243"/>
      <c r="O137" s="84"/>
      <c r="P137" s="84"/>
      <c r="Q137" s="84"/>
      <c r="R137" s="84"/>
      <c r="S137" s="84"/>
      <c r="T137" s="85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7" t="s">
        <v>252</v>
      </c>
      <c r="AU137" s="17" t="s">
        <v>83</v>
      </c>
    </row>
    <row r="138" s="2" customFormat="1" ht="21.75" customHeight="1">
      <c r="A138" s="38"/>
      <c r="B138" s="39"/>
      <c r="C138" s="245" t="s">
        <v>337</v>
      </c>
      <c r="D138" s="245" t="s">
        <v>266</v>
      </c>
      <c r="E138" s="246" t="s">
        <v>343</v>
      </c>
      <c r="F138" s="247" t="s">
        <v>344</v>
      </c>
      <c r="G138" s="248" t="s">
        <v>276</v>
      </c>
      <c r="H138" s="249">
        <v>2</v>
      </c>
      <c r="I138" s="250"/>
      <c r="J138" s="251">
        <f>ROUND(I138*H138,2)</f>
        <v>0</v>
      </c>
      <c r="K138" s="247" t="s">
        <v>247</v>
      </c>
      <c r="L138" s="252"/>
      <c r="M138" s="253" t="s">
        <v>19</v>
      </c>
      <c r="N138" s="254" t="s">
        <v>45</v>
      </c>
      <c r="O138" s="84"/>
      <c r="P138" s="236">
        <f>O138*H138</f>
        <v>0</v>
      </c>
      <c r="Q138" s="236">
        <v>0</v>
      </c>
      <c r="R138" s="236">
        <f>Q138*H138</f>
        <v>0</v>
      </c>
      <c r="S138" s="236">
        <v>0</v>
      </c>
      <c r="T138" s="23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38" t="s">
        <v>270</v>
      </c>
      <c r="AT138" s="238" t="s">
        <v>266</v>
      </c>
      <c r="AU138" s="238" t="s">
        <v>83</v>
      </c>
      <c r="AY138" s="17" t="s">
        <v>240</v>
      </c>
      <c r="BE138" s="239">
        <f>IF(N138="základní",J138,0)</f>
        <v>0</v>
      </c>
      <c r="BF138" s="239">
        <f>IF(N138="snížená",J138,0)</f>
        <v>0</v>
      </c>
      <c r="BG138" s="239">
        <f>IF(N138="zákl. přenesená",J138,0)</f>
        <v>0</v>
      </c>
      <c r="BH138" s="239">
        <f>IF(N138="sníž. přenesená",J138,0)</f>
        <v>0</v>
      </c>
      <c r="BI138" s="239">
        <f>IF(N138="nulová",J138,0)</f>
        <v>0</v>
      </c>
      <c r="BJ138" s="17" t="s">
        <v>81</v>
      </c>
      <c r="BK138" s="239">
        <f>ROUND(I138*H138,2)</f>
        <v>0</v>
      </c>
      <c r="BL138" s="17" t="s">
        <v>270</v>
      </c>
      <c r="BM138" s="238" t="s">
        <v>549</v>
      </c>
    </row>
    <row r="139" s="2" customFormat="1">
      <c r="A139" s="38"/>
      <c r="B139" s="39"/>
      <c r="C139" s="40"/>
      <c r="D139" s="240" t="s">
        <v>250</v>
      </c>
      <c r="E139" s="40"/>
      <c r="F139" s="241" t="s">
        <v>344</v>
      </c>
      <c r="G139" s="40"/>
      <c r="H139" s="40"/>
      <c r="I139" s="147"/>
      <c r="J139" s="40"/>
      <c r="K139" s="40"/>
      <c r="L139" s="44"/>
      <c r="M139" s="242"/>
      <c r="N139" s="243"/>
      <c r="O139" s="84"/>
      <c r="P139" s="84"/>
      <c r="Q139" s="84"/>
      <c r="R139" s="84"/>
      <c r="S139" s="84"/>
      <c r="T139" s="85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250</v>
      </c>
      <c r="AU139" s="17" t="s">
        <v>83</v>
      </c>
    </row>
    <row r="140" s="2" customFormat="1" ht="21.75" customHeight="1">
      <c r="A140" s="38"/>
      <c r="B140" s="39"/>
      <c r="C140" s="227" t="s">
        <v>342</v>
      </c>
      <c r="D140" s="227" t="s">
        <v>243</v>
      </c>
      <c r="E140" s="228" t="s">
        <v>244</v>
      </c>
      <c r="F140" s="229" t="s">
        <v>245</v>
      </c>
      <c r="G140" s="230" t="s">
        <v>246</v>
      </c>
      <c r="H140" s="231">
        <v>6</v>
      </c>
      <c r="I140" s="232"/>
      <c r="J140" s="233">
        <f>ROUND(I140*H140,2)</f>
        <v>0</v>
      </c>
      <c r="K140" s="229" t="s">
        <v>247</v>
      </c>
      <c r="L140" s="44"/>
      <c r="M140" s="234" t="s">
        <v>19</v>
      </c>
      <c r="N140" s="235" t="s">
        <v>45</v>
      </c>
      <c r="O140" s="84"/>
      <c r="P140" s="236">
        <f>O140*H140</f>
        <v>0</v>
      </c>
      <c r="Q140" s="236">
        <v>0</v>
      </c>
      <c r="R140" s="236">
        <f>Q140*H140</f>
        <v>0</v>
      </c>
      <c r="S140" s="236">
        <v>0</v>
      </c>
      <c r="T140" s="237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38" t="s">
        <v>248</v>
      </c>
      <c r="AT140" s="238" t="s">
        <v>243</v>
      </c>
      <c r="AU140" s="238" t="s">
        <v>83</v>
      </c>
      <c r="AY140" s="17" t="s">
        <v>240</v>
      </c>
      <c r="BE140" s="239">
        <f>IF(N140="základní",J140,0)</f>
        <v>0</v>
      </c>
      <c r="BF140" s="239">
        <f>IF(N140="snížená",J140,0)</f>
        <v>0</v>
      </c>
      <c r="BG140" s="239">
        <f>IF(N140="zákl. přenesená",J140,0)</f>
        <v>0</v>
      </c>
      <c r="BH140" s="239">
        <f>IF(N140="sníž. přenesená",J140,0)</f>
        <v>0</v>
      </c>
      <c r="BI140" s="239">
        <f>IF(N140="nulová",J140,0)</f>
        <v>0</v>
      </c>
      <c r="BJ140" s="17" t="s">
        <v>81</v>
      </c>
      <c r="BK140" s="239">
        <f>ROUND(I140*H140,2)</f>
        <v>0</v>
      </c>
      <c r="BL140" s="17" t="s">
        <v>248</v>
      </c>
      <c r="BM140" s="238" t="s">
        <v>550</v>
      </c>
    </row>
    <row r="141" s="2" customFormat="1">
      <c r="A141" s="38"/>
      <c r="B141" s="39"/>
      <c r="C141" s="40"/>
      <c r="D141" s="240" t="s">
        <v>250</v>
      </c>
      <c r="E141" s="40"/>
      <c r="F141" s="241" t="s">
        <v>251</v>
      </c>
      <c r="G141" s="40"/>
      <c r="H141" s="40"/>
      <c r="I141" s="147"/>
      <c r="J141" s="40"/>
      <c r="K141" s="40"/>
      <c r="L141" s="44"/>
      <c r="M141" s="242"/>
      <c r="N141" s="243"/>
      <c r="O141" s="84"/>
      <c r="P141" s="84"/>
      <c r="Q141" s="84"/>
      <c r="R141" s="84"/>
      <c r="S141" s="84"/>
      <c r="T141" s="85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T141" s="17" t="s">
        <v>250</v>
      </c>
      <c r="AU141" s="17" t="s">
        <v>83</v>
      </c>
    </row>
    <row r="142" s="2" customFormat="1">
      <c r="A142" s="38"/>
      <c r="B142" s="39"/>
      <c r="C142" s="40"/>
      <c r="D142" s="240" t="s">
        <v>252</v>
      </c>
      <c r="E142" s="40"/>
      <c r="F142" s="244" t="s">
        <v>253</v>
      </c>
      <c r="G142" s="40"/>
      <c r="H142" s="40"/>
      <c r="I142" s="147"/>
      <c r="J142" s="40"/>
      <c r="K142" s="40"/>
      <c r="L142" s="44"/>
      <c r="M142" s="242"/>
      <c r="N142" s="243"/>
      <c r="O142" s="84"/>
      <c r="P142" s="84"/>
      <c r="Q142" s="84"/>
      <c r="R142" s="84"/>
      <c r="S142" s="84"/>
      <c r="T142" s="85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T142" s="17" t="s">
        <v>252</v>
      </c>
      <c r="AU142" s="17" t="s">
        <v>83</v>
      </c>
    </row>
    <row r="143" s="2" customFormat="1" ht="21.75" customHeight="1">
      <c r="A143" s="38"/>
      <c r="B143" s="39"/>
      <c r="C143" s="227" t="s">
        <v>346</v>
      </c>
      <c r="D143" s="227" t="s">
        <v>243</v>
      </c>
      <c r="E143" s="228" t="s">
        <v>347</v>
      </c>
      <c r="F143" s="229" t="s">
        <v>348</v>
      </c>
      <c r="G143" s="230" t="s">
        <v>332</v>
      </c>
      <c r="H143" s="231">
        <v>24</v>
      </c>
      <c r="I143" s="232"/>
      <c r="J143" s="233">
        <f>ROUND(I143*H143,2)</f>
        <v>0</v>
      </c>
      <c r="K143" s="229" t="s">
        <v>247</v>
      </c>
      <c r="L143" s="44"/>
      <c r="M143" s="234" t="s">
        <v>19</v>
      </c>
      <c r="N143" s="235" t="s">
        <v>45</v>
      </c>
      <c r="O143" s="84"/>
      <c r="P143" s="236">
        <f>O143*H143</f>
        <v>0</v>
      </c>
      <c r="Q143" s="236">
        <v>0</v>
      </c>
      <c r="R143" s="236">
        <f>Q143*H143</f>
        <v>0</v>
      </c>
      <c r="S143" s="236">
        <v>0</v>
      </c>
      <c r="T143" s="237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38" t="s">
        <v>257</v>
      </c>
      <c r="AT143" s="238" t="s">
        <v>243</v>
      </c>
      <c r="AU143" s="238" t="s">
        <v>83</v>
      </c>
      <c r="AY143" s="17" t="s">
        <v>240</v>
      </c>
      <c r="BE143" s="239">
        <f>IF(N143="základní",J143,0)</f>
        <v>0</v>
      </c>
      <c r="BF143" s="239">
        <f>IF(N143="snížená",J143,0)</f>
        <v>0</v>
      </c>
      <c r="BG143" s="239">
        <f>IF(N143="zákl. přenesená",J143,0)</f>
        <v>0</v>
      </c>
      <c r="BH143" s="239">
        <f>IF(N143="sníž. přenesená",J143,0)</f>
        <v>0</v>
      </c>
      <c r="BI143" s="239">
        <f>IF(N143="nulová",J143,0)</f>
        <v>0</v>
      </c>
      <c r="BJ143" s="17" t="s">
        <v>81</v>
      </c>
      <c r="BK143" s="239">
        <f>ROUND(I143*H143,2)</f>
        <v>0</v>
      </c>
      <c r="BL143" s="17" t="s">
        <v>257</v>
      </c>
      <c r="BM143" s="238" t="s">
        <v>551</v>
      </c>
    </row>
    <row r="144" s="2" customFormat="1">
      <c r="A144" s="38"/>
      <c r="B144" s="39"/>
      <c r="C144" s="40"/>
      <c r="D144" s="240" t="s">
        <v>250</v>
      </c>
      <c r="E144" s="40"/>
      <c r="F144" s="241" t="s">
        <v>350</v>
      </c>
      <c r="G144" s="40"/>
      <c r="H144" s="40"/>
      <c r="I144" s="147"/>
      <c r="J144" s="40"/>
      <c r="K144" s="40"/>
      <c r="L144" s="44"/>
      <c r="M144" s="242"/>
      <c r="N144" s="243"/>
      <c r="O144" s="84"/>
      <c r="P144" s="84"/>
      <c r="Q144" s="84"/>
      <c r="R144" s="84"/>
      <c r="S144" s="84"/>
      <c r="T144" s="85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T144" s="17" t="s">
        <v>250</v>
      </c>
      <c r="AU144" s="17" t="s">
        <v>83</v>
      </c>
    </row>
    <row r="145" s="2" customFormat="1">
      <c r="A145" s="38"/>
      <c r="B145" s="39"/>
      <c r="C145" s="40"/>
      <c r="D145" s="240" t="s">
        <v>252</v>
      </c>
      <c r="E145" s="40"/>
      <c r="F145" s="244" t="s">
        <v>351</v>
      </c>
      <c r="G145" s="40"/>
      <c r="H145" s="40"/>
      <c r="I145" s="147"/>
      <c r="J145" s="40"/>
      <c r="K145" s="40"/>
      <c r="L145" s="44"/>
      <c r="M145" s="242"/>
      <c r="N145" s="243"/>
      <c r="O145" s="84"/>
      <c r="P145" s="84"/>
      <c r="Q145" s="84"/>
      <c r="R145" s="84"/>
      <c r="S145" s="84"/>
      <c r="T145" s="85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7" t="s">
        <v>252</v>
      </c>
      <c r="AU145" s="17" t="s">
        <v>83</v>
      </c>
    </row>
    <row r="146" s="13" customFormat="1">
      <c r="A146" s="13"/>
      <c r="B146" s="255"/>
      <c r="C146" s="256"/>
      <c r="D146" s="240" t="s">
        <v>272</v>
      </c>
      <c r="E146" s="257" t="s">
        <v>19</v>
      </c>
      <c r="F146" s="258" t="s">
        <v>352</v>
      </c>
      <c r="G146" s="256"/>
      <c r="H146" s="259">
        <v>24</v>
      </c>
      <c r="I146" s="260"/>
      <c r="J146" s="256"/>
      <c r="K146" s="256"/>
      <c r="L146" s="261"/>
      <c r="M146" s="262"/>
      <c r="N146" s="263"/>
      <c r="O146" s="263"/>
      <c r="P146" s="263"/>
      <c r="Q146" s="263"/>
      <c r="R146" s="263"/>
      <c r="S146" s="263"/>
      <c r="T146" s="264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65" t="s">
        <v>272</v>
      </c>
      <c r="AU146" s="265" t="s">
        <v>83</v>
      </c>
      <c r="AV146" s="13" t="s">
        <v>83</v>
      </c>
      <c r="AW146" s="13" t="s">
        <v>35</v>
      </c>
      <c r="AX146" s="13" t="s">
        <v>81</v>
      </c>
      <c r="AY146" s="265" t="s">
        <v>240</v>
      </c>
    </row>
    <row r="147" s="2" customFormat="1" ht="21.75" customHeight="1">
      <c r="A147" s="38"/>
      <c r="B147" s="39"/>
      <c r="C147" s="227" t="s">
        <v>353</v>
      </c>
      <c r="D147" s="227" t="s">
        <v>243</v>
      </c>
      <c r="E147" s="228" t="s">
        <v>354</v>
      </c>
      <c r="F147" s="229" t="s">
        <v>355</v>
      </c>
      <c r="G147" s="230" t="s">
        <v>332</v>
      </c>
      <c r="H147" s="231">
        <v>24</v>
      </c>
      <c r="I147" s="232"/>
      <c r="J147" s="233">
        <f>ROUND(I147*H147,2)</f>
        <v>0</v>
      </c>
      <c r="K147" s="229" t="s">
        <v>247</v>
      </c>
      <c r="L147" s="44"/>
      <c r="M147" s="234" t="s">
        <v>19</v>
      </c>
      <c r="N147" s="235" t="s">
        <v>45</v>
      </c>
      <c r="O147" s="84"/>
      <c r="P147" s="236">
        <f>O147*H147</f>
        <v>0</v>
      </c>
      <c r="Q147" s="236">
        <v>0</v>
      </c>
      <c r="R147" s="236">
        <f>Q147*H147</f>
        <v>0</v>
      </c>
      <c r="S147" s="236">
        <v>0</v>
      </c>
      <c r="T147" s="237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38" t="s">
        <v>248</v>
      </c>
      <c r="AT147" s="238" t="s">
        <v>243</v>
      </c>
      <c r="AU147" s="238" t="s">
        <v>83</v>
      </c>
      <c r="AY147" s="17" t="s">
        <v>240</v>
      </c>
      <c r="BE147" s="239">
        <f>IF(N147="základní",J147,0)</f>
        <v>0</v>
      </c>
      <c r="BF147" s="239">
        <f>IF(N147="snížená",J147,0)</f>
        <v>0</v>
      </c>
      <c r="BG147" s="239">
        <f>IF(N147="zákl. přenesená",J147,0)</f>
        <v>0</v>
      </c>
      <c r="BH147" s="239">
        <f>IF(N147="sníž. přenesená",J147,0)</f>
        <v>0</v>
      </c>
      <c r="BI147" s="239">
        <f>IF(N147="nulová",J147,0)</f>
        <v>0</v>
      </c>
      <c r="BJ147" s="17" t="s">
        <v>81</v>
      </c>
      <c r="BK147" s="239">
        <f>ROUND(I147*H147,2)</f>
        <v>0</v>
      </c>
      <c r="BL147" s="17" t="s">
        <v>248</v>
      </c>
      <c r="BM147" s="238" t="s">
        <v>552</v>
      </c>
    </row>
    <row r="148" s="2" customFormat="1">
      <c r="A148" s="38"/>
      <c r="B148" s="39"/>
      <c r="C148" s="40"/>
      <c r="D148" s="240" t="s">
        <v>250</v>
      </c>
      <c r="E148" s="40"/>
      <c r="F148" s="241" t="s">
        <v>357</v>
      </c>
      <c r="G148" s="40"/>
      <c r="H148" s="40"/>
      <c r="I148" s="147"/>
      <c r="J148" s="40"/>
      <c r="K148" s="40"/>
      <c r="L148" s="44"/>
      <c r="M148" s="242"/>
      <c r="N148" s="243"/>
      <c r="O148" s="84"/>
      <c r="P148" s="84"/>
      <c r="Q148" s="84"/>
      <c r="R148" s="84"/>
      <c r="S148" s="84"/>
      <c r="T148" s="85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250</v>
      </c>
      <c r="AU148" s="17" t="s">
        <v>83</v>
      </c>
    </row>
    <row r="149" s="2" customFormat="1">
      <c r="A149" s="38"/>
      <c r="B149" s="39"/>
      <c r="C149" s="40"/>
      <c r="D149" s="240" t="s">
        <v>252</v>
      </c>
      <c r="E149" s="40"/>
      <c r="F149" s="244" t="s">
        <v>358</v>
      </c>
      <c r="G149" s="40"/>
      <c r="H149" s="40"/>
      <c r="I149" s="147"/>
      <c r="J149" s="40"/>
      <c r="K149" s="40"/>
      <c r="L149" s="44"/>
      <c r="M149" s="242"/>
      <c r="N149" s="243"/>
      <c r="O149" s="84"/>
      <c r="P149" s="84"/>
      <c r="Q149" s="84"/>
      <c r="R149" s="84"/>
      <c r="S149" s="84"/>
      <c r="T149" s="85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7" t="s">
        <v>252</v>
      </c>
      <c r="AU149" s="17" t="s">
        <v>83</v>
      </c>
    </row>
    <row r="150" s="2" customFormat="1" ht="21.75" customHeight="1">
      <c r="A150" s="38"/>
      <c r="B150" s="39"/>
      <c r="C150" s="245" t="s">
        <v>7</v>
      </c>
      <c r="D150" s="245" t="s">
        <v>266</v>
      </c>
      <c r="E150" s="246" t="s">
        <v>359</v>
      </c>
      <c r="F150" s="247" t="s">
        <v>360</v>
      </c>
      <c r="G150" s="248" t="s">
        <v>269</v>
      </c>
      <c r="H150" s="249">
        <v>7.9199999999999999</v>
      </c>
      <c r="I150" s="250"/>
      <c r="J150" s="251">
        <f>ROUND(I150*H150,2)</f>
        <v>0</v>
      </c>
      <c r="K150" s="247" t="s">
        <v>247</v>
      </c>
      <c r="L150" s="252"/>
      <c r="M150" s="253" t="s">
        <v>19</v>
      </c>
      <c r="N150" s="254" t="s">
        <v>45</v>
      </c>
      <c r="O150" s="84"/>
      <c r="P150" s="236">
        <f>O150*H150</f>
        <v>0</v>
      </c>
      <c r="Q150" s="236">
        <v>1</v>
      </c>
      <c r="R150" s="236">
        <f>Q150*H150</f>
        <v>7.9199999999999999</v>
      </c>
      <c r="S150" s="236">
        <v>0</v>
      </c>
      <c r="T150" s="237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38" t="s">
        <v>270</v>
      </c>
      <c r="AT150" s="238" t="s">
        <v>266</v>
      </c>
      <c r="AU150" s="238" t="s">
        <v>83</v>
      </c>
      <c r="AY150" s="17" t="s">
        <v>240</v>
      </c>
      <c r="BE150" s="239">
        <f>IF(N150="základní",J150,0)</f>
        <v>0</v>
      </c>
      <c r="BF150" s="239">
        <f>IF(N150="snížená",J150,0)</f>
        <v>0</v>
      </c>
      <c r="BG150" s="239">
        <f>IF(N150="zákl. přenesená",J150,0)</f>
        <v>0</v>
      </c>
      <c r="BH150" s="239">
        <f>IF(N150="sníž. přenesená",J150,0)</f>
        <v>0</v>
      </c>
      <c r="BI150" s="239">
        <f>IF(N150="nulová",J150,0)</f>
        <v>0</v>
      </c>
      <c r="BJ150" s="17" t="s">
        <v>81</v>
      </c>
      <c r="BK150" s="239">
        <f>ROUND(I150*H150,2)</f>
        <v>0</v>
      </c>
      <c r="BL150" s="17" t="s">
        <v>270</v>
      </c>
      <c r="BM150" s="238" t="s">
        <v>553</v>
      </c>
    </row>
    <row r="151" s="2" customFormat="1">
      <c r="A151" s="38"/>
      <c r="B151" s="39"/>
      <c r="C151" s="40"/>
      <c r="D151" s="240" t="s">
        <v>250</v>
      </c>
      <c r="E151" s="40"/>
      <c r="F151" s="241" t="s">
        <v>360</v>
      </c>
      <c r="G151" s="40"/>
      <c r="H151" s="40"/>
      <c r="I151" s="147"/>
      <c r="J151" s="40"/>
      <c r="K151" s="40"/>
      <c r="L151" s="44"/>
      <c r="M151" s="242"/>
      <c r="N151" s="243"/>
      <c r="O151" s="84"/>
      <c r="P151" s="84"/>
      <c r="Q151" s="84"/>
      <c r="R151" s="84"/>
      <c r="S151" s="84"/>
      <c r="T151" s="85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7" t="s">
        <v>250</v>
      </c>
      <c r="AU151" s="17" t="s">
        <v>83</v>
      </c>
    </row>
    <row r="152" s="13" customFormat="1">
      <c r="A152" s="13"/>
      <c r="B152" s="255"/>
      <c r="C152" s="256"/>
      <c r="D152" s="240" t="s">
        <v>272</v>
      </c>
      <c r="E152" s="257" t="s">
        <v>19</v>
      </c>
      <c r="F152" s="258" t="s">
        <v>362</v>
      </c>
      <c r="G152" s="256"/>
      <c r="H152" s="259">
        <v>7.9199999999999999</v>
      </c>
      <c r="I152" s="260"/>
      <c r="J152" s="256"/>
      <c r="K152" s="256"/>
      <c r="L152" s="261"/>
      <c r="M152" s="262"/>
      <c r="N152" s="263"/>
      <c r="O152" s="263"/>
      <c r="P152" s="263"/>
      <c r="Q152" s="263"/>
      <c r="R152" s="263"/>
      <c r="S152" s="263"/>
      <c r="T152" s="264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65" t="s">
        <v>272</v>
      </c>
      <c r="AU152" s="265" t="s">
        <v>83</v>
      </c>
      <c r="AV152" s="13" t="s">
        <v>83</v>
      </c>
      <c r="AW152" s="13" t="s">
        <v>35</v>
      </c>
      <c r="AX152" s="13" t="s">
        <v>81</v>
      </c>
      <c r="AY152" s="265" t="s">
        <v>240</v>
      </c>
    </row>
    <row r="153" s="2" customFormat="1" ht="21.75" customHeight="1">
      <c r="A153" s="38"/>
      <c r="B153" s="39"/>
      <c r="C153" s="245" t="s">
        <v>363</v>
      </c>
      <c r="D153" s="245" t="s">
        <v>266</v>
      </c>
      <c r="E153" s="246" t="s">
        <v>364</v>
      </c>
      <c r="F153" s="247" t="s">
        <v>365</v>
      </c>
      <c r="G153" s="248" t="s">
        <v>332</v>
      </c>
      <c r="H153" s="249">
        <v>24</v>
      </c>
      <c r="I153" s="250"/>
      <c r="J153" s="251">
        <f>ROUND(I153*H153,2)</f>
        <v>0</v>
      </c>
      <c r="K153" s="247" t="s">
        <v>247</v>
      </c>
      <c r="L153" s="252"/>
      <c r="M153" s="253" t="s">
        <v>19</v>
      </c>
      <c r="N153" s="254" t="s">
        <v>45</v>
      </c>
      <c r="O153" s="84"/>
      <c r="P153" s="236">
        <f>O153*H153</f>
        <v>0</v>
      </c>
      <c r="Q153" s="236">
        <v>0.00031</v>
      </c>
      <c r="R153" s="236">
        <f>Q153*H153</f>
        <v>0.0074400000000000004</v>
      </c>
      <c r="S153" s="236">
        <v>0</v>
      </c>
      <c r="T153" s="237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38" t="s">
        <v>270</v>
      </c>
      <c r="AT153" s="238" t="s">
        <v>266</v>
      </c>
      <c r="AU153" s="238" t="s">
        <v>83</v>
      </c>
      <c r="AY153" s="17" t="s">
        <v>240</v>
      </c>
      <c r="BE153" s="239">
        <f>IF(N153="základní",J153,0)</f>
        <v>0</v>
      </c>
      <c r="BF153" s="239">
        <f>IF(N153="snížená",J153,0)</f>
        <v>0</v>
      </c>
      <c r="BG153" s="239">
        <f>IF(N153="zákl. přenesená",J153,0)</f>
        <v>0</v>
      </c>
      <c r="BH153" s="239">
        <f>IF(N153="sníž. přenesená",J153,0)</f>
        <v>0</v>
      </c>
      <c r="BI153" s="239">
        <f>IF(N153="nulová",J153,0)</f>
        <v>0</v>
      </c>
      <c r="BJ153" s="17" t="s">
        <v>81</v>
      </c>
      <c r="BK153" s="239">
        <f>ROUND(I153*H153,2)</f>
        <v>0</v>
      </c>
      <c r="BL153" s="17" t="s">
        <v>270</v>
      </c>
      <c r="BM153" s="238" t="s">
        <v>554</v>
      </c>
    </row>
    <row r="154" s="2" customFormat="1">
      <c r="A154" s="38"/>
      <c r="B154" s="39"/>
      <c r="C154" s="40"/>
      <c r="D154" s="240" t="s">
        <v>250</v>
      </c>
      <c r="E154" s="40"/>
      <c r="F154" s="241" t="s">
        <v>365</v>
      </c>
      <c r="G154" s="40"/>
      <c r="H154" s="40"/>
      <c r="I154" s="147"/>
      <c r="J154" s="40"/>
      <c r="K154" s="40"/>
      <c r="L154" s="44"/>
      <c r="M154" s="242"/>
      <c r="N154" s="243"/>
      <c r="O154" s="84"/>
      <c r="P154" s="84"/>
      <c r="Q154" s="84"/>
      <c r="R154" s="84"/>
      <c r="S154" s="84"/>
      <c r="T154" s="85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250</v>
      </c>
      <c r="AU154" s="17" t="s">
        <v>83</v>
      </c>
    </row>
    <row r="155" s="13" customFormat="1">
      <c r="A155" s="13"/>
      <c r="B155" s="255"/>
      <c r="C155" s="256"/>
      <c r="D155" s="240" t="s">
        <v>272</v>
      </c>
      <c r="E155" s="257" t="s">
        <v>19</v>
      </c>
      <c r="F155" s="258" t="s">
        <v>367</v>
      </c>
      <c r="G155" s="256"/>
      <c r="H155" s="259">
        <v>24</v>
      </c>
      <c r="I155" s="260"/>
      <c r="J155" s="256"/>
      <c r="K155" s="256"/>
      <c r="L155" s="261"/>
      <c r="M155" s="262"/>
      <c r="N155" s="263"/>
      <c r="O155" s="263"/>
      <c r="P155" s="263"/>
      <c r="Q155" s="263"/>
      <c r="R155" s="263"/>
      <c r="S155" s="263"/>
      <c r="T155" s="264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65" t="s">
        <v>272</v>
      </c>
      <c r="AU155" s="265" t="s">
        <v>83</v>
      </c>
      <c r="AV155" s="13" t="s">
        <v>83</v>
      </c>
      <c r="AW155" s="13" t="s">
        <v>35</v>
      </c>
      <c r="AX155" s="13" t="s">
        <v>81</v>
      </c>
      <c r="AY155" s="265" t="s">
        <v>240</v>
      </c>
    </row>
    <row r="156" s="2" customFormat="1" ht="21.75" customHeight="1">
      <c r="A156" s="38"/>
      <c r="B156" s="39"/>
      <c r="C156" s="245" t="s">
        <v>368</v>
      </c>
      <c r="D156" s="245" t="s">
        <v>266</v>
      </c>
      <c r="E156" s="246" t="s">
        <v>369</v>
      </c>
      <c r="F156" s="247" t="s">
        <v>370</v>
      </c>
      <c r="G156" s="248" t="s">
        <v>246</v>
      </c>
      <c r="H156" s="249">
        <v>10</v>
      </c>
      <c r="I156" s="250"/>
      <c r="J156" s="251">
        <f>ROUND(I156*H156,2)</f>
        <v>0</v>
      </c>
      <c r="K156" s="247" t="s">
        <v>247</v>
      </c>
      <c r="L156" s="252"/>
      <c r="M156" s="253" t="s">
        <v>19</v>
      </c>
      <c r="N156" s="254" t="s">
        <v>45</v>
      </c>
      <c r="O156" s="84"/>
      <c r="P156" s="236">
        <f>O156*H156</f>
        <v>0</v>
      </c>
      <c r="Q156" s="236">
        <v>0</v>
      </c>
      <c r="R156" s="236">
        <f>Q156*H156</f>
        <v>0</v>
      </c>
      <c r="S156" s="236">
        <v>0</v>
      </c>
      <c r="T156" s="237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38" t="s">
        <v>270</v>
      </c>
      <c r="AT156" s="238" t="s">
        <v>266</v>
      </c>
      <c r="AU156" s="238" t="s">
        <v>83</v>
      </c>
      <c r="AY156" s="17" t="s">
        <v>240</v>
      </c>
      <c r="BE156" s="239">
        <f>IF(N156="základní",J156,0)</f>
        <v>0</v>
      </c>
      <c r="BF156" s="239">
        <f>IF(N156="snížená",J156,0)</f>
        <v>0</v>
      </c>
      <c r="BG156" s="239">
        <f>IF(N156="zákl. přenesená",J156,0)</f>
        <v>0</v>
      </c>
      <c r="BH156" s="239">
        <f>IF(N156="sníž. přenesená",J156,0)</f>
        <v>0</v>
      </c>
      <c r="BI156" s="239">
        <f>IF(N156="nulová",J156,0)</f>
        <v>0</v>
      </c>
      <c r="BJ156" s="17" t="s">
        <v>81</v>
      </c>
      <c r="BK156" s="239">
        <f>ROUND(I156*H156,2)</f>
        <v>0</v>
      </c>
      <c r="BL156" s="17" t="s">
        <v>270</v>
      </c>
      <c r="BM156" s="238" t="s">
        <v>555</v>
      </c>
    </row>
    <row r="157" s="2" customFormat="1">
      <c r="A157" s="38"/>
      <c r="B157" s="39"/>
      <c r="C157" s="40"/>
      <c r="D157" s="240" t="s">
        <v>250</v>
      </c>
      <c r="E157" s="40"/>
      <c r="F157" s="241" t="s">
        <v>370</v>
      </c>
      <c r="G157" s="40"/>
      <c r="H157" s="40"/>
      <c r="I157" s="147"/>
      <c r="J157" s="40"/>
      <c r="K157" s="40"/>
      <c r="L157" s="44"/>
      <c r="M157" s="242"/>
      <c r="N157" s="243"/>
      <c r="O157" s="84"/>
      <c r="P157" s="84"/>
      <c r="Q157" s="84"/>
      <c r="R157" s="84"/>
      <c r="S157" s="84"/>
      <c r="T157" s="85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7" t="s">
        <v>250</v>
      </c>
      <c r="AU157" s="17" t="s">
        <v>83</v>
      </c>
    </row>
    <row r="158" s="2" customFormat="1" ht="21.75" customHeight="1">
      <c r="A158" s="38"/>
      <c r="B158" s="39"/>
      <c r="C158" s="227" t="s">
        <v>372</v>
      </c>
      <c r="D158" s="227" t="s">
        <v>243</v>
      </c>
      <c r="E158" s="228" t="s">
        <v>373</v>
      </c>
      <c r="F158" s="229" t="s">
        <v>374</v>
      </c>
      <c r="G158" s="230" t="s">
        <v>246</v>
      </c>
      <c r="H158" s="231">
        <v>18</v>
      </c>
      <c r="I158" s="232"/>
      <c r="J158" s="233">
        <f>ROUND(I158*H158,2)</f>
        <v>0</v>
      </c>
      <c r="K158" s="229" t="s">
        <v>247</v>
      </c>
      <c r="L158" s="44"/>
      <c r="M158" s="234" t="s">
        <v>19</v>
      </c>
      <c r="N158" s="235" t="s">
        <v>45</v>
      </c>
      <c r="O158" s="84"/>
      <c r="P158" s="236">
        <f>O158*H158</f>
        <v>0</v>
      </c>
      <c r="Q158" s="236">
        <v>0</v>
      </c>
      <c r="R158" s="236">
        <f>Q158*H158</f>
        <v>0</v>
      </c>
      <c r="S158" s="236">
        <v>0</v>
      </c>
      <c r="T158" s="237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38" t="s">
        <v>257</v>
      </c>
      <c r="AT158" s="238" t="s">
        <v>243</v>
      </c>
      <c r="AU158" s="238" t="s">
        <v>83</v>
      </c>
      <c r="AY158" s="17" t="s">
        <v>240</v>
      </c>
      <c r="BE158" s="239">
        <f>IF(N158="základní",J158,0)</f>
        <v>0</v>
      </c>
      <c r="BF158" s="239">
        <f>IF(N158="snížená",J158,0)</f>
        <v>0</v>
      </c>
      <c r="BG158" s="239">
        <f>IF(N158="zákl. přenesená",J158,0)</f>
        <v>0</v>
      </c>
      <c r="BH158" s="239">
        <f>IF(N158="sníž. přenesená",J158,0)</f>
        <v>0</v>
      </c>
      <c r="BI158" s="239">
        <f>IF(N158="nulová",J158,0)</f>
        <v>0</v>
      </c>
      <c r="BJ158" s="17" t="s">
        <v>81</v>
      </c>
      <c r="BK158" s="239">
        <f>ROUND(I158*H158,2)</f>
        <v>0</v>
      </c>
      <c r="BL158" s="17" t="s">
        <v>257</v>
      </c>
      <c r="BM158" s="238" t="s">
        <v>556</v>
      </c>
    </row>
    <row r="159" s="2" customFormat="1">
      <c r="A159" s="38"/>
      <c r="B159" s="39"/>
      <c r="C159" s="40"/>
      <c r="D159" s="240" t="s">
        <v>250</v>
      </c>
      <c r="E159" s="40"/>
      <c r="F159" s="241" t="s">
        <v>376</v>
      </c>
      <c r="G159" s="40"/>
      <c r="H159" s="40"/>
      <c r="I159" s="147"/>
      <c r="J159" s="40"/>
      <c r="K159" s="40"/>
      <c r="L159" s="44"/>
      <c r="M159" s="242"/>
      <c r="N159" s="243"/>
      <c r="O159" s="84"/>
      <c r="P159" s="84"/>
      <c r="Q159" s="84"/>
      <c r="R159" s="84"/>
      <c r="S159" s="84"/>
      <c r="T159" s="85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7" t="s">
        <v>250</v>
      </c>
      <c r="AU159" s="17" t="s">
        <v>83</v>
      </c>
    </row>
    <row r="160" s="2" customFormat="1">
      <c r="A160" s="38"/>
      <c r="B160" s="39"/>
      <c r="C160" s="40"/>
      <c r="D160" s="240" t="s">
        <v>252</v>
      </c>
      <c r="E160" s="40"/>
      <c r="F160" s="244" t="s">
        <v>377</v>
      </c>
      <c r="G160" s="40"/>
      <c r="H160" s="40"/>
      <c r="I160" s="147"/>
      <c r="J160" s="40"/>
      <c r="K160" s="40"/>
      <c r="L160" s="44"/>
      <c r="M160" s="242"/>
      <c r="N160" s="243"/>
      <c r="O160" s="84"/>
      <c r="P160" s="84"/>
      <c r="Q160" s="84"/>
      <c r="R160" s="84"/>
      <c r="S160" s="84"/>
      <c r="T160" s="85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252</v>
      </c>
      <c r="AU160" s="17" t="s">
        <v>83</v>
      </c>
    </row>
    <row r="161" s="2" customFormat="1" ht="21.75" customHeight="1">
      <c r="A161" s="38"/>
      <c r="B161" s="39"/>
      <c r="C161" s="227" t="s">
        <v>378</v>
      </c>
      <c r="D161" s="227" t="s">
        <v>243</v>
      </c>
      <c r="E161" s="228" t="s">
        <v>379</v>
      </c>
      <c r="F161" s="229" t="s">
        <v>380</v>
      </c>
      <c r="G161" s="230" t="s">
        <v>256</v>
      </c>
      <c r="H161" s="231">
        <v>2</v>
      </c>
      <c r="I161" s="232"/>
      <c r="J161" s="233">
        <f>ROUND(I161*H161,2)</f>
        <v>0</v>
      </c>
      <c r="K161" s="229" t="s">
        <v>247</v>
      </c>
      <c r="L161" s="44"/>
      <c r="M161" s="234" t="s">
        <v>19</v>
      </c>
      <c r="N161" s="235" t="s">
        <v>45</v>
      </c>
      <c r="O161" s="84"/>
      <c r="P161" s="236">
        <f>O161*H161</f>
        <v>0</v>
      </c>
      <c r="Q161" s="236">
        <v>0</v>
      </c>
      <c r="R161" s="236">
        <f>Q161*H161</f>
        <v>0</v>
      </c>
      <c r="S161" s="236">
        <v>0</v>
      </c>
      <c r="T161" s="237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38" t="s">
        <v>248</v>
      </c>
      <c r="AT161" s="238" t="s">
        <v>243</v>
      </c>
      <c r="AU161" s="238" t="s">
        <v>83</v>
      </c>
      <c r="AY161" s="17" t="s">
        <v>240</v>
      </c>
      <c r="BE161" s="239">
        <f>IF(N161="základní",J161,0)</f>
        <v>0</v>
      </c>
      <c r="BF161" s="239">
        <f>IF(N161="snížená",J161,0)</f>
        <v>0</v>
      </c>
      <c r="BG161" s="239">
        <f>IF(N161="zákl. přenesená",J161,0)</f>
        <v>0</v>
      </c>
      <c r="BH161" s="239">
        <f>IF(N161="sníž. přenesená",J161,0)</f>
        <v>0</v>
      </c>
      <c r="BI161" s="239">
        <f>IF(N161="nulová",J161,0)</f>
        <v>0</v>
      </c>
      <c r="BJ161" s="17" t="s">
        <v>81</v>
      </c>
      <c r="BK161" s="239">
        <f>ROUND(I161*H161,2)</f>
        <v>0</v>
      </c>
      <c r="BL161" s="17" t="s">
        <v>248</v>
      </c>
      <c r="BM161" s="238" t="s">
        <v>557</v>
      </c>
    </row>
    <row r="162" s="2" customFormat="1">
      <c r="A162" s="38"/>
      <c r="B162" s="39"/>
      <c r="C162" s="40"/>
      <c r="D162" s="240" t="s">
        <v>250</v>
      </c>
      <c r="E162" s="40"/>
      <c r="F162" s="241" t="s">
        <v>382</v>
      </c>
      <c r="G162" s="40"/>
      <c r="H162" s="40"/>
      <c r="I162" s="147"/>
      <c r="J162" s="40"/>
      <c r="K162" s="40"/>
      <c r="L162" s="44"/>
      <c r="M162" s="242"/>
      <c r="N162" s="243"/>
      <c r="O162" s="84"/>
      <c r="P162" s="84"/>
      <c r="Q162" s="84"/>
      <c r="R162" s="84"/>
      <c r="S162" s="84"/>
      <c r="T162" s="85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T162" s="17" t="s">
        <v>250</v>
      </c>
      <c r="AU162" s="17" t="s">
        <v>83</v>
      </c>
    </row>
    <row r="163" s="2" customFormat="1">
      <c r="A163" s="38"/>
      <c r="B163" s="39"/>
      <c r="C163" s="40"/>
      <c r="D163" s="240" t="s">
        <v>252</v>
      </c>
      <c r="E163" s="40"/>
      <c r="F163" s="244" t="s">
        <v>383</v>
      </c>
      <c r="G163" s="40"/>
      <c r="H163" s="40"/>
      <c r="I163" s="147"/>
      <c r="J163" s="40"/>
      <c r="K163" s="40"/>
      <c r="L163" s="44"/>
      <c r="M163" s="242"/>
      <c r="N163" s="243"/>
      <c r="O163" s="84"/>
      <c r="P163" s="84"/>
      <c r="Q163" s="84"/>
      <c r="R163" s="84"/>
      <c r="S163" s="84"/>
      <c r="T163" s="85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252</v>
      </c>
      <c r="AU163" s="17" t="s">
        <v>83</v>
      </c>
    </row>
    <row r="164" s="13" customFormat="1">
      <c r="A164" s="13"/>
      <c r="B164" s="255"/>
      <c r="C164" s="256"/>
      <c r="D164" s="240" t="s">
        <v>272</v>
      </c>
      <c r="E164" s="257" t="s">
        <v>19</v>
      </c>
      <c r="F164" s="258" t="s">
        <v>384</v>
      </c>
      <c r="G164" s="256"/>
      <c r="H164" s="259">
        <v>2</v>
      </c>
      <c r="I164" s="260"/>
      <c r="J164" s="256"/>
      <c r="K164" s="256"/>
      <c r="L164" s="261"/>
      <c r="M164" s="262"/>
      <c r="N164" s="263"/>
      <c r="O164" s="263"/>
      <c r="P164" s="263"/>
      <c r="Q164" s="263"/>
      <c r="R164" s="263"/>
      <c r="S164" s="263"/>
      <c r="T164" s="264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65" t="s">
        <v>272</v>
      </c>
      <c r="AU164" s="265" t="s">
        <v>83</v>
      </c>
      <c r="AV164" s="13" t="s">
        <v>83</v>
      </c>
      <c r="AW164" s="13" t="s">
        <v>35</v>
      </c>
      <c r="AX164" s="13" t="s">
        <v>81</v>
      </c>
      <c r="AY164" s="265" t="s">
        <v>240</v>
      </c>
    </row>
    <row r="165" s="12" customFormat="1" ht="25.92" customHeight="1">
      <c r="A165" s="12"/>
      <c r="B165" s="211"/>
      <c r="C165" s="212"/>
      <c r="D165" s="213" t="s">
        <v>73</v>
      </c>
      <c r="E165" s="214" t="s">
        <v>385</v>
      </c>
      <c r="F165" s="214" t="s">
        <v>386</v>
      </c>
      <c r="G165" s="212"/>
      <c r="H165" s="212"/>
      <c r="I165" s="215"/>
      <c r="J165" s="216">
        <f>BK165</f>
        <v>0</v>
      </c>
      <c r="K165" s="212"/>
      <c r="L165" s="217"/>
      <c r="M165" s="218"/>
      <c r="N165" s="219"/>
      <c r="O165" s="219"/>
      <c r="P165" s="220">
        <f>SUM(P166:P220)</f>
        <v>0</v>
      </c>
      <c r="Q165" s="219"/>
      <c r="R165" s="220">
        <f>SUM(R166:R220)</f>
        <v>0</v>
      </c>
      <c r="S165" s="219"/>
      <c r="T165" s="221">
        <f>SUM(T166:T220)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222" t="s">
        <v>248</v>
      </c>
      <c r="AT165" s="223" t="s">
        <v>73</v>
      </c>
      <c r="AU165" s="223" t="s">
        <v>74</v>
      </c>
      <c r="AY165" s="222" t="s">
        <v>240</v>
      </c>
      <c r="BK165" s="224">
        <f>SUM(BK166:BK220)</f>
        <v>0</v>
      </c>
    </row>
    <row r="166" s="2" customFormat="1" ht="21.75" customHeight="1">
      <c r="A166" s="38"/>
      <c r="B166" s="39"/>
      <c r="C166" s="227" t="s">
        <v>387</v>
      </c>
      <c r="D166" s="227" t="s">
        <v>243</v>
      </c>
      <c r="E166" s="228" t="s">
        <v>388</v>
      </c>
      <c r="F166" s="229" t="s">
        <v>389</v>
      </c>
      <c r="G166" s="230" t="s">
        <v>269</v>
      </c>
      <c r="H166" s="231">
        <v>27.513000000000002</v>
      </c>
      <c r="I166" s="232"/>
      <c r="J166" s="233">
        <f>ROUND(I166*H166,2)</f>
        <v>0</v>
      </c>
      <c r="K166" s="229" t="s">
        <v>247</v>
      </c>
      <c r="L166" s="44"/>
      <c r="M166" s="234" t="s">
        <v>19</v>
      </c>
      <c r="N166" s="235" t="s">
        <v>45</v>
      </c>
      <c r="O166" s="84"/>
      <c r="P166" s="236">
        <f>O166*H166</f>
        <v>0</v>
      </c>
      <c r="Q166" s="236">
        <v>0</v>
      </c>
      <c r="R166" s="236">
        <f>Q166*H166</f>
        <v>0</v>
      </c>
      <c r="S166" s="236">
        <v>0</v>
      </c>
      <c r="T166" s="237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38" t="s">
        <v>257</v>
      </c>
      <c r="AT166" s="238" t="s">
        <v>243</v>
      </c>
      <c r="AU166" s="238" t="s">
        <v>81</v>
      </c>
      <c r="AY166" s="17" t="s">
        <v>240</v>
      </c>
      <c r="BE166" s="239">
        <f>IF(N166="základní",J166,0)</f>
        <v>0</v>
      </c>
      <c r="BF166" s="239">
        <f>IF(N166="snížená",J166,0)</f>
        <v>0</v>
      </c>
      <c r="BG166" s="239">
        <f>IF(N166="zákl. přenesená",J166,0)</f>
        <v>0</v>
      </c>
      <c r="BH166" s="239">
        <f>IF(N166="sníž. přenesená",J166,0)</f>
        <v>0</v>
      </c>
      <c r="BI166" s="239">
        <f>IF(N166="nulová",J166,0)</f>
        <v>0</v>
      </c>
      <c r="BJ166" s="17" t="s">
        <v>81</v>
      </c>
      <c r="BK166" s="239">
        <f>ROUND(I166*H166,2)</f>
        <v>0</v>
      </c>
      <c r="BL166" s="17" t="s">
        <v>257</v>
      </c>
      <c r="BM166" s="238" t="s">
        <v>558</v>
      </c>
    </row>
    <row r="167" s="2" customFormat="1">
      <c r="A167" s="38"/>
      <c r="B167" s="39"/>
      <c r="C167" s="40"/>
      <c r="D167" s="240" t="s">
        <v>250</v>
      </c>
      <c r="E167" s="40"/>
      <c r="F167" s="241" t="s">
        <v>391</v>
      </c>
      <c r="G167" s="40"/>
      <c r="H167" s="40"/>
      <c r="I167" s="147"/>
      <c r="J167" s="40"/>
      <c r="K167" s="40"/>
      <c r="L167" s="44"/>
      <c r="M167" s="242"/>
      <c r="N167" s="243"/>
      <c r="O167" s="84"/>
      <c r="P167" s="84"/>
      <c r="Q167" s="84"/>
      <c r="R167" s="84"/>
      <c r="S167" s="84"/>
      <c r="T167" s="85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T167" s="17" t="s">
        <v>250</v>
      </c>
      <c r="AU167" s="17" t="s">
        <v>81</v>
      </c>
    </row>
    <row r="168" s="2" customFormat="1">
      <c r="A168" s="38"/>
      <c r="B168" s="39"/>
      <c r="C168" s="40"/>
      <c r="D168" s="240" t="s">
        <v>252</v>
      </c>
      <c r="E168" s="40"/>
      <c r="F168" s="244" t="s">
        <v>392</v>
      </c>
      <c r="G168" s="40"/>
      <c r="H168" s="40"/>
      <c r="I168" s="147"/>
      <c r="J168" s="40"/>
      <c r="K168" s="40"/>
      <c r="L168" s="44"/>
      <c r="M168" s="242"/>
      <c r="N168" s="243"/>
      <c r="O168" s="84"/>
      <c r="P168" s="84"/>
      <c r="Q168" s="84"/>
      <c r="R168" s="84"/>
      <c r="S168" s="84"/>
      <c r="T168" s="85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T168" s="17" t="s">
        <v>252</v>
      </c>
      <c r="AU168" s="17" t="s">
        <v>81</v>
      </c>
    </row>
    <row r="169" s="13" customFormat="1">
      <c r="A169" s="13"/>
      <c r="B169" s="255"/>
      <c r="C169" s="256"/>
      <c r="D169" s="240" t="s">
        <v>272</v>
      </c>
      <c r="E169" s="257" t="s">
        <v>19</v>
      </c>
      <c r="F169" s="258" t="s">
        <v>510</v>
      </c>
      <c r="G169" s="256"/>
      <c r="H169" s="259">
        <v>23.513000000000002</v>
      </c>
      <c r="I169" s="260"/>
      <c r="J169" s="256"/>
      <c r="K169" s="256"/>
      <c r="L169" s="261"/>
      <c r="M169" s="262"/>
      <c r="N169" s="263"/>
      <c r="O169" s="263"/>
      <c r="P169" s="263"/>
      <c r="Q169" s="263"/>
      <c r="R169" s="263"/>
      <c r="S169" s="263"/>
      <c r="T169" s="264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65" t="s">
        <v>272</v>
      </c>
      <c r="AU169" s="265" t="s">
        <v>81</v>
      </c>
      <c r="AV169" s="13" t="s">
        <v>83</v>
      </c>
      <c r="AW169" s="13" t="s">
        <v>35</v>
      </c>
      <c r="AX169" s="13" t="s">
        <v>74</v>
      </c>
      <c r="AY169" s="265" t="s">
        <v>240</v>
      </c>
    </row>
    <row r="170" s="13" customFormat="1">
      <c r="A170" s="13"/>
      <c r="B170" s="255"/>
      <c r="C170" s="256"/>
      <c r="D170" s="240" t="s">
        <v>272</v>
      </c>
      <c r="E170" s="257" t="s">
        <v>19</v>
      </c>
      <c r="F170" s="258" t="s">
        <v>446</v>
      </c>
      <c r="G170" s="256"/>
      <c r="H170" s="259">
        <v>4</v>
      </c>
      <c r="I170" s="260"/>
      <c r="J170" s="256"/>
      <c r="K170" s="256"/>
      <c r="L170" s="261"/>
      <c r="M170" s="262"/>
      <c r="N170" s="263"/>
      <c r="O170" s="263"/>
      <c r="P170" s="263"/>
      <c r="Q170" s="263"/>
      <c r="R170" s="263"/>
      <c r="S170" s="263"/>
      <c r="T170" s="264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65" t="s">
        <v>272</v>
      </c>
      <c r="AU170" s="265" t="s">
        <v>81</v>
      </c>
      <c r="AV170" s="13" t="s">
        <v>83</v>
      </c>
      <c r="AW170" s="13" t="s">
        <v>35</v>
      </c>
      <c r="AX170" s="13" t="s">
        <v>74</v>
      </c>
      <c r="AY170" s="265" t="s">
        <v>240</v>
      </c>
    </row>
    <row r="171" s="14" customFormat="1">
      <c r="A171" s="14"/>
      <c r="B171" s="266"/>
      <c r="C171" s="267"/>
      <c r="D171" s="240" t="s">
        <v>272</v>
      </c>
      <c r="E171" s="268" t="s">
        <v>19</v>
      </c>
      <c r="F171" s="269" t="s">
        <v>336</v>
      </c>
      <c r="G171" s="267"/>
      <c r="H171" s="270">
        <v>27.513000000000002</v>
      </c>
      <c r="I171" s="271"/>
      <c r="J171" s="267"/>
      <c r="K171" s="267"/>
      <c r="L171" s="272"/>
      <c r="M171" s="273"/>
      <c r="N171" s="274"/>
      <c r="O171" s="274"/>
      <c r="P171" s="274"/>
      <c r="Q171" s="274"/>
      <c r="R171" s="274"/>
      <c r="S171" s="274"/>
      <c r="T171" s="275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T171" s="276" t="s">
        <v>272</v>
      </c>
      <c r="AU171" s="276" t="s">
        <v>81</v>
      </c>
      <c r="AV171" s="14" t="s">
        <v>248</v>
      </c>
      <c r="AW171" s="14" t="s">
        <v>35</v>
      </c>
      <c r="AX171" s="14" t="s">
        <v>81</v>
      </c>
      <c r="AY171" s="276" t="s">
        <v>240</v>
      </c>
    </row>
    <row r="172" s="2" customFormat="1" ht="21.75" customHeight="1">
      <c r="A172" s="38"/>
      <c r="B172" s="39"/>
      <c r="C172" s="227" t="s">
        <v>395</v>
      </c>
      <c r="D172" s="227" t="s">
        <v>243</v>
      </c>
      <c r="E172" s="228" t="s">
        <v>396</v>
      </c>
      <c r="F172" s="229" t="s">
        <v>397</v>
      </c>
      <c r="G172" s="230" t="s">
        <v>269</v>
      </c>
      <c r="H172" s="231">
        <v>11.92</v>
      </c>
      <c r="I172" s="232"/>
      <c r="J172" s="233">
        <f>ROUND(I172*H172,2)</f>
        <v>0</v>
      </c>
      <c r="K172" s="229" t="s">
        <v>247</v>
      </c>
      <c r="L172" s="44"/>
      <c r="M172" s="234" t="s">
        <v>19</v>
      </c>
      <c r="N172" s="235" t="s">
        <v>45</v>
      </c>
      <c r="O172" s="84"/>
      <c r="P172" s="236">
        <f>O172*H172</f>
        <v>0</v>
      </c>
      <c r="Q172" s="236">
        <v>0</v>
      </c>
      <c r="R172" s="236">
        <f>Q172*H172</f>
        <v>0</v>
      </c>
      <c r="S172" s="236">
        <v>0</v>
      </c>
      <c r="T172" s="237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38" t="s">
        <v>257</v>
      </c>
      <c r="AT172" s="238" t="s">
        <v>243</v>
      </c>
      <c r="AU172" s="238" t="s">
        <v>81</v>
      </c>
      <c r="AY172" s="17" t="s">
        <v>240</v>
      </c>
      <c r="BE172" s="239">
        <f>IF(N172="základní",J172,0)</f>
        <v>0</v>
      </c>
      <c r="BF172" s="239">
        <f>IF(N172="snížená",J172,0)</f>
        <v>0</v>
      </c>
      <c r="BG172" s="239">
        <f>IF(N172="zákl. přenesená",J172,0)</f>
        <v>0</v>
      </c>
      <c r="BH172" s="239">
        <f>IF(N172="sníž. přenesená",J172,0)</f>
        <v>0</v>
      </c>
      <c r="BI172" s="239">
        <f>IF(N172="nulová",J172,0)</f>
        <v>0</v>
      </c>
      <c r="BJ172" s="17" t="s">
        <v>81</v>
      </c>
      <c r="BK172" s="239">
        <f>ROUND(I172*H172,2)</f>
        <v>0</v>
      </c>
      <c r="BL172" s="17" t="s">
        <v>257</v>
      </c>
      <c r="BM172" s="238" t="s">
        <v>559</v>
      </c>
    </row>
    <row r="173" s="2" customFormat="1">
      <c r="A173" s="38"/>
      <c r="B173" s="39"/>
      <c r="C173" s="40"/>
      <c r="D173" s="240" t="s">
        <v>250</v>
      </c>
      <c r="E173" s="40"/>
      <c r="F173" s="241" t="s">
        <v>399</v>
      </c>
      <c r="G173" s="40"/>
      <c r="H173" s="40"/>
      <c r="I173" s="147"/>
      <c r="J173" s="40"/>
      <c r="K173" s="40"/>
      <c r="L173" s="44"/>
      <c r="M173" s="242"/>
      <c r="N173" s="243"/>
      <c r="O173" s="84"/>
      <c r="P173" s="84"/>
      <c r="Q173" s="84"/>
      <c r="R173" s="84"/>
      <c r="S173" s="84"/>
      <c r="T173" s="85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7" t="s">
        <v>250</v>
      </c>
      <c r="AU173" s="17" t="s">
        <v>81</v>
      </c>
    </row>
    <row r="174" s="2" customFormat="1">
      <c r="A174" s="38"/>
      <c r="B174" s="39"/>
      <c r="C174" s="40"/>
      <c r="D174" s="240" t="s">
        <v>252</v>
      </c>
      <c r="E174" s="40"/>
      <c r="F174" s="244" t="s">
        <v>392</v>
      </c>
      <c r="G174" s="40"/>
      <c r="H174" s="40"/>
      <c r="I174" s="147"/>
      <c r="J174" s="40"/>
      <c r="K174" s="40"/>
      <c r="L174" s="44"/>
      <c r="M174" s="242"/>
      <c r="N174" s="243"/>
      <c r="O174" s="84"/>
      <c r="P174" s="84"/>
      <c r="Q174" s="84"/>
      <c r="R174" s="84"/>
      <c r="S174" s="84"/>
      <c r="T174" s="85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T174" s="17" t="s">
        <v>252</v>
      </c>
      <c r="AU174" s="17" t="s">
        <v>81</v>
      </c>
    </row>
    <row r="175" s="13" customFormat="1">
      <c r="A175" s="13"/>
      <c r="B175" s="255"/>
      <c r="C175" s="256"/>
      <c r="D175" s="240" t="s">
        <v>272</v>
      </c>
      <c r="E175" s="257" t="s">
        <v>19</v>
      </c>
      <c r="F175" s="258" t="s">
        <v>400</v>
      </c>
      <c r="G175" s="256"/>
      <c r="H175" s="259">
        <v>2</v>
      </c>
      <c r="I175" s="260"/>
      <c r="J175" s="256"/>
      <c r="K175" s="256"/>
      <c r="L175" s="261"/>
      <c r="M175" s="262"/>
      <c r="N175" s="263"/>
      <c r="O175" s="263"/>
      <c r="P175" s="263"/>
      <c r="Q175" s="263"/>
      <c r="R175" s="263"/>
      <c r="S175" s="263"/>
      <c r="T175" s="264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65" t="s">
        <v>272</v>
      </c>
      <c r="AU175" s="265" t="s">
        <v>81</v>
      </c>
      <c r="AV175" s="13" t="s">
        <v>83</v>
      </c>
      <c r="AW175" s="13" t="s">
        <v>35</v>
      </c>
      <c r="AX175" s="13" t="s">
        <v>74</v>
      </c>
      <c r="AY175" s="265" t="s">
        <v>240</v>
      </c>
    </row>
    <row r="176" s="13" customFormat="1">
      <c r="A176" s="13"/>
      <c r="B176" s="255"/>
      <c r="C176" s="256"/>
      <c r="D176" s="240" t="s">
        <v>272</v>
      </c>
      <c r="E176" s="257" t="s">
        <v>19</v>
      </c>
      <c r="F176" s="258" t="s">
        <v>401</v>
      </c>
      <c r="G176" s="256"/>
      <c r="H176" s="259">
        <v>2</v>
      </c>
      <c r="I176" s="260"/>
      <c r="J176" s="256"/>
      <c r="K176" s="256"/>
      <c r="L176" s="261"/>
      <c r="M176" s="262"/>
      <c r="N176" s="263"/>
      <c r="O176" s="263"/>
      <c r="P176" s="263"/>
      <c r="Q176" s="263"/>
      <c r="R176" s="263"/>
      <c r="S176" s="263"/>
      <c r="T176" s="264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65" t="s">
        <v>272</v>
      </c>
      <c r="AU176" s="265" t="s">
        <v>81</v>
      </c>
      <c r="AV176" s="13" t="s">
        <v>83</v>
      </c>
      <c r="AW176" s="13" t="s">
        <v>35</v>
      </c>
      <c r="AX176" s="13" t="s">
        <v>74</v>
      </c>
      <c r="AY176" s="265" t="s">
        <v>240</v>
      </c>
    </row>
    <row r="177" s="13" customFormat="1">
      <c r="A177" s="13"/>
      <c r="B177" s="255"/>
      <c r="C177" s="256"/>
      <c r="D177" s="240" t="s">
        <v>272</v>
      </c>
      <c r="E177" s="257" t="s">
        <v>19</v>
      </c>
      <c r="F177" s="258" t="s">
        <v>402</v>
      </c>
      <c r="G177" s="256"/>
      <c r="H177" s="259">
        <v>7.9199999999999999</v>
      </c>
      <c r="I177" s="260"/>
      <c r="J177" s="256"/>
      <c r="K177" s="256"/>
      <c r="L177" s="261"/>
      <c r="M177" s="262"/>
      <c r="N177" s="263"/>
      <c r="O177" s="263"/>
      <c r="P177" s="263"/>
      <c r="Q177" s="263"/>
      <c r="R177" s="263"/>
      <c r="S177" s="263"/>
      <c r="T177" s="264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65" t="s">
        <v>272</v>
      </c>
      <c r="AU177" s="265" t="s">
        <v>81</v>
      </c>
      <c r="AV177" s="13" t="s">
        <v>83</v>
      </c>
      <c r="AW177" s="13" t="s">
        <v>35</v>
      </c>
      <c r="AX177" s="13" t="s">
        <v>74</v>
      </c>
      <c r="AY177" s="265" t="s">
        <v>240</v>
      </c>
    </row>
    <row r="178" s="14" customFormat="1">
      <c r="A178" s="14"/>
      <c r="B178" s="266"/>
      <c r="C178" s="267"/>
      <c r="D178" s="240" t="s">
        <v>272</v>
      </c>
      <c r="E178" s="268" t="s">
        <v>19</v>
      </c>
      <c r="F178" s="269" t="s">
        <v>336</v>
      </c>
      <c r="G178" s="267"/>
      <c r="H178" s="270">
        <v>11.92</v>
      </c>
      <c r="I178" s="271"/>
      <c r="J178" s="267"/>
      <c r="K178" s="267"/>
      <c r="L178" s="272"/>
      <c r="M178" s="273"/>
      <c r="N178" s="274"/>
      <c r="O178" s="274"/>
      <c r="P178" s="274"/>
      <c r="Q178" s="274"/>
      <c r="R178" s="274"/>
      <c r="S178" s="274"/>
      <c r="T178" s="275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76" t="s">
        <v>272</v>
      </c>
      <c r="AU178" s="276" t="s">
        <v>81</v>
      </c>
      <c r="AV178" s="14" t="s">
        <v>248</v>
      </c>
      <c r="AW178" s="14" t="s">
        <v>35</v>
      </c>
      <c r="AX178" s="14" t="s">
        <v>81</v>
      </c>
      <c r="AY178" s="276" t="s">
        <v>240</v>
      </c>
    </row>
    <row r="179" s="2" customFormat="1" ht="21.75" customHeight="1">
      <c r="A179" s="38"/>
      <c r="B179" s="39"/>
      <c r="C179" s="227" t="s">
        <v>403</v>
      </c>
      <c r="D179" s="227" t="s">
        <v>243</v>
      </c>
      <c r="E179" s="228" t="s">
        <v>404</v>
      </c>
      <c r="F179" s="229" t="s">
        <v>405</v>
      </c>
      <c r="G179" s="230" t="s">
        <v>269</v>
      </c>
      <c r="H179" s="231">
        <v>27.013000000000002</v>
      </c>
      <c r="I179" s="232"/>
      <c r="J179" s="233">
        <f>ROUND(I179*H179,2)</f>
        <v>0</v>
      </c>
      <c r="K179" s="229" t="s">
        <v>247</v>
      </c>
      <c r="L179" s="44"/>
      <c r="M179" s="234" t="s">
        <v>19</v>
      </c>
      <c r="N179" s="235" t="s">
        <v>45</v>
      </c>
      <c r="O179" s="84"/>
      <c r="P179" s="236">
        <f>O179*H179</f>
        <v>0</v>
      </c>
      <c r="Q179" s="236">
        <v>0</v>
      </c>
      <c r="R179" s="236">
        <f>Q179*H179</f>
        <v>0</v>
      </c>
      <c r="S179" s="236">
        <v>0</v>
      </c>
      <c r="T179" s="237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38" t="s">
        <v>257</v>
      </c>
      <c r="AT179" s="238" t="s">
        <v>243</v>
      </c>
      <c r="AU179" s="238" t="s">
        <v>81</v>
      </c>
      <c r="AY179" s="17" t="s">
        <v>240</v>
      </c>
      <c r="BE179" s="239">
        <f>IF(N179="základní",J179,0)</f>
        <v>0</v>
      </c>
      <c r="BF179" s="239">
        <f>IF(N179="snížená",J179,0)</f>
        <v>0</v>
      </c>
      <c r="BG179" s="239">
        <f>IF(N179="zákl. přenesená",J179,0)</f>
        <v>0</v>
      </c>
      <c r="BH179" s="239">
        <f>IF(N179="sníž. přenesená",J179,0)</f>
        <v>0</v>
      </c>
      <c r="BI179" s="239">
        <f>IF(N179="nulová",J179,0)</f>
        <v>0</v>
      </c>
      <c r="BJ179" s="17" t="s">
        <v>81</v>
      </c>
      <c r="BK179" s="239">
        <f>ROUND(I179*H179,2)</f>
        <v>0</v>
      </c>
      <c r="BL179" s="17" t="s">
        <v>257</v>
      </c>
      <c r="BM179" s="238" t="s">
        <v>560</v>
      </c>
    </row>
    <row r="180" s="2" customFormat="1">
      <c r="A180" s="38"/>
      <c r="B180" s="39"/>
      <c r="C180" s="40"/>
      <c r="D180" s="240" t="s">
        <v>250</v>
      </c>
      <c r="E180" s="40"/>
      <c r="F180" s="241" t="s">
        <v>407</v>
      </c>
      <c r="G180" s="40"/>
      <c r="H180" s="40"/>
      <c r="I180" s="147"/>
      <c r="J180" s="40"/>
      <c r="K180" s="40"/>
      <c r="L180" s="44"/>
      <c r="M180" s="242"/>
      <c r="N180" s="243"/>
      <c r="O180" s="84"/>
      <c r="P180" s="84"/>
      <c r="Q180" s="84"/>
      <c r="R180" s="84"/>
      <c r="S180" s="84"/>
      <c r="T180" s="85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T180" s="17" t="s">
        <v>250</v>
      </c>
      <c r="AU180" s="17" t="s">
        <v>81</v>
      </c>
    </row>
    <row r="181" s="2" customFormat="1">
      <c r="A181" s="38"/>
      <c r="B181" s="39"/>
      <c r="C181" s="40"/>
      <c r="D181" s="240" t="s">
        <v>252</v>
      </c>
      <c r="E181" s="40"/>
      <c r="F181" s="244" t="s">
        <v>392</v>
      </c>
      <c r="G181" s="40"/>
      <c r="H181" s="40"/>
      <c r="I181" s="147"/>
      <c r="J181" s="40"/>
      <c r="K181" s="40"/>
      <c r="L181" s="44"/>
      <c r="M181" s="242"/>
      <c r="N181" s="243"/>
      <c r="O181" s="84"/>
      <c r="P181" s="84"/>
      <c r="Q181" s="84"/>
      <c r="R181" s="84"/>
      <c r="S181" s="84"/>
      <c r="T181" s="85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T181" s="17" t="s">
        <v>252</v>
      </c>
      <c r="AU181" s="17" t="s">
        <v>81</v>
      </c>
    </row>
    <row r="182" s="13" customFormat="1">
      <c r="A182" s="13"/>
      <c r="B182" s="255"/>
      <c r="C182" s="256"/>
      <c r="D182" s="240" t="s">
        <v>272</v>
      </c>
      <c r="E182" s="257" t="s">
        <v>19</v>
      </c>
      <c r="F182" s="258" t="s">
        <v>408</v>
      </c>
      <c r="G182" s="256"/>
      <c r="H182" s="259">
        <v>3.5</v>
      </c>
      <c r="I182" s="260"/>
      <c r="J182" s="256"/>
      <c r="K182" s="256"/>
      <c r="L182" s="261"/>
      <c r="M182" s="262"/>
      <c r="N182" s="263"/>
      <c r="O182" s="263"/>
      <c r="P182" s="263"/>
      <c r="Q182" s="263"/>
      <c r="R182" s="263"/>
      <c r="S182" s="263"/>
      <c r="T182" s="264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65" t="s">
        <v>272</v>
      </c>
      <c r="AU182" s="265" t="s">
        <v>81</v>
      </c>
      <c r="AV182" s="13" t="s">
        <v>83</v>
      </c>
      <c r="AW182" s="13" t="s">
        <v>35</v>
      </c>
      <c r="AX182" s="13" t="s">
        <v>74</v>
      </c>
      <c r="AY182" s="265" t="s">
        <v>240</v>
      </c>
    </row>
    <row r="183" s="13" customFormat="1">
      <c r="A183" s="13"/>
      <c r="B183" s="255"/>
      <c r="C183" s="256"/>
      <c r="D183" s="240" t="s">
        <v>272</v>
      </c>
      <c r="E183" s="257" t="s">
        <v>19</v>
      </c>
      <c r="F183" s="258" t="s">
        <v>409</v>
      </c>
      <c r="G183" s="256"/>
      <c r="H183" s="259">
        <v>23.513000000000002</v>
      </c>
      <c r="I183" s="260"/>
      <c r="J183" s="256"/>
      <c r="K183" s="256"/>
      <c r="L183" s="261"/>
      <c r="M183" s="262"/>
      <c r="N183" s="263"/>
      <c r="O183" s="263"/>
      <c r="P183" s="263"/>
      <c r="Q183" s="263"/>
      <c r="R183" s="263"/>
      <c r="S183" s="263"/>
      <c r="T183" s="264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65" t="s">
        <v>272</v>
      </c>
      <c r="AU183" s="265" t="s">
        <v>81</v>
      </c>
      <c r="AV183" s="13" t="s">
        <v>83</v>
      </c>
      <c r="AW183" s="13" t="s">
        <v>35</v>
      </c>
      <c r="AX183" s="13" t="s">
        <v>74</v>
      </c>
      <c r="AY183" s="265" t="s">
        <v>240</v>
      </c>
    </row>
    <row r="184" s="14" customFormat="1">
      <c r="A184" s="14"/>
      <c r="B184" s="266"/>
      <c r="C184" s="267"/>
      <c r="D184" s="240" t="s">
        <v>272</v>
      </c>
      <c r="E184" s="268" t="s">
        <v>19</v>
      </c>
      <c r="F184" s="269" t="s">
        <v>336</v>
      </c>
      <c r="G184" s="267"/>
      <c r="H184" s="270">
        <v>27.013000000000002</v>
      </c>
      <c r="I184" s="271"/>
      <c r="J184" s="267"/>
      <c r="K184" s="267"/>
      <c r="L184" s="272"/>
      <c r="M184" s="273"/>
      <c r="N184" s="274"/>
      <c r="O184" s="274"/>
      <c r="P184" s="274"/>
      <c r="Q184" s="274"/>
      <c r="R184" s="274"/>
      <c r="S184" s="274"/>
      <c r="T184" s="275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T184" s="276" t="s">
        <v>272</v>
      </c>
      <c r="AU184" s="276" t="s">
        <v>81</v>
      </c>
      <c r="AV184" s="14" t="s">
        <v>248</v>
      </c>
      <c r="AW184" s="14" t="s">
        <v>35</v>
      </c>
      <c r="AX184" s="14" t="s">
        <v>81</v>
      </c>
      <c r="AY184" s="276" t="s">
        <v>240</v>
      </c>
    </row>
    <row r="185" s="2" customFormat="1" ht="21.75" customHeight="1">
      <c r="A185" s="38"/>
      <c r="B185" s="39"/>
      <c r="C185" s="227" t="s">
        <v>410</v>
      </c>
      <c r="D185" s="227" t="s">
        <v>243</v>
      </c>
      <c r="E185" s="228" t="s">
        <v>411</v>
      </c>
      <c r="F185" s="229" t="s">
        <v>412</v>
      </c>
      <c r="G185" s="230" t="s">
        <v>269</v>
      </c>
      <c r="H185" s="231">
        <v>0.0040000000000000001</v>
      </c>
      <c r="I185" s="232"/>
      <c r="J185" s="233">
        <f>ROUND(I185*H185,2)</f>
        <v>0</v>
      </c>
      <c r="K185" s="229" t="s">
        <v>247</v>
      </c>
      <c r="L185" s="44"/>
      <c r="M185" s="234" t="s">
        <v>19</v>
      </c>
      <c r="N185" s="235" t="s">
        <v>45</v>
      </c>
      <c r="O185" s="84"/>
      <c r="P185" s="236">
        <f>O185*H185</f>
        <v>0</v>
      </c>
      <c r="Q185" s="236">
        <v>0</v>
      </c>
      <c r="R185" s="236">
        <f>Q185*H185</f>
        <v>0</v>
      </c>
      <c r="S185" s="236">
        <v>0</v>
      </c>
      <c r="T185" s="237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38" t="s">
        <v>257</v>
      </c>
      <c r="AT185" s="238" t="s">
        <v>243</v>
      </c>
      <c r="AU185" s="238" t="s">
        <v>81</v>
      </c>
      <c r="AY185" s="17" t="s">
        <v>240</v>
      </c>
      <c r="BE185" s="239">
        <f>IF(N185="základní",J185,0)</f>
        <v>0</v>
      </c>
      <c r="BF185" s="239">
        <f>IF(N185="snížená",J185,0)</f>
        <v>0</v>
      </c>
      <c r="BG185" s="239">
        <f>IF(N185="zákl. přenesená",J185,0)</f>
        <v>0</v>
      </c>
      <c r="BH185" s="239">
        <f>IF(N185="sníž. přenesená",J185,0)</f>
        <v>0</v>
      </c>
      <c r="BI185" s="239">
        <f>IF(N185="nulová",J185,0)</f>
        <v>0</v>
      </c>
      <c r="BJ185" s="17" t="s">
        <v>81</v>
      </c>
      <c r="BK185" s="239">
        <f>ROUND(I185*H185,2)</f>
        <v>0</v>
      </c>
      <c r="BL185" s="17" t="s">
        <v>257</v>
      </c>
      <c r="BM185" s="238" t="s">
        <v>561</v>
      </c>
    </row>
    <row r="186" s="2" customFormat="1">
      <c r="A186" s="38"/>
      <c r="B186" s="39"/>
      <c r="C186" s="40"/>
      <c r="D186" s="240" t="s">
        <v>250</v>
      </c>
      <c r="E186" s="40"/>
      <c r="F186" s="241" t="s">
        <v>414</v>
      </c>
      <c r="G186" s="40"/>
      <c r="H186" s="40"/>
      <c r="I186" s="147"/>
      <c r="J186" s="40"/>
      <c r="K186" s="40"/>
      <c r="L186" s="44"/>
      <c r="M186" s="242"/>
      <c r="N186" s="243"/>
      <c r="O186" s="84"/>
      <c r="P186" s="84"/>
      <c r="Q186" s="84"/>
      <c r="R186" s="84"/>
      <c r="S186" s="84"/>
      <c r="T186" s="85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T186" s="17" t="s">
        <v>250</v>
      </c>
      <c r="AU186" s="17" t="s">
        <v>81</v>
      </c>
    </row>
    <row r="187" s="2" customFormat="1">
      <c r="A187" s="38"/>
      <c r="B187" s="39"/>
      <c r="C187" s="40"/>
      <c r="D187" s="240" t="s">
        <v>252</v>
      </c>
      <c r="E187" s="40"/>
      <c r="F187" s="244" t="s">
        <v>392</v>
      </c>
      <c r="G187" s="40"/>
      <c r="H187" s="40"/>
      <c r="I187" s="147"/>
      <c r="J187" s="40"/>
      <c r="K187" s="40"/>
      <c r="L187" s="44"/>
      <c r="M187" s="242"/>
      <c r="N187" s="243"/>
      <c r="O187" s="84"/>
      <c r="P187" s="84"/>
      <c r="Q187" s="84"/>
      <c r="R187" s="84"/>
      <c r="S187" s="84"/>
      <c r="T187" s="85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T187" s="17" t="s">
        <v>252</v>
      </c>
      <c r="AU187" s="17" t="s">
        <v>81</v>
      </c>
    </row>
    <row r="188" s="13" customFormat="1">
      <c r="A188" s="13"/>
      <c r="B188" s="255"/>
      <c r="C188" s="256"/>
      <c r="D188" s="240" t="s">
        <v>272</v>
      </c>
      <c r="E188" s="257" t="s">
        <v>19</v>
      </c>
      <c r="F188" s="258" t="s">
        <v>415</v>
      </c>
      <c r="G188" s="256"/>
      <c r="H188" s="259">
        <v>0.0040000000000000001</v>
      </c>
      <c r="I188" s="260"/>
      <c r="J188" s="256"/>
      <c r="K188" s="256"/>
      <c r="L188" s="261"/>
      <c r="M188" s="262"/>
      <c r="N188" s="263"/>
      <c r="O188" s="263"/>
      <c r="P188" s="263"/>
      <c r="Q188" s="263"/>
      <c r="R188" s="263"/>
      <c r="S188" s="263"/>
      <c r="T188" s="264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65" t="s">
        <v>272</v>
      </c>
      <c r="AU188" s="265" t="s">
        <v>81</v>
      </c>
      <c r="AV188" s="13" t="s">
        <v>83</v>
      </c>
      <c r="AW188" s="13" t="s">
        <v>35</v>
      </c>
      <c r="AX188" s="13" t="s">
        <v>81</v>
      </c>
      <c r="AY188" s="265" t="s">
        <v>240</v>
      </c>
    </row>
    <row r="189" s="2" customFormat="1" ht="33" customHeight="1">
      <c r="A189" s="38"/>
      <c r="B189" s="39"/>
      <c r="C189" s="227" t="s">
        <v>416</v>
      </c>
      <c r="D189" s="227" t="s">
        <v>243</v>
      </c>
      <c r="E189" s="228" t="s">
        <v>417</v>
      </c>
      <c r="F189" s="229" t="s">
        <v>418</v>
      </c>
      <c r="G189" s="230" t="s">
        <v>269</v>
      </c>
      <c r="H189" s="231">
        <v>3.1099999999999999</v>
      </c>
      <c r="I189" s="232"/>
      <c r="J189" s="233">
        <f>ROUND(I189*H189,2)</f>
        <v>0</v>
      </c>
      <c r="K189" s="229" t="s">
        <v>247</v>
      </c>
      <c r="L189" s="44"/>
      <c r="M189" s="234" t="s">
        <v>19</v>
      </c>
      <c r="N189" s="235" t="s">
        <v>45</v>
      </c>
      <c r="O189" s="84"/>
      <c r="P189" s="236">
        <f>O189*H189</f>
        <v>0</v>
      </c>
      <c r="Q189" s="236">
        <v>0</v>
      </c>
      <c r="R189" s="236">
        <f>Q189*H189</f>
        <v>0</v>
      </c>
      <c r="S189" s="236">
        <v>0</v>
      </c>
      <c r="T189" s="237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38" t="s">
        <v>257</v>
      </c>
      <c r="AT189" s="238" t="s">
        <v>243</v>
      </c>
      <c r="AU189" s="238" t="s">
        <v>81</v>
      </c>
      <c r="AY189" s="17" t="s">
        <v>240</v>
      </c>
      <c r="BE189" s="239">
        <f>IF(N189="základní",J189,0)</f>
        <v>0</v>
      </c>
      <c r="BF189" s="239">
        <f>IF(N189="snížená",J189,0)</f>
        <v>0</v>
      </c>
      <c r="BG189" s="239">
        <f>IF(N189="zákl. přenesená",J189,0)</f>
        <v>0</v>
      </c>
      <c r="BH189" s="239">
        <f>IF(N189="sníž. přenesená",J189,0)</f>
        <v>0</v>
      </c>
      <c r="BI189" s="239">
        <f>IF(N189="nulová",J189,0)</f>
        <v>0</v>
      </c>
      <c r="BJ189" s="17" t="s">
        <v>81</v>
      </c>
      <c r="BK189" s="239">
        <f>ROUND(I189*H189,2)</f>
        <v>0</v>
      </c>
      <c r="BL189" s="17" t="s">
        <v>257</v>
      </c>
      <c r="BM189" s="238" t="s">
        <v>562</v>
      </c>
    </row>
    <row r="190" s="2" customFormat="1">
      <c r="A190" s="38"/>
      <c r="B190" s="39"/>
      <c r="C190" s="40"/>
      <c r="D190" s="240" t="s">
        <v>250</v>
      </c>
      <c r="E190" s="40"/>
      <c r="F190" s="241" t="s">
        <v>420</v>
      </c>
      <c r="G190" s="40"/>
      <c r="H190" s="40"/>
      <c r="I190" s="147"/>
      <c r="J190" s="40"/>
      <c r="K190" s="40"/>
      <c r="L190" s="44"/>
      <c r="M190" s="242"/>
      <c r="N190" s="243"/>
      <c r="O190" s="84"/>
      <c r="P190" s="84"/>
      <c r="Q190" s="84"/>
      <c r="R190" s="84"/>
      <c r="S190" s="84"/>
      <c r="T190" s="85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T190" s="17" t="s">
        <v>250</v>
      </c>
      <c r="AU190" s="17" t="s">
        <v>81</v>
      </c>
    </row>
    <row r="191" s="2" customFormat="1">
      <c r="A191" s="38"/>
      <c r="B191" s="39"/>
      <c r="C191" s="40"/>
      <c r="D191" s="240" t="s">
        <v>252</v>
      </c>
      <c r="E191" s="40"/>
      <c r="F191" s="244" t="s">
        <v>392</v>
      </c>
      <c r="G191" s="40"/>
      <c r="H191" s="40"/>
      <c r="I191" s="147"/>
      <c r="J191" s="40"/>
      <c r="K191" s="40"/>
      <c r="L191" s="44"/>
      <c r="M191" s="242"/>
      <c r="N191" s="243"/>
      <c r="O191" s="84"/>
      <c r="P191" s="84"/>
      <c r="Q191" s="84"/>
      <c r="R191" s="84"/>
      <c r="S191" s="84"/>
      <c r="T191" s="85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T191" s="17" t="s">
        <v>252</v>
      </c>
      <c r="AU191" s="17" t="s">
        <v>81</v>
      </c>
    </row>
    <row r="192" s="13" customFormat="1">
      <c r="A192" s="13"/>
      <c r="B192" s="255"/>
      <c r="C192" s="256"/>
      <c r="D192" s="240" t="s">
        <v>272</v>
      </c>
      <c r="E192" s="257" t="s">
        <v>19</v>
      </c>
      <c r="F192" s="258" t="s">
        <v>421</v>
      </c>
      <c r="G192" s="256"/>
      <c r="H192" s="259">
        <v>3.1099999999999999</v>
      </c>
      <c r="I192" s="260"/>
      <c r="J192" s="256"/>
      <c r="K192" s="256"/>
      <c r="L192" s="261"/>
      <c r="M192" s="262"/>
      <c r="N192" s="263"/>
      <c r="O192" s="263"/>
      <c r="P192" s="263"/>
      <c r="Q192" s="263"/>
      <c r="R192" s="263"/>
      <c r="S192" s="263"/>
      <c r="T192" s="264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65" t="s">
        <v>272</v>
      </c>
      <c r="AU192" s="265" t="s">
        <v>81</v>
      </c>
      <c r="AV192" s="13" t="s">
        <v>83</v>
      </c>
      <c r="AW192" s="13" t="s">
        <v>35</v>
      </c>
      <c r="AX192" s="13" t="s">
        <v>81</v>
      </c>
      <c r="AY192" s="265" t="s">
        <v>240</v>
      </c>
    </row>
    <row r="193" s="2" customFormat="1" ht="33" customHeight="1">
      <c r="A193" s="38"/>
      <c r="B193" s="39"/>
      <c r="C193" s="227" t="s">
        <v>422</v>
      </c>
      <c r="D193" s="227" t="s">
        <v>243</v>
      </c>
      <c r="E193" s="228" t="s">
        <v>423</v>
      </c>
      <c r="F193" s="229" t="s">
        <v>424</v>
      </c>
      <c r="G193" s="230" t="s">
        <v>269</v>
      </c>
      <c r="H193" s="231">
        <v>0.033000000000000002</v>
      </c>
      <c r="I193" s="232"/>
      <c r="J193" s="233">
        <f>ROUND(I193*H193,2)</f>
        <v>0</v>
      </c>
      <c r="K193" s="229" t="s">
        <v>247</v>
      </c>
      <c r="L193" s="44"/>
      <c r="M193" s="234" t="s">
        <v>19</v>
      </c>
      <c r="N193" s="235" t="s">
        <v>45</v>
      </c>
      <c r="O193" s="84"/>
      <c r="P193" s="236">
        <f>O193*H193</f>
        <v>0</v>
      </c>
      <c r="Q193" s="236">
        <v>0</v>
      </c>
      <c r="R193" s="236">
        <f>Q193*H193</f>
        <v>0</v>
      </c>
      <c r="S193" s="236">
        <v>0</v>
      </c>
      <c r="T193" s="237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38" t="s">
        <v>257</v>
      </c>
      <c r="AT193" s="238" t="s">
        <v>243</v>
      </c>
      <c r="AU193" s="238" t="s">
        <v>81</v>
      </c>
      <c r="AY193" s="17" t="s">
        <v>240</v>
      </c>
      <c r="BE193" s="239">
        <f>IF(N193="základní",J193,0)</f>
        <v>0</v>
      </c>
      <c r="BF193" s="239">
        <f>IF(N193="snížená",J193,0)</f>
        <v>0</v>
      </c>
      <c r="BG193" s="239">
        <f>IF(N193="zákl. přenesená",J193,0)</f>
        <v>0</v>
      </c>
      <c r="BH193" s="239">
        <f>IF(N193="sníž. přenesená",J193,0)</f>
        <v>0</v>
      </c>
      <c r="BI193" s="239">
        <f>IF(N193="nulová",J193,0)</f>
        <v>0</v>
      </c>
      <c r="BJ193" s="17" t="s">
        <v>81</v>
      </c>
      <c r="BK193" s="239">
        <f>ROUND(I193*H193,2)</f>
        <v>0</v>
      </c>
      <c r="BL193" s="17" t="s">
        <v>257</v>
      </c>
      <c r="BM193" s="238" t="s">
        <v>563</v>
      </c>
    </row>
    <row r="194" s="2" customFormat="1">
      <c r="A194" s="38"/>
      <c r="B194" s="39"/>
      <c r="C194" s="40"/>
      <c r="D194" s="240" t="s">
        <v>250</v>
      </c>
      <c r="E194" s="40"/>
      <c r="F194" s="241" t="s">
        <v>426</v>
      </c>
      <c r="G194" s="40"/>
      <c r="H194" s="40"/>
      <c r="I194" s="147"/>
      <c r="J194" s="40"/>
      <c r="K194" s="40"/>
      <c r="L194" s="44"/>
      <c r="M194" s="242"/>
      <c r="N194" s="243"/>
      <c r="O194" s="84"/>
      <c r="P194" s="84"/>
      <c r="Q194" s="84"/>
      <c r="R194" s="84"/>
      <c r="S194" s="84"/>
      <c r="T194" s="85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T194" s="17" t="s">
        <v>250</v>
      </c>
      <c r="AU194" s="17" t="s">
        <v>81</v>
      </c>
    </row>
    <row r="195" s="2" customFormat="1">
      <c r="A195" s="38"/>
      <c r="B195" s="39"/>
      <c r="C195" s="40"/>
      <c r="D195" s="240" t="s">
        <v>252</v>
      </c>
      <c r="E195" s="40"/>
      <c r="F195" s="244" t="s">
        <v>392</v>
      </c>
      <c r="G195" s="40"/>
      <c r="H195" s="40"/>
      <c r="I195" s="147"/>
      <c r="J195" s="40"/>
      <c r="K195" s="40"/>
      <c r="L195" s="44"/>
      <c r="M195" s="242"/>
      <c r="N195" s="243"/>
      <c r="O195" s="84"/>
      <c r="P195" s="84"/>
      <c r="Q195" s="84"/>
      <c r="R195" s="84"/>
      <c r="S195" s="84"/>
      <c r="T195" s="85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T195" s="17" t="s">
        <v>252</v>
      </c>
      <c r="AU195" s="17" t="s">
        <v>81</v>
      </c>
    </row>
    <row r="196" s="13" customFormat="1">
      <c r="A196" s="13"/>
      <c r="B196" s="255"/>
      <c r="C196" s="256"/>
      <c r="D196" s="240" t="s">
        <v>272</v>
      </c>
      <c r="E196" s="257" t="s">
        <v>19</v>
      </c>
      <c r="F196" s="258" t="s">
        <v>427</v>
      </c>
      <c r="G196" s="256"/>
      <c r="H196" s="259">
        <v>0.0040000000000000001</v>
      </c>
      <c r="I196" s="260"/>
      <c r="J196" s="256"/>
      <c r="K196" s="256"/>
      <c r="L196" s="261"/>
      <c r="M196" s="262"/>
      <c r="N196" s="263"/>
      <c r="O196" s="263"/>
      <c r="P196" s="263"/>
      <c r="Q196" s="263"/>
      <c r="R196" s="263"/>
      <c r="S196" s="263"/>
      <c r="T196" s="264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65" t="s">
        <v>272</v>
      </c>
      <c r="AU196" s="265" t="s">
        <v>81</v>
      </c>
      <c r="AV196" s="13" t="s">
        <v>83</v>
      </c>
      <c r="AW196" s="13" t="s">
        <v>35</v>
      </c>
      <c r="AX196" s="13" t="s">
        <v>74</v>
      </c>
      <c r="AY196" s="265" t="s">
        <v>240</v>
      </c>
    </row>
    <row r="197" s="13" customFormat="1">
      <c r="A197" s="13"/>
      <c r="B197" s="255"/>
      <c r="C197" s="256"/>
      <c r="D197" s="240" t="s">
        <v>272</v>
      </c>
      <c r="E197" s="257" t="s">
        <v>19</v>
      </c>
      <c r="F197" s="258" t="s">
        <v>428</v>
      </c>
      <c r="G197" s="256"/>
      <c r="H197" s="259">
        <v>0.0070000000000000001</v>
      </c>
      <c r="I197" s="260"/>
      <c r="J197" s="256"/>
      <c r="K197" s="256"/>
      <c r="L197" s="261"/>
      <c r="M197" s="262"/>
      <c r="N197" s="263"/>
      <c r="O197" s="263"/>
      <c r="P197" s="263"/>
      <c r="Q197" s="263"/>
      <c r="R197" s="263"/>
      <c r="S197" s="263"/>
      <c r="T197" s="264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65" t="s">
        <v>272</v>
      </c>
      <c r="AU197" s="265" t="s">
        <v>81</v>
      </c>
      <c r="AV197" s="13" t="s">
        <v>83</v>
      </c>
      <c r="AW197" s="13" t="s">
        <v>35</v>
      </c>
      <c r="AX197" s="13" t="s">
        <v>74</v>
      </c>
      <c r="AY197" s="265" t="s">
        <v>240</v>
      </c>
    </row>
    <row r="198" s="13" customFormat="1">
      <c r="A198" s="13"/>
      <c r="B198" s="255"/>
      <c r="C198" s="256"/>
      <c r="D198" s="240" t="s">
        <v>272</v>
      </c>
      <c r="E198" s="257" t="s">
        <v>19</v>
      </c>
      <c r="F198" s="258" t="s">
        <v>429</v>
      </c>
      <c r="G198" s="256"/>
      <c r="H198" s="259">
        <v>0.02</v>
      </c>
      <c r="I198" s="260"/>
      <c r="J198" s="256"/>
      <c r="K198" s="256"/>
      <c r="L198" s="261"/>
      <c r="M198" s="262"/>
      <c r="N198" s="263"/>
      <c r="O198" s="263"/>
      <c r="P198" s="263"/>
      <c r="Q198" s="263"/>
      <c r="R198" s="263"/>
      <c r="S198" s="263"/>
      <c r="T198" s="264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65" t="s">
        <v>272</v>
      </c>
      <c r="AU198" s="265" t="s">
        <v>81</v>
      </c>
      <c r="AV198" s="13" t="s">
        <v>83</v>
      </c>
      <c r="AW198" s="13" t="s">
        <v>35</v>
      </c>
      <c r="AX198" s="13" t="s">
        <v>74</v>
      </c>
      <c r="AY198" s="265" t="s">
        <v>240</v>
      </c>
    </row>
    <row r="199" s="13" customFormat="1">
      <c r="A199" s="13"/>
      <c r="B199" s="255"/>
      <c r="C199" s="256"/>
      <c r="D199" s="240" t="s">
        <v>272</v>
      </c>
      <c r="E199" s="257" t="s">
        <v>19</v>
      </c>
      <c r="F199" s="258" t="s">
        <v>430</v>
      </c>
      <c r="G199" s="256"/>
      <c r="H199" s="259">
        <v>0.002</v>
      </c>
      <c r="I199" s="260"/>
      <c r="J199" s="256"/>
      <c r="K199" s="256"/>
      <c r="L199" s="261"/>
      <c r="M199" s="262"/>
      <c r="N199" s="263"/>
      <c r="O199" s="263"/>
      <c r="P199" s="263"/>
      <c r="Q199" s="263"/>
      <c r="R199" s="263"/>
      <c r="S199" s="263"/>
      <c r="T199" s="264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65" t="s">
        <v>272</v>
      </c>
      <c r="AU199" s="265" t="s">
        <v>81</v>
      </c>
      <c r="AV199" s="13" t="s">
        <v>83</v>
      </c>
      <c r="AW199" s="13" t="s">
        <v>35</v>
      </c>
      <c r="AX199" s="13" t="s">
        <v>74</v>
      </c>
      <c r="AY199" s="265" t="s">
        <v>240</v>
      </c>
    </row>
    <row r="200" s="14" customFormat="1">
      <c r="A200" s="14"/>
      <c r="B200" s="266"/>
      <c r="C200" s="267"/>
      <c r="D200" s="240" t="s">
        <v>272</v>
      </c>
      <c r="E200" s="268" t="s">
        <v>19</v>
      </c>
      <c r="F200" s="269" t="s">
        <v>336</v>
      </c>
      <c r="G200" s="267"/>
      <c r="H200" s="270">
        <v>0.033000000000000002</v>
      </c>
      <c r="I200" s="271"/>
      <c r="J200" s="267"/>
      <c r="K200" s="267"/>
      <c r="L200" s="272"/>
      <c r="M200" s="273"/>
      <c r="N200" s="274"/>
      <c r="O200" s="274"/>
      <c r="P200" s="274"/>
      <c r="Q200" s="274"/>
      <c r="R200" s="274"/>
      <c r="S200" s="274"/>
      <c r="T200" s="275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T200" s="276" t="s">
        <v>272</v>
      </c>
      <c r="AU200" s="276" t="s">
        <v>81</v>
      </c>
      <c r="AV200" s="14" t="s">
        <v>248</v>
      </c>
      <c r="AW200" s="14" t="s">
        <v>35</v>
      </c>
      <c r="AX200" s="14" t="s">
        <v>81</v>
      </c>
      <c r="AY200" s="276" t="s">
        <v>240</v>
      </c>
    </row>
    <row r="201" s="2" customFormat="1" ht="33" customHeight="1">
      <c r="A201" s="38"/>
      <c r="B201" s="39"/>
      <c r="C201" s="227" t="s">
        <v>431</v>
      </c>
      <c r="D201" s="227" t="s">
        <v>243</v>
      </c>
      <c r="E201" s="228" t="s">
        <v>432</v>
      </c>
      <c r="F201" s="229" t="s">
        <v>433</v>
      </c>
      <c r="G201" s="230" t="s">
        <v>269</v>
      </c>
      <c r="H201" s="231">
        <v>3.3119999999999998</v>
      </c>
      <c r="I201" s="232"/>
      <c r="J201" s="233">
        <f>ROUND(I201*H201,2)</f>
        <v>0</v>
      </c>
      <c r="K201" s="229" t="s">
        <v>247</v>
      </c>
      <c r="L201" s="44"/>
      <c r="M201" s="234" t="s">
        <v>19</v>
      </c>
      <c r="N201" s="235" t="s">
        <v>45</v>
      </c>
      <c r="O201" s="84"/>
      <c r="P201" s="236">
        <f>O201*H201</f>
        <v>0</v>
      </c>
      <c r="Q201" s="236">
        <v>0</v>
      </c>
      <c r="R201" s="236">
        <f>Q201*H201</f>
        <v>0</v>
      </c>
      <c r="S201" s="236">
        <v>0</v>
      </c>
      <c r="T201" s="237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38" t="s">
        <v>257</v>
      </c>
      <c r="AT201" s="238" t="s">
        <v>243</v>
      </c>
      <c r="AU201" s="238" t="s">
        <v>81</v>
      </c>
      <c r="AY201" s="17" t="s">
        <v>240</v>
      </c>
      <c r="BE201" s="239">
        <f>IF(N201="základní",J201,0)</f>
        <v>0</v>
      </c>
      <c r="BF201" s="239">
        <f>IF(N201="snížená",J201,0)</f>
        <v>0</v>
      </c>
      <c r="BG201" s="239">
        <f>IF(N201="zákl. přenesená",J201,0)</f>
        <v>0</v>
      </c>
      <c r="BH201" s="239">
        <f>IF(N201="sníž. přenesená",J201,0)</f>
        <v>0</v>
      </c>
      <c r="BI201" s="239">
        <f>IF(N201="nulová",J201,0)</f>
        <v>0</v>
      </c>
      <c r="BJ201" s="17" t="s">
        <v>81</v>
      </c>
      <c r="BK201" s="239">
        <f>ROUND(I201*H201,2)</f>
        <v>0</v>
      </c>
      <c r="BL201" s="17" t="s">
        <v>257</v>
      </c>
      <c r="BM201" s="238" t="s">
        <v>564</v>
      </c>
    </row>
    <row r="202" s="2" customFormat="1">
      <c r="A202" s="38"/>
      <c r="B202" s="39"/>
      <c r="C202" s="40"/>
      <c r="D202" s="240" t="s">
        <v>250</v>
      </c>
      <c r="E202" s="40"/>
      <c r="F202" s="241" t="s">
        <v>435</v>
      </c>
      <c r="G202" s="40"/>
      <c r="H202" s="40"/>
      <c r="I202" s="147"/>
      <c r="J202" s="40"/>
      <c r="K202" s="40"/>
      <c r="L202" s="44"/>
      <c r="M202" s="242"/>
      <c r="N202" s="243"/>
      <c r="O202" s="84"/>
      <c r="P202" s="84"/>
      <c r="Q202" s="84"/>
      <c r="R202" s="84"/>
      <c r="S202" s="84"/>
      <c r="T202" s="85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T202" s="17" t="s">
        <v>250</v>
      </c>
      <c r="AU202" s="17" t="s">
        <v>81</v>
      </c>
    </row>
    <row r="203" s="2" customFormat="1">
      <c r="A203" s="38"/>
      <c r="B203" s="39"/>
      <c r="C203" s="40"/>
      <c r="D203" s="240" t="s">
        <v>252</v>
      </c>
      <c r="E203" s="40"/>
      <c r="F203" s="244" t="s">
        <v>392</v>
      </c>
      <c r="G203" s="40"/>
      <c r="H203" s="40"/>
      <c r="I203" s="147"/>
      <c r="J203" s="40"/>
      <c r="K203" s="40"/>
      <c r="L203" s="44"/>
      <c r="M203" s="242"/>
      <c r="N203" s="243"/>
      <c r="O203" s="84"/>
      <c r="P203" s="84"/>
      <c r="Q203" s="84"/>
      <c r="R203" s="84"/>
      <c r="S203" s="84"/>
      <c r="T203" s="85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T203" s="17" t="s">
        <v>252</v>
      </c>
      <c r="AU203" s="17" t="s">
        <v>81</v>
      </c>
    </row>
    <row r="204" s="13" customFormat="1">
      <c r="A204" s="13"/>
      <c r="B204" s="255"/>
      <c r="C204" s="256"/>
      <c r="D204" s="240" t="s">
        <v>272</v>
      </c>
      <c r="E204" s="257" t="s">
        <v>19</v>
      </c>
      <c r="F204" s="258" t="s">
        <v>436</v>
      </c>
      <c r="G204" s="256"/>
      <c r="H204" s="259">
        <v>0.432</v>
      </c>
      <c r="I204" s="260"/>
      <c r="J204" s="256"/>
      <c r="K204" s="256"/>
      <c r="L204" s="261"/>
      <c r="M204" s="262"/>
      <c r="N204" s="263"/>
      <c r="O204" s="263"/>
      <c r="P204" s="263"/>
      <c r="Q204" s="263"/>
      <c r="R204" s="263"/>
      <c r="S204" s="263"/>
      <c r="T204" s="264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65" t="s">
        <v>272</v>
      </c>
      <c r="AU204" s="265" t="s">
        <v>81</v>
      </c>
      <c r="AV204" s="13" t="s">
        <v>83</v>
      </c>
      <c r="AW204" s="13" t="s">
        <v>35</v>
      </c>
      <c r="AX204" s="13" t="s">
        <v>74</v>
      </c>
      <c r="AY204" s="265" t="s">
        <v>240</v>
      </c>
    </row>
    <row r="205" s="13" customFormat="1">
      <c r="A205" s="13"/>
      <c r="B205" s="255"/>
      <c r="C205" s="256"/>
      <c r="D205" s="240" t="s">
        <v>272</v>
      </c>
      <c r="E205" s="257" t="s">
        <v>19</v>
      </c>
      <c r="F205" s="258" t="s">
        <v>437</v>
      </c>
      <c r="G205" s="256"/>
      <c r="H205" s="259">
        <v>0.67200000000000004</v>
      </c>
      <c r="I205" s="260"/>
      <c r="J205" s="256"/>
      <c r="K205" s="256"/>
      <c r="L205" s="261"/>
      <c r="M205" s="262"/>
      <c r="N205" s="263"/>
      <c r="O205" s="263"/>
      <c r="P205" s="263"/>
      <c r="Q205" s="263"/>
      <c r="R205" s="263"/>
      <c r="S205" s="263"/>
      <c r="T205" s="264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65" t="s">
        <v>272</v>
      </c>
      <c r="AU205" s="265" t="s">
        <v>81</v>
      </c>
      <c r="AV205" s="13" t="s">
        <v>83</v>
      </c>
      <c r="AW205" s="13" t="s">
        <v>35</v>
      </c>
      <c r="AX205" s="13" t="s">
        <v>74</v>
      </c>
      <c r="AY205" s="265" t="s">
        <v>240</v>
      </c>
    </row>
    <row r="206" s="13" customFormat="1">
      <c r="A206" s="13"/>
      <c r="B206" s="255"/>
      <c r="C206" s="256"/>
      <c r="D206" s="240" t="s">
        <v>272</v>
      </c>
      <c r="E206" s="257" t="s">
        <v>19</v>
      </c>
      <c r="F206" s="258" t="s">
        <v>438</v>
      </c>
      <c r="G206" s="256"/>
      <c r="H206" s="259">
        <v>1.968</v>
      </c>
      <c r="I206" s="260"/>
      <c r="J206" s="256"/>
      <c r="K206" s="256"/>
      <c r="L206" s="261"/>
      <c r="M206" s="262"/>
      <c r="N206" s="263"/>
      <c r="O206" s="263"/>
      <c r="P206" s="263"/>
      <c r="Q206" s="263"/>
      <c r="R206" s="263"/>
      <c r="S206" s="263"/>
      <c r="T206" s="264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65" t="s">
        <v>272</v>
      </c>
      <c r="AU206" s="265" t="s">
        <v>81</v>
      </c>
      <c r="AV206" s="13" t="s">
        <v>83</v>
      </c>
      <c r="AW206" s="13" t="s">
        <v>35</v>
      </c>
      <c r="AX206" s="13" t="s">
        <v>74</v>
      </c>
      <c r="AY206" s="265" t="s">
        <v>240</v>
      </c>
    </row>
    <row r="207" s="13" customFormat="1">
      <c r="A207" s="13"/>
      <c r="B207" s="255"/>
      <c r="C207" s="256"/>
      <c r="D207" s="240" t="s">
        <v>272</v>
      </c>
      <c r="E207" s="257" t="s">
        <v>19</v>
      </c>
      <c r="F207" s="258" t="s">
        <v>439</v>
      </c>
      <c r="G207" s="256"/>
      <c r="H207" s="259">
        <v>0.23999999999999999</v>
      </c>
      <c r="I207" s="260"/>
      <c r="J207" s="256"/>
      <c r="K207" s="256"/>
      <c r="L207" s="261"/>
      <c r="M207" s="262"/>
      <c r="N207" s="263"/>
      <c r="O207" s="263"/>
      <c r="P207" s="263"/>
      <c r="Q207" s="263"/>
      <c r="R207" s="263"/>
      <c r="S207" s="263"/>
      <c r="T207" s="264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65" t="s">
        <v>272</v>
      </c>
      <c r="AU207" s="265" t="s">
        <v>81</v>
      </c>
      <c r="AV207" s="13" t="s">
        <v>83</v>
      </c>
      <c r="AW207" s="13" t="s">
        <v>35</v>
      </c>
      <c r="AX207" s="13" t="s">
        <v>74</v>
      </c>
      <c r="AY207" s="265" t="s">
        <v>240</v>
      </c>
    </row>
    <row r="208" s="14" customFormat="1">
      <c r="A208" s="14"/>
      <c r="B208" s="266"/>
      <c r="C208" s="267"/>
      <c r="D208" s="240" t="s">
        <v>272</v>
      </c>
      <c r="E208" s="268" t="s">
        <v>19</v>
      </c>
      <c r="F208" s="269" t="s">
        <v>336</v>
      </c>
      <c r="G208" s="267"/>
      <c r="H208" s="270">
        <v>3.3119999999999998</v>
      </c>
      <c r="I208" s="271"/>
      <c r="J208" s="267"/>
      <c r="K208" s="267"/>
      <c r="L208" s="272"/>
      <c r="M208" s="273"/>
      <c r="N208" s="274"/>
      <c r="O208" s="274"/>
      <c r="P208" s="274"/>
      <c r="Q208" s="274"/>
      <c r="R208" s="274"/>
      <c r="S208" s="274"/>
      <c r="T208" s="275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T208" s="276" t="s">
        <v>272</v>
      </c>
      <c r="AU208" s="276" t="s">
        <v>81</v>
      </c>
      <c r="AV208" s="14" t="s">
        <v>248</v>
      </c>
      <c r="AW208" s="14" t="s">
        <v>35</v>
      </c>
      <c r="AX208" s="14" t="s">
        <v>81</v>
      </c>
      <c r="AY208" s="276" t="s">
        <v>240</v>
      </c>
    </row>
    <row r="209" s="2" customFormat="1" ht="21.75" customHeight="1">
      <c r="A209" s="38"/>
      <c r="B209" s="39"/>
      <c r="C209" s="227" t="s">
        <v>440</v>
      </c>
      <c r="D209" s="227" t="s">
        <v>243</v>
      </c>
      <c r="E209" s="228" t="s">
        <v>441</v>
      </c>
      <c r="F209" s="229" t="s">
        <v>442</v>
      </c>
      <c r="G209" s="230" t="s">
        <v>269</v>
      </c>
      <c r="H209" s="231">
        <v>27.513000000000002</v>
      </c>
      <c r="I209" s="232"/>
      <c r="J209" s="233">
        <f>ROUND(I209*H209,2)</f>
        <v>0</v>
      </c>
      <c r="K209" s="229" t="s">
        <v>247</v>
      </c>
      <c r="L209" s="44"/>
      <c r="M209" s="234" t="s">
        <v>19</v>
      </c>
      <c r="N209" s="235" t="s">
        <v>45</v>
      </c>
      <c r="O209" s="84"/>
      <c r="P209" s="236">
        <f>O209*H209</f>
        <v>0</v>
      </c>
      <c r="Q209" s="236">
        <v>0</v>
      </c>
      <c r="R209" s="236">
        <f>Q209*H209</f>
        <v>0</v>
      </c>
      <c r="S209" s="236">
        <v>0</v>
      </c>
      <c r="T209" s="237">
        <f>S209*H209</f>
        <v>0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238" t="s">
        <v>257</v>
      </c>
      <c r="AT209" s="238" t="s">
        <v>243</v>
      </c>
      <c r="AU209" s="238" t="s">
        <v>81</v>
      </c>
      <c r="AY209" s="17" t="s">
        <v>240</v>
      </c>
      <c r="BE209" s="239">
        <f>IF(N209="základní",J209,0)</f>
        <v>0</v>
      </c>
      <c r="BF209" s="239">
        <f>IF(N209="snížená",J209,0)</f>
        <v>0</v>
      </c>
      <c r="BG209" s="239">
        <f>IF(N209="zákl. přenesená",J209,0)</f>
        <v>0</v>
      </c>
      <c r="BH209" s="239">
        <f>IF(N209="sníž. přenesená",J209,0)</f>
        <v>0</v>
      </c>
      <c r="BI209" s="239">
        <f>IF(N209="nulová",J209,0)</f>
        <v>0</v>
      </c>
      <c r="BJ209" s="17" t="s">
        <v>81</v>
      </c>
      <c r="BK209" s="239">
        <f>ROUND(I209*H209,2)</f>
        <v>0</v>
      </c>
      <c r="BL209" s="17" t="s">
        <v>257</v>
      </c>
      <c r="BM209" s="238" t="s">
        <v>565</v>
      </c>
    </row>
    <row r="210" s="2" customFormat="1">
      <c r="A210" s="38"/>
      <c r="B210" s="39"/>
      <c r="C210" s="40"/>
      <c r="D210" s="240" t="s">
        <v>250</v>
      </c>
      <c r="E210" s="40"/>
      <c r="F210" s="241" t="s">
        <v>521</v>
      </c>
      <c r="G210" s="40"/>
      <c r="H210" s="40"/>
      <c r="I210" s="147"/>
      <c r="J210" s="40"/>
      <c r="K210" s="40"/>
      <c r="L210" s="44"/>
      <c r="M210" s="242"/>
      <c r="N210" s="243"/>
      <c r="O210" s="84"/>
      <c r="P210" s="84"/>
      <c r="Q210" s="84"/>
      <c r="R210" s="84"/>
      <c r="S210" s="84"/>
      <c r="T210" s="85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T210" s="17" t="s">
        <v>250</v>
      </c>
      <c r="AU210" s="17" t="s">
        <v>81</v>
      </c>
    </row>
    <row r="211" s="2" customFormat="1">
      <c r="A211" s="38"/>
      <c r="B211" s="39"/>
      <c r="C211" s="40"/>
      <c r="D211" s="240" t="s">
        <v>252</v>
      </c>
      <c r="E211" s="40"/>
      <c r="F211" s="244" t="s">
        <v>445</v>
      </c>
      <c r="G211" s="40"/>
      <c r="H211" s="40"/>
      <c r="I211" s="147"/>
      <c r="J211" s="40"/>
      <c r="K211" s="40"/>
      <c r="L211" s="44"/>
      <c r="M211" s="242"/>
      <c r="N211" s="243"/>
      <c r="O211" s="84"/>
      <c r="P211" s="84"/>
      <c r="Q211" s="84"/>
      <c r="R211" s="84"/>
      <c r="S211" s="84"/>
      <c r="T211" s="85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T211" s="17" t="s">
        <v>252</v>
      </c>
      <c r="AU211" s="17" t="s">
        <v>81</v>
      </c>
    </row>
    <row r="212" s="13" customFormat="1">
      <c r="A212" s="13"/>
      <c r="B212" s="255"/>
      <c r="C212" s="256"/>
      <c r="D212" s="240" t="s">
        <v>272</v>
      </c>
      <c r="E212" s="257" t="s">
        <v>19</v>
      </c>
      <c r="F212" s="258" t="s">
        <v>510</v>
      </c>
      <c r="G212" s="256"/>
      <c r="H212" s="259">
        <v>23.513000000000002</v>
      </c>
      <c r="I212" s="260"/>
      <c r="J212" s="256"/>
      <c r="K212" s="256"/>
      <c r="L212" s="261"/>
      <c r="M212" s="262"/>
      <c r="N212" s="263"/>
      <c r="O212" s="263"/>
      <c r="P212" s="263"/>
      <c r="Q212" s="263"/>
      <c r="R212" s="263"/>
      <c r="S212" s="263"/>
      <c r="T212" s="264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65" t="s">
        <v>272</v>
      </c>
      <c r="AU212" s="265" t="s">
        <v>81</v>
      </c>
      <c r="AV212" s="13" t="s">
        <v>83</v>
      </c>
      <c r="AW212" s="13" t="s">
        <v>35</v>
      </c>
      <c r="AX212" s="13" t="s">
        <v>74</v>
      </c>
      <c r="AY212" s="265" t="s">
        <v>240</v>
      </c>
    </row>
    <row r="213" s="13" customFormat="1">
      <c r="A213" s="13"/>
      <c r="B213" s="255"/>
      <c r="C213" s="256"/>
      <c r="D213" s="240" t="s">
        <v>272</v>
      </c>
      <c r="E213" s="257" t="s">
        <v>19</v>
      </c>
      <c r="F213" s="258" t="s">
        <v>446</v>
      </c>
      <c r="G213" s="256"/>
      <c r="H213" s="259">
        <v>4</v>
      </c>
      <c r="I213" s="260"/>
      <c r="J213" s="256"/>
      <c r="K213" s="256"/>
      <c r="L213" s="261"/>
      <c r="M213" s="262"/>
      <c r="N213" s="263"/>
      <c r="O213" s="263"/>
      <c r="P213" s="263"/>
      <c r="Q213" s="263"/>
      <c r="R213" s="263"/>
      <c r="S213" s="263"/>
      <c r="T213" s="264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65" t="s">
        <v>272</v>
      </c>
      <c r="AU213" s="265" t="s">
        <v>81</v>
      </c>
      <c r="AV213" s="13" t="s">
        <v>83</v>
      </c>
      <c r="AW213" s="13" t="s">
        <v>35</v>
      </c>
      <c r="AX213" s="13" t="s">
        <v>74</v>
      </c>
      <c r="AY213" s="265" t="s">
        <v>240</v>
      </c>
    </row>
    <row r="214" s="14" customFormat="1">
      <c r="A214" s="14"/>
      <c r="B214" s="266"/>
      <c r="C214" s="267"/>
      <c r="D214" s="240" t="s">
        <v>272</v>
      </c>
      <c r="E214" s="268" t="s">
        <v>19</v>
      </c>
      <c r="F214" s="269" t="s">
        <v>336</v>
      </c>
      <c r="G214" s="267"/>
      <c r="H214" s="270">
        <v>27.513000000000002</v>
      </c>
      <c r="I214" s="271"/>
      <c r="J214" s="267"/>
      <c r="K214" s="267"/>
      <c r="L214" s="272"/>
      <c r="M214" s="273"/>
      <c r="N214" s="274"/>
      <c r="O214" s="274"/>
      <c r="P214" s="274"/>
      <c r="Q214" s="274"/>
      <c r="R214" s="274"/>
      <c r="S214" s="274"/>
      <c r="T214" s="275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T214" s="276" t="s">
        <v>272</v>
      </c>
      <c r="AU214" s="276" t="s">
        <v>81</v>
      </c>
      <c r="AV214" s="14" t="s">
        <v>248</v>
      </c>
      <c r="AW214" s="14" t="s">
        <v>35</v>
      </c>
      <c r="AX214" s="14" t="s">
        <v>81</v>
      </c>
      <c r="AY214" s="276" t="s">
        <v>240</v>
      </c>
    </row>
    <row r="215" s="2" customFormat="1" ht="21.75" customHeight="1">
      <c r="A215" s="38"/>
      <c r="B215" s="39"/>
      <c r="C215" s="227" t="s">
        <v>447</v>
      </c>
      <c r="D215" s="227" t="s">
        <v>243</v>
      </c>
      <c r="E215" s="228" t="s">
        <v>448</v>
      </c>
      <c r="F215" s="229" t="s">
        <v>449</v>
      </c>
      <c r="G215" s="230" t="s">
        <v>276</v>
      </c>
      <c r="H215" s="231">
        <v>2</v>
      </c>
      <c r="I215" s="232"/>
      <c r="J215" s="233">
        <f>ROUND(I215*H215,2)</f>
        <v>0</v>
      </c>
      <c r="K215" s="229" t="s">
        <v>247</v>
      </c>
      <c r="L215" s="44"/>
      <c r="M215" s="234" t="s">
        <v>19</v>
      </c>
      <c r="N215" s="235" t="s">
        <v>45</v>
      </c>
      <c r="O215" s="84"/>
      <c r="P215" s="236">
        <f>O215*H215</f>
        <v>0</v>
      </c>
      <c r="Q215" s="236">
        <v>0</v>
      </c>
      <c r="R215" s="236">
        <f>Q215*H215</f>
        <v>0</v>
      </c>
      <c r="S215" s="236">
        <v>0</v>
      </c>
      <c r="T215" s="237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238" t="s">
        <v>257</v>
      </c>
      <c r="AT215" s="238" t="s">
        <v>243</v>
      </c>
      <c r="AU215" s="238" t="s">
        <v>81</v>
      </c>
      <c r="AY215" s="17" t="s">
        <v>240</v>
      </c>
      <c r="BE215" s="239">
        <f>IF(N215="základní",J215,0)</f>
        <v>0</v>
      </c>
      <c r="BF215" s="239">
        <f>IF(N215="snížená",J215,0)</f>
        <v>0</v>
      </c>
      <c r="BG215" s="239">
        <f>IF(N215="zákl. přenesená",J215,0)</f>
        <v>0</v>
      </c>
      <c r="BH215" s="239">
        <f>IF(N215="sníž. přenesená",J215,0)</f>
        <v>0</v>
      </c>
      <c r="BI215" s="239">
        <f>IF(N215="nulová",J215,0)</f>
        <v>0</v>
      </c>
      <c r="BJ215" s="17" t="s">
        <v>81</v>
      </c>
      <c r="BK215" s="239">
        <f>ROUND(I215*H215,2)</f>
        <v>0</v>
      </c>
      <c r="BL215" s="17" t="s">
        <v>257</v>
      </c>
      <c r="BM215" s="238" t="s">
        <v>566</v>
      </c>
    </row>
    <row r="216" s="2" customFormat="1">
      <c r="A216" s="38"/>
      <c r="B216" s="39"/>
      <c r="C216" s="40"/>
      <c r="D216" s="240" t="s">
        <v>250</v>
      </c>
      <c r="E216" s="40"/>
      <c r="F216" s="241" t="s">
        <v>451</v>
      </c>
      <c r="G216" s="40"/>
      <c r="H216" s="40"/>
      <c r="I216" s="147"/>
      <c r="J216" s="40"/>
      <c r="K216" s="40"/>
      <c r="L216" s="44"/>
      <c r="M216" s="242"/>
      <c r="N216" s="243"/>
      <c r="O216" s="84"/>
      <c r="P216" s="84"/>
      <c r="Q216" s="84"/>
      <c r="R216" s="84"/>
      <c r="S216" s="84"/>
      <c r="T216" s="85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T216" s="17" t="s">
        <v>250</v>
      </c>
      <c r="AU216" s="17" t="s">
        <v>81</v>
      </c>
    </row>
    <row r="217" s="2" customFormat="1">
      <c r="A217" s="38"/>
      <c r="B217" s="39"/>
      <c r="C217" s="40"/>
      <c r="D217" s="240" t="s">
        <v>252</v>
      </c>
      <c r="E217" s="40"/>
      <c r="F217" s="244" t="s">
        <v>452</v>
      </c>
      <c r="G217" s="40"/>
      <c r="H217" s="40"/>
      <c r="I217" s="147"/>
      <c r="J217" s="40"/>
      <c r="K217" s="40"/>
      <c r="L217" s="44"/>
      <c r="M217" s="242"/>
      <c r="N217" s="243"/>
      <c r="O217" s="84"/>
      <c r="P217" s="84"/>
      <c r="Q217" s="84"/>
      <c r="R217" s="84"/>
      <c r="S217" s="84"/>
      <c r="T217" s="85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T217" s="17" t="s">
        <v>252</v>
      </c>
      <c r="AU217" s="17" t="s">
        <v>81</v>
      </c>
    </row>
    <row r="218" s="13" customFormat="1">
      <c r="A218" s="13"/>
      <c r="B218" s="255"/>
      <c r="C218" s="256"/>
      <c r="D218" s="240" t="s">
        <v>272</v>
      </c>
      <c r="E218" s="257" t="s">
        <v>19</v>
      </c>
      <c r="F218" s="258" t="s">
        <v>453</v>
      </c>
      <c r="G218" s="256"/>
      <c r="H218" s="259">
        <v>1</v>
      </c>
      <c r="I218" s="260"/>
      <c r="J218" s="256"/>
      <c r="K218" s="256"/>
      <c r="L218" s="261"/>
      <c r="M218" s="262"/>
      <c r="N218" s="263"/>
      <c r="O218" s="263"/>
      <c r="P218" s="263"/>
      <c r="Q218" s="263"/>
      <c r="R218" s="263"/>
      <c r="S218" s="263"/>
      <c r="T218" s="264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65" t="s">
        <v>272</v>
      </c>
      <c r="AU218" s="265" t="s">
        <v>81</v>
      </c>
      <c r="AV218" s="13" t="s">
        <v>83</v>
      </c>
      <c r="AW218" s="13" t="s">
        <v>35</v>
      </c>
      <c r="AX218" s="13" t="s">
        <v>74</v>
      </c>
      <c r="AY218" s="265" t="s">
        <v>240</v>
      </c>
    </row>
    <row r="219" s="13" customFormat="1">
      <c r="A219" s="13"/>
      <c r="B219" s="255"/>
      <c r="C219" s="256"/>
      <c r="D219" s="240" t="s">
        <v>272</v>
      </c>
      <c r="E219" s="257" t="s">
        <v>19</v>
      </c>
      <c r="F219" s="258" t="s">
        <v>454</v>
      </c>
      <c r="G219" s="256"/>
      <c r="H219" s="259">
        <v>1</v>
      </c>
      <c r="I219" s="260"/>
      <c r="J219" s="256"/>
      <c r="K219" s="256"/>
      <c r="L219" s="261"/>
      <c r="M219" s="262"/>
      <c r="N219" s="263"/>
      <c r="O219" s="263"/>
      <c r="P219" s="263"/>
      <c r="Q219" s="263"/>
      <c r="R219" s="263"/>
      <c r="S219" s="263"/>
      <c r="T219" s="264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65" t="s">
        <v>272</v>
      </c>
      <c r="AU219" s="265" t="s">
        <v>81</v>
      </c>
      <c r="AV219" s="13" t="s">
        <v>83</v>
      </c>
      <c r="AW219" s="13" t="s">
        <v>35</v>
      </c>
      <c r="AX219" s="13" t="s">
        <v>74</v>
      </c>
      <c r="AY219" s="265" t="s">
        <v>240</v>
      </c>
    </row>
    <row r="220" s="14" customFormat="1">
      <c r="A220" s="14"/>
      <c r="B220" s="266"/>
      <c r="C220" s="267"/>
      <c r="D220" s="240" t="s">
        <v>272</v>
      </c>
      <c r="E220" s="268" t="s">
        <v>19</v>
      </c>
      <c r="F220" s="269" t="s">
        <v>336</v>
      </c>
      <c r="G220" s="267"/>
      <c r="H220" s="270">
        <v>2</v>
      </c>
      <c r="I220" s="271"/>
      <c r="J220" s="267"/>
      <c r="K220" s="267"/>
      <c r="L220" s="272"/>
      <c r="M220" s="277"/>
      <c r="N220" s="278"/>
      <c r="O220" s="278"/>
      <c r="P220" s="278"/>
      <c r="Q220" s="278"/>
      <c r="R220" s="278"/>
      <c r="S220" s="278"/>
      <c r="T220" s="279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T220" s="276" t="s">
        <v>272</v>
      </c>
      <c r="AU220" s="276" t="s">
        <v>81</v>
      </c>
      <c r="AV220" s="14" t="s">
        <v>248</v>
      </c>
      <c r="AW220" s="14" t="s">
        <v>35</v>
      </c>
      <c r="AX220" s="14" t="s">
        <v>81</v>
      </c>
      <c r="AY220" s="276" t="s">
        <v>240</v>
      </c>
    </row>
    <row r="221" s="2" customFormat="1" ht="6.96" customHeight="1">
      <c r="A221" s="38"/>
      <c r="B221" s="59"/>
      <c r="C221" s="60"/>
      <c r="D221" s="60"/>
      <c r="E221" s="60"/>
      <c r="F221" s="60"/>
      <c r="G221" s="60"/>
      <c r="H221" s="60"/>
      <c r="I221" s="176"/>
      <c r="J221" s="60"/>
      <c r="K221" s="60"/>
      <c r="L221" s="44"/>
      <c r="M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</row>
  </sheetData>
  <sheetProtection sheet="1" autoFilter="0" formatColumns="0" formatRows="0" objects="1" scenarios="1" spinCount="100000" saltValue="knzQoDWAWD0E0ZVrlFpax6i8g93gLTQslPi5ARJajsVjyj6OqfGdZbZMn+UcAqPsX1hUHK6tRh0gWOAuwH/GXA==" hashValue="x1n4+VKmxzx7sk3oV7hF1FrjGk6j2duNxBLnB6ia6y5RlB09SMfq0Xamc8p65HggH1LK59Kxt4QYj/f3Leo0HQ==" algorithmName="SHA-512" password="CC35"/>
  <autoFilter ref="C87:K220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110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531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567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ROUND(J86,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ROUND((SUM(BE86:BE93)),  2)</f>
        <v>0</v>
      </c>
      <c r="G35" s="38"/>
      <c r="H35" s="38"/>
      <c r="I35" s="165">
        <v>0.20999999999999999</v>
      </c>
      <c r="J35" s="164">
        <f>ROUND(((SUM(BE86:BE93))*I35),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ROUND((SUM(BF86:BF93)),  2)</f>
        <v>0</v>
      </c>
      <c r="G36" s="38"/>
      <c r="H36" s="38"/>
      <c r="I36" s="165">
        <v>0.14999999999999999</v>
      </c>
      <c r="J36" s="164">
        <f>ROUND(((SUM(BF86:BF93))*I36),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ROUND((SUM(BG86:BG93)),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ROUND((SUM(BH86:BH93)),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ROUND((SUM(BI86:BI93)),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531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3.2 - VRN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J86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456</v>
      </c>
      <c r="E64" s="189"/>
      <c r="F64" s="189"/>
      <c r="G64" s="189"/>
      <c r="H64" s="189"/>
      <c r="I64" s="190"/>
      <c r="J64" s="191">
        <f>J87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2" customFormat="1" ht="21.84" customHeight="1">
      <c r="A65" s="38"/>
      <c r="B65" s="39"/>
      <c r="C65" s="40"/>
      <c r="D65" s="40"/>
      <c r="E65" s="40"/>
      <c r="F65" s="40"/>
      <c r="G65" s="40"/>
      <c r="H65" s="40"/>
      <c r="I65" s="147"/>
      <c r="J65" s="40"/>
      <c r="K65" s="4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 s="2" customFormat="1" ht="6.96" customHeight="1">
      <c r="A66" s="38"/>
      <c r="B66" s="59"/>
      <c r="C66" s="60"/>
      <c r="D66" s="60"/>
      <c r="E66" s="60"/>
      <c r="F66" s="60"/>
      <c r="G66" s="60"/>
      <c r="H66" s="60"/>
      <c r="I66" s="176"/>
      <c r="J66" s="60"/>
      <c r="K66" s="60"/>
      <c r="L66" s="14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hidden="1"/>
    <row r="68" hidden="1"/>
    <row r="69" hidden="1"/>
    <row r="70" s="2" customFormat="1" ht="6.96" customHeight="1">
      <c r="A70" s="38"/>
      <c r="B70" s="61"/>
      <c r="C70" s="62"/>
      <c r="D70" s="62"/>
      <c r="E70" s="62"/>
      <c r="F70" s="62"/>
      <c r="G70" s="62"/>
      <c r="H70" s="62"/>
      <c r="I70" s="179"/>
      <c r="J70" s="62"/>
      <c r="K70" s="62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24.96" customHeight="1">
      <c r="A71" s="38"/>
      <c r="B71" s="39"/>
      <c r="C71" s="23" t="s">
        <v>225</v>
      </c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6.96" customHeight="1">
      <c r="A72" s="38"/>
      <c r="B72" s="39"/>
      <c r="C72" s="40"/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12" customHeight="1">
      <c r="A73" s="38"/>
      <c r="B73" s="39"/>
      <c r="C73" s="32" t="s">
        <v>16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23.25" customHeight="1">
      <c r="A74" s="38"/>
      <c r="B74" s="39"/>
      <c r="C74" s="40"/>
      <c r="D74" s="40"/>
      <c r="E74" s="180" t="str">
        <f>E7</f>
        <v>Oprava přejezdů na trati Mělník - Ústí n/L Střekov, Vraňany - Děčín hl.n... - ZMĚNA Č. 1</v>
      </c>
      <c r="F74" s="32"/>
      <c r="G74" s="32"/>
      <c r="H74" s="32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1" customFormat="1" ht="12" customHeight="1">
      <c r="B75" s="21"/>
      <c r="C75" s="32" t="s">
        <v>214</v>
      </c>
      <c r="D75" s="22"/>
      <c r="E75" s="22"/>
      <c r="F75" s="22"/>
      <c r="G75" s="22"/>
      <c r="H75" s="22"/>
      <c r="I75" s="139"/>
      <c r="J75" s="22"/>
      <c r="K75" s="22"/>
      <c r="L75" s="20"/>
    </row>
    <row r="76" s="2" customFormat="1" ht="16.5" customHeight="1">
      <c r="A76" s="38"/>
      <c r="B76" s="39"/>
      <c r="C76" s="40"/>
      <c r="D76" s="40"/>
      <c r="E76" s="180" t="s">
        <v>531</v>
      </c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2" customHeight="1">
      <c r="A77" s="38"/>
      <c r="B77" s="39"/>
      <c r="C77" s="32" t="s">
        <v>216</v>
      </c>
      <c r="D77" s="40"/>
      <c r="E77" s="40"/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6.5" customHeight="1">
      <c r="A78" s="38"/>
      <c r="B78" s="39"/>
      <c r="C78" s="40"/>
      <c r="D78" s="40"/>
      <c r="E78" s="69" t="str">
        <f>E11</f>
        <v>SO 3.2 - VRN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6.96" customHeight="1">
      <c r="A79" s="38"/>
      <c r="B79" s="39"/>
      <c r="C79" s="40"/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2" customHeight="1">
      <c r="A80" s="38"/>
      <c r="B80" s="39"/>
      <c r="C80" s="32" t="s">
        <v>21</v>
      </c>
      <c r="D80" s="40"/>
      <c r="E80" s="40"/>
      <c r="F80" s="27" t="str">
        <f>F14</f>
        <v>obvod ST Ústí nad Labem</v>
      </c>
      <c r="G80" s="40"/>
      <c r="H80" s="40"/>
      <c r="I80" s="150" t="s">
        <v>23</v>
      </c>
      <c r="J80" s="72" t="str">
        <f>IF(J14="","",J14)</f>
        <v>19. 11. 2019</v>
      </c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25</v>
      </c>
      <c r="D82" s="40"/>
      <c r="E82" s="40"/>
      <c r="F82" s="27" t="str">
        <f>E17</f>
        <v>Správa železnic, OŘ Ústí n.L., ST Ústí n.L.</v>
      </c>
      <c r="G82" s="40"/>
      <c r="H82" s="40"/>
      <c r="I82" s="150" t="s">
        <v>33</v>
      </c>
      <c r="J82" s="36" t="str">
        <f>E23</f>
        <v xml:space="preserve"> 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5.15" customHeight="1">
      <c r="A83" s="38"/>
      <c r="B83" s="39"/>
      <c r="C83" s="32" t="s">
        <v>31</v>
      </c>
      <c r="D83" s="40"/>
      <c r="E83" s="40"/>
      <c r="F83" s="27" t="str">
        <f>IF(E20="","",E20)</f>
        <v>Vyplň údaj</v>
      </c>
      <c r="G83" s="40"/>
      <c r="H83" s="40"/>
      <c r="I83" s="150" t="s">
        <v>36</v>
      </c>
      <c r="J83" s="36" t="str">
        <f>E26</f>
        <v>Jan Seemann, DiS.</v>
      </c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0.32" customHeight="1">
      <c r="A84" s="38"/>
      <c r="B84" s="39"/>
      <c r="C84" s="40"/>
      <c r="D84" s="40"/>
      <c r="E84" s="40"/>
      <c r="F84" s="40"/>
      <c r="G84" s="40"/>
      <c r="H84" s="40"/>
      <c r="I84" s="147"/>
      <c r="J84" s="40"/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11" customFormat="1" ht="29.28" customHeight="1">
      <c r="A85" s="199"/>
      <c r="B85" s="200"/>
      <c r="C85" s="201" t="s">
        <v>226</v>
      </c>
      <c r="D85" s="202" t="s">
        <v>59</v>
      </c>
      <c r="E85" s="202" t="s">
        <v>55</v>
      </c>
      <c r="F85" s="202" t="s">
        <v>56</v>
      </c>
      <c r="G85" s="202" t="s">
        <v>227</v>
      </c>
      <c r="H85" s="202" t="s">
        <v>228</v>
      </c>
      <c r="I85" s="203" t="s">
        <v>229</v>
      </c>
      <c r="J85" s="202" t="s">
        <v>220</v>
      </c>
      <c r="K85" s="204" t="s">
        <v>230</v>
      </c>
      <c r="L85" s="205"/>
      <c r="M85" s="92" t="s">
        <v>19</v>
      </c>
      <c r="N85" s="93" t="s">
        <v>44</v>
      </c>
      <c r="O85" s="93" t="s">
        <v>231</v>
      </c>
      <c r="P85" s="93" t="s">
        <v>232</v>
      </c>
      <c r="Q85" s="93" t="s">
        <v>233</v>
      </c>
      <c r="R85" s="93" t="s">
        <v>234</v>
      </c>
      <c r="S85" s="93" t="s">
        <v>235</v>
      </c>
      <c r="T85" s="94" t="s">
        <v>236</v>
      </c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</row>
    <row r="86" s="2" customFormat="1" ht="22.8" customHeight="1">
      <c r="A86" s="38"/>
      <c r="B86" s="39"/>
      <c r="C86" s="99" t="s">
        <v>237</v>
      </c>
      <c r="D86" s="40"/>
      <c r="E86" s="40"/>
      <c r="F86" s="40"/>
      <c r="G86" s="40"/>
      <c r="H86" s="40"/>
      <c r="I86" s="147"/>
      <c r="J86" s="206">
        <f>BK86</f>
        <v>0</v>
      </c>
      <c r="K86" s="40"/>
      <c r="L86" s="44"/>
      <c r="M86" s="95"/>
      <c r="N86" s="207"/>
      <c r="O86" s="96"/>
      <c r="P86" s="208">
        <f>P87</f>
        <v>0</v>
      </c>
      <c r="Q86" s="96"/>
      <c r="R86" s="208">
        <f>R87</f>
        <v>0</v>
      </c>
      <c r="S86" s="96"/>
      <c r="T86" s="209">
        <f>T87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T86" s="17" t="s">
        <v>73</v>
      </c>
      <c r="AU86" s="17" t="s">
        <v>221</v>
      </c>
      <c r="BK86" s="210">
        <f>BK87</f>
        <v>0</v>
      </c>
    </row>
    <row r="87" s="12" customFormat="1" ht="25.92" customHeight="1">
      <c r="A87" s="12"/>
      <c r="B87" s="211"/>
      <c r="C87" s="212"/>
      <c r="D87" s="213" t="s">
        <v>73</v>
      </c>
      <c r="E87" s="214" t="s">
        <v>90</v>
      </c>
      <c r="F87" s="214" t="s">
        <v>457</v>
      </c>
      <c r="G87" s="212"/>
      <c r="H87" s="212"/>
      <c r="I87" s="215"/>
      <c r="J87" s="216">
        <f>BK87</f>
        <v>0</v>
      </c>
      <c r="K87" s="212"/>
      <c r="L87" s="217"/>
      <c r="M87" s="218"/>
      <c r="N87" s="219"/>
      <c r="O87" s="219"/>
      <c r="P87" s="220">
        <f>SUM(P88:P93)</f>
        <v>0</v>
      </c>
      <c r="Q87" s="219"/>
      <c r="R87" s="220">
        <f>SUM(R88:R93)</f>
        <v>0</v>
      </c>
      <c r="S87" s="219"/>
      <c r="T87" s="221">
        <f>SUM(T88:T93)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22" t="s">
        <v>241</v>
      </c>
      <c r="AT87" s="223" t="s">
        <v>73</v>
      </c>
      <c r="AU87" s="223" t="s">
        <v>74</v>
      </c>
      <c r="AY87" s="222" t="s">
        <v>240</v>
      </c>
      <c r="BK87" s="224">
        <f>SUM(BK88:BK93)</f>
        <v>0</v>
      </c>
    </row>
    <row r="88" s="2" customFormat="1" ht="21.75" customHeight="1">
      <c r="A88" s="38"/>
      <c r="B88" s="39"/>
      <c r="C88" s="227" t="s">
        <v>81</v>
      </c>
      <c r="D88" s="227" t="s">
        <v>243</v>
      </c>
      <c r="E88" s="228" t="s">
        <v>458</v>
      </c>
      <c r="F88" s="229" t="s">
        <v>459</v>
      </c>
      <c r="G88" s="230" t="s">
        <v>460</v>
      </c>
      <c r="H88" s="231">
        <v>1</v>
      </c>
      <c r="I88" s="232"/>
      <c r="J88" s="233">
        <f>ROUND(I88*H88,2)</f>
        <v>0</v>
      </c>
      <c r="K88" s="229" t="s">
        <v>247</v>
      </c>
      <c r="L88" s="44"/>
      <c r="M88" s="234" t="s">
        <v>19</v>
      </c>
      <c r="N88" s="235" t="s">
        <v>45</v>
      </c>
      <c r="O88" s="84"/>
      <c r="P88" s="236">
        <f>O88*H88</f>
        <v>0</v>
      </c>
      <c r="Q88" s="236">
        <v>0</v>
      </c>
      <c r="R88" s="236">
        <f>Q88*H88</f>
        <v>0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248</v>
      </c>
      <c r="AT88" s="238" t="s">
        <v>243</v>
      </c>
      <c r="AU88" s="238" t="s">
        <v>81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568</v>
      </c>
    </row>
    <row r="89" s="2" customFormat="1">
      <c r="A89" s="38"/>
      <c r="B89" s="39"/>
      <c r="C89" s="40"/>
      <c r="D89" s="240" t="s">
        <v>250</v>
      </c>
      <c r="E89" s="40"/>
      <c r="F89" s="241" t="s">
        <v>462</v>
      </c>
      <c r="G89" s="40"/>
      <c r="H89" s="40"/>
      <c r="I89" s="147"/>
      <c r="J89" s="40"/>
      <c r="K89" s="40"/>
      <c r="L89" s="44"/>
      <c r="M89" s="242"/>
      <c r="N89" s="243"/>
      <c r="O89" s="84"/>
      <c r="P89" s="84"/>
      <c r="Q89" s="84"/>
      <c r="R89" s="84"/>
      <c r="S89" s="84"/>
      <c r="T89" s="85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81</v>
      </c>
    </row>
    <row r="90" s="2" customFormat="1">
      <c r="A90" s="38"/>
      <c r="B90" s="39"/>
      <c r="C90" s="40"/>
      <c r="D90" s="240" t="s">
        <v>252</v>
      </c>
      <c r="E90" s="40"/>
      <c r="F90" s="244" t="s">
        <v>463</v>
      </c>
      <c r="G90" s="40"/>
      <c r="H90" s="40"/>
      <c r="I90" s="147"/>
      <c r="J90" s="40"/>
      <c r="K90" s="40"/>
      <c r="L90" s="44"/>
      <c r="M90" s="242"/>
      <c r="N90" s="243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252</v>
      </c>
      <c r="AU90" s="17" t="s">
        <v>81</v>
      </c>
    </row>
    <row r="91" s="2" customFormat="1" ht="21.75" customHeight="1">
      <c r="A91" s="38"/>
      <c r="B91" s="39"/>
      <c r="C91" s="227" t="s">
        <v>83</v>
      </c>
      <c r="D91" s="227" t="s">
        <v>243</v>
      </c>
      <c r="E91" s="228" t="s">
        <v>464</v>
      </c>
      <c r="F91" s="229" t="s">
        <v>465</v>
      </c>
      <c r="G91" s="230" t="s">
        <v>460</v>
      </c>
      <c r="H91" s="231">
        <v>1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81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569</v>
      </c>
    </row>
    <row r="92" s="2" customFormat="1">
      <c r="A92" s="38"/>
      <c r="B92" s="39"/>
      <c r="C92" s="40"/>
      <c r="D92" s="240" t="s">
        <v>250</v>
      </c>
      <c r="E92" s="40"/>
      <c r="F92" s="241" t="s">
        <v>467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81</v>
      </c>
    </row>
    <row r="93" s="2" customFormat="1">
      <c r="A93" s="38"/>
      <c r="B93" s="39"/>
      <c r="C93" s="40"/>
      <c r="D93" s="240" t="s">
        <v>252</v>
      </c>
      <c r="E93" s="40"/>
      <c r="F93" s="244" t="s">
        <v>468</v>
      </c>
      <c r="G93" s="40"/>
      <c r="H93" s="40"/>
      <c r="I93" s="147"/>
      <c r="J93" s="40"/>
      <c r="K93" s="40"/>
      <c r="L93" s="44"/>
      <c r="M93" s="280"/>
      <c r="N93" s="281"/>
      <c r="O93" s="282"/>
      <c r="P93" s="282"/>
      <c r="Q93" s="282"/>
      <c r="R93" s="282"/>
      <c r="S93" s="282"/>
      <c r="T93" s="283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81</v>
      </c>
    </row>
    <row r="94" s="2" customFormat="1" ht="6.96" customHeight="1">
      <c r="A94" s="38"/>
      <c r="B94" s="59"/>
      <c r="C94" s="60"/>
      <c r="D94" s="60"/>
      <c r="E94" s="60"/>
      <c r="F94" s="60"/>
      <c r="G94" s="60"/>
      <c r="H94" s="60"/>
      <c r="I94" s="176"/>
      <c r="J94" s="60"/>
      <c r="K94" s="60"/>
      <c r="L94" s="44"/>
      <c r="M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</sheetData>
  <sheetProtection sheet="1" autoFilter="0" formatColumns="0" formatRows="0" objects="1" scenarios="1" spinCount="100000" saltValue="laZKfsG+Ve6tdh7U94ZZu/k5hMUfoASqzfPKGAmvTNtOfgVqlHK98UiCYDSaqUjZUwQ0LjzG9Jlpc4XpQVZuHQ==" hashValue="9q7aRoMcAxrkynDbgz71ZcCm2gzmb+nCwiOtMvewHDFq2l/n8h+nsFEXpOdko6VCNYioOMPNTdkDUmLTMiEtrA==" algorithmName="SHA-512" password="CC35"/>
  <autoFilter ref="C85:K9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112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531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570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ROUND(J85,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ROUND((SUM(BE85:BE94)),  2)</f>
        <v>0</v>
      </c>
      <c r="G35" s="38"/>
      <c r="H35" s="38"/>
      <c r="I35" s="165">
        <v>0.20999999999999999</v>
      </c>
      <c r="J35" s="164">
        <f>ROUND(((SUM(BE85:BE94))*I35),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ROUND((SUM(BF85:BF94)),  2)</f>
        <v>0</v>
      </c>
      <c r="G36" s="38"/>
      <c r="H36" s="38"/>
      <c r="I36" s="165">
        <v>0.14999999999999999</v>
      </c>
      <c r="J36" s="164">
        <f>ROUND(((SUM(BF85:BF94))*I36),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ROUND((SUM(BG85:BG94)),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ROUND((SUM(BH85:BH94)),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ROUND((SUM(BI85:BI94)),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531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3.3 - Materiál dodávaný objednatelem - NEOCEŇOVAT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J85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2" customFormat="1" ht="21.84" customHeight="1">
      <c r="A64" s="38"/>
      <c r="B64" s="39"/>
      <c r="C64" s="40"/>
      <c r="D64" s="40"/>
      <c r="E64" s="40"/>
      <c r="F64" s="40"/>
      <c r="G64" s="40"/>
      <c r="H64" s="40"/>
      <c r="I64" s="147"/>
      <c r="J64" s="40"/>
      <c r="K64" s="40"/>
      <c r="L64" s="14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</row>
    <row r="65" hidden="1" s="2" customFormat="1" ht="6.96" customHeight="1">
      <c r="A65" s="38"/>
      <c r="B65" s="59"/>
      <c r="C65" s="60"/>
      <c r="D65" s="60"/>
      <c r="E65" s="60"/>
      <c r="F65" s="60"/>
      <c r="G65" s="60"/>
      <c r="H65" s="60"/>
      <c r="I65" s="176"/>
      <c r="J65" s="60"/>
      <c r="K65" s="6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/>
    <row r="67" hidden="1"/>
    <row r="68" hidden="1"/>
    <row r="69" s="2" customFormat="1" ht="6.96" customHeight="1">
      <c r="A69" s="38"/>
      <c r="B69" s="61"/>
      <c r="C69" s="62"/>
      <c r="D69" s="62"/>
      <c r="E69" s="62"/>
      <c r="F69" s="62"/>
      <c r="G69" s="62"/>
      <c r="H69" s="62"/>
      <c r="I69" s="179"/>
      <c r="J69" s="62"/>
      <c r="K69" s="62"/>
      <c r="L69" s="14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</row>
    <row r="70" s="2" customFormat="1" ht="24.96" customHeight="1">
      <c r="A70" s="38"/>
      <c r="B70" s="39"/>
      <c r="C70" s="23" t="s">
        <v>225</v>
      </c>
      <c r="D70" s="40"/>
      <c r="E70" s="40"/>
      <c r="F70" s="40"/>
      <c r="G70" s="40"/>
      <c r="H70" s="40"/>
      <c r="I70" s="147"/>
      <c r="J70" s="40"/>
      <c r="K70" s="40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6.96" customHeight="1">
      <c r="A71" s="38"/>
      <c r="B71" s="39"/>
      <c r="C71" s="40"/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12" customHeight="1">
      <c r="A72" s="38"/>
      <c r="B72" s="39"/>
      <c r="C72" s="32" t="s">
        <v>16</v>
      </c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3.25" customHeight="1">
      <c r="A73" s="38"/>
      <c r="B73" s="39"/>
      <c r="C73" s="40"/>
      <c r="D73" s="40"/>
      <c r="E73" s="180" t="str">
        <f>E7</f>
        <v>Oprava přejezdů na trati Mělník - Ústí n/L Střekov, Vraňany - Děčín hl.n... - ZMĚNA Č. 1</v>
      </c>
      <c r="F73" s="32"/>
      <c r="G73" s="32"/>
      <c r="H73" s="32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1" customFormat="1" ht="12" customHeight="1">
      <c r="B74" s="21"/>
      <c r="C74" s="32" t="s">
        <v>214</v>
      </c>
      <c r="D74" s="22"/>
      <c r="E74" s="22"/>
      <c r="F74" s="22"/>
      <c r="G74" s="22"/>
      <c r="H74" s="22"/>
      <c r="I74" s="139"/>
      <c r="J74" s="22"/>
      <c r="K74" s="22"/>
      <c r="L74" s="20"/>
    </row>
    <row r="75" s="2" customFormat="1" ht="16.5" customHeight="1">
      <c r="A75" s="38"/>
      <c r="B75" s="39"/>
      <c r="C75" s="40"/>
      <c r="D75" s="40"/>
      <c r="E75" s="180" t="s">
        <v>531</v>
      </c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12" customHeight="1">
      <c r="A76" s="38"/>
      <c r="B76" s="39"/>
      <c r="C76" s="32" t="s">
        <v>216</v>
      </c>
      <c r="D76" s="40"/>
      <c r="E76" s="40"/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6.5" customHeight="1">
      <c r="A77" s="38"/>
      <c r="B77" s="39"/>
      <c r="C77" s="40"/>
      <c r="D77" s="40"/>
      <c r="E77" s="69" t="str">
        <f>E11</f>
        <v>SO 3.3 - Materiál dodávaný objednatelem - NEOCEŇOVAT</v>
      </c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6.96" customHeight="1">
      <c r="A78" s="38"/>
      <c r="B78" s="39"/>
      <c r="C78" s="40"/>
      <c r="D78" s="40"/>
      <c r="E78" s="40"/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</v>
      </c>
      <c r="D79" s="40"/>
      <c r="E79" s="40"/>
      <c r="F79" s="27" t="str">
        <f>F14</f>
        <v>obvod ST Ústí nad Labem</v>
      </c>
      <c r="G79" s="40"/>
      <c r="H79" s="40"/>
      <c r="I79" s="150" t="s">
        <v>23</v>
      </c>
      <c r="J79" s="72" t="str">
        <f>IF(J14="","",J14)</f>
        <v>19. 11. 2019</v>
      </c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6.96" customHeight="1">
      <c r="A80" s="38"/>
      <c r="B80" s="39"/>
      <c r="C80" s="40"/>
      <c r="D80" s="40"/>
      <c r="E80" s="40"/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15.15" customHeight="1">
      <c r="A81" s="38"/>
      <c r="B81" s="39"/>
      <c r="C81" s="32" t="s">
        <v>25</v>
      </c>
      <c r="D81" s="40"/>
      <c r="E81" s="40"/>
      <c r="F81" s="27" t="str">
        <f>E17</f>
        <v>Správa železnic, OŘ Ústí n.L., ST Ústí n.L.</v>
      </c>
      <c r="G81" s="40"/>
      <c r="H81" s="40"/>
      <c r="I81" s="150" t="s">
        <v>33</v>
      </c>
      <c r="J81" s="36" t="str">
        <f>E23</f>
        <v xml:space="preserve"> </v>
      </c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31</v>
      </c>
      <c r="D82" s="40"/>
      <c r="E82" s="40"/>
      <c r="F82" s="27" t="str">
        <f>IF(E20="","",E20)</f>
        <v>Vyplň údaj</v>
      </c>
      <c r="G82" s="40"/>
      <c r="H82" s="40"/>
      <c r="I82" s="150" t="s">
        <v>36</v>
      </c>
      <c r="J82" s="36" t="str">
        <f>E26</f>
        <v>Jan Seemann, DiS.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0.32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11" customFormat="1" ht="29.28" customHeight="1">
      <c r="A84" s="199"/>
      <c r="B84" s="200"/>
      <c r="C84" s="201" t="s">
        <v>226</v>
      </c>
      <c r="D84" s="202" t="s">
        <v>59</v>
      </c>
      <c r="E84" s="202" t="s">
        <v>55</v>
      </c>
      <c r="F84" s="202" t="s">
        <v>56</v>
      </c>
      <c r="G84" s="202" t="s">
        <v>227</v>
      </c>
      <c r="H84" s="202" t="s">
        <v>228</v>
      </c>
      <c r="I84" s="203" t="s">
        <v>229</v>
      </c>
      <c r="J84" s="202" t="s">
        <v>220</v>
      </c>
      <c r="K84" s="204" t="s">
        <v>230</v>
      </c>
      <c r="L84" s="205"/>
      <c r="M84" s="92" t="s">
        <v>19</v>
      </c>
      <c r="N84" s="93" t="s">
        <v>44</v>
      </c>
      <c r="O84" s="93" t="s">
        <v>231</v>
      </c>
      <c r="P84" s="93" t="s">
        <v>232</v>
      </c>
      <c r="Q84" s="93" t="s">
        <v>233</v>
      </c>
      <c r="R84" s="93" t="s">
        <v>234</v>
      </c>
      <c r="S84" s="93" t="s">
        <v>235</v>
      </c>
      <c r="T84" s="94" t="s">
        <v>236</v>
      </c>
      <c r="U84" s="199"/>
      <c r="V84" s="199"/>
      <c r="W84" s="199"/>
      <c r="X84" s="199"/>
      <c r="Y84" s="199"/>
      <c r="Z84" s="199"/>
      <c r="AA84" s="199"/>
      <c r="AB84" s="199"/>
      <c r="AC84" s="199"/>
      <c r="AD84" s="199"/>
      <c r="AE84" s="199"/>
    </row>
    <row r="85" s="2" customFormat="1" ht="22.8" customHeight="1">
      <c r="A85" s="38"/>
      <c r="B85" s="39"/>
      <c r="C85" s="99" t="s">
        <v>237</v>
      </c>
      <c r="D85" s="40"/>
      <c r="E85" s="40"/>
      <c r="F85" s="40"/>
      <c r="G85" s="40"/>
      <c r="H85" s="40"/>
      <c r="I85" s="147"/>
      <c r="J85" s="206">
        <f>BK85</f>
        <v>0</v>
      </c>
      <c r="K85" s="40"/>
      <c r="L85" s="44"/>
      <c r="M85" s="95"/>
      <c r="N85" s="207"/>
      <c r="O85" s="96"/>
      <c r="P85" s="208">
        <f>SUM(P86:P94)</f>
        <v>0</v>
      </c>
      <c r="Q85" s="96"/>
      <c r="R85" s="208">
        <f>SUM(R86:R94)</f>
        <v>0</v>
      </c>
      <c r="S85" s="96"/>
      <c r="T85" s="209">
        <f>SUM(T86:T94)</f>
        <v>0</v>
      </c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T85" s="17" t="s">
        <v>73</v>
      </c>
      <c r="AU85" s="17" t="s">
        <v>221</v>
      </c>
      <c r="BK85" s="210">
        <f>SUM(BK86:BK94)</f>
        <v>0</v>
      </c>
    </row>
    <row r="86" s="2" customFormat="1" ht="21.75" customHeight="1">
      <c r="A86" s="38"/>
      <c r="B86" s="39"/>
      <c r="C86" s="245" t="s">
        <v>81</v>
      </c>
      <c r="D86" s="245" t="s">
        <v>266</v>
      </c>
      <c r="E86" s="246" t="s">
        <v>571</v>
      </c>
      <c r="F86" s="247" t="s">
        <v>572</v>
      </c>
      <c r="G86" s="248" t="s">
        <v>276</v>
      </c>
      <c r="H86" s="249">
        <v>12</v>
      </c>
      <c r="I86" s="250"/>
      <c r="J86" s="251">
        <f>ROUND(I86*H86,2)</f>
        <v>0</v>
      </c>
      <c r="K86" s="247" t="s">
        <v>247</v>
      </c>
      <c r="L86" s="252"/>
      <c r="M86" s="253" t="s">
        <v>19</v>
      </c>
      <c r="N86" s="254" t="s">
        <v>45</v>
      </c>
      <c r="O86" s="84"/>
      <c r="P86" s="236">
        <f>O86*H86</f>
        <v>0</v>
      </c>
      <c r="Q86" s="236">
        <v>0</v>
      </c>
      <c r="R86" s="236">
        <f>Q86*H86</f>
        <v>0</v>
      </c>
      <c r="S86" s="236">
        <v>0</v>
      </c>
      <c r="T86" s="237">
        <f>S86*H86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R86" s="238" t="s">
        <v>292</v>
      </c>
      <c r="AT86" s="238" t="s">
        <v>266</v>
      </c>
      <c r="AU86" s="238" t="s">
        <v>74</v>
      </c>
      <c r="AY86" s="17" t="s">
        <v>240</v>
      </c>
      <c r="BE86" s="239">
        <f>IF(N86="základní",J86,0)</f>
        <v>0</v>
      </c>
      <c r="BF86" s="239">
        <f>IF(N86="snížená",J86,0)</f>
        <v>0</v>
      </c>
      <c r="BG86" s="239">
        <f>IF(N86="zákl. přenesená",J86,0)</f>
        <v>0</v>
      </c>
      <c r="BH86" s="239">
        <f>IF(N86="sníž. přenesená",J86,0)</f>
        <v>0</v>
      </c>
      <c r="BI86" s="239">
        <f>IF(N86="nulová",J86,0)</f>
        <v>0</v>
      </c>
      <c r="BJ86" s="17" t="s">
        <v>81</v>
      </c>
      <c r="BK86" s="239">
        <f>ROUND(I86*H86,2)</f>
        <v>0</v>
      </c>
      <c r="BL86" s="17" t="s">
        <v>248</v>
      </c>
      <c r="BM86" s="238" t="s">
        <v>472</v>
      </c>
    </row>
    <row r="87" s="2" customFormat="1">
      <c r="A87" s="38"/>
      <c r="B87" s="39"/>
      <c r="C87" s="40"/>
      <c r="D87" s="240" t="s">
        <v>250</v>
      </c>
      <c r="E87" s="40"/>
      <c r="F87" s="241" t="s">
        <v>572</v>
      </c>
      <c r="G87" s="40"/>
      <c r="H87" s="40"/>
      <c r="I87" s="147"/>
      <c r="J87" s="40"/>
      <c r="K87" s="40"/>
      <c r="L87" s="44"/>
      <c r="M87" s="242"/>
      <c r="N87" s="243"/>
      <c r="O87" s="84"/>
      <c r="P87" s="84"/>
      <c r="Q87" s="84"/>
      <c r="R87" s="84"/>
      <c r="S87" s="84"/>
      <c r="T87" s="85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T87" s="17" t="s">
        <v>250</v>
      </c>
      <c r="AU87" s="17" t="s">
        <v>74</v>
      </c>
    </row>
    <row r="88" s="13" customFormat="1">
      <c r="A88" s="13"/>
      <c r="B88" s="255"/>
      <c r="C88" s="256"/>
      <c r="D88" s="240" t="s">
        <v>272</v>
      </c>
      <c r="E88" s="257" t="s">
        <v>19</v>
      </c>
      <c r="F88" s="258" t="s">
        <v>573</v>
      </c>
      <c r="G88" s="256"/>
      <c r="H88" s="259">
        <v>12</v>
      </c>
      <c r="I88" s="260"/>
      <c r="J88" s="256"/>
      <c r="K88" s="256"/>
      <c r="L88" s="261"/>
      <c r="M88" s="262"/>
      <c r="N88" s="263"/>
      <c r="O88" s="263"/>
      <c r="P88" s="263"/>
      <c r="Q88" s="263"/>
      <c r="R88" s="263"/>
      <c r="S88" s="263"/>
      <c r="T88" s="264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T88" s="265" t="s">
        <v>272</v>
      </c>
      <c r="AU88" s="265" t="s">
        <v>74</v>
      </c>
      <c r="AV88" s="13" t="s">
        <v>83</v>
      </c>
      <c r="AW88" s="13" t="s">
        <v>35</v>
      </c>
      <c r="AX88" s="13" t="s">
        <v>81</v>
      </c>
      <c r="AY88" s="265" t="s">
        <v>240</v>
      </c>
    </row>
    <row r="89" s="2" customFormat="1" ht="21.75" customHeight="1">
      <c r="A89" s="38"/>
      <c r="B89" s="39"/>
      <c r="C89" s="245" t="s">
        <v>83</v>
      </c>
      <c r="D89" s="245" t="s">
        <v>266</v>
      </c>
      <c r="E89" s="246" t="s">
        <v>474</v>
      </c>
      <c r="F89" s="247" t="s">
        <v>475</v>
      </c>
      <c r="G89" s="248" t="s">
        <v>276</v>
      </c>
      <c r="H89" s="249">
        <v>24</v>
      </c>
      <c r="I89" s="250"/>
      <c r="J89" s="251">
        <f>ROUND(I89*H89,2)</f>
        <v>0</v>
      </c>
      <c r="K89" s="247" t="s">
        <v>247</v>
      </c>
      <c r="L89" s="252"/>
      <c r="M89" s="253" t="s">
        <v>19</v>
      </c>
      <c r="N89" s="254" t="s">
        <v>45</v>
      </c>
      <c r="O89" s="84"/>
      <c r="P89" s="236">
        <f>O89*H89</f>
        <v>0</v>
      </c>
      <c r="Q89" s="236">
        <v>0</v>
      </c>
      <c r="R89" s="236">
        <f>Q89*H89</f>
        <v>0</v>
      </c>
      <c r="S89" s="236">
        <v>0</v>
      </c>
      <c r="T89" s="237">
        <f>S89*H89</f>
        <v>0</v>
      </c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R89" s="238" t="s">
        <v>270</v>
      </c>
      <c r="AT89" s="238" t="s">
        <v>266</v>
      </c>
      <c r="AU89" s="238" t="s">
        <v>74</v>
      </c>
      <c r="AY89" s="17" t="s">
        <v>240</v>
      </c>
      <c r="BE89" s="239">
        <f>IF(N89="základní",J89,0)</f>
        <v>0</v>
      </c>
      <c r="BF89" s="239">
        <f>IF(N89="snížená",J89,0)</f>
        <v>0</v>
      </c>
      <c r="BG89" s="239">
        <f>IF(N89="zákl. přenesená",J89,0)</f>
        <v>0</v>
      </c>
      <c r="BH89" s="239">
        <f>IF(N89="sníž. přenesená",J89,0)</f>
        <v>0</v>
      </c>
      <c r="BI89" s="239">
        <f>IF(N89="nulová",J89,0)</f>
        <v>0</v>
      </c>
      <c r="BJ89" s="17" t="s">
        <v>81</v>
      </c>
      <c r="BK89" s="239">
        <f>ROUND(I89*H89,2)</f>
        <v>0</v>
      </c>
      <c r="BL89" s="17" t="s">
        <v>270</v>
      </c>
      <c r="BM89" s="238" t="s">
        <v>574</v>
      </c>
    </row>
    <row r="90" s="2" customFormat="1">
      <c r="A90" s="38"/>
      <c r="B90" s="39"/>
      <c r="C90" s="40"/>
      <c r="D90" s="240" t="s">
        <v>250</v>
      </c>
      <c r="E90" s="40"/>
      <c r="F90" s="241" t="s">
        <v>475</v>
      </c>
      <c r="G90" s="40"/>
      <c r="H90" s="40"/>
      <c r="I90" s="147"/>
      <c r="J90" s="40"/>
      <c r="K90" s="40"/>
      <c r="L90" s="44"/>
      <c r="M90" s="242"/>
      <c r="N90" s="243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250</v>
      </c>
      <c r="AU90" s="17" t="s">
        <v>74</v>
      </c>
    </row>
    <row r="91" s="13" customFormat="1">
      <c r="A91" s="13"/>
      <c r="B91" s="255"/>
      <c r="C91" s="256"/>
      <c r="D91" s="240" t="s">
        <v>272</v>
      </c>
      <c r="E91" s="257" t="s">
        <v>19</v>
      </c>
      <c r="F91" s="258" t="s">
        <v>287</v>
      </c>
      <c r="G91" s="256"/>
      <c r="H91" s="259">
        <v>24</v>
      </c>
      <c r="I91" s="260"/>
      <c r="J91" s="256"/>
      <c r="K91" s="256"/>
      <c r="L91" s="261"/>
      <c r="M91" s="262"/>
      <c r="N91" s="263"/>
      <c r="O91" s="263"/>
      <c r="P91" s="263"/>
      <c r="Q91" s="263"/>
      <c r="R91" s="263"/>
      <c r="S91" s="263"/>
      <c r="T91" s="264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T91" s="265" t="s">
        <v>272</v>
      </c>
      <c r="AU91" s="265" t="s">
        <v>74</v>
      </c>
      <c r="AV91" s="13" t="s">
        <v>83</v>
      </c>
      <c r="AW91" s="13" t="s">
        <v>35</v>
      </c>
      <c r="AX91" s="13" t="s">
        <v>81</v>
      </c>
      <c r="AY91" s="265" t="s">
        <v>240</v>
      </c>
    </row>
    <row r="92" s="2" customFormat="1" ht="21.75" customHeight="1">
      <c r="A92" s="38"/>
      <c r="B92" s="39"/>
      <c r="C92" s="245" t="s">
        <v>130</v>
      </c>
      <c r="D92" s="245" t="s">
        <v>266</v>
      </c>
      <c r="E92" s="246" t="s">
        <v>477</v>
      </c>
      <c r="F92" s="247" t="s">
        <v>478</v>
      </c>
      <c r="G92" s="248" t="s">
        <v>276</v>
      </c>
      <c r="H92" s="249">
        <v>24</v>
      </c>
      <c r="I92" s="250"/>
      <c r="J92" s="251">
        <f>ROUND(I92*H92,2)</f>
        <v>0</v>
      </c>
      <c r="K92" s="247" t="s">
        <v>247</v>
      </c>
      <c r="L92" s="252"/>
      <c r="M92" s="253" t="s">
        <v>19</v>
      </c>
      <c r="N92" s="254" t="s">
        <v>45</v>
      </c>
      <c r="O92" s="84"/>
      <c r="P92" s="236">
        <f>O92*H92</f>
        <v>0</v>
      </c>
      <c r="Q92" s="236">
        <v>0</v>
      </c>
      <c r="R92" s="236">
        <f>Q92*H92</f>
        <v>0</v>
      </c>
      <c r="S92" s="236">
        <v>0</v>
      </c>
      <c r="T92" s="237">
        <f>S92*H92</f>
        <v>0</v>
      </c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R92" s="238" t="s">
        <v>270</v>
      </c>
      <c r="AT92" s="238" t="s">
        <v>266</v>
      </c>
      <c r="AU92" s="238" t="s">
        <v>74</v>
      </c>
      <c r="AY92" s="17" t="s">
        <v>240</v>
      </c>
      <c r="BE92" s="239">
        <f>IF(N92="základní",J92,0)</f>
        <v>0</v>
      </c>
      <c r="BF92" s="239">
        <f>IF(N92="snížená",J92,0)</f>
        <v>0</v>
      </c>
      <c r="BG92" s="239">
        <f>IF(N92="zákl. přenesená",J92,0)</f>
        <v>0</v>
      </c>
      <c r="BH92" s="239">
        <f>IF(N92="sníž. přenesená",J92,0)</f>
        <v>0</v>
      </c>
      <c r="BI92" s="239">
        <f>IF(N92="nulová",J92,0)</f>
        <v>0</v>
      </c>
      <c r="BJ92" s="17" t="s">
        <v>81</v>
      </c>
      <c r="BK92" s="239">
        <f>ROUND(I92*H92,2)</f>
        <v>0</v>
      </c>
      <c r="BL92" s="17" t="s">
        <v>270</v>
      </c>
      <c r="BM92" s="238" t="s">
        <v>575</v>
      </c>
    </row>
    <row r="93" s="2" customFormat="1">
      <c r="A93" s="38"/>
      <c r="B93" s="39"/>
      <c r="C93" s="40"/>
      <c r="D93" s="240" t="s">
        <v>250</v>
      </c>
      <c r="E93" s="40"/>
      <c r="F93" s="241" t="s">
        <v>478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250</v>
      </c>
      <c r="AU93" s="17" t="s">
        <v>74</v>
      </c>
    </row>
    <row r="94" s="13" customFormat="1">
      <c r="A94" s="13"/>
      <c r="B94" s="255"/>
      <c r="C94" s="256"/>
      <c r="D94" s="240" t="s">
        <v>272</v>
      </c>
      <c r="E94" s="257" t="s">
        <v>19</v>
      </c>
      <c r="F94" s="258" t="s">
        <v>287</v>
      </c>
      <c r="G94" s="256"/>
      <c r="H94" s="259">
        <v>24</v>
      </c>
      <c r="I94" s="260"/>
      <c r="J94" s="256"/>
      <c r="K94" s="256"/>
      <c r="L94" s="261"/>
      <c r="M94" s="284"/>
      <c r="N94" s="285"/>
      <c r="O94" s="285"/>
      <c r="P94" s="285"/>
      <c r="Q94" s="285"/>
      <c r="R94" s="285"/>
      <c r="S94" s="285"/>
      <c r="T94" s="286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T94" s="265" t="s">
        <v>272</v>
      </c>
      <c r="AU94" s="265" t="s">
        <v>74</v>
      </c>
      <c r="AV94" s="13" t="s">
        <v>83</v>
      </c>
      <c r="AW94" s="13" t="s">
        <v>35</v>
      </c>
      <c r="AX94" s="13" t="s">
        <v>81</v>
      </c>
      <c r="AY94" s="265" t="s">
        <v>240</v>
      </c>
    </row>
    <row r="95" s="2" customFormat="1" ht="6.96" customHeight="1">
      <c r="A95" s="38"/>
      <c r="B95" s="59"/>
      <c r="C95" s="60"/>
      <c r="D95" s="60"/>
      <c r="E95" s="60"/>
      <c r="F95" s="60"/>
      <c r="G95" s="60"/>
      <c r="H95" s="60"/>
      <c r="I95" s="176"/>
      <c r="J95" s="60"/>
      <c r="K95" s="60"/>
      <c r="L95" s="44"/>
      <c r="M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</sheetData>
  <sheetProtection sheet="1" autoFilter="0" formatColumns="0" formatRows="0" objects="1" scenarios="1" spinCount="100000" saltValue="YB5tcSH+zw2wEYYZc6p3bztqe05wW9ZBL6cGokdW9ccfwQsCha7LkdOJtV9KRKxZtYPPTbzz+pc5FywdxxiZ6Q==" hashValue="vE1VPlACRoxkEYoFC8Dd1H2joaYTBavsSco/OxZz/3TK29Asy5SUwexuIu6S1j02haDlUbzLo2DZ4oDF3ycISA==" algorithmName="SHA-512" password="CC35"/>
  <autoFilter ref="C84:K94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3:H73"/>
    <mergeCell ref="E75:H75"/>
    <mergeCell ref="E77:H7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117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576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577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ROUND(J88,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ROUND((SUM(BE88:BE290)),  2)</f>
        <v>0</v>
      </c>
      <c r="G35" s="38"/>
      <c r="H35" s="38"/>
      <c r="I35" s="165">
        <v>0.20999999999999999</v>
      </c>
      <c r="J35" s="164">
        <f>ROUND(((SUM(BE88:BE290))*I35),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ROUND((SUM(BF88:BF290)),  2)</f>
        <v>0</v>
      </c>
      <c r="G36" s="38"/>
      <c r="H36" s="38"/>
      <c r="I36" s="165">
        <v>0.14999999999999999</v>
      </c>
      <c r="J36" s="164">
        <f>ROUND(((SUM(BF88:BF290))*I36),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ROUND((SUM(BG88:BG290)),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ROUND((SUM(BH88:BH290)),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ROUND((SUM(BI88:BI290)),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576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4.1 - ZRN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J88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222</v>
      </c>
      <c r="E64" s="189"/>
      <c r="F64" s="189"/>
      <c r="G64" s="189"/>
      <c r="H64" s="189"/>
      <c r="I64" s="190"/>
      <c r="J64" s="191">
        <f>J89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10" customFormat="1" ht="19.92" customHeight="1">
      <c r="A65" s="10"/>
      <c r="B65" s="193"/>
      <c r="C65" s="125"/>
      <c r="D65" s="194" t="s">
        <v>223</v>
      </c>
      <c r="E65" s="195"/>
      <c r="F65" s="195"/>
      <c r="G65" s="195"/>
      <c r="H65" s="195"/>
      <c r="I65" s="196"/>
      <c r="J65" s="197">
        <f>J90</f>
        <v>0</v>
      </c>
      <c r="K65" s="125"/>
      <c r="L65" s="19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hidden="1" s="9" customFormat="1" ht="24.96" customHeight="1">
      <c r="A66" s="9"/>
      <c r="B66" s="186"/>
      <c r="C66" s="187"/>
      <c r="D66" s="188" t="s">
        <v>224</v>
      </c>
      <c r="E66" s="189"/>
      <c r="F66" s="189"/>
      <c r="G66" s="189"/>
      <c r="H66" s="189"/>
      <c r="I66" s="190"/>
      <c r="J66" s="191">
        <f>J219</f>
        <v>0</v>
      </c>
      <c r="K66" s="187"/>
      <c r="L66" s="19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hidden="1" s="2" customFormat="1" ht="21.84" customHeight="1">
      <c r="A67" s="38"/>
      <c r="B67" s="39"/>
      <c r="C67" s="40"/>
      <c r="D67" s="40"/>
      <c r="E67" s="40"/>
      <c r="F67" s="40"/>
      <c r="G67" s="40"/>
      <c r="H67" s="40"/>
      <c r="I67" s="147"/>
      <c r="J67" s="40"/>
      <c r="K67" s="40"/>
      <c r="L67" s="14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hidden="1" s="2" customFormat="1" ht="6.96" customHeight="1">
      <c r="A68" s="38"/>
      <c r="B68" s="59"/>
      <c r="C68" s="60"/>
      <c r="D68" s="60"/>
      <c r="E68" s="60"/>
      <c r="F68" s="60"/>
      <c r="G68" s="60"/>
      <c r="H68" s="60"/>
      <c r="I68" s="176"/>
      <c r="J68" s="60"/>
      <c r="K68" s="60"/>
      <c r="L68" s="14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hidden="1"/>
    <row r="70" hidden="1"/>
    <row r="71" hidden="1"/>
    <row r="72" s="2" customFormat="1" ht="6.96" customHeight="1">
      <c r="A72" s="38"/>
      <c r="B72" s="61"/>
      <c r="C72" s="62"/>
      <c r="D72" s="62"/>
      <c r="E72" s="62"/>
      <c r="F72" s="62"/>
      <c r="G72" s="62"/>
      <c r="H72" s="62"/>
      <c r="I72" s="179"/>
      <c r="J72" s="62"/>
      <c r="K72" s="62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4.96" customHeight="1">
      <c r="A73" s="38"/>
      <c r="B73" s="39"/>
      <c r="C73" s="23" t="s">
        <v>225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6.96" customHeight="1">
      <c r="A74" s="38"/>
      <c r="B74" s="39"/>
      <c r="C74" s="40"/>
      <c r="D74" s="40"/>
      <c r="E74" s="40"/>
      <c r="F74" s="40"/>
      <c r="G74" s="40"/>
      <c r="H74" s="40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12" customHeight="1">
      <c r="A75" s="38"/>
      <c r="B75" s="39"/>
      <c r="C75" s="32" t="s">
        <v>16</v>
      </c>
      <c r="D75" s="40"/>
      <c r="E75" s="40"/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23.25" customHeight="1">
      <c r="A76" s="38"/>
      <c r="B76" s="39"/>
      <c r="C76" s="40"/>
      <c r="D76" s="40"/>
      <c r="E76" s="180" t="str">
        <f>E7</f>
        <v>Oprava přejezdů na trati Mělník - Ústí n/L Střekov, Vraňany - Děčín hl.n... - ZMĚNA Č. 1</v>
      </c>
      <c r="F76" s="32"/>
      <c r="G76" s="32"/>
      <c r="H76" s="32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1" customFormat="1" ht="12" customHeight="1">
      <c r="B77" s="21"/>
      <c r="C77" s="32" t="s">
        <v>214</v>
      </c>
      <c r="D77" s="22"/>
      <c r="E77" s="22"/>
      <c r="F77" s="22"/>
      <c r="G77" s="22"/>
      <c r="H77" s="22"/>
      <c r="I77" s="139"/>
      <c r="J77" s="22"/>
      <c r="K77" s="22"/>
      <c r="L77" s="20"/>
    </row>
    <row r="78" s="2" customFormat="1" ht="16.5" customHeight="1">
      <c r="A78" s="38"/>
      <c r="B78" s="39"/>
      <c r="C78" s="40"/>
      <c r="D78" s="40"/>
      <c r="E78" s="180" t="s">
        <v>576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216</v>
      </c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6.5" customHeight="1">
      <c r="A80" s="38"/>
      <c r="B80" s="39"/>
      <c r="C80" s="40"/>
      <c r="D80" s="40"/>
      <c r="E80" s="69" t="str">
        <f>E11</f>
        <v>SO 4.1 - ZRN</v>
      </c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2" customHeight="1">
      <c r="A82" s="38"/>
      <c r="B82" s="39"/>
      <c r="C82" s="32" t="s">
        <v>21</v>
      </c>
      <c r="D82" s="40"/>
      <c r="E82" s="40"/>
      <c r="F82" s="27" t="str">
        <f>F14</f>
        <v>obvod ST Ústí nad Labem</v>
      </c>
      <c r="G82" s="40"/>
      <c r="H82" s="40"/>
      <c r="I82" s="150" t="s">
        <v>23</v>
      </c>
      <c r="J82" s="72" t="str">
        <f>IF(J14="","",J14)</f>
        <v>19. 11. 2019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5.15" customHeight="1">
      <c r="A84" s="38"/>
      <c r="B84" s="39"/>
      <c r="C84" s="32" t="s">
        <v>25</v>
      </c>
      <c r="D84" s="40"/>
      <c r="E84" s="40"/>
      <c r="F84" s="27" t="str">
        <f>E17</f>
        <v>Správa železnic, OŘ Ústí n.L., ST Ústí n.L.</v>
      </c>
      <c r="G84" s="40"/>
      <c r="H84" s="40"/>
      <c r="I84" s="150" t="s">
        <v>33</v>
      </c>
      <c r="J84" s="36" t="str">
        <f>E23</f>
        <v xml:space="preserve"> </v>
      </c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5.15" customHeight="1">
      <c r="A85" s="38"/>
      <c r="B85" s="39"/>
      <c r="C85" s="32" t="s">
        <v>31</v>
      </c>
      <c r="D85" s="40"/>
      <c r="E85" s="40"/>
      <c r="F85" s="27" t="str">
        <f>IF(E20="","",E20)</f>
        <v>Vyplň údaj</v>
      </c>
      <c r="G85" s="40"/>
      <c r="H85" s="40"/>
      <c r="I85" s="150" t="s">
        <v>36</v>
      </c>
      <c r="J85" s="36" t="str">
        <f>E26</f>
        <v>Jan Seemann, DiS.</v>
      </c>
      <c r="K85" s="40"/>
      <c r="L85" s="14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0.32" customHeight="1">
      <c r="A86" s="38"/>
      <c r="B86" s="39"/>
      <c r="C86" s="40"/>
      <c r="D86" s="40"/>
      <c r="E86" s="40"/>
      <c r="F86" s="40"/>
      <c r="G86" s="40"/>
      <c r="H86" s="40"/>
      <c r="I86" s="147"/>
      <c r="J86" s="40"/>
      <c r="K86" s="40"/>
      <c r="L86" s="14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11" customFormat="1" ht="29.28" customHeight="1">
      <c r="A87" s="199"/>
      <c r="B87" s="200"/>
      <c r="C87" s="201" t="s">
        <v>226</v>
      </c>
      <c r="D87" s="202" t="s">
        <v>59</v>
      </c>
      <c r="E87" s="202" t="s">
        <v>55</v>
      </c>
      <c r="F87" s="202" t="s">
        <v>56</v>
      </c>
      <c r="G87" s="202" t="s">
        <v>227</v>
      </c>
      <c r="H87" s="202" t="s">
        <v>228</v>
      </c>
      <c r="I87" s="203" t="s">
        <v>229</v>
      </c>
      <c r="J87" s="202" t="s">
        <v>220</v>
      </c>
      <c r="K87" s="204" t="s">
        <v>230</v>
      </c>
      <c r="L87" s="205"/>
      <c r="M87" s="92" t="s">
        <v>19</v>
      </c>
      <c r="N87" s="93" t="s">
        <v>44</v>
      </c>
      <c r="O87" s="93" t="s">
        <v>231</v>
      </c>
      <c r="P87" s="93" t="s">
        <v>232</v>
      </c>
      <c r="Q87" s="93" t="s">
        <v>233</v>
      </c>
      <c r="R87" s="93" t="s">
        <v>234</v>
      </c>
      <c r="S87" s="93" t="s">
        <v>235</v>
      </c>
      <c r="T87" s="94" t="s">
        <v>236</v>
      </c>
      <c r="U87" s="199"/>
      <c r="V87" s="199"/>
      <c r="W87" s="199"/>
      <c r="X87" s="199"/>
      <c r="Y87" s="199"/>
      <c r="Z87" s="199"/>
      <c r="AA87" s="199"/>
      <c r="AB87" s="199"/>
      <c r="AC87" s="199"/>
      <c r="AD87" s="199"/>
      <c r="AE87" s="199"/>
    </row>
    <row r="88" s="2" customFormat="1" ht="22.8" customHeight="1">
      <c r="A88" s="38"/>
      <c r="B88" s="39"/>
      <c r="C88" s="99" t="s">
        <v>237</v>
      </c>
      <c r="D88" s="40"/>
      <c r="E88" s="40"/>
      <c r="F88" s="40"/>
      <c r="G88" s="40"/>
      <c r="H88" s="40"/>
      <c r="I88" s="147"/>
      <c r="J88" s="206">
        <f>BK88</f>
        <v>0</v>
      </c>
      <c r="K88" s="40"/>
      <c r="L88" s="44"/>
      <c r="M88" s="95"/>
      <c r="N88" s="207"/>
      <c r="O88" s="96"/>
      <c r="P88" s="208">
        <f>P89+P219</f>
        <v>0</v>
      </c>
      <c r="Q88" s="96"/>
      <c r="R88" s="208">
        <f>R89+R219</f>
        <v>257.16001999999997</v>
      </c>
      <c r="S88" s="96"/>
      <c r="T88" s="209">
        <f>T89+T219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T88" s="17" t="s">
        <v>73</v>
      </c>
      <c r="AU88" s="17" t="s">
        <v>221</v>
      </c>
      <c r="BK88" s="210">
        <f>BK89+BK219</f>
        <v>0</v>
      </c>
    </row>
    <row r="89" s="12" customFormat="1" ht="25.92" customHeight="1">
      <c r="A89" s="12"/>
      <c r="B89" s="211"/>
      <c r="C89" s="212"/>
      <c r="D89" s="213" t="s">
        <v>73</v>
      </c>
      <c r="E89" s="214" t="s">
        <v>238</v>
      </c>
      <c r="F89" s="214" t="s">
        <v>239</v>
      </c>
      <c r="G89" s="212"/>
      <c r="H89" s="212"/>
      <c r="I89" s="215"/>
      <c r="J89" s="216">
        <f>BK89</f>
        <v>0</v>
      </c>
      <c r="K89" s="212"/>
      <c r="L89" s="217"/>
      <c r="M89" s="218"/>
      <c r="N89" s="219"/>
      <c r="O89" s="219"/>
      <c r="P89" s="220">
        <f>P90</f>
        <v>0</v>
      </c>
      <c r="Q89" s="219"/>
      <c r="R89" s="220">
        <f>R90</f>
        <v>257.16001999999997</v>
      </c>
      <c r="S89" s="219"/>
      <c r="T89" s="221">
        <f>T90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22" t="s">
        <v>81</v>
      </c>
      <c r="AT89" s="223" t="s">
        <v>73</v>
      </c>
      <c r="AU89" s="223" t="s">
        <v>74</v>
      </c>
      <c r="AY89" s="222" t="s">
        <v>240</v>
      </c>
      <c r="BK89" s="224">
        <f>BK90</f>
        <v>0</v>
      </c>
    </row>
    <row r="90" s="12" customFormat="1" ht="22.8" customHeight="1">
      <c r="A90" s="12"/>
      <c r="B90" s="211"/>
      <c r="C90" s="212"/>
      <c r="D90" s="213" t="s">
        <v>73</v>
      </c>
      <c r="E90" s="225" t="s">
        <v>241</v>
      </c>
      <c r="F90" s="225" t="s">
        <v>242</v>
      </c>
      <c r="G90" s="212"/>
      <c r="H90" s="212"/>
      <c r="I90" s="215"/>
      <c r="J90" s="226">
        <f>BK90</f>
        <v>0</v>
      </c>
      <c r="K90" s="212"/>
      <c r="L90" s="217"/>
      <c r="M90" s="218"/>
      <c r="N90" s="219"/>
      <c r="O90" s="219"/>
      <c r="P90" s="220">
        <f>SUM(P91:P218)</f>
        <v>0</v>
      </c>
      <c r="Q90" s="219"/>
      <c r="R90" s="220">
        <f>SUM(R91:R218)</f>
        <v>257.16001999999997</v>
      </c>
      <c r="S90" s="219"/>
      <c r="T90" s="221">
        <f>SUM(T91:T218)</f>
        <v>0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22" t="s">
        <v>81</v>
      </c>
      <c r="AT90" s="223" t="s">
        <v>73</v>
      </c>
      <c r="AU90" s="223" t="s">
        <v>81</v>
      </c>
      <c r="AY90" s="222" t="s">
        <v>240</v>
      </c>
      <c r="BK90" s="224">
        <f>SUM(BK91:BK218)</f>
        <v>0</v>
      </c>
    </row>
    <row r="91" s="2" customFormat="1" ht="21.75" customHeight="1">
      <c r="A91" s="38"/>
      <c r="B91" s="39"/>
      <c r="C91" s="227" t="s">
        <v>81</v>
      </c>
      <c r="D91" s="227" t="s">
        <v>243</v>
      </c>
      <c r="E91" s="228" t="s">
        <v>578</v>
      </c>
      <c r="F91" s="229" t="s">
        <v>579</v>
      </c>
      <c r="G91" s="230" t="s">
        <v>246</v>
      </c>
      <c r="H91" s="231">
        <v>13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83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580</v>
      </c>
    </row>
    <row r="92" s="2" customFormat="1">
      <c r="A92" s="38"/>
      <c r="B92" s="39"/>
      <c r="C92" s="40"/>
      <c r="D92" s="240" t="s">
        <v>250</v>
      </c>
      <c r="E92" s="40"/>
      <c r="F92" s="241" t="s">
        <v>581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83</v>
      </c>
    </row>
    <row r="93" s="2" customFormat="1">
      <c r="A93" s="38"/>
      <c r="B93" s="39"/>
      <c r="C93" s="40"/>
      <c r="D93" s="240" t="s">
        <v>252</v>
      </c>
      <c r="E93" s="40"/>
      <c r="F93" s="244" t="s">
        <v>582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83</v>
      </c>
    </row>
    <row r="94" s="13" customFormat="1">
      <c r="A94" s="13"/>
      <c r="B94" s="255"/>
      <c r="C94" s="256"/>
      <c r="D94" s="240" t="s">
        <v>272</v>
      </c>
      <c r="E94" s="257" t="s">
        <v>19</v>
      </c>
      <c r="F94" s="258" t="s">
        <v>583</v>
      </c>
      <c r="G94" s="256"/>
      <c r="H94" s="259">
        <v>13</v>
      </c>
      <c r="I94" s="260"/>
      <c r="J94" s="256"/>
      <c r="K94" s="256"/>
      <c r="L94" s="261"/>
      <c r="M94" s="262"/>
      <c r="N94" s="263"/>
      <c r="O94" s="263"/>
      <c r="P94" s="263"/>
      <c r="Q94" s="263"/>
      <c r="R94" s="263"/>
      <c r="S94" s="263"/>
      <c r="T94" s="264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T94" s="265" t="s">
        <v>272</v>
      </c>
      <c r="AU94" s="265" t="s">
        <v>83</v>
      </c>
      <c r="AV94" s="13" t="s">
        <v>83</v>
      </c>
      <c r="AW94" s="13" t="s">
        <v>35</v>
      </c>
      <c r="AX94" s="13" t="s">
        <v>81</v>
      </c>
      <c r="AY94" s="265" t="s">
        <v>240</v>
      </c>
    </row>
    <row r="95" s="2" customFormat="1" ht="21.75" customHeight="1">
      <c r="A95" s="38"/>
      <c r="B95" s="39"/>
      <c r="C95" s="227" t="s">
        <v>83</v>
      </c>
      <c r="D95" s="227" t="s">
        <v>243</v>
      </c>
      <c r="E95" s="228" t="s">
        <v>584</v>
      </c>
      <c r="F95" s="229" t="s">
        <v>585</v>
      </c>
      <c r="G95" s="230" t="s">
        <v>332</v>
      </c>
      <c r="H95" s="231">
        <v>65</v>
      </c>
      <c r="I95" s="232"/>
      <c r="J95" s="233">
        <f>ROUND(I95*H95,2)</f>
        <v>0</v>
      </c>
      <c r="K95" s="229" t="s">
        <v>247</v>
      </c>
      <c r="L95" s="44"/>
      <c r="M95" s="234" t="s">
        <v>19</v>
      </c>
      <c r="N95" s="235" t="s">
        <v>45</v>
      </c>
      <c r="O95" s="84"/>
      <c r="P95" s="236">
        <f>O95*H95</f>
        <v>0</v>
      </c>
      <c r="Q95" s="236">
        <v>0</v>
      </c>
      <c r="R95" s="236">
        <f>Q95*H95</f>
        <v>0</v>
      </c>
      <c r="S95" s="236">
        <v>0</v>
      </c>
      <c r="T95" s="237">
        <f>S95*H95</f>
        <v>0</v>
      </c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R95" s="238" t="s">
        <v>248</v>
      </c>
      <c r="AT95" s="238" t="s">
        <v>243</v>
      </c>
      <c r="AU95" s="238" t="s">
        <v>83</v>
      </c>
      <c r="AY95" s="17" t="s">
        <v>240</v>
      </c>
      <c r="BE95" s="239">
        <f>IF(N95="základní",J95,0)</f>
        <v>0</v>
      </c>
      <c r="BF95" s="239">
        <f>IF(N95="snížená",J95,0)</f>
        <v>0</v>
      </c>
      <c r="BG95" s="239">
        <f>IF(N95="zákl. přenesená",J95,0)</f>
        <v>0</v>
      </c>
      <c r="BH95" s="239">
        <f>IF(N95="sníž. přenesená",J95,0)</f>
        <v>0</v>
      </c>
      <c r="BI95" s="239">
        <f>IF(N95="nulová",J95,0)</f>
        <v>0</v>
      </c>
      <c r="BJ95" s="17" t="s">
        <v>81</v>
      </c>
      <c r="BK95" s="239">
        <f>ROUND(I95*H95,2)</f>
        <v>0</v>
      </c>
      <c r="BL95" s="17" t="s">
        <v>248</v>
      </c>
      <c r="BM95" s="238" t="s">
        <v>586</v>
      </c>
    </row>
    <row r="96" s="2" customFormat="1">
      <c r="A96" s="38"/>
      <c r="B96" s="39"/>
      <c r="C96" s="40"/>
      <c r="D96" s="240" t="s">
        <v>250</v>
      </c>
      <c r="E96" s="40"/>
      <c r="F96" s="241" t="s">
        <v>587</v>
      </c>
      <c r="G96" s="40"/>
      <c r="H96" s="40"/>
      <c r="I96" s="147"/>
      <c r="J96" s="40"/>
      <c r="K96" s="40"/>
      <c r="L96" s="44"/>
      <c r="M96" s="242"/>
      <c r="N96" s="243"/>
      <c r="O96" s="84"/>
      <c r="P96" s="84"/>
      <c r="Q96" s="84"/>
      <c r="R96" s="84"/>
      <c r="S96" s="84"/>
      <c r="T96" s="85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T96" s="17" t="s">
        <v>250</v>
      </c>
      <c r="AU96" s="17" t="s">
        <v>83</v>
      </c>
    </row>
    <row r="97" s="2" customFormat="1">
      <c r="A97" s="38"/>
      <c r="B97" s="39"/>
      <c r="C97" s="40"/>
      <c r="D97" s="240" t="s">
        <v>252</v>
      </c>
      <c r="E97" s="40"/>
      <c r="F97" s="244" t="s">
        <v>588</v>
      </c>
      <c r="G97" s="40"/>
      <c r="H97" s="40"/>
      <c r="I97" s="147"/>
      <c r="J97" s="40"/>
      <c r="K97" s="40"/>
      <c r="L97" s="44"/>
      <c r="M97" s="242"/>
      <c r="N97" s="243"/>
      <c r="O97" s="84"/>
      <c r="P97" s="84"/>
      <c r="Q97" s="84"/>
      <c r="R97" s="84"/>
      <c r="S97" s="84"/>
      <c r="T97" s="85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T97" s="17" t="s">
        <v>252</v>
      </c>
      <c r="AU97" s="17" t="s">
        <v>83</v>
      </c>
    </row>
    <row r="98" s="2" customFormat="1" ht="21.75" customHeight="1">
      <c r="A98" s="38"/>
      <c r="B98" s="39"/>
      <c r="C98" s="227" t="s">
        <v>130</v>
      </c>
      <c r="D98" s="227" t="s">
        <v>243</v>
      </c>
      <c r="E98" s="228" t="s">
        <v>589</v>
      </c>
      <c r="F98" s="229" t="s">
        <v>590</v>
      </c>
      <c r="G98" s="230" t="s">
        <v>276</v>
      </c>
      <c r="H98" s="231">
        <v>4</v>
      </c>
      <c r="I98" s="232"/>
      <c r="J98" s="233">
        <f>ROUND(I98*H98,2)</f>
        <v>0</v>
      </c>
      <c r="K98" s="229" t="s">
        <v>247</v>
      </c>
      <c r="L98" s="44"/>
      <c r="M98" s="234" t="s">
        <v>19</v>
      </c>
      <c r="N98" s="235" t="s">
        <v>45</v>
      </c>
      <c r="O98" s="84"/>
      <c r="P98" s="236">
        <f>O98*H98</f>
        <v>0</v>
      </c>
      <c r="Q98" s="236">
        <v>0</v>
      </c>
      <c r="R98" s="236">
        <f>Q98*H98</f>
        <v>0</v>
      </c>
      <c r="S98" s="236">
        <v>0</v>
      </c>
      <c r="T98" s="237">
        <f>S98*H98</f>
        <v>0</v>
      </c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R98" s="238" t="s">
        <v>248</v>
      </c>
      <c r="AT98" s="238" t="s">
        <v>243</v>
      </c>
      <c r="AU98" s="238" t="s">
        <v>83</v>
      </c>
      <c r="AY98" s="17" t="s">
        <v>240</v>
      </c>
      <c r="BE98" s="239">
        <f>IF(N98="základní",J98,0)</f>
        <v>0</v>
      </c>
      <c r="BF98" s="239">
        <f>IF(N98="snížená",J98,0)</f>
        <v>0</v>
      </c>
      <c r="BG98" s="239">
        <f>IF(N98="zákl. přenesená",J98,0)</f>
        <v>0</v>
      </c>
      <c r="BH98" s="239">
        <f>IF(N98="sníž. přenesená",J98,0)</f>
        <v>0</v>
      </c>
      <c r="BI98" s="239">
        <f>IF(N98="nulová",J98,0)</f>
        <v>0</v>
      </c>
      <c r="BJ98" s="17" t="s">
        <v>81</v>
      </c>
      <c r="BK98" s="239">
        <f>ROUND(I98*H98,2)</f>
        <v>0</v>
      </c>
      <c r="BL98" s="17" t="s">
        <v>248</v>
      </c>
      <c r="BM98" s="238" t="s">
        <v>591</v>
      </c>
    </row>
    <row r="99" s="2" customFormat="1">
      <c r="A99" s="38"/>
      <c r="B99" s="39"/>
      <c r="C99" s="40"/>
      <c r="D99" s="240" t="s">
        <v>250</v>
      </c>
      <c r="E99" s="40"/>
      <c r="F99" s="241" t="s">
        <v>592</v>
      </c>
      <c r="G99" s="40"/>
      <c r="H99" s="40"/>
      <c r="I99" s="147"/>
      <c r="J99" s="40"/>
      <c r="K99" s="40"/>
      <c r="L99" s="44"/>
      <c r="M99" s="242"/>
      <c r="N99" s="243"/>
      <c r="O99" s="84"/>
      <c r="P99" s="84"/>
      <c r="Q99" s="84"/>
      <c r="R99" s="84"/>
      <c r="S99" s="84"/>
      <c r="T99" s="85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T99" s="17" t="s">
        <v>250</v>
      </c>
      <c r="AU99" s="17" t="s">
        <v>83</v>
      </c>
    </row>
    <row r="100" s="2" customFormat="1">
      <c r="A100" s="38"/>
      <c r="B100" s="39"/>
      <c r="C100" s="40"/>
      <c r="D100" s="240" t="s">
        <v>252</v>
      </c>
      <c r="E100" s="40"/>
      <c r="F100" s="244" t="s">
        <v>593</v>
      </c>
      <c r="G100" s="40"/>
      <c r="H100" s="40"/>
      <c r="I100" s="147"/>
      <c r="J100" s="40"/>
      <c r="K100" s="40"/>
      <c r="L100" s="44"/>
      <c r="M100" s="242"/>
      <c r="N100" s="243"/>
      <c r="O100" s="84"/>
      <c r="P100" s="84"/>
      <c r="Q100" s="84"/>
      <c r="R100" s="84"/>
      <c r="S100" s="84"/>
      <c r="T100" s="85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T100" s="17" t="s">
        <v>252</v>
      </c>
      <c r="AU100" s="17" t="s">
        <v>83</v>
      </c>
    </row>
    <row r="101" s="2" customFormat="1" ht="21.75" customHeight="1">
      <c r="A101" s="38"/>
      <c r="B101" s="39"/>
      <c r="C101" s="227" t="s">
        <v>248</v>
      </c>
      <c r="D101" s="227" t="s">
        <v>243</v>
      </c>
      <c r="E101" s="228" t="s">
        <v>594</v>
      </c>
      <c r="F101" s="229" t="s">
        <v>595</v>
      </c>
      <c r="G101" s="230" t="s">
        <v>276</v>
      </c>
      <c r="H101" s="231">
        <v>80</v>
      </c>
      <c r="I101" s="232"/>
      <c r="J101" s="233">
        <f>ROUND(I101*H101,2)</f>
        <v>0</v>
      </c>
      <c r="K101" s="229" t="s">
        <v>247</v>
      </c>
      <c r="L101" s="44"/>
      <c r="M101" s="234" t="s">
        <v>19</v>
      </c>
      <c r="N101" s="235" t="s">
        <v>45</v>
      </c>
      <c r="O101" s="84"/>
      <c r="P101" s="236">
        <f>O101*H101</f>
        <v>0</v>
      </c>
      <c r="Q101" s="236">
        <v>0</v>
      </c>
      <c r="R101" s="236">
        <f>Q101*H101</f>
        <v>0</v>
      </c>
      <c r="S101" s="236">
        <v>0</v>
      </c>
      <c r="T101" s="237">
        <f>S101*H101</f>
        <v>0</v>
      </c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R101" s="238" t="s">
        <v>248</v>
      </c>
      <c r="AT101" s="238" t="s">
        <v>243</v>
      </c>
      <c r="AU101" s="238" t="s">
        <v>83</v>
      </c>
      <c r="AY101" s="17" t="s">
        <v>240</v>
      </c>
      <c r="BE101" s="239">
        <f>IF(N101="základní",J101,0)</f>
        <v>0</v>
      </c>
      <c r="BF101" s="239">
        <f>IF(N101="snížená",J101,0)</f>
        <v>0</v>
      </c>
      <c r="BG101" s="239">
        <f>IF(N101="zákl. přenesená",J101,0)</f>
        <v>0</v>
      </c>
      <c r="BH101" s="239">
        <f>IF(N101="sníž. přenesená",J101,0)</f>
        <v>0</v>
      </c>
      <c r="BI101" s="239">
        <f>IF(N101="nulová",J101,0)</f>
        <v>0</v>
      </c>
      <c r="BJ101" s="17" t="s">
        <v>81</v>
      </c>
      <c r="BK101" s="239">
        <f>ROUND(I101*H101,2)</f>
        <v>0</v>
      </c>
      <c r="BL101" s="17" t="s">
        <v>248</v>
      </c>
      <c r="BM101" s="238" t="s">
        <v>596</v>
      </c>
    </row>
    <row r="102" s="2" customFormat="1">
      <c r="A102" s="38"/>
      <c r="B102" s="39"/>
      <c r="C102" s="40"/>
      <c r="D102" s="240" t="s">
        <v>250</v>
      </c>
      <c r="E102" s="40"/>
      <c r="F102" s="241" t="s">
        <v>597</v>
      </c>
      <c r="G102" s="40"/>
      <c r="H102" s="40"/>
      <c r="I102" s="147"/>
      <c r="J102" s="40"/>
      <c r="K102" s="40"/>
      <c r="L102" s="44"/>
      <c r="M102" s="242"/>
      <c r="N102" s="243"/>
      <c r="O102" s="84"/>
      <c r="P102" s="84"/>
      <c r="Q102" s="84"/>
      <c r="R102" s="84"/>
      <c r="S102" s="84"/>
      <c r="T102" s="85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T102" s="17" t="s">
        <v>250</v>
      </c>
      <c r="AU102" s="17" t="s">
        <v>83</v>
      </c>
    </row>
    <row r="103" s="2" customFormat="1">
      <c r="A103" s="38"/>
      <c r="B103" s="39"/>
      <c r="C103" s="40"/>
      <c r="D103" s="240" t="s">
        <v>252</v>
      </c>
      <c r="E103" s="40"/>
      <c r="F103" s="244" t="s">
        <v>598</v>
      </c>
      <c r="G103" s="40"/>
      <c r="H103" s="40"/>
      <c r="I103" s="147"/>
      <c r="J103" s="40"/>
      <c r="K103" s="40"/>
      <c r="L103" s="44"/>
      <c r="M103" s="242"/>
      <c r="N103" s="243"/>
      <c r="O103" s="84"/>
      <c r="P103" s="84"/>
      <c r="Q103" s="84"/>
      <c r="R103" s="84"/>
      <c r="S103" s="84"/>
      <c r="T103" s="85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T103" s="17" t="s">
        <v>252</v>
      </c>
      <c r="AU103" s="17" t="s">
        <v>83</v>
      </c>
    </row>
    <row r="104" s="13" customFormat="1">
      <c r="A104" s="13"/>
      <c r="B104" s="255"/>
      <c r="C104" s="256"/>
      <c r="D104" s="240" t="s">
        <v>272</v>
      </c>
      <c r="E104" s="257" t="s">
        <v>19</v>
      </c>
      <c r="F104" s="258" t="s">
        <v>599</v>
      </c>
      <c r="G104" s="256"/>
      <c r="H104" s="259">
        <v>80</v>
      </c>
      <c r="I104" s="260"/>
      <c r="J104" s="256"/>
      <c r="K104" s="256"/>
      <c r="L104" s="261"/>
      <c r="M104" s="262"/>
      <c r="N104" s="263"/>
      <c r="O104" s="263"/>
      <c r="P104" s="263"/>
      <c r="Q104" s="263"/>
      <c r="R104" s="263"/>
      <c r="S104" s="263"/>
      <c r="T104" s="264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T104" s="265" t="s">
        <v>272</v>
      </c>
      <c r="AU104" s="265" t="s">
        <v>83</v>
      </c>
      <c r="AV104" s="13" t="s">
        <v>83</v>
      </c>
      <c r="AW104" s="13" t="s">
        <v>35</v>
      </c>
      <c r="AX104" s="13" t="s">
        <v>81</v>
      </c>
      <c r="AY104" s="265" t="s">
        <v>240</v>
      </c>
    </row>
    <row r="105" s="2" customFormat="1" ht="21.75" customHeight="1">
      <c r="A105" s="38"/>
      <c r="B105" s="39"/>
      <c r="C105" s="227" t="s">
        <v>241</v>
      </c>
      <c r="D105" s="227" t="s">
        <v>243</v>
      </c>
      <c r="E105" s="228" t="s">
        <v>600</v>
      </c>
      <c r="F105" s="229" t="s">
        <v>601</v>
      </c>
      <c r="G105" s="230" t="s">
        <v>246</v>
      </c>
      <c r="H105" s="231">
        <v>50</v>
      </c>
      <c r="I105" s="232"/>
      <c r="J105" s="233">
        <f>ROUND(I105*H105,2)</f>
        <v>0</v>
      </c>
      <c r="K105" s="229" t="s">
        <v>247</v>
      </c>
      <c r="L105" s="44"/>
      <c r="M105" s="234" t="s">
        <v>19</v>
      </c>
      <c r="N105" s="235" t="s">
        <v>45</v>
      </c>
      <c r="O105" s="84"/>
      <c r="P105" s="236">
        <f>O105*H105</f>
        <v>0</v>
      </c>
      <c r="Q105" s="236">
        <v>0</v>
      </c>
      <c r="R105" s="236">
        <f>Q105*H105</f>
        <v>0</v>
      </c>
      <c r="S105" s="236">
        <v>0</v>
      </c>
      <c r="T105" s="237">
        <f>S105*H105</f>
        <v>0</v>
      </c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R105" s="238" t="s">
        <v>248</v>
      </c>
      <c r="AT105" s="238" t="s">
        <v>243</v>
      </c>
      <c r="AU105" s="238" t="s">
        <v>83</v>
      </c>
      <c r="AY105" s="17" t="s">
        <v>240</v>
      </c>
      <c r="BE105" s="239">
        <f>IF(N105="základní",J105,0)</f>
        <v>0</v>
      </c>
      <c r="BF105" s="239">
        <f>IF(N105="snížená",J105,0)</f>
        <v>0</v>
      </c>
      <c r="BG105" s="239">
        <f>IF(N105="zákl. přenesená",J105,0)</f>
        <v>0</v>
      </c>
      <c r="BH105" s="239">
        <f>IF(N105="sníž. přenesená",J105,0)</f>
        <v>0</v>
      </c>
      <c r="BI105" s="239">
        <f>IF(N105="nulová",J105,0)</f>
        <v>0</v>
      </c>
      <c r="BJ105" s="17" t="s">
        <v>81</v>
      </c>
      <c r="BK105" s="239">
        <f>ROUND(I105*H105,2)</f>
        <v>0</v>
      </c>
      <c r="BL105" s="17" t="s">
        <v>248</v>
      </c>
      <c r="BM105" s="238" t="s">
        <v>602</v>
      </c>
    </row>
    <row r="106" s="2" customFormat="1">
      <c r="A106" s="38"/>
      <c r="B106" s="39"/>
      <c r="C106" s="40"/>
      <c r="D106" s="240" t="s">
        <v>250</v>
      </c>
      <c r="E106" s="40"/>
      <c r="F106" s="241" t="s">
        <v>603</v>
      </c>
      <c r="G106" s="40"/>
      <c r="H106" s="40"/>
      <c r="I106" s="147"/>
      <c r="J106" s="40"/>
      <c r="K106" s="40"/>
      <c r="L106" s="44"/>
      <c r="M106" s="242"/>
      <c r="N106" s="243"/>
      <c r="O106" s="84"/>
      <c r="P106" s="84"/>
      <c r="Q106" s="84"/>
      <c r="R106" s="84"/>
      <c r="S106" s="84"/>
      <c r="T106" s="85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T106" s="17" t="s">
        <v>250</v>
      </c>
      <c r="AU106" s="17" t="s">
        <v>83</v>
      </c>
    </row>
    <row r="107" s="2" customFormat="1">
      <c r="A107" s="38"/>
      <c r="B107" s="39"/>
      <c r="C107" s="40"/>
      <c r="D107" s="240" t="s">
        <v>252</v>
      </c>
      <c r="E107" s="40"/>
      <c r="F107" s="244" t="s">
        <v>604</v>
      </c>
      <c r="G107" s="40"/>
      <c r="H107" s="40"/>
      <c r="I107" s="147"/>
      <c r="J107" s="40"/>
      <c r="K107" s="40"/>
      <c r="L107" s="44"/>
      <c r="M107" s="242"/>
      <c r="N107" s="243"/>
      <c r="O107" s="84"/>
      <c r="P107" s="84"/>
      <c r="Q107" s="84"/>
      <c r="R107" s="84"/>
      <c r="S107" s="84"/>
      <c r="T107" s="85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T107" s="17" t="s">
        <v>252</v>
      </c>
      <c r="AU107" s="17" t="s">
        <v>83</v>
      </c>
    </row>
    <row r="108" s="13" customFormat="1">
      <c r="A108" s="13"/>
      <c r="B108" s="255"/>
      <c r="C108" s="256"/>
      <c r="D108" s="240" t="s">
        <v>272</v>
      </c>
      <c r="E108" s="257" t="s">
        <v>19</v>
      </c>
      <c r="F108" s="258" t="s">
        <v>605</v>
      </c>
      <c r="G108" s="256"/>
      <c r="H108" s="259">
        <v>50</v>
      </c>
      <c r="I108" s="260"/>
      <c r="J108" s="256"/>
      <c r="K108" s="256"/>
      <c r="L108" s="261"/>
      <c r="M108" s="262"/>
      <c r="N108" s="263"/>
      <c r="O108" s="263"/>
      <c r="P108" s="263"/>
      <c r="Q108" s="263"/>
      <c r="R108" s="263"/>
      <c r="S108" s="263"/>
      <c r="T108" s="264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T108" s="265" t="s">
        <v>272</v>
      </c>
      <c r="AU108" s="265" t="s">
        <v>83</v>
      </c>
      <c r="AV108" s="13" t="s">
        <v>83</v>
      </c>
      <c r="AW108" s="13" t="s">
        <v>35</v>
      </c>
      <c r="AX108" s="13" t="s">
        <v>81</v>
      </c>
      <c r="AY108" s="265" t="s">
        <v>240</v>
      </c>
    </row>
    <row r="109" s="2" customFormat="1" ht="21.75" customHeight="1">
      <c r="A109" s="38"/>
      <c r="B109" s="39"/>
      <c r="C109" s="245" t="s">
        <v>280</v>
      </c>
      <c r="D109" s="245" t="s">
        <v>266</v>
      </c>
      <c r="E109" s="246" t="s">
        <v>606</v>
      </c>
      <c r="F109" s="247" t="s">
        <v>607</v>
      </c>
      <c r="G109" s="248" t="s">
        <v>276</v>
      </c>
      <c r="H109" s="249">
        <v>2</v>
      </c>
      <c r="I109" s="250"/>
      <c r="J109" s="251">
        <f>ROUND(I109*H109,2)</f>
        <v>0</v>
      </c>
      <c r="K109" s="247" t="s">
        <v>247</v>
      </c>
      <c r="L109" s="252"/>
      <c r="M109" s="253" t="s">
        <v>19</v>
      </c>
      <c r="N109" s="254" t="s">
        <v>45</v>
      </c>
      <c r="O109" s="84"/>
      <c r="P109" s="236">
        <f>O109*H109</f>
        <v>0</v>
      </c>
      <c r="Q109" s="236">
        <v>1.50075</v>
      </c>
      <c r="R109" s="236">
        <f>Q109*H109</f>
        <v>3.0015000000000001</v>
      </c>
      <c r="S109" s="236">
        <v>0</v>
      </c>
      <c r="T109" s="237">
        <f>S109*H109</f>
        <v>0</v>
      </c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R109" s="238" t="s">
        <v>292</v>
      </c>
      <c r="AT109" s="238" t="s">
        <v>266</v>
      </c>
      <c r="AU109" s="238" t="s">
        <v>83</v>
      </c>
      <c r="AY109" s="17" t="s">
        <v>240</v>
      </c>
      <c r="BE109" s="239">
        <f>IF(N109="základní",J109,0)</f>
        <v>0</v>
      </c>
      <c r="BF109" s="239">
        <f>IF(N109="snížená",J109,0)</f>
        <v>0</v>
      </c>
      <c r="BG109" s="239">
        <f>IF(N109="zákl. přenesená",J109,0)</f>
        <v>0</v>
      </c>
      <c r="BH109" s="239">
        <f>IF(N109="sníž. přenesená",J109,0)</f>
        <v>0</v>
      </c>
      <c r="BI109" s="239">
        <f>IF(N109="nulová",J109,0)</f>
        <v>0</v>
      </c>
      <c r="BJ109" s="17" t="s">
        <v>81</v>
      </c>
      <c r="BK109" s="239">
        <f>ROUND(I109*H109,2)</f>
        <v>0</v>
      </c>
      <c r="BL109" s="17" t="s">
        <v>248</v>
      </c>
      <c r="BM109" s="238" t="s">
        <v>608</v>
      </c>
    </row>
    <row r="110" s="2" customFormat="1">
      <c r="A110" s="38"/>
      <c r="B110" s="39"/>
      <c r="C110" s="40"/>
      <c r="D110" s="240" t="s">
        <v>250</v>
      </c>
      <c r="E110" s="40"/>
      <c r="F110" s="241" t="s">
        <v>607</v>
      </c>
      <c r="G110" s="40"/>
      <c r="H110" s="40"/>
      <c r="I110" s="147"/>
      <c r="J110" s="40"/>
      <c r="K110" s="40"/>
      <c r="L110" s="44"/>
      <c r="M110" s="242"/>
      <c r="N110" s="243"/>
      <c r="O110" s="84"/>
      <c r="P110" s="84"/>
      <c r="Q110" s="84"/>
      <c r="R110" s="84"/>
      <c r="S110" s="84"/>
      <c r="T110" s="85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T110" s="17" t="s">
        <v>250</v>
      </c>
      <c r="AU110" s="17" t="s">
        <v>83</v>
      </c>
    </row>
    <row r="111" s="2" customFormat="1" ht="21.75" customHeight="1">
      <c r="A111" s="38"/>
      <c r="B111" s="39"/>
      <c r="C111" s="227" t="s">
        <v>288</v>
      </c>
      <c r="D111" s="227" t="s">
        <v>243</v>
      </c>
      <c r="E111" s="228" t="s">
        <v>254</v>
      </c>
      <c r="F111" s="229" t="s">
        <v>255</v>
      </c>
      <c r="G111" s="230" t="s">
        <v>256</v>
      </c>
      <c r="H111" s="231">
        <v>26.600000000000001</v>
      </c>
      <c r="I111" s="232"/>
      <c r="J111" s="233">
        <f>ROUND(I111*H111,2)</f>
        <v>0</v>
      </c>
      <c r="K111" s="229" t="s">
        <v>247</v>
      </c>
      <c r="L111" s="44"/>
      <c r="M111" s="234" t="s">
        <v>19</v>
      </c>
      <c r="N111" s="235" t="s">
        <v>45</v>
      </c>
      <c r="O111" s="84"/>
      <c r="P111" s="236">
        <f>O111*H111</f>
        <v>0</v>
      </c>
      <c r="Q111" s="236">
        <v>0</v>
      </c>
      <c r="R111" s="236">
        <f>Q111*H111</f>
        <v>0</v>
      </c>
      <c r="S111" s="236">
        <v>0</v>
      </c>
      <c r="T111" s="237">
        <f>S111*H111</f>
        <v>0</v>
      </c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R111" s="238" t="s">
        <v>257</v>
      </c>
      <c r="AT111" s="238" t="s">
        <v>243</v>
      </c>
      <c r="AU111" s="238" t="s">
        <v>83</v>
      </c>
      <c r="AY111" s="17" t="s">
        <v>240</v>
      </c>
      <c r="BE111" s="239">
        <f>IF(N111="základní",J111,0)</f>
        <v>0</v>
      </c>
      <c r="BF111" s="239">
        <f>IF(N111="snížená",J111,0)</f>
        <v>0</v>
      </c>
      <c r="BG111" s="239">
        <f>IF(N111="zákl. přenesená",J111,0)</f>
        <v>0</v>
      </c>
      <c r="BH111" s="239">
        <f>IF(N111="sníž. přenesená",J111,0)</f>
        <v>0</v>
      </c>
      <c r="BI111" s="239">
        <f>IF(N111="nulová",J111,0)</f>
        <v>0</v>
      </c>
      <c r="BJ111" s="17" t="s">
        <v>81</v>
      </c>
      <c r="BK111" s="239">
        <f>ROUND(I111*H111,2)</f>
        <v>0</v>
      </c>
      <c r="BL111" s="17" t="s">
        <v>257</v>
      </c>
      <c r="BM111" s="238" t="s">
        <v>609</v>
      </c>
    </row>
    <row r="112" s="2" customFormat="1">
      <c r="A112" s="38"/>
      <c r="B112" s="39"/>
      <c r="C112" s="40"/>
      <c r="D112" s="240" t="s">
        <v>250</v>
      </c>
      <c r="E112" s="40"/>
      <c r="F112" s="241" t="s">
        <v>259</v>
      </c>
      <c r="G112" s="40"/>
      <c r="H112" s="40"/>
      <c r="I112" s="147"/>
      <c r="J112" s="40"/>
      <c r="K112" s="40"/>
      <c r="L112" s="44"/>
      <c r="M112" s="242"/>
      <c r="N112" s="243"/>
      <c r="O112" s="84"/>
      <c r="P112" s="84"/>
      <c r="Q112" s="84"/>
      <c r="R112" s="84"/>
      <c r="S112" s="84"/>
      <c r="T112" s="85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T112" s="17" t="s">
        <v>250</v>
      </c>
      <c r="AU112" s="17" t="s">
        <v>83</v>
      </c>
    </row>
    <row r="113" s="2" customFormat="1">
      <c r="A113" s="38"/>
      <c r="B113" s="39"/>
      <c r="C113" s="40"/>
      <c r="D113" s="240" t="s">
        <v>252</v>
      </c>
      <c r="E113" s="40"/>
      <c r="F113" s="244" t="s">
        <v>260</v>
      </c>
      <c r="G113" s="40"/>
      <c r="H113" s="40"/>
      <c r="I113" s="147"/>
      <c r="J113" s="40"/>
      <c r="K113" s="40"/>
      <c r="L113" s="44"/>
      <c r="M113" s="242"/>
      <c r="N113" s="243"/>
      <c r="O113" s="84"/>
      <c r="P113" s="84"/>
      <c r="Q113" s="84"/>
      <c r="R113" s="84"/>
      <c r="S113" s="84"/>
      <c r="T113" s="85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T113" s="17" t="s">
        <v>252</v>
      </c>
      <c r="AU113" s="17" t="s">
        <v>83</v>
      </c>
    </row>
    <row r="114" s="2" customFormat="1" ht="21.75" customHeight="1">
      <c r="A114" s="38"/>
      <c r="B114" s="39"/>
      <c r="C114" s="227" t="s">
        <v>292</v>
      </c>
      <c r="D114" s="227" t="s">
        <v>243</v>
      </c>
      <c r="E114" s="228" t="s">
        <v>261</v>
      </c>
      <c r="F114" s="229" t="s">
        <v>262</v>
      </c>
      <c r="G114" s="230" t="s">
        <v>256</v>
      </c>
      <c r="H114" s="231">
        <v>174.30000000000001</v>
      </c>
      <c r="I114" s="232"/>
      <c r="J114" s="233">
        <f>ROUND(I114*H114,2)</f>
        <v>0</v>
      </c>
      <c r="K114" s="229" t="s">
        <v>247</v>
      </c>
      <c r="L114" s="44"/>
      <c r="M114" s="234" t="s">
        <v>19</v>
      </c>
      <c r="N114" s="235" t="s">
        <v>45</v>
      </c>
      <c r="O114" s="84"/>
      <c r="P114" s="236">
        <f>O114*H114</f>
        <v>0</v>
      </c>
      <c r="Q114" s="236">
        <v>0</v>
      </c>
      <c r="R114" s="236">
        <f>Q114*H114</f>
        <v>0</v>
      </c>
      <c r="S114" s="236">
        <v>0</v>
      </c>
      <c r="T114" s="237">
        <f>S114*H114</f>
        <v>0</v>
      </c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R114" s="238" t="s">
        <v>248</v>
      </c>
      <c r="AT114" s="238" t="s">
        <v>243</v>
      </c>
      <c r="AU114" s="238" t="s">
        <v>83</v>
      </c>
      <c r="AY114" s="17" t="s">
        <v>240</v>
      </c>
      <c r="BE114" s="239">
        <f>IF(N114="základní",J114,0)</f>
        <v>0</v>
      </c>
      <c r="BF114" s="239">
        <f>IF(N114="snížená",J114,0)</f>
        <v>0</v>
      </c>
      <c r="BG114" s="239">
        <f>IF(N114="zákl. přenesená",J114,0)</f>
        <v>0</v>
      </c>
      <c r="BH114" s="239">
        <f>IF(N114="sníž. přenesená",J114,0)</f>
        <v>0</v>
      </c>
      <c r="BI114" s="239">
        <f>IF(N114="nulová",J114,0)</f>
        <v>0</v>
      </c>
      <c r="BJ114" s="17" t="s">
        <v>81</v>
      </c>
      <c r="BK114" s="239">
        <f>ROUND(I114*H114,2)</f>
        <v>0</v>
      </c>
      <c r="BL114" s="17" t="s">
        <v>248</v>
      </c>
      <c r="BM114" s="238" t="s">
        <v>610</v>
      </c>
    </row>
    <row r="115" s="2" customFormat="1">
      <c r="A115" s="38"/>
      <c r="B115" s="39"/>
      <c r="C115" s="40"/>
      <c r="D115" s="240" t="s">
        <v>250</v>
      </c>
      <c r="E115" s="40"/>
      <c r="F115" s="241" t="s">
        <v>611</v>
      </c>
      <c r="G115" s="40"/>
      <c r="H115" s="40"/>
      <c r="I115" s="147"/>
      <c r="J115" s="40"/>
      <c r="K115" s="40"/>
      <c r="L115" s="44"/>
      <c r="M115" s="242"/>
      <c r="N115" s="243"/>
      <c r="O115" s="84"/>
      <c r="P115" s="84"/>
      <c r="Q115" s="84"/>
      <c r="R115" s="84"/>
      <c r="S115" s="84"/>
      <c r="T115" s="85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T115" s="17" t="s">
        <v>250</v>
      </c>
      <c r="AU115" s="17" t="s">
        <v>83</v>
      </c>
    </row>
    <row r="116" s="2" customFormat="1">
      <c r="A116" s="38"/>
      <c r="B116" s="39"/>
      <c r="C116" s="40"/>
      <c r="D116" s="240" t="s">
        <v>252</v>
      </c>
      <c r="E116" s="40"/>
      <c r="F116" s="244" t="s">
        <v>265</v>
      </c>
      <c r="G116" s="40"/>
      <c r="H116" s="40"/>
      <c r="I116" s="147"/>
      <c r="J116" s="40"/>
      <c r="K116" s="40"/>
      <c r="L116" s="44"/>
      <c r="M116" s="242"/>
      <c r="N116" s="243"/>
      <c r="O116" s="84"/>
      <c r="P116" s="84"/>
      <c r="Q116" s="84"/>
      <c r="R116" s="84"/>
      <c r="S116" s="84"/>
      <c r="T116" s="85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T116" s="17" t="s">
        <v>252</v>
      </c>
      <c r="AU116" s="17" t="s">
        <v>83</v>
      </c>
    </row>
    <row r="117" s="13" customFormat="1">
      <c r="A117" s="13"/>
      <c r="B117" s="255"/>
      <c r="C117" s="256"/>
      <c r="D117" s="240" t="s">
        <v>272</v>
      </c>
      <c r="E117" s="257" t="s">
        <v>19</v>
      </c>
      <c r="F117" s="258" t="s">
        <v>612</v>
      </c>
      <c r="G117" s="256"/>
      <c r="H117" s="259">
        <v>26.600000000000001</v>
      </c>
      <c r="I117" s="260"/>
      <c r="J117" s="256"/>
      <c r="K117" s="256"/>
      <c r="L117" s="261"/>
      <c r="M117" s="262"/>
      <c r="N117" s="263"/>
      <c r="O117" s="263"/>
      <c r="P117" s="263"/>
      <c r="Q117" s="263"/>
      <c r="R117" s="263"/>
      <c r="S117" s="263"/>
      <c r="T117" s="264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T117" s="265" t="s">
        <v>272</v>
      </c>
      <c r="AU117" s="265" t="s">
        <v>83</v>
      </c>
      <c r="AV117" s="13" t="s">
        <v>83</v>
      </c>
      <c r="AW117" s="13" t="s">
        <v>35</v>
      </c>
      <c r="AX117" s="13" t="s">
        <v>74</v>
      </c>
      <c r="AY117" s="265" t="s">
        <v>240</v>
      </c>
    </row>
    <row r="118" s="13" customFormat="1">
      <c r="A118" s="13"/>
      <c r="B118" s="255"/>
      <c r="C118" s="256"/>
      <c r="D118" s="240" t="s">
        <v>272</v>
      </c>
      <c r="E118" s="257" t="s">
        <v>19</v>
      </c>
      <c r="F118" s="258" t="s">
        <v>613</v>
      </c>
      <c r="G118" s="256"/>
      <c r="H118" s="259">
        <v>48.700000000000003</v>
      </c>
      <c r="I118" s="260"/>
      <c r="J118" s="256"/>
      <c r="K118" s="256"/>
      <c r="L118" s="261"/>
      <c r="M118" s="262"/>
      <c r="N118" s="263"/>
      <c r="O118" s="263"/>
      <c r="P118" s="263"/>
      <c r="Q118" s="263"/>
      <c r="R118" s="263"/>
      <c r="S118" s="263"/>
      <c r="T118" s="264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T118" s="265" t="s">
        <v>272</v>
      </c>
      <c r="AU118" s="265" t="s">
        <v>83</v>
      </c>
      <c r="AV118" s="13" t="s">
        <v>83</v>
      </c>
      <c r="AW118" s="13" t="s">
        <v>35</v>
      </c>
      <c r="AX118" s="13" t="s">
        <v>74</v>
      </c>
      <c r="AY118" s="265" t="s">
        <v>240</v>
      </c>
    </row>
    <row r="119" s="13" customFormat="1">
      <c r="A119" s="13"/>
      <c r="B119" s="255"/>
      <c r="C119" s="256"/>
      <c r="D119" s="240" t="s">
        <v>272</v>
      </c>
      <c r="E119" s="257" t="s">
        <v>19</v>
      </c>
      <c r="F119" s="258" t="s">
        <v>614</v>
      </c>
      <c r="G119" s="256"/>
      <c r="H119" s="259">
        <v>99</v>
      </c>
      <c r="I119" s="260"/>
      <c r="J119" s="256"/>
      <c r="K119" s="256"/>
      <c r="L119" s="261"/>
      <c r="M119" s="262"/>
      <c r="N119" s="263"/>
      <c r="O119" s="263"/>
      <c r="P119" s="263"/>
      <c r="Q119" s="263"/>
      <c r="R119" s="263"/>
      <c r="S119" s="263"/>
      <c r="T119" s="264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T119" s="265" t="s">
        <v>272</v>
      </c>
      <c r="AU119" s="265" t="s">
        <v>83</v>
      </c>
      <c r="AV119" s="13" t="s">
        <v>83</v>
      </c>
      <c r="AW119" s="13" t="s">
        <v>35</v>
      </c>
      <c r="AX119" s="13" t="s">
        <v>74</v>
      </c>
      <c r="AY119" s="265" t="s">
        <v>240</v>
      </c>
    </row>
    <row r="120" s="14" customFormat="1">
      <c r="A120" s="14"/>
      <c r="B120" s="266"/>
      <c r="C120" s="267"/>
      <c r="D120" s="240" t="s">
        <v>272</v>
      </c>
      <c r="E120" s="268" t="s">
        <v>19</v>
      </c>
      <c r="F120" s="269" t="s">
        <v>336</v>
      </c>
      <c r="G120" s="267"/>
      <c r="H120" s="270">
        <v>174.30000000000001</v>
      </c>
      <c r="I120" s="271"/>
      <c r="J120" s="267"/>
      <c r="K120" s="267"/>
      <c r="L120" s="272"/>
      <c r="M120" s="273"/>
      <c r="N120" s="274"/>
      <c r="O120" s="274"/>
      <c r="P120" s="274"/>
      <c r="Q120" s="274"/>
      <c r="R120" s="274"/>
      <c r="S120" s="274"/>
      <c r="T120" s="275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T120" s="276" t="s">
        <v>272</v>
      </c>
      <c r="AU120" s="276" t="s">
        <v>83</v>
      </c>
      <c r="AV120" s="14" t="s">
        <v>248</v>
      </c>
      <c r="AW120" s="14" t="s">
        <v>35</v>
      </c>
      <c r="AX120" s="14" t="s">
        <v>81</v>
      </c>
      <c r="AY120" s="276" t="s">
        <v>240</v>
      </c>
    </row>
    <row r="121" s="2" customFormat="1" ht="21.75" customHeight="1">
      <c r="A121" s="38"/>
      <c r="B121" s="39"/>
      <c r="C121" s="245" t="s">
        <v>297</v>
      </c>
      <c r="D121" s="245" t="s">
        <v>266</v>
      </c>
      <c r="E121" s="246" t="s">
        <v>267</v>
      </c>
      <c r="F121" s="247" t="s">
        <v>268</v>
      </c>
      <c r="G121" s="248" t="s">
        <v>269</v>
      </c>
      <c r="H121" s="249">
        <v>222.29900000000001</v>
      </c>
      <c r="I121" s="250"/>
      <c r="J121" s="251">
        <f>ROUND(I121*H121,2)</f>
        <v>0</v>
      </c>
      <c r="K121" s="247" t="s">
        <v>247</v>
      </c>
      <c r="L121" s="252"/>
      <c r="M121" s="253" t="s">
        <v>19</v>
      </c>
      <c r="N121" s="254" t="s">
        <v>45</v>
      </c>
      <c r="O121" s="84"/>
      <c r="P121" s="236">
        <f>O121*H121</f>
        <v>0</v>
      </c>
      <c r="Q121" s="236">
        <v>1</v>
      </c>
      <c r="R121" s="236">
        <f>Q121*H121</f>
        <v>222.29900000000001</v>
      </c>
      <c r="S121" s="236">
        <v>0</v>
      </c>
      <c r="T121" s="237">
        <f>S121*H121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R121" s="238" t="s">
        <v>270</v>
      </c>
      <c r="AT121" s="238" t="s">
        <v>266</v>
      </c>
      <c r="AU121" s="238" t="s">
        <v>83</v>
      </c>
      <c r="AY121" s="17" t="s">
        <v>240</v>
      </c>
      <c r="BE121" s="239">
        <f>IF(N121="základní",J121,0)</f>
        <v>0</v>
      </c>
      <c r="BF121" s="239">
        <f>IF(N121="snížená",J121,0)</f>
        <v>0</v>
      </c>
      <c r="BG121" s="239">
        <f>IF(N121="zákl. přenesená",J121,0)</f>
        <v>0</v>
      </c>
      <c r="BH121" s="239">
        <f>IF(N121="sníž. přenesená",J121,0)</f>
        <v>0</v>
      </c>
      <c r="BI121" s="239">
        <f>IF(N121="nulová",J121,0)</f>
        <v>0</v>
      </c>
      <c r="BJ121" s="17" t="s">
        <v>81</v>
      </c>
      <c r="BK121" s="239">
        <f>ROUND(I121*H121,2)</f>
        <v>0</v>
      </c>
      <c r="BL121" s="17" t="s">
        <v>270</v>
      </c>
      <c r="BM121" s="238" t="s">
        <v>615</v>
      </c>
    </row>
    <row r="122" s="2" customFormat="1">
      <c r="A122" s="38"/>
      <c r="B122" s="39"/>
      <c r="C122" s="40"/>
      <c r="D122" s="240" t="s">
        <v>250</v>
      </c>
      <c r="E122" s="40"/>
      <c r="F122" s="241" t="s">
        <v>268</v>
      </c>
      <c r="G122" s="40"/>
      <c r="H122" s="40"/>
      <c r="I122" s="147"/>
      <c r="J122" s="40"/>
      <c r="K122" s="40"/>
      <c r="L122" s="44"/>
      <c r="M122" s="242"/>
      <c r="N122" s="243"/>
      <c r="O122" s="84"/>
      <c r="P122" s="84"/>
      <c r="Q122" s="84"/>
      <c r="R122" s="84"/>
      <c r="S122" s="84"/>
      <c r="T122" s="85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7" t="s">
        <v>250</v>
      </c>
      <c r="AU122" s="17" t="s">
        <v>83</v>
      </c>
    </row>
    <row r="123" s="13" customFormat="1">
      <c r="A123" s="13"/>
      <c r="B123" s="255"/>
      <c r="C123" s="256"/>
      <c r="D123" s="240" t="s">
        <v>272</v>
      </c>
      <c r="E123" s="257" t="s">
        <v>19</v>
      </c>
      <c r="F123" s="258" t="s">
        <v>616</v>
      </c>
      <c r="G123" s="256"/>
      <c r="H123" s="259">
        <v>38.729999999999997</v>
      </c>
      <c r="I123" s="260"/>
      <c r="J123" s="256"/>
      <c r="K123" s="256"/>
      <c r="L123" s="261"/>
      <c r="M123" s="262"/>
      <c r="N123" s="263"/>
      <c r="O123" s="263"/>
      <c r="P123" s="263"/>
      <c r="Q123" s="263"/>
      <c r="R123" s="263"/>
      <c r="S123" s="263"/>
      <c r="T123" s="264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T123" s="265" t="s">
        <v>272</v>
      </c>
      <c r="AU123" s="265" t="s">
        <v>83</v>
      </c>
      <c r="AV123" s="13" t="s">
        <v>83</v>
      </c>
      <c r="AW123" s="13" t="s">
        <v>35</v>
      </c>
      <c r="AX123" s="13" t="s">
        <v>74</v>
      </c>
      <c r="AY123" s="265" t="s">
        <v>240</v>
      </c>
    </row>
    <row r="124" s="13" customFormat="1">
      <c r="A124" s="13"/>
      <c r="B124" s="255"/>
      <c r="C124" s="256"/>
      <c r="D124" s="240" t="s">
        <v>272</v>
      </c>
      <c r="E124" s="257" t="s">
        <v>19</v>
      </c>
      <c r="F124" s="258" t="s">
        <v>617</v>
      </c>
      <c r="G124" s="256"/>
      <c r="H124" s="259">
        <v>70.906999999999996</v>
      </c>
      <c r="I124" s="260"/>
      <c r="J124" s="256"/>
      <c r="K124" s="256"/>
      <c r="L124" s="261"/>
      <c r="M124" s="262"/>
      <c r="N124" s="263"/>
      <c r="O124" s="263"/>
      <c r="P124" s="263"/>
      <c r="Q124" s="263"/>
      <c r="R124" s="263"/>
      <c r="S124" s="263"/>
      <c r="T124" s="264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65" t="s">
        <v>272</v>
      </c>
      <c r="AU124" s="265" t="s">
        <v>83</v>
      </c>
      <c r="AV124" s="13" t="s">
        <v>83</v>
      </c>
      <c r="AW124" s="13" t="s">
        <v>35</v>
      </c>
      <c r="AX124" s="13" t="s">
        <v>74</v>
      </c>
      <c r="AY124" s="265" t="s">
        <v>240</v>
      </c>
    </row>
    <row r="125" s="13" customFormat="1">
      <c r="A125" s="13"/>
      <c r="B125" s="255"/>
      <c r="C125" s="256"/>
      <c r="D125" s="240" t="s">
        <v>272</v>
      </c>
      <c r="E125" s="257" t="s">
        <v>19</v>
      </c>
      <c r="F125" s="258" t="s">
        <v>618</v>
      </c>
      <c r="G125" s="256"/>
      <c r="H125" s="259">
        <v>112.66200000000001</v>
      </c>
      <c r="I125" s="260"/>
      <c r="J125" s="256"/>
      <c r="K125" s="256"/>
      <c r="L125" s="261"/>
      <c r="M125" s="262"/>
      <c r="N125" s="263"/>
      <c r="O125" s="263"/>
      <c r="P125" s="263"/>
      <c r="Q125" s="263"/>
      <c r="R125" s="263"/>
      <c r="S125" s="263"/>
      <c r="T125" s="264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265" t="s">
        <v>272</v>
      </c>
      <c r="AU125" s="265" t="s">
        <v>83</v>
      </c>
      <c r="AV125" s="13" t="s">
        <v>83</v>
      </c>
      <c r="AW125" s="13" t="s">
        <v>35</v>
      </c>
      <c r="AX125" s="13" t="s">
        <v>74</v>
      </c>
      <c r="AY125" s="265" t="s">
        <v>240</v>
      </c>
    </row>
    <row r="126" s="14" customFormat="1">
      <c r="A126" s="14"/>
      <c r="B126" s="266"/>
      <c r="C126" s="267"/>
      <c r="D126" s="240" t="s">
        <v>272</v>
      </c>
      <c r="E126" s="268" t="s">
        <v>19</v>
      </c>
      <c r="F126" s="269" t="s">
        <v>336</v>
      </c>
      <c r="G126" s="267"/>
      <c r="H126" s="270">
        <v>222.29900000000001</v>
      </c>
      <c r="I126" s="271"/>
      <c r="J126" s="267"/>
      <c r="K126" s="267"/>
      <c r="L126" s="272"/>
      <c r="M126" s="273"/>
      <c r="N126" s="274"/>
      <c r="O126" s="274"/>
      <c r="P126" s="274"/>
      <c r="Q126" s="274"/>
      <c r="R126" s="274"/>
      <c r="S126" s="274"/>
      <c r="T126" s="275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T126" s="276" t="s">
        <v>272</v>
      </c>
      <c r="AU126" s="276" t="s">
        <v>83</v>
      </c>
      <c r="AV126" s="14" t="s">
        <v>248</v>
      </c>
      <c r="AW126" s="14" t="s">
        <v>35</v>
      </c>
      <c r="AX126" s="14" t="s">
        <v>81</v>
      </c>
      <c r="AY126" s="276" t="s">
        <v>240</v>
      </c>
    </row>
    <row r="127" s="2" customFormat="1" ht="33" customHeight="1">
      <c r="A127" s="38"/>
      <c r="B127" s="39"/>
      <c r="C127" s="227" t="s">
        <v>301</v>
      </c>
      <c r="D127" s="227" t="s">
        <v>243</v>
      </c>
      <c r="E127" s="228" t="s">
        <v>274</v>
      </c>
      <c r="F127" s="229" t="s">
        <v>275</v>
      </c>
      <c r="G127" s="230" t="s">
        <v>276</v>
      </c>
      <c r="H127" s="231">
        <v>153</v>
      </c>
      <c r="I127" s="232"/>
      <c r="J127" s="233">
        <f>ROUND(I127*H127,2)</f>
        <v>0</v>
      </c>
      <c r="K127" s="229" t="s">
        <v>247</v>
      </c>
      <c r="L127" s="44"/>
      <c r="M127" s="234" t="s">
        <v>19</v>
      </c>
      <c r="N127" s="235" t="s">
        <v>45</v>
      </c>
      <c r="O127" s="84"/>
      <c r="P127" s="236">
        <f>O127*H127</f>
        <v>0</v>
      </c>
      <c r="Q127" s="236">
        <v>0</v>
      </c>
      <c r="R127" s="236">
        <f>Q127*H127</f>
        <v>0</v>
      </c>
      <c r="S127" s="236">
        <v>0</v>
      </c>
      <c r="T127" s="237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38" t="s">
        <v>257</v>
      </c>
      <c r="AT127" s="238" t="s">
        <v>243</v>
      </c>
      <c r="AU127" s="238" t="s">
        <v>83</v>
      </c>
      <c r="AY127" s="17" t="s">
        <v>240</v>
      </c>
      <c r="BE127" s="239">
        <f>IF(N127="základní",J127,0)</f>
        <v>0</v>
      </c>
      <c r="BF127" s="239">
        <f>IF(N127="snížená",J127,0)</f>
        <v>0</v>
      </c>
      <c r="BG127" s="239">
        <f>IF(N127="zákl. přenesená",J127,0)</f>
        <v>0</v>
      </c>
      <c r="BH127" s="239">
        <f>IF(N127="sníž. přenesená",J127,0)</f>
        <v>0</v>
      </c>
      <c r="BI127" s="239">
        <f>IF(N127="nulová",J127,0)</f>
        <v>0</v>
      </c>
      <c r="BJ127" s="17" t="s">
        <v>81</v>
      </c>
      <c r="BK127" s="239">
        <f>ROUND(I127*H127,2)</f>
        <v>0</v>
      </c>
      <c r="BL127" s="17" t="s">
        <v>257</v>
      </c>
      <c r="BM127" s="238" t="s">
        <v>619</v>
      </c>
    </row>
    <row r="128" s="2" customFormat="1">
      <c r="A128" s="38"/>
      <c r="B128" s="39"/>
      <c r="C128" s="40"/>
      <c r="D128" s="240" t="s">
        <v>250</v>
      </c>
      <c r="E128" s="40"/>
      <c r="F128" s="241" t="s">
        <v>278</v>
      </c>
      <c r="G128" s="40"/>
      <c r="H128" s="40"/>
      <c r="I128" s="147"/>
      <c r="J128" s="40"/>
      <c r="K128" s="40"/>
      <c r="L128" s="44"/>
      <c r="M128" s="242"/>
      <c r="N128" s="243"/>
      <c r="O128" s="84"/>
      <c r="P128" s="84"/>
      <c r="Q128" s="84"/>
      <c r="R128" s="84"/>
      <c r="S128" s="84"/>
      <c r="T128" s="85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250</v>
      </c>
      <c r="AU128" s="17" t="s">
        <v>83</v>
      </c>
    </row>
    <row r="129" s="2" customFormat="1">
      <c r="A129" s="38"/>
      <c r="B129" s="39"/>
      <c r="C129" s="40"/>
      <c r="D129" s="240" t="s">
        <v>252</v>
      </c>
      <c r="E129" s="40"/>
      <c r="F129" s="244" t="s">
        <v>279</v>
      </c>
      <c r="G129" s="40"/>
      <c r="H129" s="40"/>
      <c r="I129" s="147"/>
      <c r="J129" s="40"/>
      <c r="K129" s="40"/>
      <c r="L129" s="44"/>
      <c r="M129" s="242"/>
      <c r="N129" s="243"/>
      <c r="O129" s="84"/>
      <c r="P129" s="84"/>
      <c r="Q129" s="84"/>
      <c r="R129" s="84"/>
      <c r="S129" s="84"/>
      <c r="T129" s="85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252</v>
      </c>
      <c r="AU129" s="17" t="s">
        <v>83</v>
      </c>
    </row>
    <row r="130" s="2" customFormat="1" ht="21.75" customHeight="1">
      <c r="A130" s="38"/>
      <c r="B130" s="39"/>
      <c r="C130" s="245" t="s">
        <v>305</v>
      </c>
      <c r="D130" s="245" t="s">
        <v>266</v>
      </c>
      <c r="E130" s="246" t="s">
        <v>620</v>
      </c>
      <c r="F130" s="247" t="s">
        <v>621</v>
      </c>
      <c r="G130" s="248" t="s">
        <v>276</v>
      </c>
      <c r="H130" s="249">
        <v>20</v>
      </c>
      <c r="I130" s="250"/>
      <c r="J130" s="251">
        <f>ROUND(I130*H130,2)</f>
        <v>0</v>
      </c>
      <c r="K130" s="247" t="s">
        <v>247</v>
      </c>
      <c r="L130" s="252"/>
      <c r="M130" s="253" t="s">
        <v>19</v>
      </c>
      <c r="N130" s="254" t="s">
        <v>45</v>
      </c>
      <c r="O130" s="84"/>
      <c r="P130" s="236">
        <f>O130*H130</f>
        <v>0</v>
      </c>
      <c r="Q130" s="236">
        <v>0.32729999999999998</v>
      </c>
      <c r="R130" s="236">
        <f>Q130*H130</f>
        <v>6.5459999999999994</v>
      </c>
      <c r="S130" s="236">
        <v>0</v>
      </c>
      <c r="T130" s="237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38" t="s">
        <v>257</v>
      </c>
      <c r="AT130" s="238" t="s">
        <v>266</v>
      </c>
      <c r="AU130" s="238" t="s">
        <v>83</v>
      </c>
      <c r="AY130" s="17" t="s">
        <v>240</v>
      </c>
      <c r="BE130" s="239">
        <f>IF(N130="základní",J130,0)</f>
        <v>0</v>
      </c>
      <c r="BF130" s="239">
        <f>IF(N130="snížená",J130,0)</f>
        <v>0</v>
      </c>
      <c r="BG130" s="239">
        <f>IF(N130="zákl. přenesená",J130,0)</f>
        <v>0</v>
      </c>
      <c r="BH130" s="239">
        <f>IF(N130="sníž. přenesená",J130,0)</f>
        <v>0</v>
      </c>
      <c r="BI130" s="239">
        <f>IF(N130="nulová",J130,0)</f>
        <v>0</v>
      </c>
      <c r="BJ130" s="17" t="s">
        <v>81</v>
      </c>
      <c r="BK130" s="239">
        <f>ROUND(I130*H130,2)</f>
        <v>0</v>
      </c>
      <c r="BL130" s="17" t="s">
        <v>257</v>
      </c>
      <c r="BM130" s="238" t="s">
        <v>622</v>
      </c>
    </row>
    <row r="131" s="2" customFormat="1">
      <c r="A131" s="38"/>
      <c r="B131" s="39"/>
      <c r="C131" s="40"/>
      <c r="D131" s="240" t="s">
        <v>250</v>
      </c>
      <c r="E131" s="40"/>
      <c r="F131" s="241" t="s">
        <v>621</v>
      </c>
      <c r="G131" s="40"/>
      <c r="H131" s="40"/>
      <c r="I131" s="147"/>
      <c r="J131" s="40"/>
      <c r="K131" s="40"/>
      <c r="L131" s="44"/>
      <c r="M131" s="242"/>
      <c r="N131" s="243"/>
      <c r="O131" s="84"/>
      <c r="P131" s="84"/>
      <c r="Q131" s="84"/>
      <c r="R131" s="84"/>
      <c r="S131" s="84"/>
      <c r="T131" s="85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T131" s="17" t="s">
        <v>250</v>
      </c>
      <c r="AU131" s="17" t="s">
        <v>83</v>
      </c>
    </row>
    <row r="132" s="2" customFormat="1" ht="21.75" customHeight="1">
      <c r="A132" s="38"/>
      <c r="B132" s="39"/>
      <c r="C132" s="227" t="s">
        <v>309</v>
      </c>
      <c r="D132" s="227" t="s">
        <v>243</v>
      </c>
      <c r="E132" s="228" t="s">
        <v>281</v>
      </c>
      <c r="F132" s="229" t="s">
        <v>282</v>
      </c>
      <c r="G132" s="230" t="s">
        <v>283</v>
      </c>
      <c r="H132" s="231">
        <v>306</v>
      </c>
      <c r="I132" s="232"/>
      <c r="J132" s="233">
        <f>ROUND(I132*H132,2)</f>
        <v>0</v>
      </c>
      <c r="K132" s="229" t="s">
        <v>247</v>
      </c>
      <c r="L132" s="44"/>
      <c r="M132" s="234" t="s">
        <v>19</v>
      </c>
      <c r="N132" s="235" t="s">
        <v>45</v>
      </c>
      <c r="O132" s="84"/>
      <c r="P132" s="236">
        <f>O132*H132</f>
        <v>0</v>
      </c>
      <c r="Q132" s="236">
        <v>0</v>
      </c>
      <c r="R132" s="236">
        <f>Q132*H132</f>
        <v>0</v>
      </c>
      <c r="S132" s="236">
        <v>0</v>
      </c>
      <c r="T132" s="237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38" t="s">
        <v>257</v>
      </c>
      <c r="AT132" s="238" t="s">
        <v>243</v>
      </c>
      <c r="AU132" s="238" t="s">
        <v>83</v>
      </c>
      <c r="AY132" s="17" t="s">
        <v>240</v>
      </c>
      <c r="BE132" s="239">
        <f>IF(N132="základní",J132,0)</f>
        <v>0</v>
      </c>
      <c r="BF132" s="239">
        <f>IF(N132="snížená",J132,0)</f>
        <v>0</v>
      </c>
      <c r="BG132" s="239">
        <f>IF(N132="zákl. přenesená",J132,0)</f>
        <v>0</v>
      </c>
      <c r="BH132" s="239">
        <f>IF(N132="sníž. přenesená",J132,0)</f>
        <v>0</v>
      </c>
      <c r="BI132" s="239">
        <f>IF(N132="nulová",J132,0)</f>
        <v>0</v>
      </c>
      <c r="BJ132" s="17" t="s">
        <v>81</v>
      </c>
      <c r="BK132" s="239">
        <f>ROUND(I132*H132,2)</f>
        <v>0</v>
      </c>
      <c r="BL132" s="17" t="s">
        <v>257</v>
      </c>
      <c r="BM132" s="238" t="s">
        <v>623</v>
      </c>
    </row>
    <row r="133" s="2" customFormat="1">
      <c r="A133" s="38"/>
      <c r="B133" s="39"/>
      <c r="C133" s="40"/>
      <c r="D133" s="240" t="s">
        <v>250</v>
      </c>
      <c r="E133" s="40"/>
      <c r="F133" s="241" t="s">
        <v>285</v>
      </c>
      <c r="G133" s="40"/>
      <c r="H133" s="40"/>
      <c r="I133" s="147"/>
      <c r="J133" s="40"/>
      <c r="K133" s="40"/>
      <c r="L133" s="44"/>
      <c r="M133" s="242"/>
      <c r="N133" s="243"/>
      <c r="O133" s="84"/>
      <c r="P133" s="84"/>
      <c r="Q133" s="84"/>
      <c r="R133" s="84"/>
      <c r="S133" s="84"/>
      <c r="T133" s="85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7" t="s">
        <v>250</v>
      </c>
      <c r="AU133" s="17" t="s">
        <v>83</v>
      </c>
    </row>
    <row r="134" s="2" customFormat="1">
      <c r="A134" s="38"/>
      <c r="B134" s="39"/>
      <c r="C134" s="40"/>
      <c r="D134" s="240" t="s">
        <v>252</v>
      </c>
      <c r="E134" s="40"/>
      <c r="F134" s="244" t="s">
        <v>286</v>
      </c>
      <c r="G134" s="40"/>
      <c r="H134" s="40"/>
      <c r="I134" s="147"/>
      <c r="J134" s="40"/>
      <c r="K134" s="40"/>
      <c r="L134" s="44"/>
      <c r="M134" s="242"/>
      <c r="N134" s="243"/>
      <c r="O134" s="84"/>
      <c r="P134" s="84"/>
      <c r="Q134" s="84"/>
      <c r="R134" s="84"/>
      <c r="S134" s="84"/>
      <c r="T134" s="85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T134" s="17" t="s">
        <v>252</v>
      </c>
      <c r="AU134" s="17" t="s">
        <v>83</v>
      </c>
    </row>
    <row r="135" s="13" customFormat="1">
      <c r="A135" s="13"/>
      <c r="B135" s="255"/>
      <c r="C135" s="256"/>
      <c r="D135" s="240" t="s">
        <v>272</v>
      </c>
      <c r="E135" s="257" t="s">
        <v>19</v>
      </c>
      <c r="F135" s="258" t="s">
        <v>624</v>
      </c>
      <c r="G135" s="256"/>
      <c r="H135" s="259">
        <v>306</v>
      </c>
      <c r="I135" s="260"/>
      <c r="J135" s="256"/>
      <c r="K135" s="256"/>
      <c r="L135" s="261"/>
      <c r="M135" s="262"/>
      <c r="N135" s="263"/>
      <c r="O135" s="263"/>
      <c r="P135" s="263"/>
      <c r="Q135" s="263"/>
      <c r="R135" s="263"/>
      <c r="S135" s="263"/>
      <c r="T135" s="264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65" t="s">
        <v>272</v>
      </c>
      <c r="AU135" s="265" t="s">
        <v>83</v>
      </c>
      <c r="AV135" s="13" t="s">
        <v>83</v>
      </c>
      <c r="AW135" s="13" t="s">
        <v>35</v>
      </c>
      <c r="AX135" s="13" t="s">
        <v>81</v>
      </c>
      <c r="AY135" s="265" t="s">
        <v>240</v>
      </c>
    </row>
    <row r="136" s="2" customFormat="1" ht="21.75" customHeight="1">
      <c r="A136" s="38"/>
      <c r="B136" s="39"/>
      <c r="C136" s="245" t="s">
        <v>315</v>
      </c>
      <c r="D136" s="245" t="s">
        <v>266</v>
      </c>
      <c r="E136" s="246" t="s">
        <v>289</v>
      </c>
      <c r="F136" s="247" t="s">
        <v>290</v>
      </c>
      <c r="G136" s="248" t="s">
        <v>276</v>
      </c>
      <c r="H136" s="249">
        <v>306</v>
      </c>
      <c r="I136" s="250"/>
      <c r="J136" s="251">
        <f>ROUND(I136*H136,2)</f>
        <v>0</v>
      </c>
      <c r="K136" s="247" t="s">
        <v>247</v>
      </c>
      <c r="L136" s="252"/>
      <c r="M136" s="253" t="s">
        <v>19</v>
      </c>
      <c r="N136" s="254" t="s">
        <v>45</v>
      </c>
      <c r="O136" s="84"/>
      <c r="P136" s="236">
        <f>O136*H136</f>
        <v>0</v>
      </c>
      <c r="Q136" s="236">
        <v>0.00018000000000000001</v>
      </c>
      <c r="R136" s="236">
        <f>Q136*H136</f>
        <v>0.055080000000000004</v>
      </c>
      <c r="S136" s="236">
        <v>0</v>
      </c>
      <c r="T136" s="237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38" t="s">
        <v>270</v>
      </c>
      <c r="AT136" s="238" t="s">
        <v>266</v>
      </c>
      <c r="AU136" s="238" t="s">
        <v>83</v>
      </c>
      <c r="AY136" s="17" t="s">
        <v>240</v>
      </c>
      <c r="BE136" s="239">
        <f>IF(N136="základní",J136,0)</f>
        <v>0</v>
      </c>
      <c r="BF136" s="239">
        <f>IF(N136="snížená",J136,0)</f>
        <v>0</v>
      </c>
      <c r="BG136" s="239">
        <f>IF(N136="zákl. přenesená",J136,0)</f>
        <v>0</v>
      </c>
      <c r="BH136" s="239">
        <f>IF(N136="sníž. přenesená",J136,0)</f>
        <v>0</v>
      </c>
      <c r="BI136" s="239">
        <f>IF(N136="nulová",J136,0)</f>
        <v>0</v>
      </c>
      <c r="BJ136" s="17" t="s">
        <v>81</v>
      </c>
      <c r="BK136" s="239">
        <f>ROUND(I136*H136,2)</f>
        <v>0</v>
      </c>
      <c r="BL136" s="17" t="s">
        <v>270</v>
      </c>
      <c r="BM136" s="238" t="s">
        <v>625</v>
      </c>
    </row>
    <row r="137" s="2" customFormat="1">
      <c r="A137" s="38"/>
      <c r="B137" s="39"/>
      <c r="C137" s="40"/>
      <c r="D137" s="240" t="s">
        <v>250</v>
      </c>
      <c r="E137" s="40"/>
      <c r="F137" s="241" t="s">
        <v>290</v>
      </c>
      <c r="G137" s="40"/>
      <c r="H137" s="40"/>
      <c r="I137" s="147"/>
      <c r="J137" s="40"/>
      <c r="K137" s="40"/>
      <c r="L137" s="44"/>
      <c r="M137" s="242"/>
      <c r="N137" s="243"/>
      <c r="O137" s="84"/>
      <c r="P137" s="84"/>
      <c r="Q137" s="84"/>
      <c r="R137" s="84"/>
      <c r="S137" s="84"/>
      <c r="T137" s="85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7" t="s">
        <v>250</v>
      </c>
      <c r="AU137" s="17" t="s">
        <v>83</v>
      </c>
    </row>
    <row r="138" s="13" customFormat="1">
      <c r="A138" s="13"/>
      <c r="B138" s="255"/>
      <c r="C138" s="256"/>
      <c r="D138" s="240" t="s">
        <v>272</v>
      </c>
      <c r="E138" s="257" t="s">
        <v>19</v>
      </c>
      <c r="F138" s="258" t="s">
        <v>624</v>
      </c>
      <c r="G138" s="256"/>
      <c r="H138" s="259">
        <v>306</v>
      </c>
      <c r="I138" s="260"/>
      <c r="J138" s="256"/>
      <c r="K138" s="256"/>
      <c r="L138" s="261"/>
      <c r="M138" s="262"/>
      <c r="N138" s="263"/>
      <c r="O138" s="263"/>
      <c r="P138" s="263"/>
      <c r="Q138" s="263"/>
      <c r="R138" s="263"/>
      <c r="S138" s="263"/>
      <c r="T138" s="264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65" t="s">
        <v>272</v>
      </c>
      <c r="AU138" s="265" t="s">
        <v>83</v>
      </c>
      <c r="AV138" s="13" t="s">
        <v>83</v>
      </c>
      <c r="AW138" s="13" t="s">
        <v>35</v>
      </c>
      <c r="AX138" s="13" t="s">
        <v>81</v>
      </c>
      <c r="AY138" s="265" t="s">
        <v>240</v>
      </c>
    </row>
    <row r="139" s="2" customFormat="1" ht="21.75" customHeight="1">
      <c r="A139" s="38"/>
      <c r="B139" s="39"/>
      <c r="C139" s="245" t="s">
        <v>321</v>
      </c>
      <c r="D139" s="245" t="s">
        <v>266</v>
      </c>
      <c r="E139" s="246" t="s">
        <v>626</v>
      </c>
      <c r="F139" s="247" t="s">
        <v>627</v>
      </c>
      <c r="G139" s="248" t="s">
        <v>276</v>
      </c>
      <c r="H139" s="249">
        <v>80</v>
      </c>
      <c r="I139" s="250"/>
      <c r="J139" s="251">
        <f>ROUND(I139*H139,2)</f>
        <v>0</v>
      </c>
      <c r="K139" s="247" t="s">
        <v>247</v>
      </c>
      <c r="L139" s="252"/>
      <c r="M139" s="253" t="s">
        <v>19</v>
      </c>
      <c r="N139" s="254" t="s">
        <v>45</v>
      </c>
      <c r="O139" s="84"/>
      <c r="P139" s="236">
        <f>O139*H139</f>
        <v>0</v>
      </c>
      <c r="Q139" s="236">
        <v>0.00123</v>
      </c>
      <c r="R139" s="236">
        <f>Q139*H139</f>
        <v>0.098400000000000001</v>
      </c>
      <c r="S139" s="236">
        <v>0</v>
      </c>
      <c r="T139" s="237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38" t="s">
        <v>270</v>
      </c>
      <c r="AT139" s="238" t="s">
        <v>266</v>
      </c>
      <c r="AU139" s="238" t="s">
        <v>83</v>
      </c>
      <c r="AY139" s="17" t="s">
        <v>240</v>
      </c>
      <c r="BE139" s="239">
        <f>IF(N139="základní",J139,0)</f>
        <v>0</v>
      </c>
      <c r="BF139" s="239">
        <f>IF(N139="snížená",J139,0)</f>
        <v>0</v>
      </c>
      <c r="BG139" s="239">
        <f>IF(N139="zákl. přenesená",J139,0)</f>
        <v>0</v>
      </c>
      <c r="BH139" s="239">
        <f>IF(N139="sníž. přenesená",J139,0)</f>
        <v>0</v>
      </c>
      <c r="BI139" s="239">
        <f>IF(N139="nulová",J139,0)</f>
        <v>0</v>
      </c>
      <c r="BJ139" s="17" t="s">
        <v>81</v>
      </c>
      <c r="BK139" s="239">
        <f>ROUND(I139*H139,2)</f>
        <v>0</v>
      </c>
      <c r="BL139" s="17" t="s">
        <v>270</v>
      </c>
      <c r="BM139" s="238" t="s">
        <v>628</v>
      </c>
    </row>
    <row r="140" s="2" customFormat="1">
      <c r="A140" s="38"/>
      <c r="B140" s="39"/>
      <c r="C140" s="40"/>
      <c r="D140" s="240" t="s">
        <v>250</v>
      </c>
      <c r="E140" s="40"/>
      <c r="F140" s="241" t="s">
        <v>627</v>
      </c>
      <c r="G140" s="40"/>
      <c r="H140" s="40"/>
      <c r="I140" s="147"/>
      <c r="J140" s="40"/>
      <c r="K140" s="40"/>
      <c r="L140" s="44"/>
      <c r="M140" s="242"/>
      <c r="N140" s="243"/>
      <c r="O140" s="84"/>
      <c r="P140" s="84"/>
      <c r="Q140" s="84"/>
      <c r="R140" s="84"/>
      <c r="S140" s="84"/>
      <c r="T140" s="85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T140" s="17" t="s">
        <v>250</v>
      </c>
      <c r="AU140" s="17" t="s">
        <v>83</v>
      </c>
    </row>
    <row r="141" s="13" customFormat="1">
      <c r="A141" s="13"/>
      <c r="B141" s="255"/>
      <c r="C141" s="256"/>
      <c r="D141" s="240" t="s">
        <v>272</v>
      </c>
      <c r="E141" s="257" t="s">
        <v>19</v>
      </c>
      <c r="F141" s="258" t="s">
        <v>629</v>
      </c>
      <c r="G141" s="256"/>
      <c r="H141" s="259">
        <v>80</v>
      </c>
      <c r="I141" s="260"/>
      <c r="J141" s="256"/>
      <c r="K141" s="256"/>
      <c r="L141" s="261"/>
      <c r="M141" s="262"/>
      <c r="N141" s="263"/>
      <c r="O141" s="263"/>
      <c r="P141" s="263"/>
      <c r="Q141" s="263"/>
      <c r="R141" s="263"/>
      <c r="S141" s="263"/>
      <c r="T141" s="264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65" t="s">
        <v>272</v>
      </c>
      <c r="AU141" s="265" t="s">
        <v>83</v>
      </c>
      <c r="AV141" s="13" t="s">
        <v>83</v>
      </c>
      <c r="AW141" s="13" t="s">
        <v>35</v>
      </c>
      <c r="AX141" s="13" t="s">
        <v>81</v>
      </c>
      <c r="AY141" s="265" t="s">
        <v>240</v>
      </c>
    </row>
    <row r="142" s="2" customFormat="1" ht="21.75" customHeight="1">
      <c r="A142" s="38"/>
      <c r="B142" s="39"/>
      <c r="C142" s="245" t="s">
        <v>8</v>
      </c>
      <c r="D142" s="245" t="s">
        <v>266</v>
      </c>
      <c r="E142" s="246" t="s">
        <v>302</v>
      </c>
      <c r="F142" s="247" t="s">
        <v>303</v>
      </c>
      <c r="G142" s="248" t="s">
        <v>276</v>
      </c>
      <c r="H142" s="249">
        <v>532</v>
      </c>
      <c r="I142" s="250"/>
      <c r="J142" s="251">
        <f>ROUND(I142*H142,2)</f>
        <v>0</v>
      </c>
      <c r="K142" s="247" t="s">
        <v>247</v>
      </c>
      <c r="L142" s="252"/>
      <c r="M142" s="253" t="s">
        <v>19</v>
      </c>
      <c r="N142" s="254" t="s">
        <v>45</v>
      </c>
      <c r="O142" s="84"/>
      <c r="P142" s="236">
        <f>O142*H142</f>
        <v>0</v>
      </c>
      <c r="Q142" s="236">
        <v>0.00040999999999999999</v>
      </c>
      <c r="R142" s="236">
        <f>Q142*H142</f>
        <v>0.21812000000000001</v>
      </c>
      <c r="S142" s="236">
        <v>0</v>
      </c>
      <c r="T142" s="237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38" t="s">
        <v>270</v>
      </c>
      <c r="AT142" s="238" t="s">
        <v>266</v>
      </c>
      <c r="AU142" s="238" t="s">
        <v>83</v>
      </c>
      <c r="AY142" s="17" t="s">
        <v>240</v>
      </c>
      <c r="BE142" s="239">
        <f>IF(N142="základní",J142,0)</f>
        <v>0</v>
      </c>
      <c r="BF142" s="239">
        <f>IF(N142="snížená",J142,0)</f>
        <v>0</v>
      </c>
      <c r="BG142" s="239">
        <f>IF(N142="zákl. přenesená",J142,0)</f>
        <v>0</v>
      </c>
      <c r="BH142" s="239">
        <f>IF(N142="sníž. přenesená",J142,0)</f>
        <v>0</v>
      </c>
      <c r="BI142" s="239">
        <f>IF(N142="nulová",J142,0)</f>
        <v>0</v>
      </c>
      <c r="BJ142" s="17" t="s">
        <v>81</v>
      </c>
      <c r="BK142" s="239">
        <f>ROUND(I142*H142,2)</f>
        <v>0</v>
      </c>
      <c r="BL142" s="17" t="s">
        <v>270</v>
      </c>
      <c r="BM142" s="238" t="s">
        <v>630</v>
      </c>
    </row>
    <row r="143" s="2" customFormat="1">
      <c r="A143" s="38"/>
      <c r="B143" s="39"/>
      <c r="C143" s="40"/>
      <c r="D143" s="240" t="s">
        <v>250</v>
      </c>
      <c r="E143" s="40"/>
      <c r="F143" s="241" t="s">
        <v>303</v>
      </c>
      <c r="G143" s="40"/>
      <c r="H143" s="40"/>
      <c r="I143" s="147"/>
      <c r="J143" s="40"/>
      <c r="K143" s="40"/>
      <c r="L143" s="44"/>
      <c r="M143" s="242"/>
      <c r="N143" s="243"/>
      <c r="O143" s="84"/>
      <c r="P143" s="84"/>
      <c r="Q143" s="84"/>
      <c r="R143" s="84"/>
      <c r="S143" s="84"/>
      <c r="T143" s="85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7" t="s">
        <v>250</v>
      </c>
      <c r="AU143" s="17" t="s">
        <v>83</v>
      </c>
    </row>
    <row r="144" s="13" customFormat="1">
      <c r="A144" s="13"/>
      <c r="B144" s="255"/>
      <c r="C144" s="256"/>
      <c r="D144" s="240" t="s">
        <v>272</v>
      </c>
      <c r="E144" s="257" t="s">
        <v>19</v>
      </c>
      <c r="F144" s="258" t="s">
        <v>631</v>
      </c>
      <c r="G144" s="256"/>
      <c r="H144" s="259">
        <v>532</v>
      </c>
      <c r="I144" s="260"/>
      <c r="J144" s="256"/>
      <c r="K144" s="256"/>
      <c r="L144" s="261"/>
      <c r="M144" s="262"/>
      <c r="N144" s="263"/>
      <c r="O144" s="263"/>
      <c r="P144" s="263"/>
      <c r="Q144" s="263"/>
      <c r="R144" s="263"/>
      <c r="S144" s="263"/>
      <c r="T144" s="264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65" t="s">
        <v>272</v>
      </c>
      <c r="AU144" s="265" t="s">
        <v>83</v>
      </c>
      <c r="AV144" s="13" t="s">
        <v>83</v>
      </c>
      <c r="AW144" s="13" t="s">
        <v>35</v>
      </c>
      <c r="AX144" s="13" t="s">
        <v>81</v>
      </c>
      <c r="AY144" s="265" t="s">
        <v>240</v>
      </c>
    </row>
    <row r="145" s="2" customFormat="1" ht="21.75" customHeight="1">
      <c r="A145" s="38"/>
      <c r="B145" s="39"/>
      <c r="C145" s="245" t="s">
        <v>329</v>
      </c>
      <c r="D145" s="245" t="s">
        <v>266</v>
      </c>
      <c r="E145" s="246" t="s">
        <v>632</v>
      </c>
      <c r="F145" s="247" t="s">
        <v>633</v>
      </c>
      <c r="G145" s="248" t="s">
        <v>276</v>
      </c>
      <c r="H145" s="249">
        <v>532</v>
      </c>
      <c r="I145" s="250"/>
      <c r="J145" s="251">
        <f>ROUND(I145*H145,2)</f>
        <v>0</v>
      </c>
      <c r="K145" s="247" t="s">
        <v>247</v>
      </c>
      <c r="L145" s="252"/>
      <c r="M145" s="253" t="s">
        <v>19</v>
      </c>
      <c r="N145" s="254" t="s">
        <v>45</v>
      </c>
      <c r="O145" s="84"/>
      <c r="P145" s="236">
        <f>O145*H145</f>
        <v>0</v>
      </c>
      <c r="Q145" s="236">
        <v>9.0000000000000006E-05</v>
      </c>
      <c r="R145" s="236">
        <f>Q145*H145</f>
        <v>0.047880000000000006</v>
      </c>
      <c r="S145" s="236">
        <v>0</v>
      </c>
      <c r="T145" s="237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38" t="s">
        <v>270</v>
      </c>
      <c r="AT145" s="238" t="s">
        <v>266</v>
      </c>
      <c r="AU145" s="238" t="s">
        <v>83</v>
      </c>
      <c r="AY145" s="17" t="s">
        <v>240</v>
      </c>
      <c r="BE145" s="239">
        <f>IF(N145="základní",J145,0)</f>
        <v>0</v>
      </c>
      <c r="BF145" s="239">
        <f>IF(N145="snížená",J145,0)</f>
        <v>0</v>
      </c>
      <c r="BG145" s="239">
        <f>IF(N145="zákl. přenesená",J145,0)</f>
        <v>0</v>
      </c>
      <c r="BH145" s="239">
        <f>IF(N145="sníž. přenesená",J145,0)</f>
        <v>0</v>
      </c>
      <c r="BI145" s="239">
        <f>IF(N145="nulová",J145,0)</f>
        <v>0</v>
      </c>
      <c r="BJ145" s="17" t="s">
        <v>81</v>
      </c>
      <c r="BK145" s="239">
        <f>ROUND(I145*H145,2)</f>
        <v>0</v>
      </c>
      <c r="BL145" s="17" t="s">
        <v>270</v>
      </c>
      <c r="BM145" s="238" t="s">
        <v>634</v>
      </c>
    </row>
    <row r="146" s="2" customFormat="1">
      <c r="A146" s="38"/>
      <c r="B146" s="39"/>
      <c r="C146" s="40"/>
      <c r="D146" s="240" t="s">
        <v>250</v>
      </c>
      <c r="E146" s="40"/>
      <c r="F146" s="241" t="s">
        <v>633</v>
      </c>
      <c r="G146" s="40"/>
      <c r="H146" s="40"/>
      <c r="I146" s="147"/>
      <c r="J146" s="40"/>
      <c r="K146" s="40"/>
      <c r="L146" s="44"/>
      <c r="M146" s="242"/>
      <c r="N146" s="243"/>
      <c r="O146" s="84"/>
      <c r="P146" s="84"/>
      <c r="Q146" s="84"/>
      <c r="R146" s="84"/>
      <c r="S146" s="84"/>
      <c r="T146" s="85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T146" s="17" t="s">
        <v>250</v>
      </c>
      <c r="AU146" s="17" t="s">
        <v>83</v>
      </c>
    </row>
    <row r="147" s="2" customFormat="1" ht="21.75" customHeight="1">
      <c r="A147" s="38"/>
      <c r="B147" s="39"/>
      <c r="C147" s="245" t="s">
        <v>337</v>
      </c>
      <c r="D147" s="245" t="s">
        <v>266</v>
      </c>
      <c r="E147" s="246" t="s">
        <v>635</v>
      </c>
      <c r="F147" s="247" t="s">
        <v>636</v>
      </c>
      <c r="G147" s="248" t="s">
        <v>276</v>
      </c>
      <c r="H147" s="249">
        <v>532</v>
      </c>
      <c r="I147" s="250"/>
      <c r="J147" s="251">
        <f>ROUND(I147*H147,2)</f>
        <v>0</v>
      </c>
      <c r="K147" s="247" t="s">
        <v>247</v>
      </c>
      <c r="L147" s="252"/>
      <c r="M147" s="253" t="s">
        <v>19</v>
      </c>
      <c r="N147" s="254" t="s">
        <v>45</v>
      </c>
      <c r="O147" s="84"/>
      <c r="P147" s="236">
        <f>O147*H147</f>
        <v>0</v>
      </c>
      <c r="Q147" s="236">
        <v>0.00014999999999999999</v>
      </c>
      <c r="R147" s="236">
        <f>Q147*H147</f>
        <v>0.079799999999999996</v>
      </c>
      <c r="S147" s="236">
        <v>0</v>
      </c>
      <c r="T147" s="237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38" t="s">
        <v>270</v>
      </c>
      <c r="AT147" s="238" t="s">
        <v>266</v>
      </c>
      <c r="AU147" s="238" t="s">
        <v>83</v>
      </c>
      <c r="AY147" s="17" t="s">
        <v>240</v>
      </c>
      <c r="BE147" s="239">
        <f>IF(N147="základní",J147,0)</f>
        <v>0</v>
      </c>
      <c r="BF147" s="239">
        <f>IF(N147="snížená",J147,0)</f>
        <v>0</v>
      </c>
      <c r="BG147" s="239">
        <f>IF(N147="zákl. přenesená",J147,0)</f>
        <v>0</v>
      </c>
      <c r="BH147" s="239">
        <f>IF(N147="sníž. přenesená",J147,0)</f>
        <v>0</v>
      </c>
      <c r="BI147" s="239">
        <f>IF(N147="nulová",J147,0)</f>
        <v>0</v>
      </c>
      <c r="BJ147" s="17" t="s">
        <v>81</v>
      </c>
      <c r="BK147" s="239">
        <f>ROUND(I147*H147,2)</f>
        <v>0</v>
      </c>
      <c r="BL147" s="17" t="s">
        <v>270</v>
      </c>
      <c r="BM147" s="238" t="s">
        <v>637</v>
      </c>
    </row>
    <row r="148" s="2" customFormat="1">
      <c r="A148" s="38"/>
      <c r="B148" s="39"/>
      <c r="C148" s="40"/>
      <c r="D148" s="240" t="s">
        <v>250</v>
      </c>
      <c r="E148" s="40"/>
      <c r="F148" s="241" t="s">
        <v>636</v>
      </c>
      <c r="G148" s="40"/>
      <c r="H148" s="40"/>
      <c r="I148" s="147"/>
      <c r="J148" s="40"/>
      <c r="K148" s="40"/>
      <c r="L148" s="44"/>
      <c r="M148" s="242"/>
      <c r="N148" s="243"/>
      <c r="O148" s="84"/>
      <c r="P148" s="84"/>
      <c r="Q148" s="84"/>
      <c r="R148" s="84"/>
      <c r="S148" s="84"/>
      <c r="T148" s="85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250</v>
      </c>
      <c r="AU148" s="17" t="s">
        <v>83</v>
      </c>
    </row>
    <row r="149" s="2" customFormat="1" ht="21.75" customHeight="1">
      <c r="A149" s="38"/>
      <c r="B149" s="39"/>
      <c r="C149" s="245" t="s">
        <v>342</v>
      </c>
      <c r="D149" s="245" t="s">
        <v>266</v>
      </c>
      <c r="E149" s="246" t="s">
        <v>306</v>
      </c>
      <c r="F149" s="247" t="s">
        <v>307</v>
      </c>
      <c r="G149" s="248" t="s">
        <v>276</v>
      </c>
      <c r="H149" s="249">
        <v>532</v>
      </c>
      <c r="I149" s="250"/>
      <c r="J149" s="251">
        <f>ROUND(I149*H149,2)</f>
        <v>0</v>
      </c>
      <c r="K149" s="247" t="s">
        <v>247</v>
      </c>
      <c r="L149" s="252"/>
      <c r="M149" s="253" t="s">
        <v>19</v>
      </c>
      <c r="N149" s="254" t="s">
        <v>45</v>
      </c>
      <c r="O149" s="84"/>
      <c r="P149" s="236">
        <f>O149*H149</f>
        <v>0</v>
      </c>
      <c r="Q149" s="236">
        <v>5.0000000000000002E-05</v>
      </c>
      <c r="R149" s="236">
        <f>Q149*H149</f>
        <v>0.026600000000000002</v>
      </c>
      <c r="S149" s="236">
        <v>0</v>
      </c>
      <c r="T149" s="237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38" t="s">
        <v>270</v>
      </c>
      <c r="AT149" s="238" t="s">
        <v>266</v>
      </c>
      <c r="AU149" s="238" t="s">
        <v>83</v>
      </c>
      <c r="AY149" s="17" t="s">
        <v>240</v>
      </c>
      <c r="BE149" s="239">
        <f>IF(N149="základní",J149,0)</f>
        <v>0</v>
      </c>
      <c r="BF149" s="239">
        <f>IF(N149="snížená",J149,0)</f>
        <v>0</v>
      </c>
      <c r="BG149" s="239">
        <f>IF(N149="zákl. přenesená",J149,0)</f>
        <v>0</v>
      </c>
      <c r="BH149" s="239">
        <f>IF(N149="sníž. přenesená",J149,0)</f>
        <v>0</v>
      </c>
      <c r="BI149" s="239">
        <f>IF(N149="nulová",J149,0)</f>
        <v>0</v>
      </c>
      <c r="BJ149" s="17" t="s">
        <v>81</v>
      </c>
      <c r="BK149" s="239">
        <f>ROUND(I149*H149,2)</f>
        <v>0</v>
      </c>
      <c r="BL149" s="17" t="s">
        <v>270</v>
      </c>
      <c r="BM149" s="238" t="s">
        <v>638</v>
      </c>
    </row>
    <row r="150" s="2" customFormat="1">
      <c r="A150" s="38"/>
      <c r="B150" s="39"/>
      <c r="C150" s="40"/>
      <c r="D150" s="240" t="s">
        <v>250</v>
      </c>
      <c r="E150" s="40"/>
      <c r="F150" s="241" t="s">
        <v>307</v>
      </c>
      <c r="G150" s="40"/>
      <c r="H150" s="40"/>
      <c r="I150" s="147"/>
      <c r="J150" s="40"/>
      <c r="K150" s="40"/>
      <c r="L150" s="44"/>
      <c r="M150" s="242"/>
      <c r="N150" s="243"/>
      <c r="O150" s="84"/>
      <c r="P150" s="84"/>
      <c r="Q150" s="84"/>
      <c r="R150" s="84"/>
      <c r="S150" s="84"/>
      <c r="T150" s="85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T150" s="17" t="s">
        <v>250</v>
      </c>
      <c r="AU150" s="17" t="s">
        <v>83</v>
      </c>
    </row>
    <row r="151" s="13" customFormat="1">
      <c r="A151" s="13"/>
      <c r="B151" s="255"/>
      <c r="C151" s="256"/>
      <c r="D151" s="240" t="s">
        <v>272</v>
      </c>
      <c r="E151" s="257" t="s">
        <v>19</v>
      </c>
      <c r="F151" s="258" t="s">
        <v>631</v>
      </c>
      <c r="G151" s="256"/>
      <c r="H151" s="259">
        <v>532</v>
      </c>
      <c r="I151" s="260"/>
      <c r="J151" s="256"/>
      <c r="K151" s="256"/>
      <c r="L151" s="261"/>
      <c r="M151" s="262"/>
      <c r="N151" s="263"/>
      <c r="O151" s="263"/>
      <c r="P151" s="263"/>
      <c r="Q151" s="263"/>
      <c r="R151" s="263"/>
      <c r="S151" s="263"/>
      <c r="T151" s="264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65" t="s">
        <v>272</v>
      </c>
      <c r="AU151" s="265" t="s">
        <v>83</v>
      </c>
      <c r="AV151" s="13" t="s">
        <v>83</v>
      </c>
      <c r="AW151" s="13" t="s">
        <v>35</v>
      </c>
      <c r="AX151" s="13" t="s">
        <v>81</v>
      </c>
      <c r="AY151" s="265" t="s">
        <v>240</v>
      </c>
    </row>
    <row r="152" s="2" customFormat="1" ht="21.75" customHeight="1">
      <c r="A152" s="38"/>
      <c r="B152" s="39"/>
      <c r="C152" s="227" t="s">
        <v>346</v>
      </c>
      <c r="D152" s="227" t="s">
        <v>243</v>
      </c>
      <c r="E152" s="228" t="s">
        <v>639</v>
      </c>
      <c r="F152" s="229" t="s">
        <v>640</v>
      </c>
      <c r="G152" s="230" t="s">
        <v>641</v>
      </c>
      <c r="H152" s="231">
        <v>1.3</v>
      </c>
      <c r="I152" s="232"/>
      <c r="J152" s="233">
        <f>ROUND(I152*H152,2)</f>
        <v>0</v>
      </c>
      <c r="K152" s="229" t="s">
        <v>247</v>
      </c>
      <c r="L152" s="44"/>
      <c r="M152" s="234" t="s">
        <v>19</v>
      </c>
      <c r="N152" s="235" t="s">
        <v>45</v>
      </c>
      <c r="O152" s="84"/>
      <c r="P152" s="236">
        <f>O152*H152</f>
        <v>0</v>
      </c>
      <c r="Q152" s="236">
        <v>0</v>
      </c>
      <c r="R152" s="236">
        <f>Q152*H152</f>
        <v>0</v>
      </c>
      <c r="S152" s="236">
        <v>0</v>
      </c>
      <c r="T152" s="237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38" t="s">
        <v>248</v>
      </c>
      <c r="AT152" s="238" t="s">
        <v>243</v>
      </c>
      <c r="AU152" s="238" t="s">
        <v>83</v>
      </c>
      <c r="AY152" s="17" t="s">
        <v>240</v>
      </c>
      <c r="BE152" s="239">
        <f>IF(N152="základní",J152,0)</f>
        <v>0</v>
      </c>
      <c r="BF152" s="239">
        <f>IF(N152="snížená",J152,0)</f>
        <v>0</v>
      </c>
      <c r="BG152" s="239">
        <f>IF(N152="zákl. přenesená",J152,0)</f>
        <v>0</v>
      </c>
      <c r="BH152" s="239">
        <f>IF(N152="sníž. přenesená",J152,0)</f>
        <v>0</v>
      </c>
      <c r="BI152" s="239">
        <f>IF(N152="nulová",J152,0)</f>
        <v>0</v>
      </c>
      <c r="BJ152" s="17" t="s">
        <v>81</v>
      </c>
      <c r="BK152" s="239">
        <f>ROUND(I152*H152,2)</f>
        <v>0</v>
      </c>
      <c r="BL152" s="17" t="s">
        <v>248</v>
      </c>
      <c r="BM152" s="238" t="s">
        <v>642</v>
      </c>
    </row>
    <row r="153" s="2" customFormat="1">
      <c r="A153" s="38"/>
      <c r="B153" s="39"/>
      <c r="C153" s="40"/>
      <c r="D153" s="240" t="s">
        <v>250</v>
      </c>
      <c r="E153" s="40"/>
      <c r="F153" s="241" t="s">
        <v>643</v>
      </c>
      <c r="G153" s="40"/>
      <c r="H153" s="40"/>
      <c r="I153" s="147"/>
      <c r="J153" s="40"/>
      <c r="K153" s="40"/>
      <c r="L153" s="44"/>
      <c r="M153" s="242"/>
      <c r="N153" s="243"/>
      <c r="O153" s="84"/>
      <c r="P153" s="84"/>
      <c r="Q153" s="84"/>
      <c r="R153" s="84"/>
      <c r="S153" s="84"/>
      <c r="T153" s="85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T153" s="17" t="s">
        <v>250</v>
      </c>
      <c r="AU153" s="17" t="s">
        <v>83</v>
      </c>
    </row>
    <row r="154" s="2" customFormat="1">
      <c r="A154" s="38"/>
      <c r="B154" s="39"/>
      <c r="C154" s="40"/>
      <c r="D154" s="240" t="s">
        <v>252</v>
      </c>
      <c r="E154" s="40"/>
      <c r="F154" s="244" t="s">
        <v>644</v>
      </c>
      <c r="G154" s="40"/>
      <c r="H154" s="40"/>
      <c r="I154" s="147"/>
      <c r="J154" s="40"/>
      <c r="K154" s="40"/>
      <c r="L154" s="44"/>
      <c r="M154" s="242"/>
      <c r="N154" s="243"/>
      <c r="O154" s="84"/>
      <c r="P154" s="84"/>
      <c r="Q154" s="84"/>
      <c r="R154" s="84"/>
      <c r="S154" s="84"/>
      <c r="T154" s="85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252</v>
      </c>
      <c r="AU154" s="17" t="s">
        <v>83</v>
      </c>
    </row>
    <row r="155" s="2" customFormat="1" ht="21.75" customHeight="1">
      <c r="A155" s="38"/>
      <c r="B155" s="39"/>
      <c r="C155" s="227" t="s">
        <v>353</v>
      </c>
      <c r="D155" s="227" t="s">
        <v>243</v>
      </c>
      <c r="E155" s="228" t="s">
        <v>645</v>
      </c>
      <c r="F155" s="229" t="s">
        <v>646</v>
      </c>
      <c r="G155" s="230" t="s">
        <v>647</v>
      </c>
      <c r="H155" s="231">
        <v>6</v>
      </c>
      <c r="I155" s="232"/>
      <c r="J155" s="233">
        <f>ROUND(I155*H155,2)</f>
        <v>0</v>
      </c>
      <c r="K155" s="229" t="s">
        <v>247</v>
      </c>
      <c r="L155" s="44"/>
      <c r="M155" s="234" t="s">
        <v>19</v>
      </c>
      <c r="N155" s="235" t="s">
        <v>45</v>
      </c>
      <c r="O155" s="84"/>
      <c r="P155" s="236">
        <f>O155*H155</f>
        <v>0</v>
      </c>
      <c r="Q155" s="236">
        <v>0</v>
      </c>
      <c r="R155" s="236">
        <f>Q155*H155</f>
        <v>0</v>
      </c>
      <c r="S155" s="236">
        <v>0</v>
      </c>
      <c r="T155" s="237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38" t="s">
        <v>257</v>
      </c>
      <c r="AT155" s="238" t="s">
        <v>243</v>
      </c>
      <c r="AU155" s="238" t="s">
        <v>83</v>
      </c>
      <c r="AY155" s="17" t="s">
        <v>240</v>
      </c>
      <c r="BE155" s="239">
        <f>IF(N155="základní",J155,0)</f>
        <v>0</v>
      </c>
      <c r="BF155" s="239">
        <f>IF(N155="snížená",J155,0)</f>
        <v>0</v>
      </c>
      <c r="BG155" s="239">
        <f>IF(N155="zákl. přenesená",J155,0)</f>
        <v>0</v>
      </c>
      <c r="BH155" s="239">
        <f>IF(N155="sníž. přenesená",J155,0)</f>
        <v>0</v>
      </c>
      <c r="BI155" s="239">
        <f>IF(N155="nulová",J155,0)</f>
        <v>0</v>
      </c>
      <c r="BJ155" s="17" t="s">
        <v>81</v>
      </c>
      <c r="BK155" s="239">
        <f>ROUND(I155*H155,2)</f>
        <v>0</v>
      </c>
      <c r="BL155" s="17" t="s">
        <v>257</v>
      </c>
      <c r="BM155" s="238" t="s">
        <v>648</v>
      </c>
    </row>
    <row r="156" s="2" customFormat="1">
      <c r="A156" s="38"/>
      <c r="B156" s="39"/>
      <c r="C156" s="40"/>
      <c r="D156" s="240" t="s">
        <v>250</v>
      </c>
      <c r="E156" s="40"/>
      <c r="F156" s="241" t="s">
        <v>649</v>
      </c>
      <c r="G156" s="40"/>
      <c r="H156" s="40"/>
      <c r="I156" s="147"/>
      <c r="J156" s="40"/>
      <c r="K156" s="40"/>
      <c r="L156" s="44"/>
      <c r="M156" s="242"/>
      <c r="N156" s="243"/>
      <c r="O156" s="84"/>
      <c r="P156" s="84"/>
      <c r="Q156" s="84"/>
      <c r="R156" s="84"/>
      <c r="S156" s="84"/>
      <c r="T156" s="85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7" t="s">
        <v>250</v>
      </c>
      <c r="AU156" s="17" t="s">
        <v>83</v>
      </c>
    </row>
    <row r="157" s="2" customFormat="1">
      <c r="A157" s="38"/>
      <c r="B157" s="39"/>
      <c r="C157" s="40"/>
      <c r="D157" s="240" t="s">
        <v>252</v>
      </c>
      <c r="E157" s="40"/>
      <c r="F157" s="244" t="s">
        <v>650</v>
      </c>
      <c r="G157" s="40"/>
      <c r="H157" s="40"/>
      <c r="I157" s="147"/>
      <c r="J157" s="40"/>
      <c r="K157" s="40"/>
      <c r="L157" s="44"/>
      <c r="M157" s="242"/>
      <c r="N157" s="243"/>
      <c r="O157" s="84"/>
      <c r="P157" s="84"/>
      <c r="Q157" s="84"/>
      <c r="R157" s="84"/>
      <c r="S157" s="84"/>
      <c r="T157" s="85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7" t="s">
        <v>252</v>
      </c>
      <c r="AU157" s="17" t="s">
        <v>83</v>
      </c>
    </row>
    <row r="158" s="2" customFormat="1" ht="21.75" customHeight="1">
      <c r="A158" s="38"/>
      <c r="B158" s="39"/>
      <c r="C158" s="227" t="s">
        <v>7</v>
      </c>
      <c r="D158" s="227" t="s">
        <v>243</v>
      </c>
      <c r="E158" s="228" t="s">
        <v>651</v>
      </c>
      <c r="F158" s="229" t="s">
        <v>652</v>
      </c>
      <c r="G158" s="230" t="s">
        <v>647</v>
      </c>
      <c r="H158" s="231">
        <v>2</v>
      </c>
      <c r="I158" s="232"/>
      <c r="J158" s="233">
        <f>ROUND(I158*H158,2)</f>
        <v>0</v>
      </c>
      <c r="K158" s="229" t="s">
        <v>247</v>
      </c>
      <c r="L158" s="44"/>
      <c r="M158" s="234" t="s">
        <v>19</v>
      </c>
      <c r="N158" s="235" t="s">
        <v>45</v>
      </c>
      <c r="O158" s="84"/>
      <c r="P158" s="236">
        <f>O158*H158</f>
        <v>0</v>
      </c>
      <c r="Q158" s="236">
        <v>0</v>
      </c>
      <c r="R158" s="236">
        <f>Q158*H158</f>
        <v>0</v>
      </c>
      <c r="S158" s="236">
        <v>0</v>
      </c>
      <c r="T158" s="237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38" t="s">
        <v>257</v>
      </c>
      <c r="AT158" s="238" t="s">
        <v>243</v>
      </c>
      <c r="AU158" s="238" t="s">
        <v>83</v>
      </c>
      <c r="AY158" s="17" t="s">
        <v>240</v>
      </c>
      <c r="BE158" s="239">
        <f>IF(N158="základní",J158,0)</f>
        <v>0</v>
      </c>
      <c r="BF158" s="239">
        <f>IF(N158="snížená",J158,0)</f>
        <v>0</v>
      </c>
      <c r="BG158" s="239">
        <f>IF(N158="zákl. přenesená",J158,0)</f>
        <v>0</v>
      </c>
      <c r="BH158" s="239">
        <f>IF(N158="sníž. přenesená",J158,0)</f>
        <v>0</v>
      </c>
      <c r="BI158" s="239">
        <f>IF(N158="nulová",J158,0)</f>
        <v>0</v>
      </c>
      <c r="BJ158" s="17" t="s">
        <v>81</v>
      </c>
      <c r="BK158" s="239">
        <f>ROUND(I158*H158,2)</f>
        <v>0</v>
      </c>
      <c r="BL158" s="17" t="s">
        <v>257</v>
      </c>
      <c r="BM158" s="238" t="s">
        <v>653</v>
      </c>
    </row>
    <row r="159" s="2" customFormat="1">
      <c r="A159" s="38"/>
      <c r="B159" s="39"/>
      <c r="C159" s="40"/>
      <c r="D159" s="240" t="s">
        <v>250</v>
      </c>
      <c r="E159" s="40"/>
      <c r="F159" s="241" t="s">
        <v>654</v>
      </c>
      <c r="G159" s="40"/>
      <c r="H159" s="40"/>
      <c r="I159" s="147"/>
      <c r="J159" s="40"/>
      <c r="K159" s="40"/>
      <c r="L159" s="44"/>
      <c r="M159" s="242"/>
      <c r="N159" s="243"/>
      <c r="O159" s="84"/>
      <c r="P159" s="84"/>
      <c r="Q159" s="84"/>
      <c r="R159" s="84"/>
      <c r="S159" s="84"/>
      <c r="T159" s="85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7" t="s">
        <v>250</v>
      </c>
      <c r="AU159" s="17" t="s">
        <v>83</v>
      </c>
    </row>
    <row r="160" s="2" customFormat="1">
      <c r="A160" s="38"/>
      <c r="B160" s="39"/>
      <c r="C160" s="40"/>
      <c r="D160" s="240" t="s">
        <v>252</v>
      </c>
      <c r="E160" s="40"/>
      <c r="F160" s="244" t="s">
        <v>655</v>
      </c>
      <c r="G160" s="40"/>
      <c r="H160" s="40"/>
      <c r="I160" s="147"/>
      <c r="J160" s="40"/>
      <c r="K160" s="40"/>
      <c r="L160" s="44"/>
      <c r="M160" s="242"/>
      <c r="N160" s="243"/>
      <c r="O160" s="84"/>
      <c r="P160" s="84"/>
      <c r="Q160" s="84"/>
      <c r="R160" s="84"/>
      <c r="S160" s="84"/>
      <c r="T160" s="85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252</v>
      </c>
      <c r="AU160" s="17" t="s">
        <v>83</v>
      </c>
    </row>
    <row r="161" s="2" customFormat="1" ht="33" customHeight="1">
      <c r="A161" s="38"/>
      <c r="B161" s="39"/>
      <c r="C161" s="227" t="s">
        <v>363</v>
      </c>
      <c r="D161" s="227" t="s">
        <v>243</v>
      </c>
      <c r="E161" s="228" t="s">
        <v>656</v>
      </c>
      <c r="F161" s="229" t="s">
        <v>657</v>
      </c>
      <c r="G161" s="230" t="s">
        <v>246</v>
      </c>
      <c r="H161" s="231">
        <v>70</v>
      </c>
      <c r="I161" s="232"/>
      <c r="J161" s="233">
        <f>ROUND(I161*H161,2)</f>
        <v>0</v>
      </c>
      <c r="K161" s="229" t="s">
        <v>247</v>
      </c>
      <c r="L161" s="44"/>
      <c r="M161" s="234" t="s">
        <v>19</v>
      </c>
      <c r="N161" s="235" t="s">
        <v>45</v>
      </c>
      <c r="O161" s="84"/>
      <c r="P161" s="236">
        <f>O161*H161</f>
        <v>0</v>
      </c>
      <c r="Q161" s="236">
        <v>0</v>
      </c>
      <c r="R161" s="236">
        <f>Q161*H161</f>
        <v>0</v>
      </c>
      <c r="S161" s="236">
        <v>0</v>
      </c>
      <c r="T161" s="237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38" t="s">
        <v>257</v>
      </c>
      <c r="AT161" s="238" t="s">
        <v>243</v>
      </c>
      <c r="AU161" s="238" t="s">
        <v>83</v>
      </c>
      <c r="AY161" s="17" t="s">
        <v>240</v>
      </c>
      <c r="BE161" s="239">
        <f>IF(N161="základní",J161,0)</f>
        <v>0</v>
      </c>
      <c r="BF161" s="239">
        <f>IF(N161="snížená",J161,0)</f>
        <v>0</v>
      </c>
      <c r="BG161" s="239">
        <f>IF(N161="zákl. přenesená",J161,0)</f>
        <v>0</v>
      </c>
      <c r="BH161" s="239">
        <f>IF(N161="sníž. přenesená",J161,0)</f>
        <v>0</v>
      </c>
      <c r="BI161" s="239">
        <f>IF(N161="nulová",J161,0)</f>
        <v>0</v>
      </c>
      <c r="BJ161" s="17" t="s">
        <v>81</v>
      </c>
      <c r="BK161" s="239">
        <f>ROUND(I161*H161,2)</f>
        <v>0</v>
      </c>
      <c r="BL161" s="17" t="s">
        <v>257</v>
      </c>
      <c r="BM161" s="238" t="s">
        <v>658</v>
      </c>
    </row>
    <row r="162" s="2" customFormat="1">
      <c r="A162" s="38"/>
      <c r="B162" s="39"/>
      <c r="C162" s="40"/>
      <c r="D162" s="240" t="s">
        <v>250</v>
      </c>
      <c r="E162" s="40"/>
      <c r="F162" s="241" t="s">
        <v>659</v>
      </c>
      <c r="G162" s="40"/>
      <c r="H162" s="40"/>
      <c r="I162" s="147"/>
      <c r="J162" s="40"/>
      <c r="K162" s="40"/>
      <c r="L162" s="44"/>
      <c r="M162" s="242"/>
      <c r="N162" s="243"/>
      <c r="O162" s="84"/>
      <c r="P162" s="84"/>
      <c r="Q162" s="84"/>
      <c r="R162" s="84"/>
      <c r="S162" s="84"/>
      <c r="T162" s="85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T162" s="17" t="s">
        <v>250</v>
      </c>
      <c r="AU162" s="17" t="s">
        <v>83</v>
      </c>
    </row>
    <row r="163" s="2" customFormat="1">
      <c r="A163" s="38"/>
      <c r="B163" s="39"/>
      <c r="C163" s="40"/>
      <c r="D163" s="240" t="s">
        <v>252</v>
      </c>
      <c r="E163" s="40"/>
      <c r="F163" s="244" t="s">
        <v>660</v>
      </c>
      <c r="G163" s="40"/>
      <c r="H163" s="40"/>
      <c r="I163" s="147"/>
      <c r="J163" s="40"/>
      <c r="K163" s="40"/>
      <c r="L163" s="44"/>
      <c r="M163" s="242"/>
      <c r="N163" s="243"/>
      <c r="O163" s="84"/>
      <c r="P163" s="84"/>
      <c r="Q163" s="84"/>
      <c r="R163" s="84"/>
      <c r="S163" s="84"/>
      <c r="T163" s="85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252</v>
      </c>
      <c r="AU163" s="17" t="s">
        <v>83</v>
      </c>
    </row>
    <row r="164" s="2" customFormat="1" ht="33" customHeight="1">
      <c r="A164" s="38"/>
      <c r="B164" s="39"/>
      <c r="C164" s="227" t="s">
        <v>368</v>
      </c>
      <c r="D164" s="227" t="s">
        <v>243</v>
      </c>
      <c r="E164" s="228" t="s">
        <v>661</v>
      </c>
      <c r="F164" s="229" t="s">
        <v>662</v>
      </c>
      <c r="G164" s="230" t="s">
        <v>246</v>
      </c>
      <c r="H164" s="231">
        <v>70</v>
      </c>
      <c r="I164" s="232"/>
      <c r="J164" s="233">
        <f>ROUND(I164*H164,2)</f>
        <v>0</v>
      </c>
      <c r="K164" s="229" t="s">
        <v>247</v>
      </c>
      <c r="L164" s="44"/>
      <c r="M164" s="234" t="s">
        <v>19</v>
      </c>
      <c r="N164" s="235" t="s">
        <v>45</v>
      </c>
      <c r="O164" s="84"/>
      <c r="P164" s="236">
        <f>O164*H164</f>
        <v>0</v>
      </c>
      <c r="Q164" s="236">
        <v>0</v>
      </c>
      <c r="R164" s="236">
        <f>Q164*H164</f>
        <v>0</v>
      </c>
      <c r="S164" s="236">
        <v>0</v>
      </c>
      <c r="T164" s="237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38" t="s">
        <v>257</v>
      </c>
      <c r="AT164" s="238" t="s">
        <v>243</v>
      </c>
      <c r="AU164" s="238" t="s">
        <v>83</v>
      </c>
      <c r="AY164" s="17" t="s">
        <v>240</v>
      </c>
      <c r="BE164" s="239">
        <f>IF(N164="základní",J164,0)</f>
        <v>0</v>
      </c>
      <c r="BF164" s="239">
        <f>IF(N164="snížená",J164,0)</f>
        <v>0</v>
      </c>
      <c r="BG164" s="239">
        <f>IF(N164="zákl. přenesená",J164,0)</f>
        <v>0</v>
      </c>
      <c r="BH164" s="239">
        <f>IF(N164="sníž. přenesená",J164,0)</f>
        <v>0</v>
      </c>
      <c r="BI164" s="239">
        <f>IF(N164="nulová",J164,0)</f>
        <v>0</v>
      </c>
      <c r="BJ164" s="17" t="s">
        <v>81</v>
      </c>
      <c r="BK164" s="239">
        <f>ROUND(I164*H164,2)</f>
        <v>0</v>
      </c>
      <c r="BL164" s="17" t="s">
        <v>257</v>
      </c>
      <c r="BM164" s="238" t="s">
        <v>663</v>
      </c>
    </row>
    <row r="165" s="2" customFormat="1">
      <c r="A165" s="38"/>
      <c r="B165" s="39"/>
      <c r="C165" s="40"/>
      <c r="D165" s="240" t="s">
        <v>250</v>
      </c>
      <c r="E165" s="40"/>
      <c r="F165" s="241" t="s">
        <v>664</v>
      </c>
      <c r="G165" s="40"/>
      <c r="H165" s="40"/>
      <c r="I165" s="147"/>
      <c r="J165" s="40"/>
      <c r="K165" s="40"/>
      <c r="L165" s="44"/>
      <c r="M165" s="242"/>
      <c r="N165" s="243"/>
      <c r="O165" s="84"/>
      <c r="P165" s="84"/>
      <c r="Q165" s="84"/>
      <c r="R165" s="84"/>
      <c r="S165" s="84"/>
      <c r="T165" s="85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T165" s="17" t="s">
        <v>250</v>
      </c>
      <c r="AU165" s="17" t="s">
        <v>83</v>
      </c>
    </row>
    <row r="166" s="2" customFormat="1">
      <c r="A166" s="38"/>
      <c r="B166" s="39"/>
      <c r="C166" s="40"/>
      <c r="D166" s="240" t="s">
        <v>252</v>
      </c>
      <c r="E166" s="40"/>
      <c r="F166" s="244" t="s">
        <v>660</v>
      </c>
      <c r="G166" s="40"/>
      <c r="H166" s="40"/>
      <c r="I166" s="147"/>
      <c r="J166" s="40"/>
      <c r="K166" s="40"/>
      <c r="L166" s="44"/>
      <c r="M166" s="242"/>
      <c r="N166" s="243"/>
      <c r="O166" s="84"/>
      <c r="P166" s="84"/>
      <c r="Q166" s="84"/>
      <c r="R166" s="84"/>
      <c r="S166" s="84"/>
      <c r="T166" s="85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T166" s="17" t="s">
        <v>252</v>
      </c>
      <c r="AU166" s="17" t="s">
        <v>83</v>
      </c>
    </row>
    <row r="167" s="2" customFormat="1" ht="21.75" customHeight="1">
      <c r="A167" s="38"/>
      <c r="B167" s="39"/>
      <c r="C167" s="227" t="s">
        <v>372</v>
      </c>
      <c r="D167" s="227" t="s">
        <v>243</v>
      </c>
      <c r="E167" s="228" t="s">
        <v>665</v>
      </c>
      <c r="F167" s="229" t="s">
        <v>666</v>
      </c>
      <c r="G167" s="230" t="s">
        <v>246</v>
      </c>
      <c r="H167" s="231">
        <v>9.5999999999999996</v>
      </c>
      <c r="I167" s="232"/>
      <c r="J167" s="233">
        <f>ROUND(I167*H167,2)</f>
        <v>0</v>
      </c>
      <c r="K167" s="229" t="s">
        <v>247</v>
      </c>
      <c r="L167" s="44"/>
      <c r="M167" s="234" t="s">
        <v>19</v>
      </c>
      <c r="N167" s="235" t="s">
        <v>45</v>
      </c>
      <c r="O167" s="84"/>
      <c r="P167" s="236">
        <f>O167*H167</f>
        <v>0</v>
      </c>
      <c r="Q167" s="236">
        <v>0</v>
      </c>
      <c r="R167" s="236">
        <f>Q167*H167</f>
        <v>0</v>
      </c>
      <c r="S167" s="236">
        <v>0</v>
      </c>
      <c r="T167" s="237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38" t="s">
        <v>248</v>
      </c>
      <c r="AT167" s="238" t="s">
        <v>243</v>
      </c>
      <c r="AU167" s="238" t="s">
        <v>83</v>
      </c>
      <c r="AY167" s="17" t="s">
        <v>240</v>
      </c>
      <c r="BE167" s="239">
        <f>IF(N167="základní",J167,0)</f>
        <v>0</v>
      </c>
      <c r="BF167" s="239">
        <f>IF(N167="snížená",J167,0)</f>
        <v>0</v>
      </c>
      <c r="BG167" s="239">
        <f>IF(N167="zákl. přenesená",J167,0)</f>
        <v>0</v>
      </c>
      <c r="BH167" s="239">
        <f>IF(N167="sníž. přenesená",J167,0)</f>
        <v>0</v>
      </c>
      <c r="BI167" s="239">
        <f>IF(N167="nulová",J167,0)</f>
        <v>0</v>
      </c>
      <c r="BJ167" s="17" t="s">
        <v>81</v>
      </c>
      <c r="BK167" s="239">
        <f>ROUND(I167*H167,2)</f>
        <v>0</v>
      </c>
      <c r="BL167" s="17" t="s">
        <v>248</v>
      </c>
      <c r="BM167" s="238" t="s">
        <v>667</v>
      </c>
    </row>
    <row r="168" s="2" customFormat="1">
      <c r="A168" s="38"/>
      <c r="B168" s="39"/>
      <c r="C168" s="40"/>
      <c r="D168" s="240" t="s">
        <v>250</v>
      </c>
      <c r="E168" s="40"/>
      <c r="F168" s="241" t="s">
        <v>668</v>
      </c>
      <c r="G168" s="40"/>
      <c r="H168" s="40"/>
      <c r="I168" s="147"/>
      <c r="J168" s="40"/>
      <c r="K168" s="40"/>
      <c r="L168" s="44"/>
      <c r="M168" s="242"/>
      <c r="N168" s="243"/>
      <c r="O168" s="84"/>
      <c r="P168" s="84"/>
      <c r="Q168" s="84"/>
      <c r="R168" s="84"/>
      <c r="S168" s="84"/>
      <c r="T168" s="85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T168" s="17" t="s">
        <v>250</v>
      </c>
      <c r="AU168" s="17" t="s">
        <v>83</v>
      </c>
    </row>
    <row r="169" s="2" customFormat="1">
      <c r="A169" s="38"/>
      <c r="B169" s="39"/>
      <c r="C169" s="40"/>
      <c r="D169" s="240" t="s">
        <v>252</v>
      </c>
      <c r="E169" s="40"/>
      <c r="F169" s="244" t="s">
        <v>669</v>
      </c>
      <c r="G169" s="40"/>
      <c r="H169" s="40"/>
      <c r="I169" s="147"/>
      <c r="J169" s="40"/>
      <c r="K169" s="40"/>
      <c r="L169" s="44"/>
      <c r="M169" s="242"/>
      <c r="N169" s="243"/>
      <c r="O169" s="84"/>
      <c r="P169" s="84"/>
      <c r="Q169" s="84"/>
      <c r="R169" s="84"/>
      <c r="S169" s="84"/>
      <c r="T169" s="85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T169" s="17" t="s">
        <v>252</v>
      </c>
      <c r="AU169" s="17" t="s">
        <v>83</v>
      </c>
    </row>
    <row r="170" s="2" customFormat="1" ht="21.75" customHeight="1">
      <c r="A170" s="38"/>
      <c r="B170" s="39"/>
      <c r="C170" s="245" t="s">
        <v>378</v>
      </c>
      <c r="D170" s="245" t="s">
        <v>266</v>
      </c>
      <c r="E170" s="246" t="s">
        <v>322</v>
      </c>
      <c r="F170" s="247" t="s">
        <v>323</v>
      </c>
      <c r="G170" s="248" t="s">
        <v>246</v>
      </c>
      <c r="H170" s="249">
        <v>9.5999999999999996</v>
      </c>
      <c r="I170" s="250"/>
      <c r="J170" s="251">
        <f>ROUND(I170*H170,2)</f>
        <v>0</v>
      </c>
      <c r="K170" s="247" t="s">
        <v>247</v>
      </c>
      <c r="L170" s="252"/>
      <c r="M170" s="253" t="s">
        <v>19</v>
      </c>
      <c r="N170" s="254" t="s">
        <v>45</v>
      </c>
      <c r="O170" s="84"/>
      <c r="P170" s="236">
        <f>O170*H170</f>
        <v>0</v>
      </c>
      <c r="Q170" s="236">
        <v>0</v>
      </c>
      <c r="R170" s="236">
        <f>Q170*H170</f>
        <v>0</v>
      </c>
      <c r="S170" s="236">
        <v>0</v>
      </c>
      <c r="T170" s="237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38" t="s">
        <v>270</v>
      </c>
      <c r="AT170" s="238" t="s">
        <v>266</v>
      </c>
      <c r="AU170" s="238" t="s">
        <v>83</v>
      </c>
      <c r="AY170" s="17" t="s">
        <v>240</v>
      </c>
      <c r="BE170" s="239">
        <f>IF(N170="základní",J170,0)</f>
        <v>0</v>
      </c>
      <c r="BF170" s="239">
        <f>IF(N170="snížená",J170,0)</f>
        <v>0</v>
      </c>
      <c r="BG170" s="239">
        <f>IF(N170="zákl. přenesená",J170,0)</f>
        <v>0</v>
      </c>
      <c r="BH170" s="239">
        <f>IF(N170="sníž. přenesená",J170,0)</f>
        <v>0</v>
      </c>
      <c r="BI170" s="239">
        <f>IF(N170="nulová",J170,0)</f>
        <v>0</v>
      </c>
      <c r="BJ170" s="17" t="s">
        <v>81</v>
      </c>
      <c r="BK170" s="239">
        <f>ROUND(I170*H170,2)</f>
        <v>0</v>
      </c>
      <c r="BL170" s="17" t="s">
        <v>270</v>
      </c>
      <c r="BM170" s="238" t="s">
        <v>670</v>
      </c>
    </row>
    <row r="171" s="2" customFormat="1">
      <c r="A171" s="38"/>
      <c r="B171" s="39"/>
      <c r="C171" s="40"/>
      <c r="D171" s="240" t="s">
        <v>250</v>
      </c>
      <c r="E171" s="40"/>
      <c r="F171" s="241" t="s">
        <v>323</v>
      </c>
      <c r="G171" s="40"/>
      <c r="H171" s="40"/>
      <c r="I171" s="147"/>
      <c r="J171" s="40"/>
      <c r="K171" s="40"/>
      <c r="L171" s="44"/>
      <c r="M171" s="242"/>
      <c r="N171" s="243"/>
      <c r="O171" s="84"/>
      <c r="P171" s="84"/>
      <c r="Q171" s="84"/>
      <c r="R171" s="84"/>
      <c r="S171" s="84"/>
      <c r="T171" s="85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7" t="s">
        <v>250</v>
      </c>
      <c r="AU171" s="17" t="s">
        <v>83</v>
      </c>
    </row>
    <row r="172" s="2" customFormat="1" ht="21.75" customHeight="1">
      <c r="A172" s="38"/>
      <c r="B172" s="39"/>
      <c r="C172" s="227" t="s">
        <v>387</v>
      </c>
      <c r="D172" s="227" t="s">
        <v>243</v>
      </c>
      <c r="E172" s="228" t="s">
        <v>338</v>
      </c>
      <c r="F172" s="229" t="s">
        <v>339</v>
      </c>
      <c r="G172" s="230" t="s">
        <v>276</v>
      </c>
      <c r="H172" s="231">
        <v>2</v>
      </c>
      <c r="I172" s="232"/>
      <c r="J172" s="233">
        <f>ROUND(I172*H172,2)</f>
        <v>0</v>
      </c>
      <c r="K172" s="229" t="s">
        <v>247</v>
      </c>
      <c r="L172" s="44"/>
      <c r="M172" s="234" t="s">
        <v>19</v>
      </c>
      <c r="N172" s="235" t="s">
        <v>45</v>
      </c>
      <c r="O172" s="84"/>
      <c r="P172" s="236">
        <f>O172*H172</f>
        <v>0</v>
      </c>
      <c r="Q172" s="236">
        <v>0</v>
      </c>
      <c r="R172" s="236">
        <f>Q172*H172</f>
        <v>0</v>
      </c>
      <c r="S172" s="236">
        <v>0</v>
      </c>
      <c r="T172" s="237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38" t="s">
        <v>257</v>
      </c>
      <c r="AT172" s="238" t="s">
        <v>243</v>
      </c>
      <c r="AU172" s="238" t="s">
        <v>83</v>
      </c>
      <c r="AY172" s="17" t="s">
        <v>240</v>
      </c>
      <c r="BE172" s="239">
        <f>IF(N172="základní",J172,0)</f>
        <v>0</v>
      </c>
      <c r="BF172" s="239">
        <f>IF(N172="snížená",J172,0)</f>
        <v>0</v>
      </c>
      <c r="BG172" s="239">
        <f>IF(N172="zákl. přenesená",J172,0)</f>
        <v>0</v>
      </c>
      <c r="BH172" s="239">
        <f>IF(N172="sníž. přenesená",J172,0)</f>
        <v>0</v>
      </c>
      <c r="BI172" s="239">
        <f>IF(N172="nulová",J172,0)</f>
        <v>0</v>
      </c>
      <c r="BJ172" s="17" t="s">
        <v>81</v>
      </c>
      <c r="BK172" s="239">
        <f>ROUND(I172*H172,2)</f>
        <v>0</v>
      </c>
      <c r="BL172" s="17" t="s">
        <v>257</v>
      </c>
      <c r="BM172" s="238" t="s">
        <v>671</v>
      </c>
    </row>
    <row r="173" s="2" customFormat="1">
      <c r="A173" s="38"/>
      <c r="B173" s="39"/>
      <c r="C173" s="40"/>
      <c r="D173" s="240" t="s">
        <v>250</v>
      </c>
      <c r="E173" s="40"/>
      <c r="F173" s="241" t="s">
        <v>341</v>
      </c>
      <c r="G173" s="40"/>
      <c r="H173" s="40"/>
      <c r="I173" s="147"/>
      <c r="J173" s="40"/>
      <c r="K173" s="40"/>
      <c r="L173" s="44"/>
      <c r="M173" s="242"/>
      <c r="N173" s="243"/>
      <c r="O173" s="84"/>
      <c r="P173" s="84"/>
      <c r="Q173" s="84"/>
      <c r="R173" s="84"/>
      <c r="S173" s="84"/>
      <c r="T173" s="85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7" t="s">
        <v>250</v>
      </c>
      <c r="AU173" s="17" t="s">
        <v>83</v>
      </c>
    </row>
    <row r="174" s="2" customFormat="1">
      <c r="A174" s="38"/>
      <c r="B174" s="39"/>
      <c r="C174" s="40"/>
      <c r="D174" s="240" t="s">
        <v>252</v>
      </c>
      <c r="E174" s="40"/>
      <c r="F174" s="244" t="s">
        <v>320</v>
      </c>
      <c r="G174" s="40"/>
      <c r="H174" s="40"/>
      <c r="I174" s="147"/>
      <c r="J174" s="40"/>
      <c r="K174" s="40"/>
      <c r="L174" s="44"/>
      <c r="M174" s="242"/>
      <c r="N174" s="243"/>
      <c r="O174" s="84"/>
      <c r="P174" s="84"/>
      <c r="Q174" s="84"/>
      <c r="R174" s="84"/>
      <c r="S174" s="84"/>
      <c r="T174" s="85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T174" s="17" t="s">
        <v>252</v>
      </c>
      <c r="AU174" s="17" t="s">
        <v>83</v>
      </c>
    </row>
    <row r="175" s="2" customFormat="1" ht="21.75" customHeight="1">
      <c r="A175" s="38"/>
      <c r="B175" s="39"/>
      <c r="C175" s="245" t="s">
        <v>395</v>
      </c>
      <c r="D175" s="245" t="s">
        <v>266</v>
      </c>
      <c r="E175" s="246" t="s">
        <v>343</v>
      </c>
      <c r="F175" s="247" t="s">
        <v>344</v>
      </c>
      <c r="G175" s="248" t="s">
        <v>276</v>
      </c>
      <c r="H175" s="249">
        <v>2</v>
      </c>
      <c r="I175" s="250"/>
      <c r="J175" s="251">
        <f>ROUND(I175*H175,2)</f>
        <v>0</v>
      </c>
      <c r="K175" s="247" t="s">
        <v>247</v>
      </c>
      <c r="L175" s="252"/>
      <c r="M175" s="253" t="s">
        <v>19</v>
      </c>
      <c r="N175" s="254" t="s">
        <v>45</v>
      </c>
      <c r="O175" s="84"/>
      <c r="P175" s="236">
        <f>O175*H175</f>
        <v>0</v>
      </c>
      <c r="Q175" s="236">
        <v>0</v>
      </c>
      <c r="R175" s="236">
        <f>Q175*H175</f>
        <v>0</v>
      </c>
      <c r="S175" s="236">
        <v>0</v>
      </c>
      <c r="T175" s="237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38" t="s">
        <v>270</v>
      </c>
      <c r="AT175" s="238" t="s">
        <v>266</v>
      </c>
      <c r="AU175" s="238" t="s">
        <v>83</v>
      </c>
      <c r="AY175" s="17" t="s">
        <v>240</v>
      </c>
      <c r="BE175" s="239">
        <f>IF(N175="základní",J175,0)</f>
        <v>0</v>
      </c>
      <c r="BF175" s="239">
        <f>IF(N175="snížená",J175,0)</f>
        <v>0</v>
      </c>
      <c r="BG175" s="239">
        <f>IF(N175="zákl. přenesená",J175,0)</f>
        <v>0</v>
      </c>
      <c r="BH175" s="239">
        <f>IF(N175="sníž. přenesená",J175,0)</f>
        <v>0</v>
      </c>
      <c r="BI175" s="239">
        <f>IF(N175="nulová",J175,0)</f>
        <v>0</v>
      </c>
      <c r="BJ175" s="17" t="s">
        <v>81</v>
      </c>
      <c r="BK175" s="239">
        <f>ROUND(I175*H175,2)</f>
        <v>0</v>
      </c>
      <c r="BL175" s="17" t="s">
        <v>270</v>
      </c>
      <c r="BM175" s="238" t="s">
        <v>672</v>
      </c>
    </row>
    <row r="176" s="2" customFormat="1">
      <c r="A176" s="38"/>
      <c r="B176" s="39"/>
      <c r="C176" s="40"/>
      <c r="D176" s="240" t="s">
        <v>250</v>
      </c>
      <c r="E176" s="40"/>
      <c r="F176" s="241" t="s">
        <v>344</v>
      </c>
      <c r="G176" s="40"/>
      <c r="H176" s="40"/>
      <c r="I176" s="147"/>
      <c r="J176" s="40"/>
      <c r="K176" s="40"/>
      <c r="L176" s="44"/>
      <c r="M176" s="242"/>
      <c r="N176" s="243"/>
      <c r="O176" s="84"/>
      <c r="P176" s="84"/>
      <c r="Q176" s="84"/>
      <c r="R176" s="84"/>
      <c r="S176" s="84"/>
      <c r="T176" s="85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T176" s="17" t="s">
        <v>250</v>
      </c>
      <c r="AU176" s="17" t="s">
        <v>83</v>
      </c>
    </row>
    <row r="177" s="2" customFormat="1" ht="21.75" customHeight="1">
      <c r="A177" s="38"/>
      <c r="B177" s="39"/>
      <c r="C177" s="227" t="s">
        <v>403</v>
      </c>
      <c r="D177" s="227" t="s">
        <v>243</v>
      </c>
      <c r="E177" s="228" t="s">
        <v>673</v>
      </c>
      <c r="F177" s="229" t="s">
        <v>674</v>
      </c>
      <c r="G177" s="230" t="s">
        <v>256</v>
      </c>
      <c r="H177" s="231">
        <v>8.6400000000000006</v>
      </c>
      <c r="I177" s="232"/>
      <c r="J177" s="233">
        <f>ROUND(I177*H177,2)</f>
        <v>0</v>
      </c>
      <c r="K177" s="229" t="s">
        <v>247</v>
      </c>
      <c r="L177" s="44"/>
      <c r="M177" s="234" t="s">
        <v>19</v>
      </c>
      <c r="N177" s="235" t="s">
        <v>45</v>
      </c>
      <c r="O177" s="84"/>
      <c r="P177" s="236">
        <f>O177*H177</f>
        <v>0</v>
      </c>
      <c r="Q177" s="236">
        <v>0</v>
      </c>
      <c r="R177" s="236">
        <f>Q177*H177</f>
        <v>0</v>
      </c>
      <c r="S177" s="236">
        <v>0</v>
      </c>
      <c r="T177" s="237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38" t="s">
        <v>248</v>
      </c>
      <c r="AT177" s="238" t="s">
        <v>243</v>
      </c>
      <c r="AU177" s="238" t="s">
        <v>83</v>
      </c>
      <c r="AY177" s="17" t="s">
        <v>240</v>
      </c>
      <c r="BE177" s="239">
        <f>IF(N177="základní",J177,0)</f>
        <v>0</v>
      </c>
      <c r="BF177" s="239">
        <f>IF(N177="snížená",J177,0)</f>
        <v>0</v>
      </c>
      <c r="BG177" s="239">
        <f>IF(N177="zákl. přenesená",J177,0)</f>
        <v>0</v>
      </c>
      <c r="BH177" s="239">
        <f>IF(N177="sníž. přenesená",J177,0)</f>
        <v>0</v>
      </c>
      <c r="BI177" s="239">
        <f>IF(N177="nulová",J177,0)</f>
        <v>0</v>
      </c>
      <c r="BJ177" s="17" t="s">
        <v>81</v>
      </c>
      <c r="BK177" s="239">
        <f>ROUND(I177*H177,2)</f>
        <v>0</v>
      </c>
      <c r="BL177" s="17" t="s">
        <v>248</v>
      </c>
      <c r="BM177" s="238" t="s">
        <v>675</v>
      </c>
    </row>
    <row r="178" s="2" customFormat="1">
      <c r="A178" s="38"/>
      <c r="B178" s="39"/>
      <c r="C178" s="40"/>
      <c r="D178" s="240" t="s">
        <v>250</v>
      </c>
      <c r="E178" s="40"/>
      <c r="F178" s="241" t="s">
        <v>676</v>
      </c>
      <c r="G178" s="40"/>
      <c r="H178" s="40"/>
      <c r="I178" s="147"/>
      <c r="J178" s="40"/>
      <c r="K178" s="40"/>
      <c r="L178" s="44"/>
      <c r="M178" s="242"/>
      <c r="N178" s="243"/>
      <c r="O178" s="84"/>
      <c r="P178" s="84"/>
      <c r="Q178" s="84"/>
      <c r="R178" s="84"/>
      <c r="S178" s="84"/>
      <c r="T178" s="85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T178" s="17" t="s">
        <v>250</v>
      </c>
      <c r="AU178" s="17" t="s">
        <v>83</v>
      </c>
    </row>
    <row r="179" s="2" customFormat="1">
      <c r="A179" s="38"/>
      <c r="B179" s="39"/>
      <c r="C179" s="40"/>
      <c r="D179" s="240" t="s">
        <v>252</v>
      </c>
      <c r="E179" s="40"/>
      <c r="F179" s="244" t="s">
        <v>677</v>
      </c>
      <c r="G179" s="40"/>
      <c r="H179" s="40"/>
      <c r="I179" s="147"/>
      <c r="J179" s="40"/>
      <c r="K179" s="40"/>
      <c r="L179" s="44"/>
      <c r="M179" s="242"/>
      <c r="N179" s="243"/>
      <c r="O179" s="84"/>
      <c r="P179" s="84"/>
      <c r="Q179" s="84"/>
      <c r="R179" s="84"/>
      <c r="S179" s="84"/>
      <c r="T179" s="85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T179" s="17" t="s">
        <v>252</v>
      </c>
      <c r="AU179" s="17" t="s">
        <v>83</v>
      </c>
    </row>
    <row r="180" s="13" customFormat="1">
      <c r="A180" s="13"/>
      <c r="B180" s="255"/>
      <c r="C180" s="256"/>
      <c r="D180" s="240" t="s">
        <v>272</v>
      </c>
      <c r="E180" s="257" t="s">
        <v>19</v>
      </c>
      <c r="F180" s="258" t="s">
        <v>678</v>
      </c>
      <c r="G180" s="256"/>
      <c r="H180" s="259">
        <v>8.6400000000000006</v>
      </c>
      <c r="I180" s="260"/>
      <c r="J180" s="256"/>
      <c r="K180" s="256"/>
      <c r="L180" s="261"/>
      <c r="M180" s="262"/>
      <c r="N180" s="263"/>
      <c r="O180" s="263"/>
      <c r="P180" s="263"/>
      <c r="Q180" s="263"/>
      <c r="R180" s="263"/>
      <c r="S180" s="263"/>
      <c r="T180" s="264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65" t="s">
        <v>272</v>
      </c>
      <c r="AU180" s="265" t="s">
        <v>83</v>
      </c>
      <c r="AV180" s="13" t="s">
        <v>83</v>
      </c>
      <c r="AW180" s="13" t="s">
        <v>35</v>
      </c>
      <c r="AX180" s="13" t="s">
        <v>81</v>
      </c>
      <c r="AY180" s="265" t="s">
        <v>240</v>
      </c>
    </row>
    <row r="181" s="2" customFormat="1" ht="21.75" customHeight="1">
      <c r="A181" s="38"/>
      <c r="B181" s="39"/>
      <c r="C181" s="227" t="s">
        <v>410</v>
      </c>
      <c r="D181" s="227" t="s">
        <v>243</v>
      </c>
      <c r="E181" s="228" t="s">
        <v>679</v>
      </c>
      <c r="F181" s="229" t="s">
        <v>680</v>
      </c>
      <c r="G181" s="230" t="s">
        <v>246</v>
      </c>
      <c r="H181" s="231">
        <v>18</v>
      </c>
      <c r="I181" s="232"/>
      <c r="J181" s="233">
        <f>ROUND(I181*H181,2)</f>
        <v>0</v>
      </c>
      <c r="K181" s="229" t="s">
        <v>247</v>
      </c>
      <c r="L181" s="44"/>
      <c r="M181" s="234" t="s">
        <v>19</v>
      </c>
      <c r="N181" s="235" t="s">
        <v>45</v>
      </c>
      <c r="O181" s="84"/>
      <c r="P181" s="236">
        <f>O181*H181</f>
        <v>0</v>
      </c>
      <c r="Q181" s="236">
        <v>0</v>
      </c>
      <c r="R181" s="236">
        <f>Q181*H181</f>
        <v>0</v>
      </c>
      <c r="S181" s="236">
        <v>0</v>
      </c>
      <c r="T181" s="237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38" t="s">
        <v>248</v>
      </c>
      <c r="AT181" s="238" t="s">
        <v>243</v>
      </c>
      <c r="AU181" s="238" t="s">
        <v>83</v>
      </c>
      <c r="AY181" s="17" t="s">
        <v>240</v>
      </c>
      <c r="BE181" s="239">
        <f>IF(N181="základní",J181,0)</f>
        <v>0</v>
      </c>
      <c r="BF181" s="239">
        <f>IF(N181="snížená",J181,0)</f>
        <v>0</v>
      </c>
      <c r="BG181" s="239">
        <f>IF(N181="zákl. přenesená",J181,0)</f>
        <v>0</v>
      </c>
      <c r="BH181" s="239">
        <f>IF(N181="sníž. přenesená",J181,0)</f>
        <v>0</v>
      </c>
      <c r="BI181" s="239">
        <f>IF(N181="nulová",J181,0)</f>
        <v>0</v>
      </c>
      <c r="BJ181" s="17" t="s">
        <v>81</v>
      </c>
      <c r="BK181" s="239">
        <f>ROUND(I181*H181,2)</f>
        <v>0</v>
      </c>
      <c r="BL181" s="17" t="s">
        <v>248</v>
      </c>
      <c r="BM181" s="238" t="s">
        <v>681</v>
      </c>
    </row>
    <row r="182" s="2" customFormat="1">
      <c r="A182" s="38"/>
      <c r="B182" s="39"/>
      <c r="C182" s="40"/>
      <c r="D182" s="240" t="s">
        <v>250</v>
      </c>
      <c r="E182" s="40"/>
      <c r="F182" s="241" t="s">
        <v>682</v>
      </c>
      <c r="G182" s="40"/>
      <c r="H182" s="40"/>
      <c r="I182" s="147"/>
      <c r="J182" s="40"/>
      <c r="K182" s="40"/>
      <c r="L182" s="44"/>
      <c r="M182" s="242"/>
      <c r="N182" s="243"/>
      <c r="O182" s="84"/>
      <c r="P182" s="84"/>
      <c r="Q182" s="84"/>
      <c r="R182" s="84"/>
      <c r="S182" s="84"/>
      <c r="T182" s="85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T182" s="17" t="s">
        <v>250</v>
      </c>
      <c r="AU182" s="17" t="s">
        <v>83</v>
      </c>
    </row>
    <row r="183" s="2" customFormat="1">
      <c r="A183" s="38"/>
      <c r="B183" s="39"/>
      <c r="C183" s="40"/>
      <c r="D183" s="240" t="s">
        <v>252</v>
      </c>
      <c r="E183" s="40"/>
      <c r="F183" s="244" t="s">
        <v>683</v>
      </c>
      <c r="G183" s="40"/>
      <c r="H183" s="40"/>
      <c r="I183" s="147"/>
      <c r="J183" s="40"/>
      <c r="K183" s="40"/>
      <c r="L183" s="44"/>
      <c r="M183" s="242"/>
      <c r="N183" s="243"/>
      <c r="O183" s="84"/>
      <c r="P183" s="84"/>
      <c r="Q183" s="84"/>
      <c r="R183" s="84"/>
      <c r="S183" s="84"/>
      <c r="T183" s="85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T183" s="17" t="s">
        <v>252</v>
      </c>
      <c r="AU183" s="17" t="s">
        <v>83</v>
      </c>
    </row>
    <row r="184" s="13" customFormat="1">
      <c r="A184" s="13"/>
      <c r="B184" s="255"/>
      <c r="C184" s="256"/>
      <c r="D184" s="240" t="s">
        <v>272</v>
      </c>
      <c r="E184" s="257" t="s">
        <v>19</v>
      </c>
      <c r="F184" s="258" t="s">
        <v>684</v>
      </c>
      <c r="G184" s="256"/>
      <c r="H184" s="259">
        <v>18</v>
      </c>
      <c r="I184" s="260"/>
      <c r="J184" s="256"/>
      <c r="K184" s="256"/>
      <c r="L184" s="261"/>
      <c r="M184" s="262"/>
      <c r="N184" s="263"/>
      <c r="O184" s="263"/>
      <c r="P184" s="263"/>
      <c r="Q184" s="263"/>
      <c r="R184" s="263"/>
      <c r="S184" s="263"/>
      <c r="T184" s="264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65" t="s">
        <v>272</v>
      </c>
      <c r="AU184" s="265" t="s">
        <v>83</v>
      </c>
      <c r="AV184" s="13" t="s">
        <v>83</v>
      </c>
      <c r="AW184" s="13" t="s">
        <v>35</v>
      </c>
      <c r="AX184" s="13" t="s">
        <v>81</v>
      </c>
      <c r="AY184" s="265" t="s">
        <v>240</v>
      </c>
    </row>
    <row r="185" s="2" customFormat="1" ht="21.75" customHeight="1">
      <c r="A185" s="38"/>
      <c r="B185" s="39"/>
      <c r="C185" s="245" t="s">
        <v>416</v>
      </c>
      <c r="D185" s="245" t="s">
        <v>266</v>
      </c>
      <c r="E185" s="246" t="s">
        <v>685</v>
      </c>
      <c r="F185" s="247" t="s">
        <v>686</v>
      </c>
      <c r="G185" s="248" t="s">
        <v>246</v>
      </c>
      <c r="H185" s="249">
        <v>18</v>
      </c>
      <c r="I185" s="250"/>
      <c r="J185" s="251">
        <f>ROUND(I185*H185,2)</f>
        <v>0</v>
      </c>
      <c r="K185" s="247" t="s">
        <v>247</v>
      </c>
      <c r="L185" s="252"/>
      <c r="M185" s="253" t="s">
        <v>19</v>
      </c>
      <c r="N185" s="254" t="s">
        <v>45</v>
      </c>
      <c r="O185" s="84"/>
      <c r="P185" s="236">
        <f>O185*H185</f>
        <v>0</v>
      </c>
      <c r="Q185" s="236">
        <v>0</v>
      </c>
      <c r="R185" s="236">
        <f>Q185*H185</f>
        <v>0</v>
      </c>
      <c r="S185" s="236">
        <v>0</v>
      </c>
      <c r="T185" s="237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38" t="s">
        <v>270</v>
      </c>
      <c r="AT185" s="238" t="s">
        <v>266</v>
      </c>
      <c r="AU185" s="238" t="s">
        <v>83</v>
      </c>
      <c r="AY185" s="17" t="s">
        <v>240</v>
      </c>
      <c r="BE185" s="239">
        <f>IF(N185="základní",J185,0)</f>
        <v>0</v>
      </c>
      <c r="BF185" s="239">
        <f>IF(N185="snížená",J185,0)</f>
        <v>0</v>
      </c>
      <c r="BG185" s="239">
        <f>IF(N185="zákl. přenesená",J185,0)</f>
        <v>0</v>
      </c>
      <c r="BH185" s="239">
        <f>IF(N185="sníž. přenesená",J185,0)</f>
        <v>0</v>
      </c>
      <c r="BI185" s="239">
        <f>IF(N185="nulová",J185,0)</f>
        <v>0</v>
      </c>
      <c r="BJ185" s="17" t="s">
        <v>81</v>
      </c>
      <c r="BK185" s="239">
        <f>ROUND(I185*H185,2)</f>
        <v>0</v>
      </c>
      <c r="BL185" s="17" t="s">
        <v>270</v>
      </c>
      <c r="BM185" s="238" t="s">
        <v>687</v>
      </c>
    </row>
    <row r="186" s="2" customFormat="1">
      <c r="A186" s="38"/>
      <c r="B186" s="39"/>
      <c r="C186" s="40"/>
      <c r="D186" s="240" t="s">
        <v>250</v>
      </c>
      <c r="E186" s="40"/>
      <c r="F186" s="241" t="s">
        <v>686</v>
      </c>
      <c r="G186" s="40"/>
      <c r="H186" s="40"/>
      <c r="I186" s="147"/>
      <c r="J186" s="40"/>
      <c r="K186" s="40"/>
      <c r="L186" s="44"/>
      <c r="M186" s="242"/>
      <c r="N186" s="243"/>
      <c r="O186" s="84"/>
      <c r="P186" s="84"/>
      <c r="Q186" s="84"/>
      <c r="R186" s="84"/>
      <c r="S186" s="84"/>
      <c r="T186" s="85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T186" s="17" t="s">
        <v>250</v>
      </c>
      <c r="AU186" s="17" t="s">
        <v>83</v>
      </c>
    </row>
    <row r="187" s="13" customFormat="1">
      <c r="A187" s="13"/>
      <c r="B187" s="255"/>
      <c r="C187" s="256"/>
      <c r="D187" s="240" t="s">
        <v>272</v>
      </c>
      <c r="E187" s="257" t="s">
        <v>19</v>
      </c>
      <c r="F187" s="258" t="s">
        <v>684</v>
      </c>
      <c r="G187" s="256"/>
      <c r="H187" s="259">
        <v>18</v>
      </c>
      <c r="I187" s="260"/>
      <c r="J187" s="256"/>
      <c r="K187" s="256"/>
      <c r="L187" s="261"/>
      <c r="M187" s="262"/>
      <c r="N187" s="263"/>
      <c r="O187" s="263"/>
      <c r="P187" s="263"/>
      <c r="Q187" s="263"/>
      <c r="R187" s="263"/>
      <c r="S187" s="263"/>
      <c r="T187" s="264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65" t="s">
        <v>272</v>
      </c>
      <c r="AU187" s="265" t="s">
        <v>83</v>
      </c>
      <c r="AV187" s="13" t="s">
        <v>83</v>
      </c>
      <c r="AW187" s="13" t="s">
        <v>35</v>
      </c>
      <c r="AX187" s="13" t="s">
        <v>81</v>
      </c>
      <c r="AY187" s="265" t="s">
        <v>240</v>
      </c>
    </row>
    <row r="188" s="2" customFormat="1" ht="21.75" customHeight="1">
      <c r="A188" s="38"/>
      <c r="B188" s="39"/>
      <c r="C188" s="245" t="s">
        <v>422</v>
      </c>
      <c r="D188" s="245" t="s">
        <v>266</v>
      </c>
      <c r="E188" s="246" t="s">
        <v>688</v>
      </c>
      <c r="F188" s="247" t="s">
        <v>689</v>
      </c>
      <c r="G188" s="248" t="s">
        <v>256</v>
      </c>
      <c r="H188" s="249">
        <v>1.4850000000000001</v>
      </c>
      <c r="I188" s="250"/>
      <c r="J188" s="251">
        <f>ROUND(I188*H188,2)</f>
        <v>0</v>
      </c>
      <c r="K188" s="247" t="s">
        <v>247</v>
      </c>
      <c r="L188" s="252"/>
      <c r="M188" s="253" t="s">
        <v>19</v>
      </c>
      <c r="N188" s="254" t="s">
        <v>45</v>
      </c>
      <c r="O188" s="84"/>
      <c r="P188" s="236">
        <f>O188*H188</f>
        <v>0</v>
      </c>
      <c r="Q188" s="236">
        <v>2.234</v>
      </c>
      <c r="R188" s="236">
        <f>Q188*H188</f>
        <v>3.3174900000000003</v>
      </c>
      <c r="S188" s="236">
        <v>0</v>
      </c>
      <c r="T188" s="237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38" t="s">
        <v>292</v>
      </c>
      <c r="AT188" s="238" t="s">
        <v>266</v>
      </c>
      <c r="AU188" s="238" t="s">
        <v>83</v>
      </c>
      <c r="AY188" s="17" t="s">
        <v>240</v>
      </c>
      <c r="BE188" s="239">
        <f>IF(N188="základní",J188,0)</f>
        <v>0</v>
      </c>
      <c r="BF188" s="239">
        <f>IF(N188="snížená",J188,0)</f>
        <v>0</v>
      </c>
      <c r="BG188" s="239">
        <f>IF(N188="zákl. přenesená",J188,0)</f>
        <v>0</v>
      </c>
      <c r="BH188" s="239">
        <f>IF(N188="sníž. přenesená",J188,0)</f>
        <v>0</v>
      </c>
      <c r="BI188" s="239">
        <f>IF(N188="nulová",J188,0)</f>
        <v>0</v>
      </c>
      <c r="BJ188" s="17" t="s">
        <v>81</v>
      </c>
      <c r="BK188" s="239">
        <f>ROUND(I188*H188,2)</f>
        <v>0</v>
      </c>
      <c r="BL188" s="17" t="s">
        <v>248</v>
      </c>
      <c r="BM188" s="238" t="s">
        <v>690</v>
      </c>
    </row>
    <row r="189" s="2" customFormat="1">
      <c r="A189" s="38"/>
      <c r="B189" s="39"/>
      <c r="C189" s="40"/>
      <c r="D189" s="240" t="s">
        <v>250</v>
      </c>
      <c r="E189" s="40"/>
      <c r="F189" s="241" t="s">
        <v>689</v>
      </c>
      <c r="G189" s="40"/>
      <c r="H189" s="40"/>
      <c r="I189" s="147"/>
      <c r="J189" s="40"/>
      <c r="K189" s="40"/>
      <c r="L189" s="44"/>
      <c r="M189" s="242"/>
      <c r="N189" s="243"/>
      <c r="O189" s="84"/>
      <c r="P189" s="84"/>
      <c r="Q189" s="84"/>
      <c r="R189" s="84"/>
      <c r="S189" s="84"/>
      <c r="T189" s="85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T189" s="17" t="s">
        <v>250</v>
      </c>
      <c r="AU189" s="17" t="s">
        <v>83</v>
      </c>
    </row>
    <row r="190" s="13" customFormat="1">
      <c r="A190" s="13"/>
      <c r="B190" s="255"/>
      <c r="C190" s="256"/>
      <c r="D190" s="240" t="s">
        <v>272</v>
      </c>
      <c r="E190" s="257" t="s">
        <v>19</v>
      </c>
      <c r="F190" s="258" t="s">
        <v>691</v>
      </c>
      <c r="G190" s="256"/>
      <c r="H190" s="259">
        <v>1.4850000000000001</v>
      </c>
      <c r="I190" s="260"/>
      <c r="J190" s="256"/>
      <c r="K190" s="256"/>
      <c r="L190" s="261"/>
      <c r="M190" s="262"/>
      <c r="N190" s="263"/>
      <c r="O190" s="263"/>
      <c r="P190" s="263"/>
      <c r="Q190" s="263"/>
      <c r="R190" s="263"/>
      <c r="S190" s="263"/>
      <c r="T190" s="264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65" t="s">
        <v>272</v>
      </c>
      <c r="AU190" s="265" t="s">
        <v>83</v>
      </c>
      <c r="AV190" s="13" t="s">
        <v>83</v>
      </c>
      <c r="AW190" s="13" t="s">
        <v>35</v>
      </c>
      <c r="AX190" s="13" t="s">
        <v>81</v>
      </c>
      <c r="AY190" s="265" t="s">
        <v>240</v>
      </c>
    </row>
    <row r="191" s="2" customFormat="1" ht="21.75" customHeight="1">
      <c r="A191" s="38"/>
      <c r="B191" s="39"/>
      <c r="C191" s="227" t="s">
        <v>431</v>
      </c>
      <c r="D191" s="227" t="s">
        <v>243</v>
      </c>
      <c r="E191" s="228" t="s">
        <v>347</v>
      </c>
      <c r="F191" s="229" t="s">
        <v>348</v>
      </c>
      <c r="G191" s="230" t="s">
        <v>332</v>
      </c>
      <c r="H191" s="231">
        <v>65</v>
      </c>
      <c r="I191" s="232"/>
      <c r="J191" s="233">
        <f>ROUND(I191*H191,2)</f>
        <v>0</v>
      </c>
      <c r="K191" s="229" t="s">
        <v>247</v>
      </c>
      <c r="L191" s="44"/>
      <c r="M191" s="234" t="s">
        <v>19</v>
      </c>
      <c r="N191" s="235" t="s">
        <v>45</v>
      </c>
      <c r="O191" s="84"/>
      <c r="P191" s="236">
        <f>O191*H191</f>
        <v>0</v>
      </c>
      <c r="Q191" s="236">
        <v>0</v>
      </c>
      <c r="R191" s="236">
        <f>Q191*H191</f>
        <v>0</v>
      </c>
      <c r="S191" s="236">
        <v>0</v>
      </c>
      <c r="T191" s="237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238" t="s">
        <v>257</v>
      </c>
      <c r="AT191" s="238" t="s">
        <v>243</v>
      </c>
      <c r="AU191" s="238" t="s">
        <v>83</v>
      </c>
      <c r="AY191" s="17" t="s">
        <v>240</v>
      </c>
      <c r="BE191" s="239">
        <f>IF(N191="základní",J191,0)</f>
        <v>0</v>
      </c>
      <c r="BF191" s="239">
        <f>IF(N191="snížená",J191,0)</f>
        <v>0</v>
      </c>
      <c r="BG191" s="239">
        <f>IF(N191="zákl. přenesená",J191,0)</f>
        <v>0</v>
      </c>
      <c r="BH191" s="239">
        <f>IF(N191="sníž. přenesená",J191,0)</f>
        <v>0</v>
      </c>
      <c r="BI191" s="239">
        <f>IF(N191="nulová",J191,0)</f>
        <v>0</v>
      </c>
      <c r="BJ191" s="17" t="s">
        <v>81</v>
      </c>
      <c r="BK191" s="239">
        <f>ROUND(I191*H191,2)</f>
        <v>0</v>
      </c>
      <c r="BL191" s="17" t="s">
        <v>257</v>
      </c>
      <c r="BM191" s="238" t="s">
        <v>692</v>
      </c>
    </row>
    <row r="192" s="2" customFormat="1">
      <c r="A192" s="38"/>
      <c r="B192" s="39"/>
      <c r="C192" s="40"/>
      <c r="D192" s="240" t="s">
        <v>250</v>
      </c>
      <c r="E192" s="40"/>
      <c r="F192" s="241" t="s">
        <v>693</v>
      </c>
      <c r="G192" s="40"/>
      <c r="H192" s="40"/>
      <c r="I192" s="147"/>
      <c r="J192" s="40"/>
      <c r="K192" s="40"/>
      <c r="L192" s="44"/>
      <c r="M192" s="242"/>
      <c r="N192" s="243"/>
      <c r="O192" s="84"/>
      <c r="P192" s="84"/>
      <c r="Q192" s="84"/>
      <c r="R192" s="84"/>
      <c r="S192" s="84"/>
      <c r="T192" s="85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T192" s="17" t="s">
        <v>250</v>
      </c>
      <c r="AU192" s="17" t="s">
        <v>83</v>
      </c>
    </row>
    <row r="193" s="2" customFormat="1">
      <c r="A193" s="38"/>
      <c r="B193" s="39"/>
      <c r="C193" s="40"/>
      <c r="D193" s="240" t="s">
        <v>252</v>
      </c>
      <c r="E193" s="40"/>
      <c r="F193" s="244" t="s">
        <v>351</v>
      </c>
      <c r="G193" s="40"/>
      <c r="H193" s="40"/>
      <c r="I193" s="147"/>
      <c r="J193" s="40"/>
      <c r="K193" s="40"/>
      <c r="L193" s="44"/>
      <c r="M193" s="242"/>
      <c r="N193" s="243"/>
      <c r="O193" s="84"/>
      <c r="P193" s="84"/>
      <c r="Q193" s="84"/>
      <c r="R193" s="84"/>
      <c r="S193" s="84"/>
      <c r="T193" s="85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T193" s="17" t="s">
        <v>252</v>
      </c>
      <c r="AU193" s="17" t="s">
        <v>83</v>
      </c>
    </row>
    <row r="194" s="2" customFormat="1" ht="21.75" customHeight="1">
      <c r="A194" s="38"/>
      <c r="B194" s="39"/>
      <c r="C194" s="227" t="s">
        <v>440</v>
      </c>
      <c r="D194" s="227" t="s">
        <v>243</v>
      </c>
      <c r="E194" s="228" t="s">
        <v>354</v>
      </c>
      <c r="F194" s="229" t="s">
        <v>355</v>
      </c>
      <c r="G194" s="230" t="s">
        <v>332</v>
      </c>
      <c r="H194" s="231">
        <v>65</v>
      </c>
      <c r="I194" s="232"/>
      <c r="J194" s="233">
        <f>ROUND(I194*H194,2)</f>
        <v>0</v>
      </c>
      <c r="K194" s="229" t="s">
        <v>247</v>
      </c>
      <c r="L194" s="44"/>
      <c r="M194" s="234" t="s">
        <v>19</v>
      </c>
      <c r="N194" s="235" t="s">
        <v>45</v>
      </c>
      <c r="O194" s="84"/>
      <c r="P194" s="236">
        <f>O194*H194</f>
        <v>0</v>
      </c>
      <c r="Q194" s="236">
        <v>0</v>
      </c>
      <c r="R194" s="236">
        <f>Q194*H194</f>
        <v>0</v>
      </c>
      <c r="S194" s="236">
        <v>0</v>
      </c>
      <c r="T194" s="237">
        <f>S194*H194</f>
        <v>0</v>
      </c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R194" s="238" t="s">
        <v>248</v>
      </c>
      <c r="AT194" s="238" t="s">
        <v>243</v>
      </c>
      <c r="AU194" s="238" t="s">
        <v>83</v>
      </c>
      <c r="AY194" s="17" t="s">
        <v>240</v>
      </c>
      <c r="BE194" s="239">
        <f>IF(N194="základní",J194,0)</f>
        <v>0</v>
      </c>
      <c r="BF194" s="239">
        <f>IF(N194="snížená",J194,0)</f>
        <v>0</v>
      </c>
      <c r="BG194" s="239">
        <f>IF(N194="zákl. přenesená",J194,0)</f>
        <v>0</v>
      </c>
      <c r="BH194" s="239">
        <f>IF(N194="sníž. přenesená",J194,0)</f>
        <v>0</v>
      </c>
      <c r="BI194" s="239">
        <f>IF(N194="nulová",J194,0)</f>
        <v>0</v>
      </c>
      <c r="BJ194" s="17" t="s">
        <v>81</v>
      </c>
      <c r="BK194" s="239">
        <f>ROUND(I194*H194,2)</f>
        <v>0</v>
      </c>
      <c r="BL194" s="17" t="s">
        <v>248</v>
      </c>
      <c r="BM194" s="238" t="s">
        <v>694</v>
      </c>
    </row>
    <row r="195" s="2" customFormat="1">
      <c r="A195" s="38"/>
      <c r="B195" s="39"/>
      <c r="C195" s="40"/>
      <c r="D195" s="240" t="s">
        <v>250</v>
      </c>
      <c r="E195" s="40"/>
      <c r="F195" s="241" t="s">
        <v>357</v>
      </c>
      <c r="G195" s="40"/>
      <c r="H195" s="40"/>
      <c r="I195" s="147"/>
      <c r="J195" s="40"/>
      <c r="K195" s="40"/>
      <c r="L195" s="44"/>
      <c r="M195" s="242"/>
      <c r="N195" s="243"/>
      <c r="O195" s="84"/>
      <c r="P195" s="84"/>
      <c r="Q195" s="84"/>
      <c r="R195" s="84"/>
      <c r="S195" s="84"/>
      <c r="T195" s="85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T195" s="17" t="s">
        <v>250</v>
      </c>
      <c r="AU195" s="17" t="s">
        <v>83</v>
      </c>
    </row>
    <row r="196" s="2" customFormat="1">
      <c r="A196" s="38"/>
      <c r="B196" s="39"/>
      <c r="C196" s="40"/>
      <c r="D196" s="240" t="s">
        <v>252</v>
      </c>
      <c r="E196" s="40"/>
      <c r="F196" s="244" t="s">
        <v>358</v>
      </c>
      <c r="G196" s="40"/>
      <c r="H196" s="40"/>
      <c r="I196" s="147"/>
      <c r="J196" s="40"/>
      <c r="K196" s="40"/>
      <c r="L196" s="44"/>
      <c r="M196" s="242"/>
      <c r="N196" s="243"/>
      <c r="O196" s="84"/>
      <c r="P196" s="84"/>
      <c r="Q196" s="84"/>
      <c r="R196" s="84"/>
      <c r="S196" s="84"/>
      <c r="T196" s="85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T196" s="17" t="s">
        <v>252</v>
      </c>
      <c r="AU196" s="17" t="s">
        <v>83</v>
      </c>
    </row>
    <row r="197" s="2" customFormat="1" ht="21.75" customHeight="1">
      <c r="A197" s="38"/>
      <c r="B197" s="39"/>
      <c r="C197" s="245" t="s">
        <v>447</v>
      </c>
      <c r="D197" s="245" t="s">
        <v>266</v>
      </c>
      <c r="E197" s="246" t="s">
        <v>359</v>
      </c>
      <c r="F197" s="247" t="s">
        <v>360</v>
      </c>
      <c r="G197" s="248" t="s">
        <v>269</v>
      </c>
      <c r="H197" s="249">
        <v>21.449999999999999</v>
      </c>
      <c r="I197" s="250"/>
      <c r="J197" s="251">
        <f>ROUND(I197*H197,2)</f>
        <v>0</v>
      </c>
      <c r="K197" s="247" t="s">
        <v>247</v>
      </c>
      <c r="L197" s="252"/>
      <c r="M197" s="253" t="s">
        <v>19</v>
      </c>
      <c r="N197" s="254" t="s">
        <v>45</v>
      </c>
      <c r="O197" s="84"/>
      <c r="P197" s="236">
        <f>O197*H197</f>
        <v>0</v>
      </c>
      <c r="Q197" s="236">
        <v>1</v>
      </c>
      <c r="R197" s="236">
        <f>Q197*H197</f>
        <v>21.449999999999999</v>
      </c>
      <c r="S197" s="236">
        <v>0</v>
      </c>
      <c r="T197" s="237">
        <f>S197*H197</f>
        <v>0</v>
      </c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R197" s="238" t="s">
        <v>270</v>
      </c>
      <c r="AT197" s="238" t="s">
        <v>266</v>
      </c>
      <c r="AU197" s="238" t="s">
        <v>83</v>
      </c>
      <c r="AY197" s="17" t="s">
        <v>240</v>
      </c>
      <c r="BE197" s="239">
        <f>IF(N197="základní",J197,0)</f>
        <v>0</v>
      </c>
      <c r="BF197" s="239">
        <f>IF(N197="snížená",J197,0)</f>
        <v>0</v>
      </c>
      <c r="BG197" s="239">
        <f>IF(N197="zákl. přenesená",J197,0)</f>
        <v>0</v>
      </c>
      <c r="BH197" s="239">
        <f>IF(N197="sníž. přenesená",J197,0)</f>
        <v>0</v>
      </c>
      <c r="BI197" s="239">
        <f>IF(N197="nulová",J197,0)</f>
        <v>0</v>
      </c>
      <c r="BJ197" s="17" t="s">
        <v>81</v>
      </c>
      <c r="BK197" s="239">
        <f>ROUND(I197*H197,2)</f>
        <v>0</v>
      </c>
      <c r="BL197" s="17" t="s">
        <v>270</v>
      </c>
      <c r="BM197" s="238" t="s">
        <v>695</v>
      </c>
    </row>
    <row r="198" s="2" customFormat="1">
      <c r="A198" s="38"/>
      <c r="B198" s="39"/>
      <c r="C198" s="40"/>
      <c r="D198" s="240" t="s">
        <v>250</v>
      </c>
      <c r="E198" s="40"/>
      <c r="F198" s="241" t="s">
        <v>360</v>
      </c>
      <c r="G198" s="40"/>
      <c r="H198" s="40"/>
      <c r="I198" s="147"/>
      <c r="J198" s="40"/>
      <c r="K198" s="40"/>
      <c r="L198" s="44"/>
      <c r="M198" s="242"/>
      <c r="N198" s="243"/>
      <c r="O198" s="84"/>
      <c r="P198" s="84"/>
      <c r="Q198" s="84"/>
      <c r="R198" s="84"/>
      <c r="S198" s="84"/>
      <c r="T198" s="85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T198" s="17" t="s">
        <v>250</v>
      </c>
      <c r="AU198" s="17" t="s">
        <v>83</v>
      </c>
    </row>
    <row r="199" s="13" customFormat="1">
      <c r="A199" s="13"/>
      <c r="B199" s="255"/>
      <c r="C199" s="256"/>
      <c r="D199" s="240" t="s">
        <v>272</v>
      </c>
      <c r="E199" s="257" t="s">
        <v>19</v>
      </c>
      <c r="F199" s="258" t="s">
        <v>696</v>
      </c>
      <c r="G199" s="256"/>
      <c r="H199" s="259">
        <v>21.449999999999999</v>
      </c>
      <c r="I199" s="260"/>
      <c r="J199" s="256"/>
      <c r="K199" s="256"/>
      <c r="L199" s="261"/>
      <c r="M199" s="262"/>
      <c r="N199" s="263"/>
      <c r="O199" s="263"/>
      <c r="P199" s="263"/>
      <c r="Q199" s="263"/>
      <c r="R199" s="263"/>
      <c r="S199" s="263"/>
      <c r="T199" s="264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65" t="s">
        <v>272</v>
      </c>
      <c r="AU199" s="265" t="s">
        <v>83</v>
      </c>
      <c r="AV199" s="13" t="s">
        <v>83</v>
      </c>
      <c r="AW199" s="13" t="s">
        <v>35</v>
      </c>
      <c r="AX199" s="13" t="s">
        <v>81</v>
      </c>
      <c r="AY199" s="265" t="s">
        <v>240</v>
      </c>
    </row>
    <row r="200" s="2" customFormat="1" ht="21.75" customHeight="1">
      <c r="A200" s="38"/>
      <c r="B200" s="39"/>
      <c r="C200" s="245" t="s">
        <v>697</v>
      </c>
      <c r="D200" s="245" t="s">
        <v>266</v>
      </c>
      <c r="E200" s="246" t="s">
        <v>364</v>
      </c>
      <c r="F200" s="247" t="s">
        <v>365</v>
      </c>
      <c r="G200" s="248" t="s">
        <v>332</v>
      </c>
      <c r="H200" s="249">
        <v>65</v>
      </c>
      <c r="I200" s="250"/>
      <c r="J200" s="251">
        <f>ROUND(I200*H200,2)</f>
        <v>0</v>
      </c>
      <c r="K200" s="247" t="s">
        <v>247</v>
      </c>
      <c r="L200" s="252"/>
      <c r="M200" s="253" t="s">
        <v>19</v>
      </c>
      <c r="N200" s="254" t="s">
        <v>45</v>
      </c>
      <c r="O200" s="84"/>
      <c r="P200" s="236">
        <f>O200*H200</f>
        <v>0</v>
      </c>
      <c r="Q200" s="236">
        <v>0.00031</v>
      </c>
      <c r="R200" s="236">
        <f>Q200*H200</f>
        <v>0.020150000000000001</v>
      </c>
      <c r="S200" s="236">
        <v>0</v>
      </c>
      <c r="T200" s="237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38" t="s">
        <v>270</v>
      </c>
      <c r="AT200" s="238" t="s">
        <v>266</v>
      </c>
      <c r="AU200" s="238" t="s">
        <v>83</v>
      </c>
      <c r="AY200" s="17" t="s">
        <v>240</v>
      </c>
      <c r="BE200" s="239">
        <f>IF(N200="základní",J200,0)</f>
        <v>0</v>
      </c>
      <c r="BF200" s="239">
        <f>IF(N200="snížená",J200,0)</f>
        <v>0</v>
      </c>
      <c r="BG200" s="239">
        <f>IF(N200="zákl. přenesená",J200,0)</f>
        <v>0</v>
      </c>
      <c r="BH200" s="239">
        <f>IF(N200="sníž. přenesená",J200,0)</f>
        <v>0</v>
      </c>
      <c r="BI200" s="239">
        <f>IF(N200="nulová",J200,0)</f>
        <v>0</v>
      </c>
      <c r="BJ200" s="17" t="s">
        <v>81</v>
      </c>
      <c r="BK200" s="239">
        <f>ROUND(I200*H200,2)</f>
        <v>0</v>
      </c>
      <c r="BL200" s="17" t="s">
        <v>270</v>
      </c>
      <c r="BM200" s="238" t="s">
        <v>698</v>
      </c>
    </row>
    <row r="201" s="2" customFormat="1">
      <c r="A201" s="38"/>
      <c r="B201" s="39"/>
      <c r="C201" s="40"/>
      <c r="D201" s="240" t="s">
        <v>250</v>
      </c>
      <c r="E201" s="40"/>
      <c r="F201" s="241" t="s">
        <v>365</v>
      </c>
      <c r="G201" s="40"/>
      <c r="H201" s="40"/>
      <c r="I201" s="147"/>
      <c r="J201" s="40"/>
      <c r="K201" s="40"/>
      <c r="L201" s="44"/>
      <c r="M201" s="242"/>
      <c r="N201" s="243"/>
      <c r="O201" s="84"/>
      <c r="P201" s="84"/>
      <c r="Q201" s="84"/>
      <c r="R201" s="84"/>
      <c r="S201" s="84"/>
      <c r="T201" s="85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T201" s="17" t="s">
        <v>250</v>
      </c>
      <c r="AU201" s="17" t="s">
        <v>83</v>
      </c>
    </row>
    <row r="202" s="2" customFormat="1" ht="21.75" customHeight="1">
      <c r="A202" s="38"/>
      <c r="B202" s="39"/>
      <c r="C202" s="245" t="s">
        <v>699</v>
      </c>
      <c r="D202" s="245" t="s">
        <v>266</v>
      </c>
      <c r="E202" s="246" t="s">
        <v>369</v>
      </c>
      <c r="F202" s="247" t="s">
        <v>370</v>
      </c>
      <c r="G202" s="248" t="s">
        <v>246</v>
      </c>
      <c r="H202" s="249">
        <v>55.200000000000003</v>
      </c>
      <c r="I202" s="250"/>
      <c r="J202" s="251">
        <f>ROUND(I202*H202,2)</f>
        <v>0</v>
      </c>
      <c r="K202" s="247" t="s">
        <v>247</v>
      </c>
      <c r="L202" s="252"/>
      <c r="M202" s="253" t="s">
        <v>19</v>
      </c>
      <c r="N202" s="254" t="s">
        <v>45</v>
      </c>
      <c r="O202" s="84"/>
      <c r="P202" s="236">
        <f>O202*H202</f>
        <v>0</v>
      </c>
      <c r="Q202" s="236">
        <v>0</v>
      </c>
      <c r="R202" s="236">
        <f>Q202*H202</f>
        <v>0</v>
      </c>
      <c r="S202" s="236">
        <v>0</v>
      </c>
      <c r="T202" s="237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238" t="s">
        <v>270</v>
      </c>
      <c r="AT202" s="238" t="s">
        <v>266</v>
      </c>
      <c r="AU202" s="238" t="s">
        <v>83</v>
      </c>
      <c r="AY202" s="17" t="s">
        <v>240</v>
      </c>
      <c r="BE202" s="239">
        <f>IF(N202="základní",J202,0)</f>
        <v>0</v>
      </c>
      <c r="BF202" s="239">
        <f>IF(N202="snížená",J202,0)</f>
        <v>0</v>
      </c>
      <c r="BG202" s="239">
        <f>IF(N202="zákl. přenesená",J202,0)</f>
        <v>0</v>
      </c>
      <c r="BH202" s="239">
        <f>IF(N202="sníž. přenesená",J202,0)</f>
        <v>0</v>
      </c>
      <c r="BI202" s="239">
        <f>IF(N202="nulová",J202,0)</f>
        <v>0</v>
      </c>
      <c r="BJ202" s="17" t="s">
        <v>81</v>
      </c>
      <c r="BK202" s="239">
        <f>ROUND(I202*H202,2)</f>
        <v>0</v>
      </c>
      <c r="BL202" s="17" t="s">
        <v>270</v>
      </c>
      <c r="BM202" s="238" t="s">
        <v>700</v>
      </c>
    </row>
    <row r="203" s="2" customFormat="1">
      <c r="A203" s="38"/>
      <c r="B203" s="39"/>
      <c r="C203" s="40"/>
      <c r="D203" s="240" t="s">
        <v>250</v>
      </c>
      <c r="E203" s="40"/>
      <c r="F203" s="241" t="s">
        <v>370</v>
      </c>
      <c r="G203" s="40"/>
      <c r="H203" s="40"/>
      <c r="I203" s="147"/>
      <c r="J203" s="40"/>
      <c r="K203" s="40"/>
      <c r="L203" s="44"/>
      <c r="M203" s="242"/>
      <c r="N203" s="243"/>
      <c r="O203" s="84"/>
      <c r="P203" s="84"/>
      <c r="Q203" s="84"/>
      <c r="R203" s="84"/>
      <c r="S203" s="84"/>
      <c r="T203" s="85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T203" s="17" t="s">
        <v>250</v>
      </c>
      <c r="AU203" s="17" t="s">
        <v>83</v>
      </c>
    </row>
    <row r="204" s="13" customFormat="1">
      <c r="A204" s="13"/>
      <c r="B204" s="255"/>
      <c r="C204" s="256"/>
      <c r="D204" s="240" t="s">
        <v>272</v>
      </c>
      <c r="E204" s="257" t="s">
        <v>19</v>
      </c>
      <c r="F204" s="258" t="s">
        <v>701</v>
      </c>
      <c r="G204" s="256"/>
      <c r="H204" s="259">
        <v>55.200000000000003</v>
      </c>
      <c r="I204" s="260"/>
      <c r="J204" s="256"/>
      <c r="K204" s="256"/>
      <c r="L204" s="261"/>
      <c r="M204" s="262"/>
      <c r="N204" s="263"/>
      <c r="O204" s="263"/>
      <c r="P204" s="263"/>
      <c r="Q204" s="263"/>
      <c r="R204" s="263"/>
      <c r="S204" s="263"/>
      <c r="T204" s="264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65" t="s">
        <v>272</v>
      </c>
      <c r="AU204" s="265" t="s">
        <v>83</v>
      </c>
      <c r="AV204" s="13" t="s">
        <v>83</v>
      </c>
      <c r="AW204" s="13" t="s">
        <v>35</v>
      </c>
      <c r="AX204" s="13" t="s">
        <v>81</v>
      </c>
      <c r="AY204" s="265" t="s">
        <v>240</v>
      </c>
    </row>
    <row r="205" s="2" customFormat="1" ht="21.75" customHeight="1">
      <c r="A205" s="38"/>
      <c r="B205" s="39"/>
      <c r="C205" s="245" t="s">
        <v>702</v>
      </c>
      <c r="D205" s="245" t="s">
        <v>266</v>
      </c>
      <c r="E205" s="246" t="s">
        <v>703</v>
      </c>
      <c r="F205" s="247" t="s">
        <v>704</v>
      </c>
      <c r="G205" s="248" t="s">
        <v>246</v>
      </c>
      <c r="H205" s="249">
        <v>18</v>
      </c>
      <c r="I205" s="250"/>
      <c r="J205" s="251">
        <f>ROUND(I205*H205,2)</f>
        <v>0</v>
      </c>
      <c r="K205" s="247" t="s">
        <v>247</v>
      </c>
      <c r="L205" s="252"/>
      <c r="M205" s="253" t="s">
        <v>19</v>
      </c>
      <c r="N205" s="254" t="s">
        <v>45</v>
      </c>
      <c r="O205" s="84"/>
      <c r="P205" s="236">
        <f>O205*H205</f>
        <v>0</v>
      </c>
      <c r="Q205" s="236">
        <v>0</v>
      </c>
      <c r="R205" s="236">
        <f>Q205*H205</f>
        <v>0</v>
      </c>
      <c r="S205" s="236">
        <v>0</v>
      </c>
      <c r="T205" s="237">
        <f>S205*H205</f>
        <v>0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238" t="s">
        <v>270</v>
      </c>
      <c r="AT205" s="238" t="s">
        <v>266</v>
      </c>
      <c r="AU205" s="238" t="s">
        <v>83</v>
      </c>
      <c r="AY205" s="17" t="s">
        <v>240</v>
      </c>
      <c r="BE205" s="239">
        <f>IF(N205="základní",J205,0)</f>
        <v>0</v>
      </c>
      <c r="BF205" s="239">
        <f>IF(N205="snížená",J205,0)</f>
        <v>0</v>
      </c>
      <c r="BG205" s="239">
        <f>IF(N205="zákl. přenesená",J205,0)</f>
        <v>0</v>
      </c>
      <c r="BH205" s="239">
        <f>IF(N205="sníž. přenesená",J205,0)</f>
        <v>0</v>
      </c>
      <c r="BI205" s="239">
        <f>IF(N205="nulová",J205,0)</f>
        <v>0</v>
      </c>
      <c r="BJ205" s="17" t="s">
        <v>81</v>
      </c>
      <c r="BK205" s="239">
        <f>ROUND(I205*H205,2)</f>
        <v>0</v>
      </c>
      <c r="BL205" s="17" t="s">
        <v>270</v>
      </c>
      <c r="BM205" s="238" t="s">
        <v>705</v>
      </c>
    </row>
    <row r="206" s="2" customFormat="1">
      <c r="A206" s="38"/>
      <c r="B206" s="39"/>
      <c r="C206" s="40"/>
      <c r="D206" s="240" t="s">
        <v>250</v>
      </c>
      <c r="E206" s="40"/>
      <c r="F206" s="241" t="s">
        <v>704</v>
      </c>
      <c r="G206" s="40"/>
      <c r="H206" s="40"/>
      <c r="I206" s="147"/>
      <c r="J206" s="40"/>
      <c r="K206" s="40"/>
      <c r="L206" s="44"/>
      <c r="M206" s="242"/>
      <c r="N206" s="243"/>
      <c r="O206" s="84"/>
      <c r="P206" s="84"/>
      <c r="Q206" s="84"/>
      <c r="R206" s="84"/>
      <c r="S206" s="84"/>
      <c r="T206" s="85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T206" s="17" t="s">
        <v>250</v>
      </c>
      <c r="AU206" s="17" t="s">
        <v>83</v>
      </c>
    </row>
    <row r="207" s="13" customFormat="1">
      <c r="A207" s="13"/>
      <c r="B207" s="255"/>
      <c r="C207" s="256"/>
      <c r="D207" s="240" t="s">
        <v>272</v>
      </c>
      <c r="E207" s="257" t="s">
        <v>19</v>
      </c>
      <c r="F207" s="258" t="s">
        <v>706</v>
      </c>
      <c r="G207" s="256"/>
      <c r="H207" s="259">
        <v>18</v>
      </c>
      <c r="I207" s="260"/>
      <c r="J207" s="256"/>
      <c r="K207" s="256"/>
      <c r="L207" s="261"/>
      <c r="M207" s="262"/>
      <c r="N207" s="263"/>
      <c r="O207" s="263"/>
      <c r="P207" s="263"/>
      <c r="Q207" s="263"/>
      <c r="R207" s="263"/>
      <c r="S207" s="263"/>
      <c r="T207" s="264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65" t="s">
        <v>272</v>
      </c>
      <c r="AU207" s="265" t="s">
        <v>83</v>
      </c>
      <c r="AV207" s="13" t="s">
        <v>83</v>
      </c>
      <c r="AW207" s="13" t="s">
        <v>35</v>
      </c>
      <c r="AX207" s="13" t="s">
        <v>81</v>
      </c>
      <c r="AY207" s="265" t="s">
        <v>240</v>
      </c>
    </row>
    <row r="208" s="2" customFormat="1" ht="21.75" customHeight="1">
      <c r="A208" s="38"/>
      <c r="B208" s="39"/>
      <c r="C208" s="227" t="s">
        <v>707</v>
      </c>
      <c r="D208" s="227" t="s">
        <v>243</v>
      </c>
      <c r="E208" s="228" t="s">
        <v>373</v>
      </c>
      <c r="F208" s="229" t="s">
        <v>374</v>
      </c>
      <c r="G208" s="230" t="s">
        <v>246</v>
      </c>
      <c r="H208" s="231">
        <v>18</v>
      </c>
      <c r="I208" s="232"/>
      <c r="J208" s="233">
        <f>ROUND(I208*H208,2)</f>
        <v>0</v>
      </c>
      <c r="K208" s="229" t="s">
        <v>247</v>
      </c>
      <c r="L208" s="44"/>
      <c r="M208" s="234" t="s">
        <v>19</v>
      </c>
      <c r="N208" s="235" t="s">
        <v>45</v>
      </c>
      <c r="O208" s="84"/>
      <c r="P208" s="236">
        <f>O208*H208</f>
        <v>0</v>
      </c>
      <c r="Q208" s="236">
        <v>0</v>
      </c>
      <c r="R208" s="236">
        <f>Q208*H208</f>
        <v>0</v>
      </c>
      <c r="S208" s="236">
        <v>0</v>
      </c>
      <c r="T208" s="237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238" t="s">
        <v>257</v>
      </c>
      <c r="AT208" s="238" t="s">
        <v>243</v>
      </c>
      <c r="AU208" s="238" t="s">
        <v>83</v>
      </c>
      <c r="AY208" s="17" t="s">
        <v>240</v>
      </c>
      <c r="BE208" s="239">
        <f>IF(N208="základní",J208,0)</f>
        <v>0</v>
      </c>
      <c r="BF208" s="239">
        <f>IF(N208="snížená",J208,0)</f>
        <v>0</v>
      </c>
      <c r="BG208" s="239">
        <f>IF(N208="zákl. přenesená",J208,0)</f>
        <v>0</v>
      </c>
      <c r="BH208" s="239">
        <f>IF(N208="sníž. přenesená",J208,0)</f>
        <v>0</v>
      </c>
      <c r="BI208" s="239">
        <f>IF(N208="nulová",J208,0)</f>
        <v>0</v>
      </c>
      <c r="BJ208" s="17" t="s">
        <v>81</v>
      </c>
      <c r="BK208" s="239">
        <f>ROUND(I208*H208,2)</f>
        <v>0</v>
      </c>
      <c r="BL208" s="17" t="s">
        <v>257</v>
      </c>
      <c r="BM208" s="238" t="s">
        <v>708</v>
      </c>
    </row>
    <row r="209" s="2" customFormat="1">
      <c r="A209" s="38"/>
      <c r="B209" s="39"/>
      <c r="C209" s="40"/>
      <c r="D209" s="240" t="s">
        <v>250</v>
      </c>
      <c r="E209" s="40"/>
      <c r="F209" s="241" t="s">
        <v>376</v>
      </c>
      <c r="G209" s="40"/>
      <c r="H209" s="40"/>
      <c r="I209" s="147"/>
      <c r="J209" s="40"/>
      <c r="K209" s="40"/>
      <c r="L209" s="44"/>
      <c r="M209" s="242"/>
      <c r="N209" s="243"/>
      <c r="O209" s="84"/>
      <c r="P209" s="84"/>
      <c r="Q209" s="84"/>
      <c r="R209" s="84"/>
      <c r="S209" s="84"/>
      <c r="T209" s="85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T209" s="17" t="s">
        <v>250</v>
      </c>
      <c r="AU209" s="17" t="s">
        <v>83</v>
      </c>
    </row>
    <row r="210" s="2" customFormat="1">
      <c r="A210" s="38"/>
      <c r="B210" s="39"/>
      <c r="C210" s="40"/>
      <c r="D210" s="240" t="s">
        <v>252</v>
      </c>
      <c r="E210" s="40"/>
      <c r="F210" s="244" t="s">
        <v>377</v>
      </c>
      <c r="G210" s="40"/>
      <c r="H210" s="40"/>
      <c r="I210" s="147"/>
      <c r="J210" s="40"/>
      <c r="K210" s="40"/>
      <c r="L210" s="44"/>
      <c r="M210" s="242"/>
      <c r="N210" s="243"/>
      <c r="O210" s="84"/>
      <c r="P210" s="84"/>
      <c r="Q210" s="84"/>
      <c r="R210" s="84"/>
      <c r="S210" s="84"/>
      <c r="T210" s="85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T210" s="17" t="s">
        <v>252</v>
      </c>
      <c r="AU210" s="17" t="s">
        <v>83</v>
      </c>
    </row>
    <row r="211" s="2" customFormat="1" ht="21.75" customHeight="1">
      <c r="A211" s="38"/>
      <c r="B211" s="39"/>
      <c r="C211" s="227" t="s">
        <v>709</v>
      </c>
      <c r="D211" s="227" t="s">
        <v>243</v>
      </c>
      <c r="E211" s="228" t="s">
        <v>710</v>
      </c>
      <c r="F211" s="229" t="s">
        <v>711</v>
      </c>
      <c r="G211" s="230" t="s">
        <v>332</v>
      </c>
      <c r="H211" s="231">
        <v>75</v>
      </c>
      <c r="I211" s="232"/>
      <c r="J211" s="233">
        <f>ROUND(I211*H211,2)</f>
        <v>0</v>
      </c>
      <c r="K211" s="229" t="s">
        <v>247</v>
      </c>
      <c r="L211" s="44"/>
      <c r="M211" s="234" t="s">
        <v>19</v>
      </c>
      <c r="N211" s="235" t="s">
        <v>45</v>
      </c>
      <c r="O211" s="84"/>
      <c r="P211" s="236">
        <f>O211*H211</f>
        <v>0</v>
      </c>
      <c r="Q211" s="236">
        <v>0</v>
      </c>
      <c r="R211" s="236">
        <f>Q211*H211</f>
        <v>0</v>
      </c>
      <c r="S211" s="236">
        <v>0</v>
      </c>
      <c r="T211" s="237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238" t="s">
        <v>248</v>
      </c>
      <c r="AT211" s="238" t="s">
        <v>243</v>
      </c>
      <c r="AU211" s="238" t="s">
        <v>83</v>
      </c>
      <c r="AY211" s="17" t="s">
        <v>240</v>
      </c>
      <c r="BE211" s="239">
        <f>IF(N211="základní",J211,0)</f>
        <v>0</v>
      </c>
      <c r="BF211" s="239">
        <f>IF(N211="snížená",J211,0)</f>
        <v>0</v>
      </c>
      <c r="BG211" s="239">
        <f>IF(N211="zákl. přenesená",J211,0)</f>
        <v>0</v>
      </c>
      <c r="BH211" s="239">
        <f>IF(N211="sníž. přenesená",J211,0)</f>
        <v>0</v>
      </c>
      <c r="BI211" s="239">
        <f>IF(N211="nulová",J211,0)</f>
        <v>0</v>
      </c>
      <c r="BJ211" s="17" t="s">
        <v>81</v>
      </c>
      <c r="BK211" s="239">
        <f>ROUND(I211*H211,2)</f>
        <v>0</v>
      </c>
      <c r="BL211" s="17" t="s">
        <v>248</v>
      </c>
      <c r="BM211" s="238" t="s">
        <v>712</v>
      </c>
    </row>
    <row r="212" s="2" customFormat="1">
      <c r="A212" s="38"/>
      <c r="B212" s="39"/>
      <c r="C212" s="40"/>
      <c r="D212" s="240" t="s">
        <v>250</v>
      </c>
      <c r="E212" s="40"/>
      <c r="F212" s="241" t="s">
        <v>713</v>
      </c>
      <c r="G212" s="40"/>
      <c r="H212" s="40"/>
      <c r="I212" s="147"/>
      <c r="J212" s="40"/>
      <c r="K212" s="40"/>
      <c r="L212" s="44"/>
      <c r="M212" s="242"/>
      <c r="N212" s="243"/>
      <c r="O212" s="84"/>
      <c r="P212" s="84"/>
      <c r="Q212" s="84"/>
      <c r="R212" s="84"/>
      <c r="S212" s="84"/>
      <c r="T212" s="85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T212" s="17" t="s">
        <v>250</v>
      </c>
      <c r="AU212" s="17" t="s">
        <v>83</v>
      </c>
    </row>
    <row r="213" s="2" customFormat="1">
      <c r="A213" s="38"/>
      <c r="B213" s="39"/>
      <c r="C213" s="40"/>
      <c r="D213" s="240" t="s">
        <v>252</v>
      </c>
      <c r="E213" s="40"/>
      <c r="F213" s="244" t="s">
        <v>714</v>
      </c>
      <c r="G213" s="40"/>
      <c r="H213" s="40"/>
      <c r="I213" s="147"/>
      <c r="J213" s="40"/>
      <c r="K213" s="40"/>
      <c r="L213" s="44"/>
      <c r="M213" s="242"/>
      <c r="N213" s="243"/>
      <c r="O213" s="84"/>
      <c r="P213" s="84"/>
      <c r="Q213" s="84"/>
      <c r="R213" s="84"/>
      <c r="S213" s="84"/>
      <c r="T213" s="85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T213" s="17" t="s">
        <v>252</v>
      </c>
      <c r="AU213" s="17" t="s">
        <v>83</v>
      </c>
    </row>
    <row r="214" s="13" customFormat="1">
      <c r="A214" s="13"/>
      <c r="B214" s="255"/>
      <c r="C214" s="256"/>
      <c r="D214" s="240" t="s">
        <v>272</v>
      </c>
      <c r="E214" s="257" t="s">
        <v>19</v>
      </c>
      <c r="F214" s="258" t="s">
        <v>715</v>
      </c>
      <c r="G214" s="256"/>
      <c r="H214" s="259">
        <v>75</v>
      </c>
      <c r="I214" s="260"/>
      <c r="J214" s="256"/>
      <c r="K214" s="256"/>
      <c r="L214" s="261"/>
      <c r="M214" s="262"/>
      <c r="N214" s="263"/>
      <c r="O214" s="263"/>
      <c r="P214" s="263"/>
      <c r="Q214" s="263"/>
      <c r="R214" s="263"/>
      <c r="S214" s="263"/>
      <c r="T214" s="264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265" t="s">
        <v>272</v>
      </c>
      <c r="AU214" s="265" t="s">
        <v>83</v>
      </c>
      <c r="AV214" s="13" t="s">
        <v>83</v>
      </c>
      <c r="AW214" s="13" t="s">
        <v>35</v>
      </c>
      <c r="AX214" s="13" t="s">
        <v>81</v>
      </c>
      <c r="AY214" s="265" t="s">
        <v>240</v>
      </c>
    </row>
    <row r="215" s="2" customFormat="1" ht="21.75" customHeight="1">
      <c r="A215" s="38"/>
      <c r="B215" s="39"/>
      <c r="C215" s="227" t="s">
        <v>716</v>
      </c>
      <c r="D215" s="227" t="s">
        <v>243</v>
      </c>
      <c r="E215" s="228" t="s">
        <v>717</v>
      </c>
      <c r="F215" s="229" t="s">
        <v>718</v>
      </c>
      <c r="G215" s="230" t="s">
        <v>276</v>
      </c>
      <c r="H215" s="231">
        <v>10</v>
      </c>
      <c r="I215" s="232"/>
      <c r="J215" s="233">
        <f>ROUND(I215*H215,2)</f>
        <v>0</v>
      </c>
      <c r="K215" s="229" t="s">
        <v>247</v>
      </c>
      <c r="L215" s="44"/>
      <c r="M215" s="234" t="s">
        <v>19</v>
      </c>
      <c r="N215" s="235" t="s">
        <v>45</v>
      </c>
      <c r="O215" s="84"/>
      <c r="P215" s="236">
        <f>O215*H215</f>
        <v>0</v>
      </c>
      <c r="Q215" s="236">
        <v>0</v>
      </c>
      <c r="R215" s="236">
        <f>Q215*H215</f>
        <v>0</v>
      </c>
      <c r="S215" s="236">
        <v>0</v>
      </c>
      <c r="T215" s="237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238" t="s">
        <v>248</v>
      </c>
      <c r="AT215" s="238" t="s">
        <v>243</v>
      </c>
      <c r="AU215" s="238" t="s">
        <v>83</v>
      </c>
      <c r="AY215" s="17" t="s">
        <v>240</v>
      </c>
      <c r="BE215" s="239">
        <f>IF(N215="základní",J215,0)</f>
        <v>0</v>
      </c>
      <c r="BF215" s="239">
        <f>IF(N215="snížená",J215,0)</f>
        <v>0</v>
      </c>
      <c r="BG215" s="239">
        <f>IF(N215="zákl. přenesená",J215,0)</f>
        <v>0</v>
      </c>
      <c r="BH215" s="239">
        <f>IF(N215="sníž. přenesená",J215,0)</f>
        <v>0</v>
      </c>
      <c r="BI215" s="239">
        <f>IF(N215="nulová",J215,0)</f>
        <v>0</v>
      </c>
      <c r="BJ215" s="17" t="s">
        <v>81</v>
      </c>
      <c r="BK215" s="239">
        <f>ROUND(I215*H215,2)</f>
        <v>0</v>
      </c>
      <c r="BL215" s="17" t="s">
        <v>248</v>
      </c>
      <c r="BM215" s="238" t="s">
        <v>719</v>
      </c>
    </row>
    <row r="216" s="2" customFormat="1">
      <c r="A216" s="38"/>
      <c r="B216" s="39"/>
      <c r="C216" s="40"/>
      <c r="D216" s="240" t="s">
        <v>250</v>
      </c>
      <c r="E216" s="40"/>
      <c r="F216" s="241" t="s">
        <v>720</v>
      </c>
      <c r="G216" s="40"/>
      <c r="H216" s="40"/>
      <c r="I216" s="147"/>
      <c r="J216" s="40"/>
      <c r="K216" s="40"/>
      <c r="L216" s="44"/>
      <c r="M216" s="242"/>
      <c r="N216" s="243"/>
      <c r="O216" s="84"/>
      <c r="P216" s="84"/>
      <c r="Q216" s="84"/>
      <c r="R216" s="84"/>
      <c r="S216" s="84"/>
      <c r="T216" s="85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T216" s="17" t="s">
        <v>250</v>
      </c>
      <c r="AU216" s="17" t="s">
        <v>83</v>
      </c>
    </row>
    <row r="217" s="2" customFormat="1">
      <c r="A217" s="38"/>
      <c r="B217" s="39"/>
      <c r="C217" s="40"/>
      <c r="D217" s="240" t="s">
        <v>252</v>
      </c>
      <c r="E217" s="40"/>
      <c r="F217" s="244" t="s">
        <v>593</v>
      </c>
      <c r="G217" s="40"/>
      <c r="H217" s="40"/>
      <c r="I217" s="147"/>
      <c r="J217" s="40"/>
      <c r="K217" s="40"/>
      <c r="L217" s="44"/>
      <c r="M217" s="242"/>
      <c r="N217" s="243"/>
      <c r="O217" s="84"/>
      <c r="P217" s="84"/>
      <c r="Q217" s="84"/>
      <c r="R217" s="84"/>
      <c r="S217" s="84"/>
      <c r="T217" s="85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T217" s="17" t="s">
        <v>252</v>
      </c>
      <c r="AU217" s="17" t="s">
        <v>83</v>
      </c>
    </row>
    <row r="218" s="13" customFormat="1">
      <c r="A218" s="13"/>
      <c r="B218" s="255"/>
      <c r="C218" s="256"/>
      <c r="D218" s="240" t="s">
        <v>272</v>
      </c>
      <c r="E218" s="257" t="s">
        <v>19</v>
      </c>
      <c r="F218" s="258" t="s">
        <v>721</v>
      </c>
      <c r="G218" s="256"/>
      <c r="H218" s="259">
        <v>10</v>
      </c>
      <c r="I218" s="260"/>
      <c r="J218" s="256"/>
      <c r="K218" s="256"/>
      <c r="L218" s="261"/>
      <c r="M218" s="262"/>
      <c r="N218" s="263"/>
      <c r="O218" s="263"/>
      <c r="P218" s="263"/>
      <c r="Q218" s="263"/>
      <c r="R218" s="263"/>
      <c r="S218" s="263"/>
      <c r="T218" s="264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65" t="s">
        <v>272</v>
      </c>
      <c r="AU218" s="265" t="s">
        <v>83</v>
      </c>
      <c r="AV218" s="13" t="s">
        <v>83</v>
      </c>
      <c r="AW218" s="13" t="s">
        <v>35</v>
      </c>
      <c r="AX218" s="13" t="s">
        <v>81</v>
      </c>
      <c r="AY218" s="265" t="s">
        <v>240</v>
      </c>
    </row>
    <row r="219" s="12" customFormat="1" ht="25.92" customHeight="1">
      <c r="A219" s="12"/>
      <c r="B219" s="211"/>
      <c r="C219" s="212"/>
      <c r="D219" s="213" t="s">
        <v>73</v>
      </c>
      <c r="E219" s="214" t="s">
        <v>385</v>
      </c>
      <c r="F219" s="214" t="s">
        <v>386</v>
      </c>
      <c r="G219" s="212"/>
      <c r="H219" s="212"/>
      <c r="I219" s="215"/>
      <c r="J219" s="216">
        <f>BK219</f>
        <v>0</v>
      </c>
      <c r="K219" s="212"/>
      <c r="L219" s="217"/>
      <c r="M219" s="218"/>
      <c r="N219" s="219"/>
      <c r="O219" s="219"/>
      <c r="P219" s="220">
        <f>SUM(P220:P290)</f>
        <v>0</v>
      </c>
      <c r="Q219" s="219"/>
      <c r="R219" s="220">
        <f>SUM(R220:R290)</f>
        <v>0</v>
      </c>
      <c r="S219" s="219"/>
      <c r="T219" s="221">
        <f>SUM(T220:T290)</f>
        <v>0</v>
      </c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R219" s="222" t="s">
        <v>248</v>
      </c>
      <c r="AT219" s="223" t="s">
        <v>73</v>
      </c>
      <c r="AU219" s="223" t="s">
        <v>74</v>
      </c>
      <c r="AY219" s="222" t="s">
        <v>240</v>
      </c>
      <c r="BK219" s="224">
        <f>SUM(BK220:BK290)</f>
        <v>0</v>
      </c>
    </row>
    <row r="220" s="2" customFormat="1" ht="21.75" customHeight="1">
      <c r="A220" s="38"/>
      <c r="B220" s="39"/>
      <c r="C220" s="227" t="s">
        <v>722</v>
      </c>
      <c r="D220" s="227" t="s">
        <v>243</v>
      </c>
      <c r="E220" s="228" t="s">
        <v>388</v>
      </c>
      <c r="F220" s="229" t="s">
        <v>389</v>
      </c>
      <c r="G220" s="230" t="s">
        <v>269</v>
      </c>
      <c r="H220" s="231">
        <v>92.459999999999994</v>
      </c>
      <c r="I220" s="232"/>
      <c r="J220" s="233">
        <f>ROUND(I220*H220,2)</f>
        <v>0</v>
      </c>
      <c r="K220" s="229" t="s">
        <v>247</v>
      </c>
      <c r="L220" s="44"/>
      <c r="M220" s="234" t="s">
        <v>19</v>
      </c>
      <c r="N220" s="235" t="s">
        <v>45</v>
      </c>
      <c r="O220" s="84"/>
      <c r="P220" s="236">
        <f>O220*H220</f>
        <v>0</v>
      </c>
      <c r="Q220" s="236">
        <v>0</v>
      </c>
      <c r="R220" s="236">
        <f>Q220*H220</f>
        <v>0</v>
      </c>
      <c r="S220" s="236">
        <v>0</v>
      </c>
      <c r="T220" s="237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238" t="s">
        <v>257</v>
      </c>
      <c r="AT220" s="238" t="s">
        <v>243</v>
      </c>
      <c r="AU220" s="238" t="s">
        <v>81</v>
      </c>
      <c r="AY220" s="17" t="s">
        <v>240</v>
      </c>
      <c r="BE220" s="239">
        <f>IF(N220="základní",J220,0)</f>
        <v>0</v>
      </c>
      <c r="BF220" s="239">
        <f>IF(N220="snížená",J220,0)</f>
        <v>0</v>
      </c>
      <c r="BG220" s="239">
        <f>IF(N220="zákl. přenesená",J220,0)</f>
        <v>0</v>
      </c>
      <c r="BH220" s="239">
        <f>IF(N220="sníž. přenesená",J220,0)</f>
        <v>0</v>
      </c>
      <c r="BI220" s="239">
        <f>IF(N220="nulová",J220,0)</f>
        <v>0</v>
      </c>
      <c r="BJ220" s="17" t="s">
        <v>81</v>
      </c>
      <c r="BK220" s="239">
        <f>ROUND(I220*H220,2)</f>
        <v>0</v>
      </c>
      <c r="BL220" s="17" t="s">
        <v>257</v>
      </c>
      <c r="BM220" s="238" t="s">
        <v>723</v>
      </c>
    </row>
    <row r="221" s="2" customFormat="1">
      <c r="A221" s="38"/>
      <c r="B221" s="39"/>
      <c r="C221" s="40"/>
      <c r="D221" s="240" t="s">
        <v>250</v>
      </c>
      <c r="E221" s="40"/>
      <c r="F221" s="241" t="s">
        <v>391</v>
      </c>
      <c r="G221" s="40"/>
      <c r="H221" s="40"/>
      <c r="I221" s="147"/>
      <c r="J221" s="40"/>
      <c r="K221" s="40"/>
      <c r="L221" s="44"/>
      <c r="M221" s="242"/>
      <c r="N221" s="243"/>
      <c r="O221" s="84"/>
      <c r="P221" s="84"/>
      <c r="Q221" s="84"/>
      <c r="R221" s="84"/>
      <c r="S221" s="84"/>
      <c r="T221" s="85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T221" s="17" t="s">
        <v>250</v>
      </c>
      <c r="AU221" s="17" t="s">
        <v>81</v>
      </c>
    </row>
    <row r="222" s="2" customFormat="1">
      <c r="A222" s="38"/>
      <c r="B222" s="39"/>
      <c r="C222" s="40"/>
      <c r="D222" s="240" t="s">
        <v>252</v>
      </c>
      <c r="E222" s="40"/>
      <c r="F222" s="244" t="s">
        <v>392</v>
      </c>
      <c r="G222" s="40"/>
      <c r="H222" s="40"/>
      <c r="I222" s="147"/>
      <c r="J222" s="40"/>
      <c r="K222" s="40"/>
      <c r="L222" s="44"/>
      <c r="M222" s="242"/>
      <c r="N222" s="243"/>
      <c r="O222" s="84"/>
      <c r="P222" s="84"/>
      <c r="Q222" s="84"/>
      <c r="R222" s="84"/>
      <c r="S222" s="84"/>
      <c r="T222" s="85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T222" s="17" t="s">
        <v>252</v>
      </c>
      <c r="AU222" s="17" t="s">
        <v>81</v>
      </c>
    </row>
    <row r="223" s="13" customFormat="1">
      <c r="A223" s="13"/>
      <c r="B223" s="255"/>
      <c r="C223" s="256"/>
      <c r="D223" s="240" t="s">
        <v>272</v>
      </c>
      <c r="E223" s="257" t="s">
        <v>19</v>
      </c>
      <c r="F223" s="258" t="s">
        <v>724</v>
      </c>
      <c r="G223" s="256"/>
      <c r="H223" s="259">
        <v>38.729999999999997</v>
      </c>
      <c r="I223" s="260"/>
      <c r="J223" s="256"/>
      <c r="K223" s="256"/>
      <c r="L223" s="261"/>
      <c r="M223" s="262"/>
      <c r="N223" s="263"/>
      <c r="O223" s="263"/>
      <c r="P223" s="263"/>
      <c r="Q223" s="263"/>
      <c r="R223" s="263"/>
      <c r="S223" s="263"/>
      <c r="T223" s="264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65" t="s">
        <v>272</v>
      </c>
      <c r="AU223" s="265" t="s">
        <v>81</v>
      </c>
      <c r="AV223" s="13" t="s">
        <v>83</v>
      </c>
      <c r="AW223" s="13" t="s">
        <v>35</v>
      </c>
      <c r="AX223" s="13" t="s">
        <v>74</v>
      </c>
      <c r="AY223" s="265" t="s">
        <v>240</v>
      </c>
    </row>
    <row r="224" s="13" customFormat="1">
      <c r="A224" s="13"/>
      <c r="B224" s="255"/>
      <c r="C224" s="256"/>
      <c r="D224" s="240" t="s">
        <v>272</v>
      </c>
      <c r="E224" s="257" t="s">
        <v>19</v>
      </c>
      <c r="F224" s="258" t="s">
        <v>725</v>
      </c>
      <c r="G224" s="256"/>
      <c r="H224" s="259">
        <v>21.449999999999999</v>
      </c>
      <c r="I224" s="260"/>
      <c r="J224" s="256"/>
      <c r="K224" s="256"/>
      <c r="L224" s="261"/>
      <c r="M224" s="262"/>
      <c r="N224" s="263"/>
      <c r="O224" s="263"/>
      <c r="P224" s="263"/>
      <c r="Q224" s="263"/>
      <c r="R224" s="263"/>
      <c r="S224" s="263"/>
      <c r="T224" s="264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65" t="s">
        <v>272</v>
      </c>
      <c r="AU224" s="265" t="s">
        <v>81</v>
      </c>
      <c r="AV224" s="13" t="s">
        <v>83</v>
      </c>
      <c r="AW224" s="13" t="s">
        <v>35</v>
      </c>
      <c r="AX224" s="13" t="s">
        <v>74</v>
      </c>
      <c r="AY224" s="265" t="s">
        <v>240</v>
      </c>
    </row>
    <row r="225" s="13" customFormat="1">
      <c r="A225" s="13"/>
      <c r="B225" s="255"/>
      <c r="C225" s="256"/>
      <c r="D225" s="240" t="s">
        <v>272</v>
      </c>
      <c r="E225" s="257" t="s">
        <v>19</v>
      </c>
      <c r="F225" s="258" t="s">
        <v>726</v>
      </c>
      <c r="G225" s="256"/>
      <c r="H225" s="259">
        <v>32.280000000000001</v>
      </c>
      <c r="I225" s="260"/>
      <c r="J225" s="256"/>
      <c r="K225" s="256"/>
      <c r="L225" s="261"/>
      <c r="M225" s="262"/>
      <c r="N225" s="263"/>
      <c r="O225" s="263"/>
      <c r="P225" s="263"/>
      <c r="Q225" s="263"/>
      <c r="R225" s="263"/>
      <c r="S225" s="263"/>
      <c r="T225" s="264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65" t="s">
        <v>272</v>
      </c>
      <c r="AU225" s="265" t="s">
        <v>81</v>
      </c>
      <c r="AV225" s="13" t="s">
        <v>83</v>
      </c>
      <c r="AW225" s="13" t="s">
        <v>35</v>
      </c>
      <c r="AX225" s="13" t="s">
        <v>74</v>
      </c>
      <c r="AY225" s="265" t="s">
        <v>240</v>
      </c>
    </row>
    <row r="226" s="14" customFormat="1">
      <c r="A226" s="14"/>
      <c r="B226" s="266"/>
      <c r="C226" s="267"/>
      <c r="D226" s="240" t="s">
        <v>272</v>
      </c>
      <c r="E226" s="268" t="s">
        <v>19</v>
      </c>
      <c r="F226" s="269" t="s">
        <v>336</v>
      </c>
      <c r="G226" s="267"/>
      <c r="H226" s="270">
        <v>92.459999999999994</v>
      </c>
      <c r="I226" s="271"/>
      <c r="J226" s="267"/>
      <c r="K226" s="267"/>
      <c r="L226" s="272"/>
      <c r="M226" s="273"/>
      <c r="N226" s="274"/>
      <c r="O226" s="274"/>
      <c r="P226" s="274"/>
      <c r="Q226" s="274"/>
      <c r="R226" s="274"/>
      <c r="S226" s="274"/>
      <c r="T226" s="275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T226" s="276" t="s">
        <v>272</v>
      </c>
      <c r="AU226" s="276" t="s">
        <v>81</v>
      </c>
      <c r="AV226" s="14" t="s">
        <v>248</v>
      </c>
      <c r="AW226" s="14" t="s">
        <v>35</v>
      </c>
      <c r="AX226" s="14" t="s">
        <v>81</v>
      </c>
      <c r="AY226" s="276" t="s">
        <v>240</v>
      </c>
    </row>
    <row r="227" s="2" customFormat="1" ht="21.75" customHeight="1">
      <c r="A227" s="38"/>
      <c r="B227" s="39"/>
      <c r="C227" s="227" t="s">
        <v>727</v>
      </c>
      <c r="D227" s="227" t="s">
        <v>243</v>
      </c>
      <c r="E227" s="228" t="s">
        <v>396</v>
      </c>
      <c r="F227" s="229" t="s">
        <v>397</v>
      </c>
      <c r="G227" s="230" t="s">
        <v>269</v>
      </c>
      <c r="H227" s="231">
        <v>20.369</v>
      </c>
      <c r="I227" s="232"/>
      <c r="J227" s="233">
        <f>ROUND(I227*H227,2)</f>
        <v>0</v>
      </c>
      <c r="K227" s="229" t="s">
        <v>247</v>
      </c>
      <c r="L227" s="44"/>
      <c r="M227" s="234" t="s">
        <v>19</v>
      </c>
      <c r="N227" s="235" t="s">
        <v>45</v>
      </c>
      <c r="O227" s="84"/>
      <c r="P227" s="236">
        <f>O227*H227</f>
        <v>0</v>
      </c>
      <c r="Q227" s="236">
        <v>0</v>
      </c>
      <c r="R227" s="236">
        <f>Q227*H227</f>
        <v>0</v>
      </c>
      <c r="S227" s="236">
        <v>0</v>
      </c>
      <c r="T227" s="237">
        <f>S227*H227</f>
        <v>0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238" t="s">
        <v>257</v>
      </c>
      <c r="AT227" s="238" t="s">
        <v>243</v>
      </c>
      <c r="AU227" s="238" t="s">
        <v>81</v>
      </c>
      <c r="AY227" s="17" t="s">
        <v>240</v>
      </c>
      <c r="BE227" s="239">
        <f>IF(N227="základní",J227,0)</f>
        <v>0</v>
      </c>
      <c r="BF227" s="239">
        <f>IF(N227="snížená",J227,0)</f>
        <v>0</v>
      </c>
      <c r="BG227" s="239">
        <f>IF(N227="zákl. přenesená",J227,0)</f>
        <v>0</v>
      </c>
      <c r="BH227" s="239">
        <f>IF(N227="sníž. přenesená",J227,0)</f>
        <v>0</v>
      </c>
      <c r="BI227" s="239">
        <f>IF(N227="nulová",J227,0)</f>
        <v>0</v>
      </c>
      <c r="BJ227" s="17" t="s">
        <v>81</v>
      </c>
      <c r="BK227" s="239">
        <f>ROUND(I227*H227,2)</f>
        <v>0</v>
      </c>
      <c r="BL227" s="17" t="s">
        <v>257</v>
      </c>
      <c r="BM227" s="238" t="s">
        <v>728</v>
      </c>
    </row>
    <row r="228" s="2" customFormat="1">
      <c r="A228" s="38"/>
      <c r="B228" s="39"/>
      <c r="C228" s="40"/>
      <c r="D228" s="240" t="s">
        <v>250</v>
      </c>
      <c r="E228" s="40"/>
      <c r="F228" s="241" t="s">
        <v>729</v>
      </c>
      <c r="G228" s="40"/>
      <c r="H228" s="40"/>
      <c r="I228" s="147"/>
      <c r="J228" s="40"/>
      <c r="K228" s="40"/>
      <c r="L228" s="44"/>
      <c r="M228" s="242"/>
      <c r="N228" s="243"/>
      <c r="O228" s="84"/>
      <c r="P228" s="84"/>
      <c r="Q228" s="84"/>
      <c r="R228" s="84"/>
      <c r="S228" s="84"/>
      <c r="T228" s="85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T228" s="17" t="s">
        <v>250</v>
      </c>
      <c r="AU228" s="17" t="s">
        <v>81</v>
      </c>
    </row>
    <row r="229" s="2" customFormat="1">
      <c r="A229" s="38"/>
      <c r="B229" s="39"/>
      <c r="C229" s="40"/>
      <c r="D229" s="240" t="s">
        <v>252</v>
      </c>
      <c r="E229" s="40"/>
      <c r="F229" s="244" t="s">
        <v>392</v>
      </c>
      <c r="G229" s="40"/>
      <c r="H229" s="40"/>
      <c r="I229" s="147"/>
      <c r="J229" s="40"/>
      <c r="K229" s="40"/>
      <c r="L229" s="44"/>
      <c r="M229" s="242"/>
      <c r="N229" s="243"/>
      <c r="O229" s="84"/>
      <c r="P229" s="84"/>
      <c r="Q229" s="84"/>
      <c r="R229" s="84"/>
      <c r="S229" s="84"/>
      <c r="T229" s="85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T229" s="17" t="s">
        <v>252</v>
      </c>
      <c r="AU229" s="17" t="s">
        <v>81</v>
      </c>
    </row>
    <row r="230" s="13" customFormat="1">
      <c r="A230" s="13"/>
      <c r="B230" s="255"/>
      <c r="C230" s="256"/>
      <c r="D230" s="240" t="s">
        <v>272</v>
      </c>
      <c r="E230" s="257" t="s">
        <v>19</v>
      </c>
      <c r="F230" s="258" t="s">
        <v>730</v>
      </c>
      <c r="G230" s="256"/>
      <c r="H230" s="259">
        <v>2.4500000000000002</v>
      </c>
      <c r="I230" s="260"/>
      <c r="J230" s="256"/>
      <c r="K230" s="256"/>
      <c r="L230" s="261"/>
      <c r="M230" s="262"/>
      <c r="N230" s="263"/>
      <c r="O230" s="263"/>
      <c r="P230" s="263"/>
      <c r="Q230" s="263"/>
      <c r="R230" s="263"/>
      <c r="S230" s="263"/>
      <c r="T230" s="264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65" t="s">
        <v>272</v>
      </c>
      <c r="AU230" s="265" t="s">
        <v>81</v>
      </c>
      <c r="AV230" s="13" t="s">
        <v>83</v>
      </c>
      <c r="AW230" s="13" t="s">
        <v>35</v>
      </c>
      <c r="AX230" s="13" t="s">
        <v>74</v>
      </c>
      <c r="AY230" s="265" t="s">
        <v>240</v>
      </c>
    </row>
    <row r="231" s="13" customFormat="1">
      <c r="A231" s="13"/>
      <c r="B231" s="255"/>
      <c r="C231" s="256"/>
      <c r="D231" s="240" t="s">
        <v>272</v>
      </c>
      <c r="E231" s="257" t="s">
        <v>19</v>
      </c>
      <c r="F231" s="258" t="s">
        <v>731</v>
      </c>
      <c r="G231" s="256"/>
      <c r="H231" s="259">
        <v>0.88200000000000001</v>
      </c>
      <c r="I231" s="260"/>
      <c r="J231" s="256"/>
      <c r="K231" s="256"/>
      <c r="L231" s="261"/>
      <c r="M231" s="262"/>
      <c r="N231" s="263"/>
      <c r="O231" s="263"/>
      <c r="P231" s="263"/>
      <c r="Q231" s="263"/>
      <c r="R231" s="263"/>
      <c r="S231" s="263"/>
      <c r="T231" s="264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65" t="s">
        <v>272</v>
      </c>
      <c r="AU231" s="265" t="s">
        <v>81</v>
      </c>
      <c r="AV231" s="13" t="s">
        <v>83</v>
      </c>
      <c r="AW231" s="13" t="s">
        <v>35</v>
      </c>
      <c r="AX231" s="13" t="s">
        <v>74</v>
      </c>
      <c r="AY231" s="265" t="s">
        <v>240</v>
      </c>
    </row>
    <row r="232" s="13" customFormat="1">
      <c r="A232" s="13"/>
      <c r="B232" s="255"/>
      <c r="C232" s="256"/>
      <c r="D232" s="240" t="s">
        <v>272</v>
      </c>
      <c r="E232" s="257" t="s">
        <v>19</v>
      </c>
      <c r="F232" s="258" t="s">
        <v>732</v>
      </c>
      <c r="G232" s="256"/>
      <c r="H232" s="259">
        <v>13.77</v>
      </c>
      <c r="I232" s="260"/>
      <c r="J232" s="256"/>
      <c r="K232" s="256"/>
      <c r="L232" s="261"/>
      <c r="M232" s="262"/>
      <c r="N232" s="263"/>
      <c r="O232" s="263"/>
      <c r="P232" s="263"/>
      <c r="Q232" s="263"/>
      <c r="R232" s="263"/>
      <c r="S232" s="263"/>
      <c r="T232" s="264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65" t="s">
        <v>272</v>
      </c>
      <c r="AU232" s="265" t="s">
        <v>81</v>
      </c>
      <c r="AV232" s="13" t="s">
        <v>83</v>
      </c>
      <c r="AW232" s="13" t="s">
        <v>35</v>
      </c>
      <c r="AX232" s="13" t="s">
        <v>74</v>
      </c>
      <c r="AY232" s="265" t="s">
        <v>240</v>
      </c>
    </row>
    <row r="233" s="13" customFormat="1">
      <c r="A233" s="13"/>
      <c r="B233" s="255"/>
      <c r="C233" s="256"/>
      <c r="D233" s="240" t="s">
        <v>272</v>
      </c>
      <c r="E233" s="257" t="s">
        <v>19</v>
      </c>
      <c r="F233" s="258" t="s">
        <v>733</v>
      </c>
      <c r="G233" s="256"/>
      <c r="H233" s="259">
        <v>3.2669999999999999</v>
      </c>
      <c r="I233" s="260"/>
      <c r="J233" s="256"/>
      <c r="K233" s="256"/>
      <c r="L233" s="261"/>
      <c r="M233" s="262"/>
      <c r="N233" s="263"/>
      <c r="O233" s="263"/>
      <c r="P233" s="263"/>
      <c r="Q233" s="263"/>
      <c r="R233" s="263"/>
      <c r="S233" s="263"/>
      <c r="T233" s="264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65" t="s">
        <v>272</v>
      </c>
      <c r="AU233" s="265" t="s">
        <v>81</v>
      </c>
      <c r="AV233" s="13" t="s">
        <v>83</v>
      </c>
      <c r="AW233" s="13" t="s">
        <v>35</v>
      </c>
      <c r="AX233" s="13" t="s">
        <v>74</v>
      </c>
      <c r="AY233" s="265" t="s">
        <v>240</v>
      </c>
    </row>
    <row r="234" s="14" customFormat="1">
      <c r="A234" s="14"/>
      <c r="B234" s="266"/>
      <c r="C234" s="267"/>
      <c r="D234" s="240" t="s">
        <v>272</v>
      </c>
      <c r="E234" s="268" t="s">
        <v>19</v>
      </c>
      <c r="F234" s="269" t="s">
        <v>336</v>
      </c>
      <c r="G234" s="267"/>
      <c r="H234" s="270">
        <v>20.369</v>
      </c>
      <c r="I234" s="271"/>
      <c r="J234" s="267"/>
      <c r="K234" s="267"/>
      <c r="L234" s="272"/>
      <c r="M234" s="273"/>
      <c r="N234" s="274"/>
      <c r="O234" s="274"/>
      <c r="P234" s="274"/>
      <c r="Q234" s="274"/>
      <c r="R234" s="274"/>
      <c r="S234" s="274"/>
      <c r="T234" s="275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T234" s="276" t="s">
        <v>272</v>
      </c>
      <c r="AU234" s="276" t="s">
        <v>81</v>
      </c>
      <c r="AV234" s="14" t="s">
        <v>248</v>
      </c>
      <c r="AW234" s="14" t="s">
        <v>35</v>
      </c>
      <c r="AX234" s="14" t="s">
        <v>81</v>
      </c>
      <c r="AY234" s="276" t="s">
        <v>240</v>
      </c>
    </row>
    <row r="235" s="2" customFormat="1" ht="21.75" customHeight="1">
      <c r="A235" s="38"/>
      <c r="B235" s="39"/>
      <c r="C235" s="227" t="s">
        <v>734</v>
      </c>
      <c r="D235" s="227" t="s">
        <v>243</v>
      </c>
      <c r="E235" s="228" t="s">
        <v>404</v>
      </c>
      <c r="F235" s="229" t="s">
        <v>405</v>
      </c>
      <c r="G235" s="230" t="s">
        <v>269</v>
      </c>
      <c r="H235" s="231">
        <v>21.449999999999999</v>
      </c>
      <c r="I235" s="232"/>
      <c r="J235" s="233">
        <f>ROUND(I235*H235,2)</f>
        <v>0</v>
      </c>
      <c r="K235" s="229" t="s">
        <v>247</v>
      </c>
      <c r="L235" s="44"/>
      <c r="M235" s="234" t="s">
        <v>19</v>
      </c>
      <c r="N235" s="235" t="s">
        <v>45</v>
      </c>
      <c r="O235" s="84"/>
      <c r="P235" s="236">
        <f>O235*H235</f>
        <v>0</v>
      </c>
      <c r="Q235" s="236">
        <v>0</v>
      </c>
      <c r="R235" s="236">
        <f>Q235*H235</f>
        <v>0</v>
      </c>
      <c r="S235" s="236">
        <v>0</v>
      </c>
      <c r="T235" s="237">
        <f>S235*H235</f>
        <v>0</v>
      </c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R235" s="238" t="s">
        <v>257</v>
      </c>
      <c r="AT235" s="238" t="s">
        <v>243</v>
      </c>
      <c r="AU235" s="238" t="s">
        <v>81</v>
      </c>
      <c r="AY235" s="17" t="s">
        <v>240</v>
      </c>
      <c r="BE235" s="239">
        <f>IF(N235="základní",J235,0)</f>
        <v>0</v>
      </c>
      <c r="BF235" s="239">
        <f>IF(N235="snížená",J235,0)</f>
        <v>0</v>
      </c>
      <c r="BG235" s="239">
        <f>IF(N235="zákl. přenesená",J235,0)</f>
        <v>0</v>
      </c>
      <c r="BH235" s="239">
        <f>IF(N235="sníž. přenesená",J235,0)</f>
        <v>0</v>
      </c>
      <c r="BI235" s="239">
        <f>IF(N235="nulová",J235,0)</f>
        <v>0</v>
      </c>
      <c r="BJ235" s="17" t="s">
        <v>81</v>
      </c>
      <c r="BK235" s="239">
        <f>ROUND(I235*H235,2)</f>
        <v>0</v>
      </c>
      <c r="BL235" s="17" t="s">
        <v>257</v>
      </c>
      <c r="BM235" s="238" t="s">
        <v>735</v>
      </c>
    </row>
    <row r="236" s="2" customFormat="1">
      <c r="A236" s="38"/>
      <c r="B236" s="39"/>
      <c r="C236" s="40"/>
      <c r="D236" s="240" t="s">
        <v>250</v>
      </c>
      <c r="E236" s="40"/>
      <c r="F236" s="241" t="s">
        <v>407</v>
      </c>
      <c r="G236" s="40"/>
      <c r="H236" s="40"/>
      <c r="I236" s="147"/>
      <c r="J236" s="40"/>
      <c r="K236" s="40"/>
      <c r="L236" s="44"/>
      <c r="M236" s="242"/>
      <c r="N236" s="243"/>
      <c r="O236" s="84"/>
      <c r="P236" s="84"/>
      <c r="Q236" s="84"/>
      <c r="R236" s="84"/>
      <c r="S236" s="84"/>
      <c r="T236" s="85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T236" s="17" t="s">
        <v>250</v>
      </c>
      <c r="AU236" s="17" t="s">
        <v>81</v>
      </c>
    </row>
    <row r="237" s="2" customFormat="1">
      <c r="A237" s="38"/>
      <c r="B237" s="39"/>
      <c r="C237" s="40"/>
      <c r="D237" s="240" t="s">
        <v>252</v>
      </c>
      <c r="E237" s="40"/>
      <c r="F237" s="244" t="s">
        <v>392</v>
      </c>
      <c r="G237" s="40"/>
      <c r="H237" s="40"/>
      <c r="I237" s="147"/>
      <c r="J237" s="40"/>
      <c r="K237" s="40"/>
      <c r="L237" s="44"/>
      <c r="M237" s="242"/>
      <c r="N237" s="243"/>
      <c r="O237" s="84"/>
      <c r="P237" s="84"/>
      <c r="Q237" s="84"/>
      <c r="R237" s="84"/>
      <c r="S237" s="84"/>
      <c r="T237" s="85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T237" s="17" t="s">
        <v>252</v>
      </c>
      <c r="AU237" s="17" t="s">
        <v>81</v>
      </c>
    </row>
    <row r="238" s="13" customFormat="1">
      <c r="A238" s="13"/>
      <c r="B238" s="255"/>
      <c r="C238" s="256"/>
      <c r="D238" s="240" t="s">
        <v>272</v>
      </c>
      <c r="E238" s="257" t="s">
        <v>19</v>
      </c>
      <c r="F238" s="258" t="s">
        <v>736</v>
      </c>
      <c r="G238" s="256"/>
      <c r="H238" s="259">
        <v>21.449999999999999</v>
      </c>
      <c r="I238" s="260"/>
      <c r="J238" s="256"/>
      <c r="K238" s="256"/>
      <c r="L238" s="261"/>
      <c r="M238" s="262"/>
      <c r="N238" s="263"/>
      <c r="O238" s="263"/>
      <c r="P238" s="263"/>
      <c r="Q238" s="263"/>
      <c r="R238" s="263"/>
      <c r="S238" s="263"/>
      <c r="T238" s="264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T238" s="265" t="s">
        <v>272</v>
      </c>
      <c r="AU238" s="265" t="s">
        <v>81</v>
      </c>
      <c r="AV238" s="13" t="s">
        <v>83</v>
      </c>
      <c r="AW238" s="13" t="s">
        <v>35</v>
      </c>
      <c r="AX238" s="13" t="s">
        <v>81</v>
      </c>
      <c r="AY238" s="265" t="s">
        <v>240</v>
      </c>
    </row>
    <row r="239" s="2" customFormat="1" ht="21.75" customHeight="1">
      <c r="A239" s="38"/>
      <c r="B239" s="39"/>
      <c r="C239" s="227" t="s">
        <v>737</v>
      </c>
      <c r="D239" s="227" t="s">
        <v>243</v>
      </c>
      <c r="E239" s="228" t="s">
        <v>738</v>
      </c>
      <c r="F239" s="229" t="s">
        <v>739</v>
      </c>
      <c r="G239" s="230" t="s">
        <v>269</v>
      </c>
      <c r="H239" s="231">
        <v>44.409999999999997</v>
      </c>
      <c r="I239" s="232"/>
      <c r="J239" s="233">
        <f>ROUND(I239*H239,2)</f>
        <v>0</v>
      </c>
      <c r="K239" s="229" t="s">
        <v>247</v>
      </c>
      <c r="L239" s="44"/>
      <c r="M239" s="234" t="s">
        <v>19</v>
      </c>
      <c r="N239" s="235" t="s">
        <v>45</v>
      </c>
      <c r="O239" s="84"/>
      <c r="P239" s="236">
        <f>O239*H239</f>
        <v>0</v>
      </c>
      <c r="Q239" s="236">
        <v>0</v>
      </c>
      <c r="R239" s="236">
        <f>Q239*H239</f>
        <v>0</v>
      </c>
      <c r="S239" s="236">
        <v>0</v>
      </c>
      <c r="T239" s="237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238" t="s">
        <v>257</v>
      </c>
      <c r="AT239" s="238" t="s">
        <v>243</v>
      </c>
      <c r="AU239" s="238" t="s">
        <v>81</v>
      </c>
      <c r="AY239" s="17" t="s">
        <v>240</v>
      </c>
      <c r="BE239" s="239">
        <f>IF(N239="základní",J239,0)</f>
        <v>0</v>
      </c>
      <c r="BF239" s="239">
        <f>IF(N239="snížená",J239,0)</f>
        <v>0</v>
      </c>
      <c r="BG239" s="239">
        <f>IF(N239="zákl. přenesená",J239,0)</f>
        <v>0</v>
      </c>
      <c r="BH239" s="239">
        <f>IF(N239="sníž. přenesená",J239,0)</f>
        <v>0</v>
      </c>
      <c r="BI239" s="239">
        <f>IF(N239="nulová",J239,0)</f>
        <v>0</v>
      </c>
      <c r="BJ239" s="17" t="s">
        <v>81</v>
      </c>
      <c r="BK239" s="239">
        <f>ROUND(I239*H239,2)</f>
        <v>0</v>
      </c>
      <c r="BL239" s="17" t="s">
        <v>257</v>
      </c>
      <c r="BM239" s="238" t="s">
        <v>740</v>
      </c>
    </row>
    <row r="240" s="2" customFormat="1">
      <c r="A240" s="38"/>
      <c r="B240" s="39"/>
      <c r="C240" s="40"/>
      <c r="D240" s="240" t="s">
        <v>250</v>
      </c>
      <c r="E240" s="40"/>
      <c r="F240" s="241" t="s">
        <v>741</v>
      </c>
      <c r="G240" s="40"/>
      <c r="H240" s="40"/>
      <c r="I240" s="147"/>
      <c r="J240" s="40"/>
      <c r="K240" s="40"/>
      <c r="L240" s="44"/>
      <c r="M240" s="242"/>
      <c r="N240" s="243"/>
      <c r="O240" s="84"/>
      <c r="P240" s="84"/>
      <c r="Q240" s="84"/>
      <c r="R240" s="84"/>
      <c r="S240" s="84"/>
      <c r="T240" s="85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T240" s="17" t="s">
        <v>250</v>
      </c>
      <c r="AU240" s="17" t="s">
        <v>81</v>
      </c>
    </row>
    <row r="241" s="2" customFormat="1">
      <c r="A241" s="38"/>
      <c r="B241" s="39"/>
      <c r="C241" s="40"/>
      <c r="D241" s="240" t="s">
        <v>252</v>
      </c>
      <c r="E241" s="40"/>
      <c r="F241" s="244" t="s">
        <v>392</v>
      </c>
      <c r="G241" s="40"/>
      <c r="H241" s="40"/>
      <c r="I241" s="147"/>
      <c r="J241" s="40"/>
      <c r="K241" s="40"/>
      <c r="L241" s="44"/>
      <c r="M241" s="242"/>
      <c r="N241" s="243"/>
      <c r="O241" s="84"/>
      <c r="P241" s="84"/>
      <c r="Q241" s="84"/>
      <c r="R241" s="84"/>
      <c r="S241" s="84"/>
      <c r="T241" s="85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T241" s="17" t="s">
        <v>252</v>
      </c>
      <c r="AU241" s="17" t="s">
        <v>81</v>
      </c>
    </row>
    <row r="242" s="13" customFormat="1">
      <c r="A242" s="13"/>
      <c r="B242" s="255"/>
      <c r="C242" s="256"/>
      <c r="D242" s="240" t="s">
        <v>272</v>
      </c>
      <c r="E242" s="257" t="s">
        <v>19</v>
      </c>
      <c r="F242" s="258" t="s">
        <v>742</v>
      </c>
      <c r="G242" s="256"/>
      <c r="H242" s="259">
        <v>35.909999999999997</v>
      </c>
      <c r="I242" s="260"/>
      <c r="J242" s="256"/>
      <c r="K242" s="256"/>
      <c r="L242" s="261"/>
      <c r="M242" s="262"/>
      <c r="N242" s="263"/>
      <c r="O242" s="263"/>
      <c r="P242" s="263"/>
      <c r="Q242" s="263"/>
      <c r="R242" s="263"/>
      <c r="S242" s="263"/>
      <c r="T242" s="264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65" t="s">
        <v>272</v>
      </c>
      <c r="AU242" s="265" t="s">
        <v>81</v>
      </c>
      <c r="AV242" s="13" t="s">
        <v>83</v>
      </c>
      <c r="AW242" s="13" t="s">
        <v>35</v>
      </c>
      <c r="AX242" s="13" t="s">
        <v>74</v>
      </c>
      <c r="AY242" s="265" t="s">
        <v>240</v>
      </c>
    </row>
    <row r="243" s="13" customFormat="1">
      <c r="A243" s="13"/>
      <c r="B243" s="255"/>
      <c r="C243" s="256"/>
      <c r="D243" s="240" t="s">
        <v>272</v>
      </c>
      <c r="E243" s="257" t="s">
        <v>19</v>
      </c>
      <c r="F243" s="258" t="s">
        <v>743</v>
      </c>
      <c r="G243" s="256"/>
      <c r="H243" s="259">
        <v>8.5</v>
      </c>
      <c r="I243" s="260"/>
      <c r="J243" s="256"/>
      <c r="K243" s="256"/>
      <c r="L243" s="261"/>
      <c r="M243" s="262"/>
      <c r="N243" s="263"/>
      <c r="O243" s="263"/>
      <c r="P243" s="263"/>
      <c r="Q243" s="263"/>
      <c r="R243" s="263"/>
      <c r="S243" s="263"/>
      <c r="T243" s="264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T243" s="265" t="s">
        <v>272</v>
      </c>
      <c r="AU243" s="265" t="s">
        <v>81</v>
      </c>
      <c r="AV243" s="13" t="s">
        <v>83</v>
      </c>
      <c r="AW243" s="13" t="s">
        <v>35</v>
      </c>
      <c r="AX243" s="13" t="s">
        <v>74</v>
      </c>
      <c r="AY243" s="265" t="s">
        <v>240</v>
      </c>
    </row>
    <row r="244" s="14" customFormat="1">
      <c r="A244" s="14"/>
      <c r="B244" s="266"/>
      <c r="C244" s="267"/>
      <c r="D244" s="240" t="s">
        <v>272</v>
      </c>
      <c r="E244" s="268" t="s">
        <v>19</v>
      </c>
      <c r="F244" s="269" t="s">
        <v>336</v>
      </c>
      <c r="G244" s="267"/>
      <c r="H244" s="270">
        <v>44.409999999999997</v>
      </c>
      <c r="I244" s="271"/>
      <c r="J244" s="267"/>
      <c r="K244" s="267"/>
      <c r="L244" s="272"/>
      <c r="M244" s="273"/>
      <c r="N244" s="274"/>
      <c r="O244" s="274"/>
      <c r="P244" s="274"/>
      <c r="Q244" s="274"/>
      <c r="R244" s="274"/>
      <c r="S244" s="274"/>
      <c r="T244" s="275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T244" s="276" t="s">
        <v>272</v>
      </c>
      <c r="AU244" s="276" t="s">
        <v>81</v>
      </c>
      <c r="AV244" s="14" t="s">
        <v>248</v>
      </c>
      <c r="AW244" s="14" t="s">
        <v>35</v>
      </c>
      <c r="AX244" s="14" t="s">
        <v>81</v>
      </c>
      <c r="AY244" s="276" t="s">
        <v>240</v>
      </c>
    </row>
    <row r="245" s="2" customFormat="1" ht="21.75" customHeight="1">
      <c r="A245" s="38"/>
      <c r="B245" s="39"/>
      <c r="C245" s="227" t="s">
        <v>744</v>
      </c>
      <c r="D245" s="227" t="s">
        <v>243</v>
      </c>
      <c r="E245" s="228" t="s">
        <v>411</v>
      </c>
      <c r="F245" s="229" t="s">
        <v>412</v>
      </c>
      <c r="G245" s="230" t="s">
        <v>269</v>
      </c>
      <c r="H245" s="231">
        <v>222.35400000000001</v>
      </c>
      <c r="I245" s="232"/>
      <c r="J245" s="233">
        <f>ROUND(I245*H245,2)</f>
        <v>0</v>
      </c>
      <c r="K245" s="229" t="s">
        <v>247</v>
      </c>
      <c r="L245" s="44"/>
      <c r="M245" s="234" t="s">
        <v>19</v>
      </c>
      <c r="N245" s="235" t="s">
        <v>45</v>
      </c>
      <c r="O245" s="84"/>
      <c r="P245" s="236">
        <f>O245*H245</f>
        <v>0</v>
      </c>
      <c r="Q245" s="236">
        <v>0</v>
      </c>
      <c r="R245" s="236">
        <f>Q245*H245</f>
        <v>0</v>
      </c>
      <c r="S245" s="236">
        <v>0</v>
      </c>
      <c r="T245" s="237">
        <f>S245*H245</f>
        <v>0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238" t="s">
        <v>257</v>
      </c>
      <c r="AT245" s="238" t="s">
        <v>243</v>
      </c>
      <c r="AU245" s="238" t="s">
        <v>81</v>
      </c>
      <c r="AY245" s="17" t="s">
        <v>240</v>
      </c>
      <c r="BE245" s="239">
        <f>IF(N245="základní",J245,0)</f>
        <v>0</v>
      </c>
      <c r="BF245" s="239">
        <f>IF(N245="snížená",J245,0)</f>
        <v>0</v>
      </c>
      <c r="BG245" s="239">
        <f>IF(N245="zákl. přenesená",J245,0)</f>
        <v>0</v>
      </c>
      <c r="BH245" s="239">
        <f>IF(N245="sníž. přenesená",J245,0)</f>
        <v>0</v>
      </c>
      <c r="BI245" s="239">
        <f>IF(N245="nulová",J245,0)</f>
        <v>0</v>
      </c>
      <c r="BJ245" s="17" t="s">
        <v>81</v>
      </c>
      <c r="BK245" s="239">
        <f>ROUND(I245*H245,2)</f>
        <v>0</v>
      </c>
      <c r="BL245" s="17" t="s">
        <v>257</v>
      </c>
      <c r="BM245" s="238" t="s">
        <v>745</v>
      </c>
    </row>
    <row r="246" s="2" customFormat="1">
      <c r="A246" s="38"/>
      <c r="B246" s="39"/>
      <c r="C246" s="40"/>
      <c r="D246" s="240" t="s">
        <v>250</v>
      </c>
      <c r="E246" s="40"/>
      <c r="F246" s="241" t="s">
        <v>414</v>
      </c>
      <c r="G246" s="40"/>
      <c r="H246" s="40"/>
      <c r="I246" s="147"/>
      <c r="J246" s="40"/>
      <c r="K246" s="40"/>
      <c r="L246" s="44"/>
      <c r="M246" s="242"/>
      <c r="N246" s="243"/>
      <c r="O246" s="84"/>
      <c r="P246" s="84"/>
      <c r="Q246" s="84"/>
      <c r="R246" s="84"/>
      <c r="S246" s="84"/>
      <c r="T246" s="85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T246" s="17" t="s">
        <v>250</v>
      </c>
      <c r="AU246" s="17" t="s">
        <v>81</v>
      </c>
    </row>
    <row r="247" s="2" customFormat="1">
      <c r="A247" s="38"/>
      <c r="B247" s="39"/>
      <c r="C247" s="40"/>
      <c r="D247" s="240" t="s">
        <v>252</v>
      </c>
      <c r="E247" s="40"/>
      <c r="F247" s="244" t="s">
        <v>392</v>
      </c>
      <c r="G247" s="40"/>
      <c r="H247" s="40"/>
      <c r="I247" s="147"/>
      <c r="J247" s="40"/>
      <c r="K247" s="40"/>
      <c r="L247" s="44"/>
      <c r="M247" s="242"/>
      <c r="N247" s="243"/>
      <c r="O247" s="84"/>
      <c r="P247" s="84"/>
      <c r="Q247" s="84"/>
      <c r="R247" s="84"/>
      <c r="S247" s="84"/>
      <c r="T247" s="85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T247" s="17" t="s">
        <v>252</v>
      </c>
      <c r="AU247" s="17" t="s">
        <v>81</v>
      </c>
    </row>
    <row r="248" s="13" customFormat="1">
      <c r="A248" s="13"/>
      <c r="B248" s="255"/>
      <c r="C248" s="256"/>
      <c r="D248" s="240" t="s">
        <v>272</v>
      </c>
      <c r="E248" s="257" t="s">
        <v>19</v>
      </c>
      <c r="F248" s="258" t="s">
        <v>746</v>
      </c>
      <c r="G248" s="256"/>
      <c r="H248" s="259">
        <v>222.29900000000001</v>
      </c>
      <c r="I248" s="260"/>
      <c r="J248" s="256"/>
      <c r="K248" s="256"/>
      <c r="L248" s="261"/>
      <c r="M248" s="262"/>
      <c r="N248" s="263"/>
      <c r="O248" s="263"/>
      <c r="P248" s="263"/>
      <c r="Q248" s="263"/>
      <c r="R248" s="263"/>
      <c r="S248" s="263"/>
      <c r="T248" s="264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T248" s="265" t="s">
        <v>272</v>
      </c>
      <c r="AU248" s="265" t="s">
        <v>81</v>
      </c>
      <c r="AV248" s="13" t="s">
        <v>83</v>
      </c>
      <c r="AW248" s="13" t="s">
        <v>35</v>
      </c>
      <c r="AX248" s="13" t="s">
        <v>74</v>
      </c>
      <c r="AY248" s="265" t="s">
        <v>240</v>
      </c>
    </row>
    <row r="249" s="13" customFormat="1">
      <c r="A249" s="13"/>
      <c r="B249" s="255"/>
      <c r="C249" s="256"/>
      <c r="D249" s="240" t="s">
        <v>272</v>
      </c>
      <c r="E249" s="257" t="s">
        <v>19</v>
      </c>
      <c r="F249" s="258" t="s">
        <v>747</v>
      </c>
      <c r="G249" s="256"/>
      <c r="H249" s="259">
        <v>0.055</v>
      </c>
      <c r="I249" s="260"/>
      <c r="J249" s="256"/>
      <c r="K249" s="256"/>
      <c r="L249" s="261"/>
      <c r="M249" s="262"/>
      <c r="N249" s="263"/>
      <c r="O249" s="263"/>
      <c r="P249" s="263"/>
      <c r="Q249" s="263"/>
      <c r="R249" s="263"/>
      <c r="S249" s="263"/>
      <c r="T249" s="264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T249" s="265" t="s">
        <v>272</v>
      </c>
      <c r="AU249" s="265" t="s">
        <v>81</v>
      </c>
      <c r="AV249" s="13" t="s">
        <v>83</v>
      </c>
      <c r="AW249" s="13" t="s">
        <v>35</v>
      </c>
      <c r="AX249" s="13" t="s">
        <v>74</v>
      </c>
      <c r="AY249" s="265" t="s">
        <v>240</v>
      </c>
    </row>
    <row r="250" s="14" customFormat="1">
      <c r="A250" s="14"/>
      <c r="B250" s="266"/>
      <c r="C250" s="267"/>
      <c r="D250" s="240" t="s">
        <v>272</v>
      </c>
      <c r="E250" s="268" t="s">
        <v>19</v>
      </c>
      <c r="F250" s="269" t="s">
        <v>336</v>
      </c>
      <c r="G250" s="267"/>
      <c r="H250" s="270">
        <v>222.35400000000001</v>
      </c>
      <c r="I250" s="271"/>
      <c r="J250" s="267"/>
      <c r="K250" s="267"/>
      <c r="L250" s="272"/>
      <c r="M250" s="273"/>
      <c r="N250" s="274"/>
      <c r="O250" s="274"/>
      <c r="P250" s="274"/>
      <c r="Q250" s="274"/>
      <c r="R250" s="274"/>
      <c r="S250" s="274"/>
      <c r="T250" s="275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T250" s="276" t="s">
        <v>272</v>
      </c>
      <c r="AU250" s="276" t="s">
        <v>81</v>
      </c>
      <c r="AV250" s="14" t="s">
        <v>248</v>
      </c>
      <c r="AW250" s="14" t="s">
        <v>35</v>
      </c>
      <c r="AX250" s="14" t="s">
        <v>81</v>
      </c>
      <c r="AY250" s="276" t="s">
        <v>240</v>
      </c>
    </row>
    <row r="251" s="2" customFormat="1" ht="33" customHeight="1">
      <c r="A251" s="38"/>
      <c r="B251" s="39"/>
      <c r="C251" s="227" t="s">
        <v>748</v>
      </c>
      <c r="D251" s="227" t="s">
        <v>243</v>
      </c>
      <c r="E251" s="228" t="s">
        <v>423</v>
      </c>
      <c r="F251" s="229" t="s">
        <v>424</v>
      </c>
      <c r="G251" s="230" t="s">
        <v>269</v>
      </c>
      <c r="H251" s="231">
        <v>5.7670000000000003</v>
      </c>
      <c r="I251" s="232"/>
      <c r="J251" s="233">
        <f>ROUND(I251*H251,2)</f>
        <v>0</v>
      </c>
      <c r="K251" s="229" t="s">
        <v>247</v>
      </c>
      <c r="L251" s="44"/>
      <c r="M251" s="234" t="s">
        <v>19</v>
      </c>
      <c r="N251" s="235" t="s">
        <v>45</v>
      </c>
      <c r="O251" s="84"/>
      <c r="P251" s="236">
        <f>O251*H251</f>
        <v>0</v>
      </c>
      <c r="Q251" s="236">
        <v>0</v>
      </c>
      <c r="R251" s="236">
        <f>Q251*H251</f>
        <v>0</v>
      </c>
      <c r="S251" s="236">
        <v>0</v>
      </c>
      <c r="T251" s="237">
        <f>S251*H251</f>
        <v>0</v>
      </c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R251" s="238" t="s">
        <v>257</v>
      </c>
      <c r="AT251" s="238" t="s">
        <v>243</v>
      </c>
      <c r="AU251" s="238" t="s">
        <v>81</v>
      </c>
      <c r="AY251" s="17" t="s">
        <v>240</v>
      </c>
      <c r="BE251" s="239">
        <f>IF(N251="základní",J251,0)</f>
        <v>0</v>
      </c>
      <c r="BF251" s="239">
        <f>IF(N251="snížená",J251,0)</f>
        <v>0</v>
      </c>
      <c r="BG251" s="239">
        <f>IF(N251="zákl. přenesená",J251,0)</f>
        <v>0</v>
      </c>
      <c r="BH251" s="239">
        <f>IF(N251="sníž. přenesená",J251,0)</f>
        <v>0</v>
      </c>
      <c r="BI251" s="239">
        <f>IF(N251="nulová",J251,0)</f>
        <v>0</v>
      </c>
      <c r="BJ251" s="17" t="s">
        <v>81</v>
      </c>
      <c r="BK251" s="239">
        <f>ROUND(I251*H251,2)</f>
        <v>0</v>
      </c>
      <c r="BL251" s="17" t="s">
        <v>257</v>
      </c>
      <c r="BM251" s="238" t="s">
        <v>749</v>
      </c>
    </row>
    <row r="252" s="2" customFormat="1">
      <c r="A252" s="38"/>
      <c r="B252" s="39"/>
      <c r="C252" s="40"/>
      <c r="D252" s="240" t="s">
        <v>250</v>
      </c>
      <c r="E252" s="40"/>
      <c r="F252" s="241" t="s">
        <v>426</v>
      </c>
      <c r="G252" s="40"/>
      <c r="H252" s="40"/>
      <c r="I252" s="147"/>
      <c r="J252" s="40"/>
      <c r="K252" s="40"/>
      <c r="L252" s="44"/>
      <c r="M252" s="242"/>
      <c r="N252" s="243"/>
      <c r="O252" s="84"/>
      <c r="P252" s="84"/>
      <c r="Q252" s="84"/>
      <c r="R252" s="84"/>
      <c r="S252" s="84"/>
      <c r="T252" s="85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T252" s="17" t="s">
        <v>250</v>
      </c>
      <c r="AU252" s="17" t="s">
        <v>81</v>
      </c>
    </row>
    <row r="253" s="2" customFormat="1">
      <c r="A253" s="38"/>
      <c r="B253" s="39"/>
      <c r="C253" s="40"/>
      <c r="D253" s="240" t="s">
        <v>252</v>
      </c>
      <c r="E253" s="40"/>
      <c r="F253" s="244" t="s">
        <v>392</v>
      </c>
      <c r="G253" s="40"/>
      <c r="H253" s="40"/>
      <c r="I253" s="147"/>
      <c r="J253" s="40"/>
      <c r="K253" s="40"/>
      <c r="L253" s="44"/>
      <c r="M253" s="242"/>
      <c r="N253" s="243"/>
      <c r="O253" s="84"/>
      <c r="P253" s="84"/>
      <c r="Q253" s="84"/>
      <c r="R253" s="84"/>
      <c r="S253" s="84"/>
      <c r="T253" s="85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T253" s="17" t="s">
        <v>252</v>
      </c>
      <c r="AU253" s="17" t="s">
        <v>81</v>
      </c>
    </row>
    <row r="254" s="13" customFormat="1">
      <c r="A254" s="13"/>
      <c r="B254" s="255"/>
      <c r="C254" s="256"/>
      <c r="D254" s="240" t="s">
        <v>272</v>
      </c>
      <c r="E254" s="257" t="s">
        <v>19</v>
      </c>
      <c r="F254" s="258" t="s">
        <v>750</v>
      </c>
      <c r="G254" s="256"/>
      <c r="H254" s="259">
        <v>5.4000000000000004</v>
      </c>
      <c r="I254" s="260"/>
      <c r="J254" s="256"/>
      <c r="K254" s="256"/>
      <c r="L254" s="261"/>
      <c r="M254" s="262"/>
      <c r="N254" s="263"/>
      <c r="O254" s="263"/>
      <c r="P254" s="263"/>
      <c r="Q254" s="263"/>
      <c r="R254" s="263"/>
      <c r="S254" s="263"/>
      <c r="T254" s="264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65" t="s">
        <v>272</v>
      </c>
      <c r="AU254" s="265" t="s">
        <v>81</v>
      </c>
      <c r="AV254" s="13" t="s">
        <v>83</v>
      </c>
      <c r="AW254" s="13" t="s">
        <v>35</v>
      </c>
      <c r="AX254" s="13" t="s">
        <v>74</v>
      </c>
      <c r="AY254" s="265" t="s">
        <v>240</v>
      </c>
    </row>
    <row r="255" s="13" customFormat="1">
      <c r="A255" s="13"/>
      <c r="B255" s="255"/>
      <c r="C255" s="256"/>
      <c r="D255" s="240" t="s">
        <v>272</v>
      </c>
      <c r="E255" s="257" t="s">
        <v>19</v>
      </c>
      <c r="F255" s="258" t="s">
        <v>751</v>
      </c>
      <c r="G255" s="256"/>
      <c r="H255" s="259">
        <v>0.048000000000000001</v>
      </c>
      <c r="I255" s="260"/>
      <c r="J255" s="256"/>
      <c r="K255" s="256"/>
      <c r="L255" s="261"/>
      <c r="M255" s="262"/>
      <c r="N255" s="263"/>
      <c r="O255" s="263"/>
      <c r="P255" s="263"/>
      <c r="Q255" s="263"/>
      <c r="R255" s="263"/>
      <c r="S255" s="263"/>
      <c r="T255" s="264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65" t="s">
        <v>272</v>
      </c>
      <c r="AU255" s="265" t="s">
        <v>81</v>
      </c>
      <c r="AV255" s="13" t="s">
        <v>83</v>
      </c>
      <c r="AW255" s="13" t="s">
        <v>35</v>
      </c>
      <c r="AX255" s="13" t="s">
        <v>74</v>
      </c>
      <c r="AY255" s="265" t="s">
        <v>240</v>
      </c>
    </row>
    <row r="256" s="13" customFormat="1">
      <c r="A256" s="13"/>
      <c r="B256" s="255"/>
      <c r="C256" s="256"/>
      <c r="D256" s="240" t="s">
        <v>272</v>
      </c>
      <c r="E256" s="257" t="s">
        <v>19</v>
      </c>
      <c r="F256" s="258" t="s">
        <v>752</v>
      </c>
      <c r="G256" s="256"/>
      <c r="H256" s="259">
        <v>0.073999999999999996</v>
      </c>
      <c r="I256" s="260"/>
      <c r="J256" s="256"/>
      <c r="K256" s="256"/>
      <c r="L256" s="261"/>
      <c r="M256" s="262"/>
      <c r="N256" s="263"/>
      <c r="O256" s="263"/>
      <c r="P256" s="263"/>
      <c r="Q256" s="263"/>
      <c r="R256" s="263"/>
      <c r="S256" s="263"/>
      <c r="T256" s="264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65" t="s">
        <v>272</v>
      </c>
      <c r="AU256" s="265" t="s">
        <v>81</v>
      </c>
      <c r="AV256" s="13" t="s">
        <v>83</v>
      </c>
      <c r="AW256" s="13" t="s">
        <v>35</v>
      </c>
      <c r="AX256" s="13" t="s">
        <v>74</v>
      </c>
      <c r="AY256" s="265" t="s">
        <v>240</v>
      </c>
    </row>
    <row r="257" s="13" customFormat="1">
      <c r="A257" s="13"/>
      <c r="B257" s="255"/>
      <c r="C257" s="256"/>
      <c r="D257" s="240" t="s">
        <v>272</v>
      </c>
      <c r="E257" s="257" t="s">
        <v>19</v>
      </c>
      <c r="F257" s="258" t="s">
        <v>753</v>
      </c>
      <c r="G257" s="256"/>
      <c r="H257" s="259">
        <v>0.218</v>
      </c>
      <c r="I257" s="260"/>
      <c r="J257" s="256"/>
      <c r="K257" s="256"/>
      <c r="L257" s="261"/>
      <c r="M257" s="262"/>
      <c r="N257" s="263"/>
      <c r="O257" s="263"/>
      <c r="P257" s="263"/>
      <c r="Q257" s="263"/>
      <c r="R257" s="263"/>
      <c r="S257" s="263"/>
      <c r="T257" s="264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65" t="s">
        <v>272</v>
      </c>
      <c r="AU257" s="265" t="s">
        <v>81</v>
      </c>
      <c r="AV257" s="13" t="s">
        <v>83</v>
      </c>
      <c r="AW257" s="13" t="s">
        <v>35</v>
      </c>
      <c r="AX257" s="13" t="s">
        <v>74</v>
      </c>
      <c r="AY257" s="265" t="s">
        <v>240</v>
      </c>
    </row>
    <row r="258" s="13" customFormat="1">
      <c r="A258" s="13"/>
      <c r="B258" s="255"/>
      <c r="C258" s="256"/>
      <c r="D258" s="240" t="s">
        <v>272</v>
      </c>
      <c r="E258" s="257" t="s">
        <v>19</v>
      </c>
      <c r="F258" s="258" t="s">
        <v>754</v>
      </c>
      <c r="G258" s="256"/>
      <c r="H258" s="259">
        <v>0.027</v>
      </c>
      <c r="I258" s="260"/>
      <c r="J258" s="256"/>
      <c r="K258" s="256"/>
      <c r="L258" s="261"/>
      <c r="M258" s="262"/>
      <c r="N258" s="263"/>
      <c r="O258" s="263"/>
      <c r="P258" s="263"/>
      <c r="Q258" s="263"/>
      <c r="R258" s="263"/>
      <c r="S258" s="263"/>
      <c r="T258" s="264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65" t="s">
        <v>272</v>
      </c>
      <c r="AU258" s="265" t="s">
        <v>81</v>
      </c>
      <c r="AV258" s="13" t="s">
        <v>83</v>
      </c>
      <c r="AW258" s="13" t="s">
        <v>35</v>
      </c>
      <c r="AX258" s="13" t="s">
        <v>74</v>
      </c>
      <c r="AY258" s="265" t="s">
        <v>240</v>
      </c>
    </row>
    <row r="259" s="14" customFormat="1">
      <c r="A259" s="14"/>
      <c r="B259" s="266"/>
      <c r="C259" s="267"/>
      <c r="D259" s="240" t="s">
        <v>272</v>
      </c>
      <c r="E259" s="268" t="s">
        <v>19</v>
      </c>
      <c r="F259" s="269" t="s">
        <v>336</v>
      </c>
      <c r="G259" s="267"/>
      <c r="H259" s="270">
        <v>5.7670000000000003</v>
      </c>
      <c r="I259" s="271"/>
      <c r="J259" s="267"/>
      <c r="K259" s="267"/>
      <c r="L259" s="272"/>
      <c r="M259" s="273"/>
      <c r="N259" s="274"/>
      <c r="O259" s="274"/>
      <c r="P259" s="274"/>
      <c r="Q259" s="274"/>
      <c r="R259" s="274"/>
      <c r="S259" s="274"/>
      <c r="T259" s="275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T259" s="276" t="s">
        <v>272</v>
      </c>
      <c r="AU259" s="276" t="s">
        <v>81</v>
      </c>
      <c r="AV259" s="14" t="s">
        <v>248</v>
      </c>
      <c r="AW259" s="14" t="s">
        <v>35</v>
      </c>
      <c r="AX259" s="14" t="s">
        <v>81</v>
      </c>
      <c r="AY259" s="276" t="s">
        <v>240</v>
      </c>
    </row>
    <row r="260" s="2" customFormat="1" ht="33" customHeight="1">
      <c r="A260" s="38"/>
      <c r="B260" s="39"/>
      <c r="C260" s="227" t="s">
        <v>755</v>
      </c>
      <c r="D260" s="227" t="s">
        <v>243</v>
      </c>
      <c r="E260" s="228" t="s">
        <v>432</v>
      </c>
      <c r="F260" s="229" t="s">
        <v>433</v>
      </c>
      <c r="G260" s="230" t="s">
        <v>269</v>
      </c>
      <c r="H260" s="231">
        <v>36.707999999999998</v>
      </c>
      <c r="I260" s="232"/>
      <c r="J260" s="233">
        <f>ROUND(I260*H260,2)</f>
        <v>0</v>
      </c>
      <c r="K260" s="229" t="s">
        <v>247</v>
      </c>
      <c r="L260" s="44"/>
      <c r="M260" s="234" t="s">
        <v>19</v>
      </c>
      <c r="N260" s="235" t="s">
        <v>45</v>
      </c>
      <c r="O260" s="84"/>
      <c r="P260" s="236">
        <f>O260*H260</f>
        <v>0</v>
      </c>
      <c r="Q260" s="236">
        <v>0</v>
      </c>
      <c r="R260" s="236">
        <f>Q260*H260</f>
        <v>0</v>
      </c>
      <c r="S260" s="236">
        <v>0</v>
      </c>
      <c r="T260" s="237">
        <f>S260*H260</f>
        <v>0</v>
      </c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R260" s="238" t="s">
        <v>257</v>
      </c>
      <c r="AT260" s="238" t="s">
        <v>243</v>
      </c>
      <c r="AU260" s="238" t="s">
        <v>81</v>
      </c>
      <c r="AY260" s="17" t="s">
        <v>240</v>
      </c>
      <c r="BE260" s="239">
        <f>IF(N260="základní",J260,0)</f>
        <v>0</v>
      </c>
      <c r="BF260" s="239">
        <f>IF(N260="snížená",J260,0)</f>
        <v>0</v>
      </c>
      <c r="BG260" s="239">
        <f>IF(N260="zákl. přenesená",J260,0)</f>
        <v>0</v>
      </c>
      <c r="BH260" s="239">
        <f>IF(N260="sníž. přenesená",J260,0)</f>
        <v>0</v>
      </c>
      <c r="BI260" s="239">
        <f>IF(N260="nulová",J260,0)</f>
        <v>0</v>
      </c>
      <c r="BJ260" s="17" t="s">
        <v>81</v>
      </c>
      <c r="BK260" s="239">
        <f>ROUND(I260*H260,2)</f>
        <v>0</v>
      </c>
      <c r="BL260" s="17" t="s">
        <v>257</v>
      </c>
      <c r="BM260" s="238" t="s">
        <v>756</v>
      </c>
    </row>
    <row r="261" s="2" customFormat="1">
      <c r="A261" s="38"/>
      <c r="B261" s="39"/>
      <c r="C261" s="40"/>
      <c r="D261" s="240" t="s">
        <v>250</v>
      </c>
      <c r="E261" s="40"/>
      <c r="F261" s="241" t="s">
        <v>435</v>
      </c>
      <c r="G261" s="40"/>
      <c r="H261" s="40"/>
      <c r="I261" s="147"/>
      <c r="J261" s="40"/>
      <c r="K261" s="40"/>
      <c r="L261" s="44"/>
      <c r="M261" s="242"/>
      <c r="N261" s="243"/>
      <c r="O261" s="84"/>
      <c r="P261" s="84"/>
      <c r="Q261" s="84"/>
      <c r="R261" s="84"/>
      <c r="S261" s="84"/>
      <c r="T261" s="85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T261" s="17" t="s">
        <v>250</v>
      </c>
      <c r="AU261" s="17" t="s">
        <v>81</v>
      </c>
    </row>
    <row r="262" s="2" customFormat="1">
      <c r="A262" s="38"/>
      <c r="B262" s="39"/>
      <c r="C262" s="40"/>
      <c r="D262" s="240" t="s">
        <v>252</v>
      </c>
      <c r="E262" s="40"/>
      <c r="F262" s="244" t="s">
        <v>392</v>
      </c>
      <c r="G262" s="40"/>
      <c r="H262" s="40"/>
      <c r="I262" s="147"/>
      <c r="J262" s="40"/>
      <c r="K262" s="40"/>
      <c r="L262" s="44"/>
      <c r="M262" s="242"/>
      <c r="N262" s="243"/>
      <c r="O262" s="84"/>
      <c r="P262" s="84"/>
      <c r="Q262" s="84"/>
      <c r="R262" s="84"/>
      <c r="S262" s="84"/>
      <c r="T262" s="85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T262" s="17" t="s">
        <v>252</v>
      </c>
      <c r="AU262" s="17" t="s">
        <v>81</v>
      </c>
    </row>
    <row r="263" s="13" customFormat="1">
      <c r="A263" s="13"/>
      <c r="B263" s="255"/>
      <c r="C263" s="256"/>
      <c r="D263" s="240" t="s">
        <v>272</v>
      </c>
      <c r="E263" s="257" t="s">
        <v>19</v>
      </c>
      <c r="F263" s="258" t="s">
        <v>757</v>
      </c>
      <c r="G263" s="256"/>
      <c r="H263" s="259">
        <v>4.7880000000000003</v>
      </c>
      <c r="I263" s="260"/>
      <c r="J263" s="256"/>
      <c r="K263" s="256"/>
      <c r="L263" s="261"/>
      <c r="M263" s="262"/>
      <c r="N263" s="263"/>
      <c r="O263" s="263"/>
      <c r="P263" s="263"/>
      <c r="Q263" s="263"/>
      <c r="R263" s="263"/>
      <c r="S263" s="263"/>
      <c r="T263" s="264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T263" s="265" t="s">
        <v>272</v>
      </c>
      <c r="AU263" s="265" t="s">
        <v>81</v>
      </c>
      <c r="AV263" s="13" t="s">
        <v>83</v>
      </c>
      <c r="AW263" s="13" t="s">
        <v>35</v>
      </c>
      <c r="AX263" s="13" t="s">
        <v>74</v>
      </c>
      <c r="AY263" s="265" t="s">
        <v>240</v>
      </c>
    </row>
    <row r="264" s="13" customFormat="1">
      <c r="A264" s="13"/>
      <c r="B264" s="255"/>
      <c r="C264" s="256"/>
      <c r="D264" s="240" t="s">
        <v>272</v>
      </c>
      <c r="E264" s="257" t="s">
        <v>19</v>
      </c>
      <c r="F264" s="258" t="s">
        <v>758</v>
      </c>
      <c r="G264" s="256"/>
      <c r="H264" s="259">
        <v>7.4480000000000004</v>
      </c>
      <c r="I264" s="260"/>
      <c r="J264" s="256"/>
      <c r="K264" s="256"/>
      <c r="L264" s="261"/>
      <c r="M264" s="262"/>
      <c r="N264" s="263"/>
      <c r="O264" s="263"/>
      <c r="P264" s="263"/>
      <c r="Q264" s="263"/>
      <c r="R264" s="263"/>
      <c r="S264" s="263"/>
      <c r="T264" s="264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T264" s="265" t="s">
        <v>272</v>
      </c>
      <c r="AU264" s="265" t="s">
        <v>81</v>
      </c>
      <c r="AV264" s="13" t="s">
        <v>83</v>
      </c>
      <c r="AW264" s="13" t="s">
        <v>35</v>
      </c>
      <c r="AX264" s="13" t="s">
        <v>74</v>
      </c>
      <c r="AY264" s="265" t="s">
        <v>240</v>
      </c>
    </row>
    <row r="265" s="13" customFormat="1">
      <c r="A265" s="13"/>
      <c r="B265" s="255"/>
      <c r="C265" s="256"/>
      <c r="D265" s="240" t="s">
        <v>272</v>
      </c>
      <c r="E265" s="257" t="s">
        <v>19</v>
      </c>
      <c r="F265" s="258" t="s">
        <v>759</v>
      </c>
      <c r="G265" s="256"/>
      <c r="H265" s="259">
        <v>21.812000000000001</v>
      </c>
      <c r="I265" s="260"/>
      <c r="J265" s="256"/>
      <c r="K265" s="256"/>
      <c r="L265" s="261"/>
      <c r="M265" s="262"/>
      <c r="N265" s="263"/>
      <c r="O265" s="263"/>
      <c r="P265" s="263"/>
      <c r="Q265" s="263"/>
      <c r="R265" s="263"/>
      <c r="S265" s="263"/>
      <c r="T265" s="264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T265" s="265" t="s">
        <v>272</v>
      </c>
      <c r="AU265" s="265" t="s">
        <v>81</v>
      </c>
      <c r="AV265" s="13" t="s">
        <v>83</v>
      </c>
      <c r="AW265" s="13" t="s">
        <v>35</v>
      </c>
      <c r="AX265" s="13" t="s">
        <v>74</v>
      </c>
      <c r="AY265" s="265" t="s">
        <v>240</v>
      </c>
    </row>
    <row r="266" s="13" customFormat="1">
      <c r="A266" s="13"/>
      <c r="B266" s="255"/>
      <c r="C266" s="256"/>
      <c r="D266" s="240" t="s">
        <v>272</v>
      </c>
      <c r="E266" s="257" t="s">
        <v>19</v>
      </c>
      <c r="F266" s="258" t="s">
        <v>760</v>
      </c>
      <c r="G266" s="256"/>
      <c r="H266" s="259">
        <v>2.6600000000000001</v>
      </c>
      <c r="I266" s="260"/>
      <c r="J266" s="256"/>
      <c r="K266" s="256"/>
      <c r="L266" s="261"/>
      <c r="M266" s="262"/>
      <c r="N266" s="263"/>
      <c r="O266" s="263"/>
      <c r="P266" s="263"/>
      <c r="Q266" s="263"/>
      <c r="R266" s="263"/>
      <c r="S266" s="263"/>
      <c r="T266" s="264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65" t="s">
        <v>272</v>
      </c>
      <c r="AU266" s="265" t="s">
        <v>81</v>
      </c>
      <c r="AV266" s="13" t="s">
        <v>83</v>
      </c>
      <c r="AW266" s="13" t="s">
        <v>35</v>
      </c>
      <c r="AX266" s="13" t="s">
        <v>74</v>
      </c>
      <c r="AY266" s="265" t="s">
        <v>240</v>
      </c>
    </row>
    <row r="267" s="14" customFormat="1">
      <c r="A267" s="14"/>
      <c r="B267" s="266"/>
      <c r="C267" s="267"/>
      <c r="D267" s="240" t="s">
        <v>272</v>
      </c>
      <c r="E267" s="268" t="s">
        <v>19</v>
      </c>
      <c r="F267" s="269" t="s">
        <v>336</v>
      </c>
      <c r="G267" s="267"/>
      <c r="H267" s="270">
        <v>36.707999999999998</v>
      </c>
      <c r="I267" s="271"/>
      <c r="J267" s="267"/>
      <c r="K267" s="267"/>
      <c r="L267" s="272"/>
      <c r="M267" s="273"/>
      <c r="N267" s="274"/>
      <c r="O267" s="274"/>
      <c r="P267" s="274"/>
      <c r="Q267" s="274"/>
      <c r="R267" s="274"/>
      <c r="S267" s="274"/>
      <c r="T267" s="275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T267" s="276" t="s">
        <v>272</v>
      </c>
      <c r="AU267" s="276" t="s">
        <v>81</v>
      </c>
      <c r="AV267" s="14" t="s">
        <v>248</v>
      </c>
      <c r="AW267" s="14" t="s">
        <v>35</v>
      </c>
      <c r="AX267" s="14" t="s">
        <v>81</v>
      </c>
      <c r="AY267" s="276" t="s">
        <v>240</v>
      </c>
    </row>
    <row r="268" s="2" customFormat="1" ht="33" customHeight="1">
      <c r="A268" s="38"/>
      <c r="B268" s="39"/>
      <c r="C268" s="227" t="s">
        <v>761</v>
      </c>
      <c r="D268" s="227" t="s">
        <v>243</v>
      </c>
      <c r="E268" s="228" t="s">
        <v>762</v>
      </c>
      <c r="F268" s="229" t="s">
        <v>763</v>
      </c>
      <c r="G268" s="230" t="s">
        <v>269</v>
      </c>
      <c r="H268" s="231">
        <v>5.2000000000000002</v>
      </c>
      <c r="I268" s="232"/>
      <c r="J268" s="233">
        <f>ROUND(I268*H268,2)</f>
        <v>0</v>
      </c>
      <c r="K268" s="229" t="s">
        <v>247</v>
      </c>
      <c r="L268" s="44"/>
      <c r="M268" s="234" t="s">
        <v>19</v>
      </c>
      <c r="N268" s="235" t="s">
        <v>45</v>
      </c>
      <c r="O268" s="84"/>
      <c r="P268" s="236">
        <f>O268*H268</f>
        <v>0</v>
      </c>
      <c r="Q268" s="236">
        <v>0</v>
      </c>
      <c r="R268" s="236">
        <f>Q268*H268</f>
        <v>0</v>
      </c>
      <c r="S268" s="236">
        <v>0</v>
      </c>
      <c r="T268" s="237">
        <f>S268*H268</f>
        <v>0</v>
      </c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R268" s="238" t="s">
        <v>257</v>
      </c>
      <c r="AT268" s="238" t="s">
        <v>243</v>
      </c>
      <c r="AU268" s="238" t="s">
        <v>81</v>
      </c>
      <c r="AY268" s="17" t="s">
        <v>240</v>
      </c>
      <c r="BE268" s="239">
        <f>IF(N268="základní",J268,0)</f>
        <v>0</v>
      </c>
      <c r="BF268" s="239">
        <f>IF(N268="snížená",J268,0)</f>
        <v>0</v>
      </c>
      <c r="BG268" s="239">
        <f>IF(N268="zákl. přenesená",J268,0)</f>
        <v>0</v>
      </c>
      <c r="BH268" s="239">
        <f>IF(N268="sníž. přenesená",J268,0)</f>
        <v>0</v>
      </c>
      <c r="BI268" s="239">
        <f>IF(N268="nulová",J268,0)</f>
        <v>0</v>
      </c>
      <c r="BJ268" s="17" t="s">
        <v>81</v>
      </c>
      <c r="BK268" s="239">
        <f>ROUND(I268*H268,2)</f>
        <v>0</v>
      </c>
      <c r="BL268" s="17" t="s">
        <v>257</v>
      </c>
      <c r="BM268" s="238" t="s">
        <v>764</v>
      </c>
    </row>
    <row r="269" s="2" customFormat="1">
      <c r="A269" s="38"/>
      <c r="B269" s="39"/>
      <c r="C269" s="40"/>
      <c r="D269" s="240" t="s">
        <v>250</v>
      </c>
      <c r="E269" s="40"/>
      <c r="F269" s="241" t="s">
        <v>765</v>
      </c>
      <c r="G269" s="40"/>
      <c r="H269" s="40"/>
      <c r="I269" s="147"/>
      <c r="J269" s="40"/>
      <c r="K269" s="40"/>
      <c r="L269" s="44"/>
      <c r="M269" s="242"/>
      <c r="N269" s="243"/>
      <c r="O269" s="84"/>
      <c r="P269" s="84"/>
      <c r="Q269" s="84"/>
      <c r="R269" s="84"/>
      <c r="S269" s="84"/>
      <c r="T269" s="85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T269" s="17" t="s">
        <v>250</v>
      </c>
      <c r="AU269" s="17" t="s">
        <v>81</v>
      </c>
    </row>
    <row r="270" s="2" customFormat="1">
      <c r="A270" s="38"/>
      <c r="B270" s="39"/>
      <c r="C270" s="40"/>
      <c r="D270" s="240" t="s">
        <v>252</v>
      </c>
      <c r="E270" s="40"/>
      <c r="F270" s="244" t="s">
        <v>392</v>
      </c>
      <c r="G270" s="40"/>
      <c r="H270" s="40"/>
      <c r="I270" s="147"/>
      <c r="J270" s="40"/>
      <c r="K270" s="40"/>
      <c r="L270" s="44"/>
      <c r="M270" s="242"/>
      <c r="N270" s="243"/>
      <c r="O270" s="84"/>
      <c r="P270" s="84"/>
      <c r="Q270" s="84"/>
      <c r="R270" s="84"/>
      <c r="S270" s="84"/>
      <c r="T270" s="85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T270" s="17" t="s">
        <v>252</v>
      </c>
      <c r="AU270" s="17" t="s">
        <v>81</v>
      </c>
    </row>
    <row r="271" s="13" customFormat="1">
      <c r="A271" s="13"/>
      <c r="B271" s="255"/>
      <c r="C271" s="256"/>
      <c r="D271" s="240" t="s">
        <v>272</v>
      </c>
      <c r="E271" s="257" t="s">
        <v>19</v>
      </c>
      <c r="F271" s="258" t="s">
        <v>766</v>
      </c>
      <c r="G271" s="256"/>
      <c r="H271" s="259">
        <v>5.2000000000000002</v>
      </c>
      <c r="I271" s="260"/>
      <c r="J271" s="256"/>
      <c r="K271" s="256"/>
      <c r="L271" s="261"/>
      <c r="M271" s="262"/>
      <c r="N271" s="263"/>
      <c r="O271" s="263"/>
      <c r="P271" s="263"/>
      <c r="Q271" s="263"/>
      <c r="R271" s="263"/>
      <c r="S271" s="263"/>
      <c r="T271" s="264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65" t="s">
        <v>272</v>
      </c>
      <c r="AU271" s="265" t="s">
        <v>81</v>
      </c>
      <c r="AV271" s="13" t="s">
        <v>83</v>
      </c>
      <c r="AW271" s="13" t="s">
        <v>35</v>
      </c>
      <c r="AX271" s="13" t="s">
        <v>81</v>
      </c>
      <c r="AY271" s="265" t="s">
        <v>240</v>
      </c>
    </row>
    <row r="272" s="2" customFormat="1" ht="21.75" customHeight="1">
      <c r="A272" s="38"/>
      <c r="B272" s="39"/>
      <c r="C272" s="227" t="s">
        <v>767</v>
      </c>
      <c r="D272" s="227" t="s">
        <v>243</v>
      </c>
      <c r="E272" s="228" t="s">
        <v>441</v>
      </c>
      <c r="F272" s="229" t="s">
        <v>442</v>
      </c>
      <c r="G272" s="230" t="s">
        <v>269</v>
      </c>
      <c r="H272" s="231">
        <v>92.459999999999994</v>
      </c>
      <c r="I272" s="232"/>
      <c r="J272" s="233">
        <f>ROUND(I272*H272,2)</f>
        <v>0</v>
      </c>
      <c r="K272" s="229" t="s">
        <v>247</v>
      </c>
      <c r="L272" s="44"/>
      <c r="M272" s="234" t="s">
        <v>19</v>
      </c>
      <c r="N272" s="235" t="s">
        <v>45</v>
      </c>
      <c r="O272" s="84"/>
      <c r="P272" s="236">
        <f>O272*H272</f>
        <v>0</v>
      </c>
      <c r="Q272" s="236">
        <v>0</v>
      </c>
      <c r="R272" s="236">
        <f>Q272*H272</f>
        <v>0</v>
      </c>
      <c r="S272" s="236">
        <v>0</v>
      </c>
      <c r="T272" s="237">
        <f>S272*H272</f>
        <v>0</v>
      </c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R272" s="238" t="s">
        <v>257</v>
      </c>
      <c r="AT272" s="238" t="s">
        <v>243</v>
      </c>
      <c r="AU272" s="238" t="s">
        <v>81</v>
      </c>
      <c r="AY272" s="17" t="s">
        <v>240</v>
      </c>
      <c r="BE272" s="239">
        <f>IF(N272="základní",J272,0)</f>
        <v>0</v>
      </c>
      <c r="BF272" s="239">
        <f>IF(N272="snížená",J272,0)</f>
        <v>0</v>
      </c>
      <c r="BG272" s="239">
        <f>IF(N272="zákl. přenesená",J272,0)</f>
        <v>0</v>
      </c>
      <c r="BH272" s="239">
        <f>IF(N272="sníž. přenesená",J272,0)</f>
        <v>0</v>
      </c>
      <c r="BI272" s="239">
        <f>IF(N272="nulová",J272,0)</f>
        <v>0</v>
      </c>
      <c r="BJ272" s="17" t="s">
        <v>81</v>
      </c>
      <c r="BK272" s="239">
        <f>ROUND(I272*H272,2)</f>
        <v>0</v>
      </c>
      <c r="BL272" s="17" t="s">
        <v>257</v>
      </c>
      <c r="BM272" s="238" t="s">
        <v>768</v>
      </c>
    </row>
    <row r="273" s="2" customFormat="1">
      <c r="A273" s="38"/>
      <c r="B273" s="39"/>
      <c r="C273" s="40"/>
      <c r="D273" s="240" t="s">
        <v>250</v>
      </c>
      <c r="E273" s="40"/>
      <c r="F273" s="241" t="s">
        <v>521</v>
      </c>
      <c r="G273" s="40"/>
      <c r="H273" s="40"/>
      <c r="I273" s="147"/>
      <c r="J273" s="40"/>
      <c r="K273" s="40"/>
      <c r="L273" s="44"/>
      <c r="M273" s="242"/>
      <c r="N273" s="243"/>
      <c r="O273" s="84"/>
      <c r="P273" s="84"/>
      <c r="Q273" s="84"/>
      <c r="R273" s="84"/>
      <c r="S273" s="84"/>
      <c r="T273" s="85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T273" s="17" t="s">
        <v>250</v>
      </c>
      <c r="AU273" s="17" t="s">
        <v>81</v>
      </c>
    </row>
    <row r="274" s="2" customFormat="1">
      <c r="A274" s="38"/>
      <c r="B274" s="39"/>
      <c r="C274" s="40"/>
      <c r="D274" s="240" t="s">
        <v>252</v>
      </c>
      <c r="E274" s="40"/>
      <c r="F274" s="244" t="s">
        <v>445</v>
      </c>
      <c r="G274" s="40"/>
      <c r="H274" s="40"/>
      <c r="I274" s="147"/>
      <c r="J274" s="40"/>
      <c r="K274" s="40"/>
      <c r="L274" s="44"/>
      <c r="M274" s="242"/>
      <c r="N274" s="243"/>
      <c r="O274" s="84"/>
      <c r="P274" s="84"/>
      <c r="Q274" s="84"/>
      <c r="R274" s="84"/>
      <c r="S274" s="84"/>
      <c r="T274" s="85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T274" s="17" t="s">
        <v>252</v>
      </c>
      <c r="AU274" s="17" t="s">
        <v>81</v>
      </c>
    </row>
    <row r="275" s="13" customFormat="1">
      <c r="A275" s="13"/>
      <c r="B275" s="255"/>
      <c r="C275" s="256"/>
      <c r="D275" s="240" t="s">
        <v>272</v>
      </c>
      <c r="E275" s="257" t="s">
        <v>19</v>
      </c>
      <c r="F275" s="258" t="s">
        <v>724</v>
      </c>
      <c r="G275" s="256"/>
      <c r="H275" s="259">
        <v>38.729999999999997</v>
      </c>
      <c r="I275" s="260"/>
      <c r="J275" s="256"/>
      <c r="K275" s="256"/>
      <c r="L275" s="261"/>
      <c r="M275" s="262"/>
      <c r="N275" s="263"/>
      <c r="O275" s="263"/>
      <c r="P275" s="263"/>
      <c r="Q275" s="263"/>
      <c r="R275" s="263"/>
      <c r="S275" s="263"/>
      <c r="T275" s="264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T275" s="265" t="s">
        <v>272</v>
      </c>
      <c r="AU275" s="265" t="s">
        <v>81</v>
      </c>
      <c r="AV275" s="13" t="s">
        <v>83</v>
      </c>
      <c r="AW275" s="13" t="s">
        <v>35</v>
      </c>
      <c r="AX275" s="13" t="s">
        <v>74</v>
      </c>
      <c r="AY275" s="265" t="s">
        <v>240</v>
      </c>
    </row>
    <row r="276" s="13" customFormat="1">
      <c r="A276" s="13"/>
      <c r="B276" s="255"/>
      <c r="C276" s="256"/>
      <c r="D276" s="240" t="s">
        <v>272</v>
      </c>
      <c r="E276" s="257" t="s">
        <v>19</v>
      </c>
      <c r="F276" s="258" t="s">
        <v>725</v>
      </c>
      <c r="G276" s="256"/>
      <c r="H276" s="259">
        <v>21.449999999999999</v>
      </c>
      <c r="I276" s="260"/>
      <c r="J276" s="256"/>
      <c r="K276" s="256"/>
      <c r="L276" s="261"/>
      <c r="M276" s="262"/>
      <c r="N276" s="263"/>
      <c r="O276" s="263"/>
      <c r="P276" s="263"/>
      <c r="Q276" s="263"/>
      <c r="R276" s="263"/>
      <c r="S276" s="263"/>
      <c r="T276" s="264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T276" s="265" t="s">
        <v>272</v>
      </c>
      <c r="AU276" s="265" t="s">
        <v>81</v>
      </c>
      <c r="AV276" s="13" t="s">
        <v>83</v>
      </c>
      <c r="AW276" s="13" t="s">
        <v>35</v>
      </c>
      <c r="AX276" s="13" t="s">
        <v>74</v>
      </c>
      <c r="AY276" s="265" t="s">
        <v>240</v>
      </c>
    </row>
    <row r="277" s="13" customFormat="1">
      <c r="A277" s="13"/>
      <c r="B277" s="255"/>
      <c r="C277" s="256"/>
      <c r="D277" s="240" t="s">
        <v>272</v>
      </c>
      <c r="E277" s="257" t="s">
        <v>19</v>
      </c>
      <c r="F277" s="258" t="s">
        <v>726</v>
      </c>
      <c r="G277" s="256"/>
      <c r="H277" s="259">
        <v>32.280000000000001</v>
      </c>
      <c r="I277" s="260"/>
      <c r="J277" s="256"/>
      <c r="K277" s="256"/>
      <c r="L277" s="261"/>
      <c r="M277" s="262"/>
      <c r="N277" s="263"/>
      <c r="O277" s="263"/>
      <c r="P277" s="263"/>
      <c r="Q277" s="263"/>
      <c r="R277" s="263"/>
      <c r="S277" s="263"/>
      <c r="T277" s="264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T277" s="265" t="s">
        <v>272</v>
      </c>
      <c r="AU277" s="265" t="s">
        <v>81</v>
      </c>
      <c r="AV277" s="13" t="s">
        <v>83</v>
      </c>
      <c r="AW277" s="13" t="s">
        <v>35</v>
      </c>
      <c r="AX277" s="13" t="s">
        <v>74</v>
      </c>
      <c r="AY277" s="265" t="s">
        <v>240</v>
      </c>
    </row>
    <row r="278" s="14" customFormat="1">
      <c r="A278" s="14"/>
      <c r="B278" s="266"/>
      <c r="C278" s="267"/>
      <c r="D278" s="240" t="s">
        <v>272</v>
      </c>
      <c r="E278" s="268" t="s">
        <v>19</v>
      </c>
      <c r="F278" s="269" t="s">
        <v>336</v>
      </c>
      <c r="G278" s="267"/>
      <c r="H278" s="270">
        <v>92.459999999999994</v>
      </c>
      <c r="I278" s="271"/>
      <c r="J278" s="267"/>
      <c r="K278" s="267"/>
      <c r="L278" s="272"/>
      <c r="M278" s="273"/>
      <c r="N278" s="274"/>
      <c r="O278" s="274"/>
      <c r="P278" s="274"/>
      <c r="Q278" s="274"/>
      <c r="R278" s="274"/>
      <c r="S278" s="274"/>
      <c r="T278" s="275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T278" s="276" t="s">
        <v>272</v>
      </c>
      <c r="AU278" s="276" t="s">
        <v>81</v>
      </c>
      <c r="AV278" s="14" t="s">
        <v>248</v>
      </c>
      <c r="AW278" s="14" t="s">
        <v>35</v>
      </c>
      <c r="AX278" s="14" t="s">
        <v>81</v>
      </c>
      <c r="AY278" s="276" t="s">
        <v>240</v>
      </c>
    </row>
    <row r="279" s="2" customFormat="1" ht="21.75" customHeight="1">
      <c r="A279" s="38"/>
      <c r="B279" s="39"/>
      <c r="C279" s="227" t="s">
        <v>769</v>
      </c>
      <c r="D279" s="227" t="s">
        <v>243</v>
      </c>
      <c r="E279" s="228" t="s">
        <v>448</v>
      </c>
      <c r="F279" s="229" t="s">
        <v>449</v>
      </c>
      <c r="G279" s="230" t="s">
        <v>276</v>
      </c>
      <c r="H279" s="231">
        <v>2</v>
      </c>
      <c r="I279" s="232"/>
      <c r="J279" s="233">
        <f>ROUND(I279*H279,2)</f>
        <v>0</v>
      </c>
      <c r="K279" s="229" t="s">
        <v>247</v>
      </c>
      <c r="L279" s="44"/>
      <c r="M279" s="234" t="s">
        <v>19</v>
      </c>
      <c r="N279" s="235" t="s">
        <v>45</v>
      </c>
      <c r="O279" s="84"/>
      <c r="P279" s="236">
        <f>O279*H279</f>
        <v>0</v>
      </c>
      <c r="Q279" s="236">
        <v>0</v>
      </c>
      <c r="R279" s="236">
        <f>Q279*H279</f>
        <v>0</v>
      </c>
      <c r="S279" s="236">
        <v>0</v>
      </c>
      <c r="T279" s="237">
        <f>S279*H279</f>
        <v>0</v>
      </c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R279" s="238" t="s">
        <v>257</v>
      </c>
      <c r="AT279" s="238" t="s">
        <v>243</v>
      </c>
      <c r="AU279" s="238" t="s">
        <v>81</v>
      </c>
      <c r="AY279" s="17" t="s">
        <v>240</v>
      </c>
      <c r="BE279" s="239">
        <f>IF(N279="základní",J279,0)</f>
        <v>0</v>
      </c>
      <c r="BF279" s="239">
        <f>IF(N279="snížená",J279,0)</f>
        <v>0</v>
      </c>
      <c r="BG279" s="239">
        <f>IF(N279="zákl. přenesená",J279,0)</f>
        <v>0</v>
      </c>
      <c r="BH279" s="239">
        <f>IF(N279="sníž. přenesená",J279,0)</f>
        <v>0</v>
      </c>
      <c r="BI279" s="239">
        <f>IF(N279="nulová",J279,0)</f>
        <v>0</v>
      </c>
      <c r="BJ279" s="17" t="s">
        <v>81</v>
      </c>
      <c r="BK279" s="239">
        <f>ROUND(I279*H279,2)</f>
        <v>0</v>
      </c>
      <c r="BL279" s="17" t="s">
        <v>257</v>
      </c>
      <c r="BM279" s="238" t="s">
        <v>770</v>
      </c>
    </row>
    <row r="280" s="2" customFormat="1">
      <c r="A280" s="38"/>
      <c r="B280" s="39"/>
      <c r="C280" s="40"/>
      <c r="D280" s="240" t="s">
        <v>250</v>
      </c>
      <c r="E280" s="40"/>
      <c r="F280" s="241" t="s">
        <v>451</v>
      </c>
      <c r="G280" s="40"/>
      <c r="H280" s="40"/>
      <c r="I280" s="147"/>
      <c r="J280" s="40"/>
      <c r="K280" s="40"/>
      <c r="L280" s="44"/>
      <c r="M280" s="242"/>
      <c r="N280" s="243"/>
      <c r="O280" s="84"/>
      <c r="P280" s="84"/>
      <c r="Q280" s="84"/>
      <c r="R280" s="84"/>
      <c r="S280" s="84"/>
      <c r="T280" s="85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T280" s="17" t="s">
        <v>250</v>
      </c>
      <c r="AU280" s="17" t="s">
        <v>81</v>
      </c>
    </row>
    <row r="281" s="2" customFormat="1">
      <c r="A281" s="38"/>
      <c r="B281" s="39"/>
      <c r="C281" s="40"/>
      <c r="D281" s="240" t="s">
        <v>252</v>
      </c>
      <c r="E281" s="40"/>
      <c r="F281" s="244" t="s">
        <v>452</v>
      </c>
      <c r="G281" s="40"/>
      <c r="H281" s="40"/>
      <c r="I281" s="147"/>
      <c r="J281" s="40"/>
      <c r="K281" s="40"/>
      <c r="L281" s="44"/>
      <c r="M281" s="242"/>
      <c r="N281" s="243"/>
      <c r="O281" s="84"/>
      <c r="P281" s="84"/>
      <c r="Q281" s="84"/>
      <c r="R281" s="84"/>
      <c r="S281" s="84"/>
      <c r="T281" s="85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T281" s="17" t="s">
        <v>252</v>
      </c>
      <c r="AU281" s="17" t="s">
        <v>81</v>
      </c>
    </row>
    <row r="282" s="13" customFormat="1">
      <c r="A282" s="13"/>
      <c r="B282" s="255"/>
      <c r="C282" s="256"/>
      <c r="D282" s="240" t="s">
        <v>272</v>
      </c>
      <c r="E282" s="257" t="s">
        <v>19</v>
      </c>
      <c r="F282" s="258" t="s">
        <v>453</v>
      </c>
      <c r="G282" s="256"/>
      <c r="H282" s="259">
        <v>1</v>
      </c>
      <c r="I282" s="260"/>
      <c r="J282" s="256"/>
      <c r="K282" s="256"/>
      <c r="L282" s="261"/>
      <c r="M282" s="262"/>
      <c r="N282" s="263"/>
      <c r="O282" s="263"/>
      <c r="P282" s="263"/>
      <c r="Q282" s="263"/>
      <c r="R282" s="263"/>
      <c r="S282" s="263"/>
      <c r="T282" s="264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65" t="s">
        <v>272</v>
      </c>
      <c r="AU282" s="265" t="s">
        <v>81</v>
      </c>
      <c r="AV282" s="13" t="s">
        <v>83</v>
      </c>
      <c r="AW282" s="13" t="s">
        <v>35</v>
      </c>
      <c r="AX282" s="13" t="s">
        <v>74</v>
      </c>
      <c r="AY282" s="265" t="s">
        <v>240</v>
      </c>
    </row>
    <row r="283" s="13" customFormat="1">
      <c r="A283" s="13"/>
      <c r="B283" s="255"/>
      <c r="C283" s="256"/>
      <c r="D283" s="240" t="s">
        <v>272</v>
      </c>
      <c r="E283" s="257" t="s">
        <v>19</v>
      </c>
      <c r="F283" s="258" t="s">
        <v>454</v>
      </c>
      <c r="G283" s="256"/>
      <c r="H283" s="259">
        <v>1</v>
      </c>
      <c r="I283" s="260"/>
      <c r="J283" s="256"/>
      <c r="K283" s="256"/>
      <c r="L283" s="261"/>
      <c r="M283" s="262"/>
      <c r="N283" s="263"/>
      <c r="O283" s="263"/>
      <c r="P283" s="263"/>
      <c r="Q283" s="263"/>
      <c r="R283" s="263"/>
      <c r="S283" s="263"/>
      <c r="T283" s="264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T283" s="265" t="s">
        <v>272</v>
      </c>
      <c r="AU283" s="265" t="s">
        <v>81</v>
      </c>
      <c r="AV283" s="13" t="s">
        <v>83</v>
      </c>
      <c r="AW283" s="13" t="s">
        <v>35</v>
      </c>
      <c r="AX283" s="13" t="s">
        <v>74</v>
      </c>
      <c r="AY283" s="265" t="s">
        <v>240</v>
      </c>
    </row>
    <row r="284" s="14" customFormat="1">
      <c r="A284" s="14"/>
      <c r="B284" s="266"/>
      <c r="C284" s="267"/>
      <c r="D284" s="240" t="s">
        <v>272</v>
      </c>
      <c r="E284" s="268" t="s">
        <v>19</v>
      </c>
      <c r="F284" s="269" t="s">
        <v>336</v>
      </c>
      <c r="G284" s="267"/>
      <c r="H284" s="270">
        <v>2</v>
      </c>
      <c r="I284" s="271"/>
      <c r="J284" s="267"/>
      <c r="K284" s="267"/>
      <c r="L284" s="272"/>
      <c r="M284" s="273"/>
      <c r="N284" s="274"/>
      <c r="O284" s="274"/>
      <c r="P284" s="274"/>
      <c r="Q284" s="274"/>
      <c r="R284" s="274"/>
      <c r="S284" s="274"/>
      <c r="T284" s="275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T284" s="276" t="s">
        <v>272</v>
      </c>
      <c r="AU284" s="276" t="s">
        <v>81</v>
      </c>
      <c r="AV284" s="14" t="s">
        <v>248</v>
      </c>
      <c r="AW284" s="14" t="s">
        <v>35</v>
      </c>
      <c r="AX284" s="14" t="s">
        <v>81</v>
      </c>
      <c r="AY284" s="276" t="s">
        <v>240</v>
      </c>
    </row>
    <row r="285" s="2" customFormat="1" ht="21.75" customHeight="1">
      <c r="A285" s="38"/>
      <c r="B285" s="39"/>
      <c r="C285" s="227" t="s">
        <v>771</v>
      </c>
      <c r="D285" s="227" t="s">
        <v>243</v>
      </c>
      <c r="E285" s="228" t="s">
        <v>772</v>
      </c>
      <c r="F285" s="229" t="s">
        <v>773</v>
      </c>
      <c r="G285" s="230" t="s">
        <v>276</v>
      </c>
      <c r="H285" s="231">
        <v>2</v>
      </c>
      <c r="I285" s="232"/>
      <c r="J285" s="233">
        <f>ROUND(I285*H285,2)</f>
        <v>0</v>
      </c>
      <c r="K285" s="229" t="s">
        <v>247</v>
      </c>
      <c r="L285" s="44"/>
      <c r="M285" s="234" t="s">
        <v>19</v>
      </c>
      <c r="N285" s="235" t="s">
        <v>45</v>
      </c>
      <c r="O285" s="84"/>
      <c r="P285" s="236">
        <f>O285*H285</f>
        <v>0</v>
      </c>
      <c r="Q285" s="236">
        <v>0</v>
      </c>
      <c r="R285" s="236">
        <f>Q285*H285</f>
        <v>0</v>
      </c>
      <c r="S285" s="236">
        <v>0</v>
      </c>
      <c r="T285" s="237">
        <f>S285*H285</f>
        <v>0</v>
      </c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R285" s="238" t="s">
        <v>257</v>
      </c>
      <c r="AT285" s="238" t="s">
        <v>243</v>
      </c>
      <c r="AU285" s="238" t="s">
        <v>81</v>
      </c>
      <c r="AY285" s="17" t="s">
        <v>240</v>
      </c>
      <c r="BE285" s="239">
        <f>IF(N285="základní",J285,0)</f>
        <v>0</v>
      </c>
      <c r="BF285" s="239">
        <f>IF(N285="snížená",J285,0)</f>
        <v>0</v>
      </c>
      <c r="BG285" s="239">
        <f>IF(N285="zákl. přenesená",J285,0)</f>
        <v>0</v>
      </c>
      <c r="BH285" s="239">
        <f>IF(N285="sníž. přenesená",J285,0)</f>
        <v>0</v>
      </c>
      <c r="BI285" s="239">
        <f>IF(N285="nulová",J285,0)</f>
        <v>0</v>
      </c>
      <c r="BJ285" s="17" t="s">
        <v>81</v>
      </c>
      <c r="BK285" s="239">
        <f>ROUND(I285*H285,2)</f>
        <v>0</v>
      </c>
      <c r="BL285" s="17" t="s">
        <v>257</v>
      </c>
      <c r="BM285" s="238" t="s">
        <v>774</v>
      </c>
    </row>
    <row r="286" s="2" customFormat="1">
      <c r="A286" s="38"/>
      <c r="B286" s="39"/>
      <c r="C286" s="40"/>
      <c r="D286" s="240" t="s">
        <v>250</v>
      </c>
      <c r="E286" s="40"/>
      <c r="F286" s="241" t="s">
        <v>775</v>
      </c>
      <c r="G286" s="40"/>
      <c r="H286" s="40"/>
      <c r="I286" s="147"/>
      <c r="J286" s="40"/>
      <c r="K286" s="40"/>
      <c r="L286" s="44"/>
      <c r="M286" s="242"/>
      <c r="N286" s="243"/>
      <c r="O286" s="84"/>
      <c r="P286" s="84"/>
      <c r="Q286" s="84"/>
      <c r="R286" s="84"/>
      <c r="S286" s="84"/>
      <c r="T286" s="85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T286" s="17" t="s">
        <v>250</v>
      </c>
      <c r="AU286" s="17" t="s">
        <v>81</v>
      </c>
    </row>
    <row r="287" s="2" customFormat="1">
      <c r="A287" s="38"/>
      <c r="B287" s="39"/>
      <c r="C287" s="40"/>
      <c r="D287" s="240" t="s">
        <v>252</v>
      </c>
      <c r="E287" s="40"/>
      <c r="F287" s="244" t="s">
        <v>452</v>
      </c>
      <c r="G287" s="40"/>
      <c r="H287" s="40"/>
      <c r="I287" s="147"/>
      <c r="J287" s="40"/>
      <c r="K287" s="40"/>
      <c r="L287" s="44"/>
      <c r="M287" s="242"/>
      <c r="N287" s="243"/>
      <c r="O287" s="84"/>
      <c r="P287" s="84"/>
      <c r="Q287" s="84"/>
      <c r="R287" s="84"/>
      <c r="S287" s="84"/>
      <c r="T287" s="85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T287" s="17" t="s">
        <v>252</v>
      </c>
      <c r="AU287" s="17" t="s">
        <v>81</v>
      </c>
    </row>
    <row r="288" s="13" customFormat="1">
      <c r="A288" s="13"/>
      <c r="B288" s="255"/>
      <c r="C288" s="256"/>
      <c r="D288" s="240" t="s">
        <v>272</v>
      </c>
      <c r="E288" s="257" t="s">
        <v>19</v>
      </c>
      <c r="F288" s="258" t="s">
        <v>776</v>
      </c>
      <c r="G288" s="256"/>
      <c r="H288" s="259">
        <v>1</v>
      </c>
      <c r="I288" s="260"/>
      <c r="J288" s="256"/>
      <c r="K288" s="256"/>
      <c r="L288" s="261"/>
      <c r="M288" s="262"/>
      <c r="N288" s="263"/>
      <c r="O288" s="263"/>
      <c r="P288" s="263"/>
      <c r="Q288" s="263"/>
      <c r="R288" s="263"/>
      <c r="S288" s="263"/>
      <c r="T288" s="264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T288" s="265" t="s">
        <v>272</v>
      </c>
      <c r="AU288" s="265" t="s">
        <v>81</v>
      </c>
      <c r="AV288" s="13" t="s">
        <v>83</v>
      </c>
      <c r="AW288" s="13" t="s">
        <v>35</v>
      </c>
      <c r="AX288" s="13" t="s">
        <v>74</v>
      </c>
      <c r="AY288" s="265" t="s">
        <v>240</v>
      </c>
    </row>
    <row r="289" s="13" customFormat="1">
      <c r="A289" s="13"/>
      <c r="B289" s="255"/>
      <c r="C289" s="256"/>
      <c r="D289" s="240" t="s">
        <v>272</v>
      </c>
      <c r="E289" s="257" t="s">
        <v>19</v>
      </c>
      <c r="F289" s="258" t="s">
        <v>777</v>
      </c>
      <c r="G289" s="256"/>
      <c r="H289" s="259">
        <v>1</v>
      </c>
      <c r="I289" s="260"/>
      <c r="J289" s="256"/>
      <c r="K289" s="256"/>
      <c r="L289" s="261"/>
      <c r="M289" s="262"/>
      <c r="N289" s="263"/>
      <c r="O289" s="263"/>
      <c r="P289" s="263"/>
      <c r="Q289" s="263"/>
      <c r="R289" s="263"/>
      <c r="S289" s="263"/>
      <c r="T289" s="264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T289" s="265" t="s">
        <v>272</v>
      </c>
      <c r="AU289" s="265" t="s">
        <v>81</v>
      </c>
      <c r="AV289" s="13" t="s">
        <v>83</v>
      </c>
      <c r="AW289" s="13" t="s">
        <v>35</v>
      </c>
      <c r="AX289" s="13" t="s">
        <v>74</v>
      </c>
      <c r="AY289" s="265" t="s">
        <v>240</v>
      </c>
    </row>
    <row r="290" s="14" customFormat="1">
      <c r="A290" s="14"/>
      <c r="B290" s="266"/>
      <c r="C290" s="267"/>
      <c r="D290" s="240" t="s">
        <v>272</v>
      </c>
      <c r="E290" s="268" t="s">
        <v>19</v>
      </c>
      <c r="F290" s="269" t="s">
        <v>336</v>
      </c>
      <c r="G290" s="267"/>
      <c r="H290" s="270">
        <v>2</v>
      </c>
      <c r="I290" s="271"/>
      <c r="J290" s="267"/>
      <c r="K290" s="267"/>
      <c r="L290" s="272"/>
      <c r="M290" s="277"/>
      <c r="N290" s="278"/>
      <c r="O290" s="278"/>
      <c r="P290" s="278"/>
      <c r="Q290" s="278"/>
      <c r="R290" s="278"/>
      <c r="S290" s="278"/>
      <c r="T290" s="279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T290" s="276" t="s">
        <v>272</v>
      </c>
      <c r="AU290" s="276" t="s">
        <v>81</v>
      </c>
      <c r="AV290" s="14" t="s">
        <v>248</v>
      </c>
      <c r="AW290" s="14" t="s">
        <v>35</v>
      </c>
      <c r="AX290" s="14" t="s">
        <v>81</v>
      </c>
      <c r="AY290" s="276" t="s">
        <v>240</v>
      </c>
    </row>
    <row r="291" s="2" customFormat="1" ht="6.96" customHeight="1">
      <c r="A291" s="38"/>
      <c r="B291" s="59"/>
      <c r="C291" s="60"/>
      <c r="D291" s="60"/>
      <c r="E291" s="60"/>
      <c r="F291" s="60"/>
      <c r="G291" s="60"/>
      <c r="H291" s="60"/>
      <c r="I291" s="176"/>
      <c r="J291" s="60"/>
      <c r="K291" s="60"/>
      <c r="L291" s="44"/>
      <c r="M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</row>
  </sheetData>
  <sheetProtection sheet="1" autoFilter="0" formatColumns="0" formatRows="0" objects="1" scenarios="1" spinCount="100000" saltValue="mJ83TJlqiR+lwdhtM+4Fk7PJ526b39FtxKp0Qfgps7LDiIYyHyHa0JXH85wl3qUYZCgQO7orB3afhXCtbwrOoA==" hashValue="Jxlt0V1a15hPXvKdL8tC/+KVKpzMvMnk8Pqo7Pzv34NsLaYjjeFCO1NPfqVtm3/0bkwghm7x49l18wv+N0SWkg==" algorithmName="SHA-512" password="CC35"/>
  <autoFilter ref="C87:K290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119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576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778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ROUND(J86,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ROUND((SUM(BE86:BE93)),  2)</f>
        <v>0</v>
      </c>
      <c r="G35" s="38"/>
      <c r="H35" s="38"/>
      <c r="I35" s="165">
        <v>0.20999999999999999</v>
      </c>
      <c r="J35" s="164">
        <f>ROUND(((SUM(BE86:BE93))*I35),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ROUND((SUM(BF86:BF93)),  2)</f>
        <v>0</v>
      </c>
      <c r="G36" s="38"/>
      <c r="H36" s="38"/>
      <c r="I36" s="165">
        <v>0.14999999999999999</v>
      </c>
      <c r="J36" s="164">
        <f>ROUND(((SUM(BF86:BF93))*I36),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ROUND((SUM(BG86:BG93)),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ROUND((SUM(BH86:BH93)),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ROUND((SUM(BI86:BI93)),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576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4.2 - VRN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J86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456</v>
      </c>
      <c r="E64" s="189"/>
      <c r="F64" s="189"/>
      <c r="G64" s="189"/>
      <c r="H64" s="189"/>
      <c r="I64" s="190"/>
      <c r="J64" s="191">
        <f>J87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2" customFormat="1" ht="21.84" customHeight="1">
      <c r="A65" s="38"/>
      <c r="B65" s="39"/>
      <c r="C65" s="40"/>
      <c r="D65" s="40"/>
      <c r="E65" s="40"/>
      <c r="F65" s="40"/>
      <c r="G65" s="40"/>
      <c r="H65" s="40"/>
      <c r="I65" s="147"/>
      <c r="J65" s="40"/>
      <c r="K65" s="4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 s="2" customFormat="1" ht="6.96" customHeight="1">
      <c r="A66" s="38"/>
      <c r="B66" s="59"/>
      <c r="C66" s="60"/>
      <c r="D66" s="60"/>
      <c r="E66" s="60"/>
      <c r="F66" s="60"/>
      <c r="G66" s="60"/>
      <c r="H66" s="60"/>
      <c r="I66" s="176"/>
      <c r="J66" s="60"/>
      <c r="K66" s="60"/>
      <c r="L66" s="14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hidden="1"/>
    <row r="68" hidden="1"/>
    <row r="69" hidden="1"/>
    <row r="70" s="2" customFormat="1" ht="6.96" customHeight="1">
      <c r="A70" s="38"/>
      <c r="B70" s="61"/>
      <c r="C70" s="62"/>
      <c r="D70" s="62"/>
      <c r="E70" s="62"/>
      <c r="F70" s="62"/>
      <c r="G70" s="62"/>
      <c r="H70" s="62"/>
      <c r="I70" s="179"/>
      <c r="J70" s="62"/>
      <c r="K70" s="62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24.96" customHeight="1">
      <c r="A71" s="38"/>
      <c r="B71" s="39"/>
      <c r="C71" s="23" t="s">
        <v>225</v>
      </c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6.96" customHeight="1">
      <c r="A72" s="38"/>
      <c r="B72" s="39"/>
      <c r="C72" s="40"/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12" customHeight="1">
      <c r="A73" s="38"/>
      <c r="B73" s="39"/>
      <c r="C73" s="32" t="s">
        <v>16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23.25" customHeight="1">
      <c r="A74" s="38"/>
      <c r="B74" s="39"/>
      <c r="C74" s="40"/>
      <c r="D74" s="40"/>
      <c r="E74" s="180" t="str">
        <f>E7</f>
        <v>Oprava přejezdů na trati Mělník - Ústí n/L Střekov, Vraňany - Děčín hl.n... - ZMĚNA Č. 1</v>
      </c>
      <c r="F74" s="32"/>
      <c r="G74" s="32"/>
      <c r="H74" s="32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1" customFormat="1" ht="12" customHeight="1">
      <c r="B75" s="21"/>
      <c r="C75" s="32" t="s">
        <v>214</v>
      </c>
      <c r="D75" s="22"/>
      <c r="E75" s="22"/>
      <c r="F75" s="22"/>
      <c r="G75" s="22"/>
      <c r="H75" s="22"/>
      <c r="I75" s="139"/>
      <c r="J75" s="22"/>
      <c r="K75" s="22"/>
      <c r="L75" s="20"/>
    </row>
    <row r="76" s="2" customFormat="1" ht="16.5" customHeight="1">
      <c r="A76" s="38"/>
      <c r="B76" s="39"/>
      <c r="C76" s="40"/>
      <c r="D76" s="40"/>
      <c r="E76" s="180" t="s">
        <v>576</v>
      </c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2" customHeight="1">
      <c r="A77" s="38"/>
      <c r="B77" s="39"/>
      <c r="C77" s="32" t="s">
        <v>216</v>
      </c>
      <c r="D77" s="40"/>
      <c r="E77" s="40"/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6.5" customHeight="1">
      <c r="A78" s="38"/>
      <c r="B78" s="39"/>
      <c r="C78" s="40"/>
      <c r="D78" s="40"/>
      <c r="E78" s="69" t="str">
        <f>E11</f>
        <v>SO 4.2 - VRN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6.96" customHeight="1">
      <c r="A79" s="38"/>
      <c r="B79" s="39"/>
      <c r="C79" s="40"/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2" customHeight="1">
      <c r="A80" s="38"/>
      <c r="B80" s="39"/>
      <c r="C80" s="32" t="s">
        <v>21</v>
      </c>
      <c r="D80" s="40"/>
      <c r="E80" s="40"/>
      <c r="F80" s="27" t="str">
        <f>F14</f>
        <v>obvod ST Ústí nad Labem</v>
      </c>
      <c r="G80" s="40"/>
      <c r="H80" s="40"/>
      <c r="I80" s="150" t="s">
        <v>23</v>
      </c>
      <c r="J80" s="72" t="str">
        <f>IF(J14="","",J14)</f>
        <v>19. 11. 2019</v>
      </c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25</v>
      </c>
      <c r="D82" s="40"/>
      <c r="E82" s="40"/>
      <c r="F82" s="27" t="str">
        <f>E17</f>
        <v>Správa železnic, OŘ Ústí n.L., ST Ústí n.L.</v>
      </c>
      <c r="G82" s="40"/>
      <c r="H82" s="40"/>
      <c r="I82" s="150" t="s">
        <v>33</v>
      </c>
      <c r="J82" s="36" t="str">
        <f>E23</f>
        <v xml:space="preserve"> 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5.15" customHeight="1">
      <c r="A83" s="38"/>
      <c r="B83" s="39"/>
      <c r="C83" s="32" t="s">
        <v>31</v>
      </c>
      <c r="D83" s="40"/>
      <c r="E83" s="40"/>
      <c r="F83" s="27" t="str">
        <f>IF(E20="","",E20)</f>
        <v>Vyplň údaj</v>
      </c>
      <c r="G83" s="40"/>
      <c r="H83" s="40"/>
      <c r="I83" s="150" t="s">
        <v>36</v>
      </c>
      <c r="J83" s="36" t="str">
        <f>E26</f>
        <v>Jan Seemann, DiS.</v>
      </c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0.32" customHeight="1">
      <c r="A84" s="38"/>
      <c r="B84" s="39"/>
      <c r="C84" s="40"/>
      <c r="D84" s="40"/>
      <c r="E84" s="40"/>
      <c r="F84" s="40"/>
      <c r="G84" s="40"/>
      <c r="H84" s="40"/>
      <c r="I84" s="147"/>
      <c r="J84" s="40"/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11" customFormat="1" ht="29.28" customHeight="1">
      <c r="A85" s="199"/>
      <c r="B85" s="200"/>
      <c r="C85" s="201" t="s">
        <v>226</v>
      </c>
      <c r="D85" s="202" t="s">
        <v>59</v>
      </c>
      <c r="E85" s="202" t="s">
        <v>55</v>
      </c>
      <c r="F85" s="202" t="s">
        <v>56</v>
      </c>
      <c r="G85" s="202" t="s">
        <v>227</v>
      </c>
      <c r="H85" s="202" t="s">
        <v>228</v>
      </c>
      <c r="I85" s="203" t="s">
        <v>229</v>
      </c>
      <c r="J85" s="202" t="s">
        <v>220</v>
      </c>
      <c r="K85" s="204" t="s">
        <v>230</v>
      </c>
      <c r="L85" s="205"/>
      <c r="M85" s="92" t="s">
        <v>19</v>
      </c>
      <c r="N85" s="93" t="s">
        <v>44</v>
      </c>
      <c r="O85" s="93" t="s">
        <v>231</v>
      </c>
      <c r="P85" s="93" t="s">
        <v>232</v>
      </c>
      <c r="Q85" s="93" t="s">
        <v>233</v>
      </c>
      <c r="R85" s="93" t="s">
        <v>234</v>
      </c>
      <c r="S85" s="93" t="s">
        <v>235</v>
      </c>
      <c r="T85" s="94" t="s">
        <v>236</v>
      </c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</row>
    <row r="86" s="2" customFormat="1" ht="22.8" customHeight="1">
      <c r="A86" s="38"/>
      <c r="B86" s="39"/>
      <c r="C86" s="99" t="s">
        <v>237</v>
      </c>
      <c r="D86" s="40"/>
      <c r="E86" s="40"/>
      <c r="F86" s="40"/>
      <c r="G86" s="40"/>
      <c r="H86" s="40"/>
      <c r="I86" s="147"/>
      <c r="J86" s="206">
        <f>BK86</f>
        <v>0</v>
      </c>
      <c r="K86" s="40"/>
      <c r="L86" s="44"/>
      <c r="M86" s="95"/>
      <c r="N86" s="207"/>
      <c r="O86" s="96"/>
      <c r="P86" s="208">
        <f>P87</f>
        <v>0</v>
      </c>
      <c r="Q86" s="96"/>
      <c r="R86" s="208">
        <f>R87</f>
        <v>0</v>
      </c>
      <c r="S86" s="96"/>
      <c r="T86" s="209">
        <f>T87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T86" s="17" t="s">
        <v>73</v>
      </c>
      <c r="AU86" s="17" t="s">
        <v>221</v>
      </c>
      <c r="BK86" s="210">
        <f>BK87</f>
        <v>0</v>
      </c>
    </row>
    <row r="87" s="12" customFormat="1" ht="25.92" customHeight="1">
      <c r="A87" s="12"/>
      <c r="B87" s="211"/>
      <c r="C87" s="212"/>
      <c r="D87" s="213" t="s">
        <v>73</v>
      </c>
      <c r="E87" s="214" t="s">
        <v>90</v>
      </c>
      <c r="F87" s="214" t="s">
        <v>457</v>
      </c>
      <c r="G87" s="212"/>
      <c r="H87" s="212"/>
      <c r="I87" s="215"/>
      <c r="J87" s="216">
        <f>BK87</f>
        <v>0</v>
      </c>
      <c r="K87" s="212"/>
      <c r="L87" s="217"/>
      <c r="M87" s="218"/>
      <c r="N87" s="219"/>
      <c r="O87" s="219"/>
      <c r="P87" s="220">
        <f>SUM(P88:P93)</f>
        <v>0</v>
      </c>
      <c r="Q87" s="219"/>
      <c r="R87" s="220">
        <f>SUM(R88:R93)</f>
        <v>0</v>
      </c>
      <c r="S87" s="219"/>
      <c r="T87" s="221">
        <f>SUM(T88:T93)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22" t="s">
        <v>241</v>
      </c>
      <c r="AT87" s="223" t="s">
        <v>73</v>
      </c>
      <c r="AU87" s="223" t="s">
        <v>74</v>
      </c>
      <c r="AY87" s="222" t="s">
        <v>240</v>
      </c>
      <c r="BK87" s="224">
        <f>SUM(BK88:BK93)</f>
        <v>0</v>
      </c>
    </row>
    <row r="88" s="2" customFormat="1" ht="21.75" customHeight="1">
      <c r="A88" s="38"/>
      <c r="B88" s="39"/>
      <c r="C88" s="227" t="s">
        <v>81</v>
      </c>
      <c r="D88" s="227" t="s">
        <v>243</v>
      </c>
      <c r="E88" s="228" t="s">
        <v>458</v>
      </c>
      <c r="F88" s="229" t="s">
        <v>459</v>
      </c>
      <c r="G88" s="230" t="s">
        <v>460</v>
      </c>
      <c r="H88" s="231">
        <v>1</v>
      </c>
      <c r="I88" s="232"/>
      <c r="J88" s="233">
        <f>ROUND(I88*H88,2)</f>
        <v>0</v>
      </c>
      <c r="K88" s="229" t="s">
        <v>247</v>
      </c>
      <c r="L88" s="44"/>
      <c r="M88" s="234" t="s">
        <v>19</v>
      </c>
      <c r="N88" s="235" t="s">
        <v>45</v>
      </c>
      <c r="O88" s="84"/>
      <c r="P88" s="236">
        <f>O88*H88</f>
        <v>0</v>
      </c>
      <c r="Q88" s="236">
        <v>0</v>
      </c>
      <c r="R88" s="236">
        <f>Q88*H88</f>
        <v>0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248</v>
      </c>
      <c r="AT88" s="238" t="s">
        <v>243</v>
      </c>
      <c r="AU88" s="238" t="s">
        <v>81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779</v>
      </c>
    </row>
    <row r="89" s="2" customFormat="1">
      <c r="A89" s="38"/>
      <c r="B89" s="39"/>
      <c r="C89" s="40"/>
      <c r="D89" s="240" t="s">
        <v>250</v>
      </c>
      <c r="E89" s="40"/>
      <c r="F89" s="241" t="s">
        <v>462</v>
      </c>
      <c r="G89" s="40"/>
      <c r="H89" s="40"/>
      <c r="I89" s="147"/>
      <c r="J89" s="40"/>
      <c r="K89" s="40"/>
      <c r="L89" s="44"/>
      <c r="M89" s="242"/>
      <c r="N89" s="243"/>
      <c r="O89" s="84"/>
      <c r="P89" s="84"/>
      <c r="Q89" s="84"/>
      <c r="R89" s="84"/>
      <c r="S89" s="84"/>
      <c r="T89" s="85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81</v>
      </c>
    </row>
    <row r="90" s="2" customFormat="1">
      <c r="A90" s="38"/>
      <c r="B90" s="39"/>
      <c r="C90" s="40"/>
      <c r="D90" s="240" t="s">
        <v>252</v>
      </c>
      <c r="E90" s="40"/>
      <c r="F90" s="244" t="s">
        <v>463</v>
      </c>
      <c r="G90" s="40"/>
      <c r="H90" s="40"/>
      <c r="I90" s="147"/>
      <c r="J90" s="40"/>
      <c r="K90" s="40"/>
      <c r="L90" s="44"/>
      <c r="M90" s="242"/>
      <c r="N90" s="243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252</v>
      </c>
      <c r="AU90" s="17" t="s">
        <v>81</v>
      </c>
    </row>
    <row r="91" s="2" customFormat="1" ht="21.75" customHeight="1">
      <c r="A91" s="38"/>
      <c r="B91" s="39"/>
      <c r="C91" s="227" t="s">
        <v>83</v>
      </c>
      <c r="D91" s="227" t="s">
        <v>243</v>
      </c>
      <c r="E91" s="228" t="s">
        <v>464</v>
      </c>
      <c r="F91" s="229" t="s">
        <v>465</v>
      </c>
      <c r="G91" s="230" t="s">
        <v>460</v>
      </c>
      <c r="H91" s="231">
        <v>1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81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780</v>
      </c>
    </row>
    <row r="92" s="2" customFormat="1">
      <c r="A92" s="38"/>
      <c r="B92" s="39"/>
      <c r="C92" s="40"/>
      <c r="D92" s="240" t="s">
        <v>250</v>
      </c>
      <c r="E92" s="40"/>
      <c r="F92" s="241" t="s">
        <v>467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81</v>
      </c>
    </row>
    <row r="93" s="2" customFormat="1">
      <c r="A93" s="38"/>
      <c r="B93" s="39"/>
      <c r="C93" s="40"/>
      <c r="D93" s="240" t="s">
        <v>252</v>
      </c>
      <c r="E93" s="40"/>
      <c r="F93" s="244" t="s">
        <v>468</v>
      </c>
      <c r="G93" s="40"/>
      <c r="H93" s="40"/>
      <c r="I93" s="147"/>
      <c r="J93" s="40"/>
      <c r="K93" s="40"/>
      <c r="L93" s="44"/>
      <c r="M93" s="280"/>
      <c r="N93" s="281"/>
      <c r="O93" s="282"/>
      <c r="P93" s="282"/>
      <c r="Q93" s="282"/>
      <c r="R93" s="282"/>
      <c r="S93" s="282"/>
      <c r="T93" s="283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81</v>
      </c>
    </row>
    <row r="94" s="2" customFormat="1" ht="6.96" customHeight="1">
      <c r="A94" s="38"/>
      <c r="B94" s="59"/>
      <c r="C94" s="60"/>
      <c r="D94" s="60"/>
      <c r="E94" s="60"/>
      <c r="F94" s="60"/>
      <c r="G94" s="60"/>
      <c r="H94" s="60"/>
      <c r="I94" s="176"/>
      <c r="J94" s="60"/>
      <c r="K94" s="60"/>
      <c r="L94" s="44"/>
      <c r="M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</sheetData>
  <sheetProtection sheet="1" autoFilter="0" formatColumns="0" formatRows="0" objects="1" scenarios="1" spinCount="100000" saltValue="gz/TvG9bfTb4CuPy/exif/fPTSQJkjuTJUeY+5gU+XYO0HWW8vhh4FGu3Zv0v3wrv7I4k7ltzMFx1aZV0q+L/Q==" hashValue="SmuRcdFLHLE3BdLZONq4kqZesYPgLGqBELWP42A9HNLlMRO1MQ4y6UIKhg+gh5CdIxtH28WVMVzsj7Wxn1fmig==" algorithmName="SHA-512" password="CC35"/>
  <autoFilter ref="C85:K9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121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576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781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ROUND(J85,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ROUND((SUM(BE85:BE94)),  2)</f>
        <v>0</v>
      </c>
      <c r="G35" s="38"/>
      <c r="H35" s="38"/>
      <c r="I35" s="165">
        <v>0.20999999999999999</v>
      </c>
      <c r="J35" s="164">
        <f>ROUND(((SUM(BE85:BE94))*I35),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ROUND((SUM(BF85:BF94)),  2)</f>
        <v>0</v>
      </c>
      <c r="G36" s="38"/>
      <c r="H36" s="38"/>
      <c r="I36" s="165">
        <v>0.14999999999999999</v>
      </c>
      <c r="J36" s="164">
        <f>ROUND(((SUM(BF85:BF94))*I36),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ROUND((SUM(BG85:BG94)),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ROUND((SUM(BH85:BH94)),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ROUND((SUM(BI85:BI94)),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576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4.3 - Materiál dodávaný objednatelem - NEOCEŇOVAT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J85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2" customFormat="1" ht="21.84" customHeight="1">
      <c r="A64" s="38"/>
      <c r="B64" s="39"/>
      <c r="C64" s="40"/>
      <c r="D64" s="40"/>
      <c r="E64" s="40"/>
      <c r="F64" s="40"/>
      <c r="G64" s="40"/>
      <c r="H64" s="40"/>
      <c r="I64" s="147"/>
      <c r="J64" s="40"/>
      <c r="K64" s="40"/>
      <c r="L64" s="14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</row>
    <row r="65" hidden="1" s="2" customFormat="1" ht="6.96" customHeight="1">
      <c r="A65" s="38"/>
      <c r="B65" s="59"/>
      <c r="C65" s="60"/>
      <c r="D65" s="60"/>
      <c r="E65" s="60"/>
      <c r="F65" s="60"/>
      <c r="G65" s="60"/>
      <c r="H65" s="60"/>
      <c r="I65" s="176"/>
      <c r="J65" s="60"/>
      <c r="K65" s="6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/>
    <row r="67" hidden="1"/>
    <row r="68" hidden="1"/>
    <row r="69" s="2" customFormat="1" ht="6.96" customHeight="1">
      <c r="A69" s="38"/>
      <c r="B69" s="61"/>
      <c r="C69" s="62"/>
      <c r="D69" s="62"/>
      <c r="E69" s="62"/>
      <c r="F69" s="62"/>
      <c r="G69" s="62"/>
      <c r="H69" s="62"/>
      <c r="I69" s="179"/>
      <c r="J69" s="62"/>
      <c r="K69" s="62"/>
      <c r="L69" s="14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</row>
    <row r="70" s="2" customFormat="1" ht="24.96" customHeight="1">
      <c r="A70" s="38"/>
      <c r="B70" s="39"/>
      <c r="C70" s="23" t="s">
        <v>225</v>
      </c>
      <c r="D70" s="40"/>
      <c r="E70" s="40"/>
      <c r="F70" s="40"/>
      <c r="G70" s="40"/>
      <c r="H70" s="40"/>
      <c r="I70" s="147"/>
      <c r="J70" s="40"/>
      <c r="K70" s="40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6.96" customHeight="1">
      <c r="A71" s="38"/>
      <c r="B71" s="39"/>
      <c r="C71" s="40"/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12" customHeight="1">
      <c r="A72" s="38"/>
      <c r="B72" s="39"/>
      <c r="C72" s="32" t="s">
        <v>16</v>
      </c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3.25" customHeight="1">
      <c r="A73" s="38"/>
      <c r="B73" s="39"/>
      <c r="C73" s="40"/>
      <c r="D73" s="40"/>
      <c r="E73" s="180" t="str">
        <f>E7</f>
        <v>Oprava přejezdů na trati Mělník - Ústí n/L Střekov, Vraňany - Děčín hl.n... - ZMĚNA Č. 1</v>
      </c>
      <c r="F73" s="32"/>
      <c r="G73" s="32"/>
      <c r="H73" s="32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1" customFormat="1" ht="12" customHeight="1">
      <c r="B74" s="21"/>
      <c r="C74" s="32" t="s">
        <v>214</v>
      </c>
      <c r="D74" s="22"/>
      <c r="E74" s="22"/>
      <c r="F74" s="22"/>
      <c r="G74" s="22"/>
      <c r="H74" s="22"/>
      <c r="I74" s="139"/>
      <c r="J74" s="22"/>
      <c r="K74" s="22"/>
      <c r="L74" s="20"/>
    </row>
    <row r="75" s="2" customFormat="1" ht="16.5" customHeight="1">
      <c r="A75" s="38"/>
      <c r="B75" s="39"/>
      <c r="C75" s="40"/>
      <c r="D75" s="40"/>
      <c r="E75" s="180" t="s">
        <v>576</v>
      </c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12" customHeight="1">
      <c r="A76" s="38"/>
      <c r="B76" s="39"/>
      <c r="C76" s="32" t="s">
        <v>216</v>
      </c>
      <c r="D76" s="40"/>
      <c r="E76" s="40"/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6.5" customHeight="1">
      <c r="A77" s="38"/>
      <c r="B77" s="39"/>
      <c r="C77" s="40"/>
      <c r="D77" s="40"/>
      <c r="E77" s="69" t="str">
        <f>E11</f>
        <v>SO 4.3 - Materiál dodávaný objednatelem - NEOCEŇOVAT</v>
      </c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6.96" customHeight="1">
      <c r="A78" s="38"/>
      <c r="B78" s="39"/>
      <c r="C78" s="40"/>
      <c r="D78" s="40"/>
      <c r="E78" s="40"/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</v>
      </c>
      <c r="D79" s="40"/>
      <c r="E79" s="40"/>
      <c r="F79" s="27" t="str">
        <f>F14</f>
        <v>obvod ST Ústí nad Labem</v>
      </c>
      <c r="G79" s="40"/>
      <c r="H79" s="40"/>
      <c r="I79" s="150" t="s">
        <v>23</v>
      </c>
      <c r="J79" s="72" t="str">
        <f>IF(J14="","",J14)</f>
        <v>19. 11. 2019</v>
      </c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6.96" customHeight="1">
      <c r="A80" s="38"/>
      <c r="B80" s="39"/>
      <c r="C80" s="40"/>
      <c r="D80" s="40"/>
      <c r="E80" s="40"/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15.15" customHeight="1">
      <c r="A81" s="38"/>
      <c r="B81" s="39"/>
      <c r="C81" s="32" t="s">
        <v>25</v>
      </c>
      <c r="D81" s="40"/>
      <c r="E81" s="40"/>
      <c r="F81" s="27" t="str">
        <f>E17</f>
        <v>Správa železnic, OŘ Ústí n.L., ST Ústí n.L.</v>
      </c>
      <c r="G81" s="40"/>
      <c r="H81" s="40"/>
      <c r="I81" s="150" t="s">
        <v>33</v>
      </c>
      <c r="J81" s="36" t="str">
        <f>E23</f>
        <v xml:space="preserve"> </v>
      </c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31</v>
      </c>
      <c r="D82" s="40"/>
      <c r="E82" s="40"/>
      <c r="F82" s="27" t="str">
        <f>IF(E20="","",E20)</f>
        <v>Vyplň údaj</v>
      </c>
      <c r="G82" s="40"/>
      <c r="H82" s="40"/>
      <c r="I82" s="150" t="s">
        <v>36</v>
      </c>
      <c r="J82" s="36" t="str">
        <f>E26</f>
        <v>Jan Seemann, DiS.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0.32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11" customFormat="1" ht="29.28" customHeight="1">
      <c r="A84" s="199"/>
      <c r="B84" s="200"/>
      <c r="C84" s="201" t="s">
        <v>226</v>
      </c>
      <c r="D84" s="202" t="s">
        <v>59</v>
      </c>
      <c r="E84" s="202" t="s">
        <v>55</v>
      </c>
      <c r="F84" s="202" t="s">
        <v>56</v>
      </c>
      <c r="G84" s="202" t="s">
        <v>227</v>
      </c>
      <c r="H84" s="202" t="s">
        <v>228</v>
      </c>
      <c r="I84" s="203" t="s">
        <v>229</v>
      </c>
      <c r="J84" s="202" t="s">
        <v>220</v>
      </c>
      <c r="K84" s="204" t="s">
        <v>230</v>
      </c>
      <c r="L84" s="205"/>
      <c r="M84" s="92" t="s">
        <v>19</v>
      </c>
      <c r="N84" s="93" t="s">
        <v>44</v>
      </c>
      <c r="O84" s="93" t="s">
        <v>231</v>
      </c>
      <c r="P84" s="93" t="s">
        <v>232</v>
      </c>
      <c r="Q84" s="93" t="s">
        <v>233</v>
      </c>
      <c r="R84" s="93" t="s">
        <v>234</v>
      </c>
      <c r="S84" s="93" t="s">
        <v>235</v>
      </c>
      <c r="T84" s="94" t="s">
        <v>236</v>
      </c>
      <c r="U84" s="199"/>
      <c r="V84" s="199"/>
      <c r="W84" s="199"/>
      <c r="X84" s="199"/>
      <c r="Y84" s="199"/>
      <c r="Z84" s="199"/>
      <c r="AA84" s="199"/>
      <c r="AB84" s="199"/>
      <c r="AC84" s="199"/>
      <c r="AD84" s="199"/>
      <c r="AE84" s="199"/>
    </row>
    <row r="85" s="2" customFormat="1" ht="22.8" customHeight="1">
      <c r="A85" s="38"/>
      <c r="B85" s="39"/>
      <c r="C85" s="99" t="s">
        <v>237</v>
      </c>
      <c r="D85" s="40"/>
      <c r="E85" s="40"/>
      <c r="F85" s="40"/>
      <c r="G85" s="40"/>
      <c r="H85" s="40"/>
      <c r="I85" s="147"/>
      <c r="J85" s="206">
        <f>BK85</f>
        <v>0</v>
      </c>
      <c r="K85" s="40"/>
      <c r="L85" s="44"/>
      <c r="M85" s="95"/>
      <c r="N85" s="207"/>
      <c r="O85" s="96"/>
      <c r="P85" s="208">
        <f>SUM(P86:P94)</f>
        <v>0</v>
      </c>
      <c r="Q85" s="96"/>
      <c r="R85" s="208">
        <f>SUM(R86:R94)</f>
        <v>0</v>
      </c>
      <c r="S85" s="96"/>
      <c r="T85" s="209">
        <f>SUM(T86:T94)</f>
        <v>0</v>
      </c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T85" s="17" t="s">
        <v>73</v>
      </c>
      <c r="AU85" s="17" t="s">
        <v>221</v>
      </c>
      <c r="BK85" s="210">
        <f>SUM(BK86:BK94)</f>
        <v>0</v>
      </c>
    </row>
    <row r="86" s="2" customFormat="1" ht="21.75" customHeight="1">
      <c r="A86" s="38"/>
      <c r="B86" s="39"/>
      <c r="C86" s="245" t="s">
        <v>81</v>
      </c>
      <c r="D86" s="245" t="s">
        <v>266</v>
      </c>
      <c r="E86" s="246" t="s">
        <v>571</v>
      </c>
      <c r="F86" s="247" t="s">
        <v>572</v>
      </c>
      <c r="G86" s="248" t="s">
        <v>276</v>
      </c>
      <c r="H86" s="249">
        <v>133</v>
      </c>
      <c r="I86" s="250"/>
      <c r="J86" s="251">
        <f>ROUND(I86*H86,2)</f>
        <v>0</v>
      </c>
      <c r="K86" s="247" t="s">
        <v>247</v>
      </c>
      <c r="L86" s="252"/>
      <c r="M86" s="253" t="s">
        <v>19</v>
      </c>
      <c r="N86" s="254" t="s">
        <v>45</v>
      </c>
      <c r="O86" s="84"/>
      <c r="P86" s="236">
        <f>O86*H86</f>
        <v>0</v>
      </c>
      <c r="Q86" s="236">
        <v>0</v>
      </c>
      <c r="R86" s="236">
        <f>Q86*H86</f>
        <v>0</v>
      </c>
      <c r="S86" s="236">
        <v>0</v>
      </c>
      <c r="T86" s="237">
        <f>S86*H86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R86" s="238" t="s">
        <v>292</v>
      </c>
      <c r="AT86" s="238" t="s">
        <v>266</v>
      </c>
      <c r="AU86" s="238" t="s">
        <v>74</v>
      </c>
      <c r="AY86" s="17" t="s">
        <v>240</v>
      </c>
      <c r="BE86" s="239">
        <f>IF(N86="základní",J86,0)</f>
        <v>0</v>
      </c>
      <c r="BF86" s="239">
        <f>IF(N86="snížená",J86,0)</f>
        <v>0</v>
      </c>
      <c r="BG86" s="239">
        <f>IF(N86="zákl. přenesená",J86,0)</f>
        <v>0</v>
      </c>
      <c r="BH86" s="239">
        <f>IF(N86="sníž. přenesená",J86,0)</f>
        <v>0</v>
      </c>
      <c r="BI86" s="239">
        <f>IF(N86="nulová",J86,0)</f>
        <v>0</v>
      </c>
      <c r="BJ86" s="17" t="s">
        <v>81</v>
      </c>
      <c r="BK86" s="239">
        <f>ROUND(I86*H86,2)</f>
        <v>0</v>
      </c>
      <c r="BL86" s="17" t="s">
        <v>248</v>
      </c>
      <c r="BM86" s="238" t="s">
        <v>472</v>
      </c>
    </row>
    <row r="87" s="2" customFormat="1">
      <c r="A87" s="38"/>
      <c r="B87" s="39"/>
      <c r="C87" s="40"/>
      <c r="D87" s="240" t="s">
        <v>250</v>
      </c>
      <c r="E87" s="40"/>
      <c r="F87" s="241" t="s">
        <v>572</v>
      </c>
      <c r="G87" s="40"/>
      <c r="H87" s="40"/>
      <c r="I87" s="147"/>
      <c r="J87" s="40"/>
      <c r="K87" s="40"/>
      <c r="L87" s="44"/>
      <c r="M87" s="242"/>
      <c r="N87" s="243"/>
      <c r="O87" s="84"/>
      <c r="P87" s="84"/>
      <c r="Q87" s="84"/>
      <c r="R87" s="84"/>
      <c r="S87" s="84"/>
      <c r="T87" s="85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T87" s="17" t="s">
        <v>250</v>
      </c>
      <c r="AU87" s="17" t="s">
        <v>74</v>
      </c>
    </row>
    <row r="88" s="13" customFormat="1">
      <c r="A88" s="13"/>
      <c r="B88" s="255"/>
      <c r="C88" s="256"/>
      <c r="D88" s="240" t="s">
        <v>272</v>
      </c>
      <c r="E88" s="257" t="s">
        <v>19</v>
      </c>
      <c r="F88" s="258" t="s">
        <v>782</v>
      </c>
      <c r="G88" s="256"/>
      <c r="H88" s="259">
        <v>133</v>
      </c>
      <c r="I88" s="260"/>
      <c r="J88" s="256"/>
      <c r="K88" s="256"/>
      <c r="L88" s="261"/>
      <c r="M88" s="262"/>
      <c r="N88" s="263"/>
      <c r="O88" s="263"/>
      <c r="P88" s="263"/>
      <c r="Q88" s="263"/>
      <c r="R88" s="263"/>
      <c r="S88" s="263"/>
      <c r="T88" s="264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T88" s="265" t="s">
        <v>272</v>
      </c>
      <c r="AU88" s="265" t="s">
        <v>74</v>
      </c>
      <c r="AV88" s="13" t="s">
        <v>83</v>
      </c>
      <c r="AW88" s="13" t="s">
        <v>35</v>
      </c>
      <c r="AX88" s="13" t="s">
        <v>81</v>
      </c>
      <c r="AY88" s="265" t="s">
        <v>240</v>
      </c>
    </row>
    <row r="89" s="2" customFormat="1" ht="21.75" customHeight="1">
      <c r="A89" s="38"/>
      <c r="B89" s="39"/>
      <c r="C89" s="245" t="s">
        <v>83</v>
      </c>
      <c r="D89" s="245" t="s">
        <v>266</v>
      </c>
      <c r="E89" s="246" t="s">
        <v>474</v>
      </c>
      <c r="F89" s="247" t="s">
        <v>475</v>
      </c>
      <c r="G89" s="248" t="s">
        <v>276</v>
      </c>
      <c r="H89" s="249">
        <v>266</v>
      </c>
      <c r="I89" s="250"/>
      <c r="J89" s="251">
        <f>ROUND(I89*H89,2)</f>
        <v>0</v>
      </c>
      <c r="K89" s="247" t="s">
        <v>247</v>
      </c>
      <c r="L89" s="252"/>
      <c r="M89" s="253" t="s">
        <v>19</v>
      </c>
      <c r="N89" s="254" t="s">
        <v>45</v>
      </c>
      <c r="O89" s="84"/>
      <c r="P89" s="236">
        <f>O89*H89</f>
        <v>0</v>
      </c>
      <c r="Q89" s="236">
        <v>0</v>
      </c>
      <c r="R89" s="236">
        <f>Q89*H89</f>
        <v>0</v>
      </c>
      <c r="S89" s="236">
        <v>0</v>
      </c>
      <c r="T89" s="237">
        <f>S89*H89</f>
        <v>0</v>
      </c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R89" s="238" t="s">
        <v>270</v>
      </c>
      <c r="AT89" s="238" t="s">
        <v>266</v>
      </c>
      <c r="AU89" s="238" t="s">
        <v>74</v>
      </c>
      <c r="AY89" s="17" t="s">
        <v>240</v>
      </c>
      <c r="BE89" s="239">
        <f>IF(N89="základní",J89,0)</f>
        <v>0</v>
      </c>
      <c r="BF89" s="239">
        <f>IF(N89="snížená",J89,0)</f>
        <v>0</v>
      </c>
      <c r="BG89" s="239">
        <f>IF(N89="zákl. přenesená",J89,0)</f>
        <v>0</v>
      </c>
      <c r="BH89" s="239">
        <f>IF(N89="sníž. přenesená",J89,0)</f>
        <v>0</v>
      </c>
      <c r="BI89" s="239">
        <f>IF(N89="nulová",J89,0)</f>
        <v>0</v>
      </c>
      <c r="BJ89" s="17" t="s">
        <v>81</v>
      </c>
      <c r="BK89" s="239">
        <f>ROUND(I89*H89,2)</f>
        <v>0</v>
      </c>
      <c r="BL89" s="17" t="s">
        <v>270</v>
      </c>
      <c r="BM89" s="238" t="s">
        <v>783</v>
      </c>
    </row>
    <row r="90" s="2" customFormat="1">
      <c r="A90" s="38"/>
      <c r="B90" s="39"/>
      <c r="C90" s="40"/>
      <c r="D90" s="240" t="s">
        <v>250</v>
      </c>
      <c r="E90" s="40"/>
      <c r="F90" s="241" t="s">
        <v>475</v>
      </c>
      <c r="G90" s="40"/>
      <c r="H90" s="40"/>
      <c r="I90" s="147"/>
      <c r="J90" s="40"/>
      <c r="K90" s="40"/>
      <c r="L90" s="44"/>
      <c r="M90" s="242"/>
      <c r="N90" s="243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250</v>
      </c>
      <c r="AU90" s="17" t="s">
        <v>74</v>
      </c>
    </row>
    <row r="91" s="13" customFormat="1">
      <c r="A91" s="13"/>
      <c r="B91" s="255"/>
      <c r="C91" s="256"/>
      <c r="D91" s="240" t="s">
        <v>272</v>
      </c>
      <c r="E91" s="257" t="s">
        <v>19</v>
      </c>
      <c r="F91" s="258" t="s">
        <v>784</v>
      </c>
      <c r="G91" s="256"/>
      <c r="H91" s="259">
        <v>266</v>
      </c>
      <c r="I91" s="260"/>
      <c r="J91" s="256"/>
      <c r="K91" s="256"/>
      <c r="L91" s="261"/>
      <c r="M91" s="262"/>
      <c r="N91" s="263"/>
      <c r="O91" s="263"/>
      <c r="P91" s="263"/>
      <c r="Q91" s="263"/>
      <c r="R91" s="263"/>
      <c r="S91" s="263"/>
      <c r="T91" s="264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T91" s="265" t="s">
        <v>272</v>
      </c>
      <c r="AU91" s="265" t="s">
        <v>74</v>
      </c>
      <c r="AV91" s="13" t="s">
        <v>83</v>
      </c>
      <c r="AW91" s="13" t="s">
        <v>35</v>
      </c>
      <c r="AX91" s="13" t="s">
        <v>81</v>
      </c>
      <c r="AY91" s="265" t="s">
        <v>240</v>
      </c>
    </row>
    <row r="92" s="2" customFormat="1" ht="21.75" customHeight="1">
      <c r="A92" s="38"/>
      <c r="B92" s="39"/>
      <c r="C92" s="245" t="s">
        <v>130</v>
      </c>
      <c r="D92" s="245" t="s">
        <v>266</v>
      </c>
      <c r="E92" s="246" t="s">
        <v>477</v>
      </c>
      <c r="F92" s="247" t="s">
        <v>478</v>
      </c>
      <c r="G92" s="248" t="s">
        <v>276</v>
      </c>
      <c r="H92" s="249">
        <v>266</v>
      </c>
      <c r="I92" s="250"/>
      <c r="J92" s="251">
        <f>ROUND(I92*H92,2)</f>
        <v>0</v>
      </c>
      <c r="K92" s="247" t="s">
        <v>247</v>
      </c>
      <c r="L92" s="252"/>
      <c r="M92" s="253" t="s">
        <v>19</v>
      </c>
      <c r="N92" s="254" t="s">
        <v>45</v>
      </c>
      <c r="O92" s="84"/>
      <c r="P92" s="236">
        <f>O92*H92</f>
        <v>0</v>
      </c>
      <c r="Q92" s="236">
        <v>0</v>
      </c>
      <c r="R92" s="236">
        <f>Q92*H92</f>
        <v>0</v>
      </c>
      <c r="S92" s="236">
        <v>0</v>
      </c>
      <c r="T92" s="237">
        <f>S92*H92</f>
        <v>0</v>
      </c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R92" s="238" t="s">
        <v>270</v>
      </c>
      <c r="AT92" s="238" t="s">
        <v>266</v>
      </c>
      <c r="AU92" s="238" t="s">
        <v>74</v>
      </c>
      <c r="AY92" s="17" t="s">
        <v>240</v>
      </c>
      <c r="BE92" s="239">
        <f>IF(N92="základní",J92,0)</f>
        <v>0</v>
      </c>
      <c r="BF92" s="239">
        <f>IF(N92="snížená",J92,0)</f>
        <v>0</v>
      </c>
      <c r="BG92" s="239">
        <f>IF(N92="zákl. přenesená",J92,0)</f>
        <v>0</v>
      </c>
      <c r="BH92" s="239">
        <f>IF(N92="sníž. přenesená",J92,0)</f>
        <v>0</v>
      </c>
      <c r="BI92" s="239">
        <f>IF(N92="nulová",J92,0)</f>
        <v>0</v>
      </c>
      <c r="BJ92" s="17" t="s">
        <v>81</v>
      </c>
      <c r="BK92" s="239">
        <f>ROUND(I92*H92,2)</f>
        <v>0</v>
      </c>
      <c r="BL92" s="17" t="s">
        <v>270</v>
      </c>
      <c r="BM92" s="238" t="s">
        <v>785</v>
      </c>
    </row>
    <row r="93" s="2" customFormat="1">
      <c r="A93" s="38"/>
      <c r="B93" s="39"/>
      <c r="C93" s="40"/>
      <c r="D93" s="240" t="s">
        <v>250</v>
      </c>
      <c r="E93" s="40"/>
      <c r="F93" s="241" t="s">
        <v>478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250</v>
      </c>
      <c r="AU93" s="17" t="s">
        <v>74</v>
      </c>
    </row>
    <row r="94" s="13" customFormat="1">
      <c r="A94" s="13"/>
      <c r="B94" s="255"/>
      <c r="C94" s="256"/>
      <c r="D94" s="240" t="s">
        <v>272</v>
      </c>
      <c r="E94" s="257" t="s">
        <v>19</v>
      </c>
      <c r="F94" s="258" t="s">
        <v>784</v>
      </c>
      <c r="G94" s="256"/>
      <c r="H94" s="259">
        <v>266</v>
      </c>
      <c r="I94" s="260"/>
      <c r="J94" s="256"/>
      <c r="K94" s="256"/>
      <c r="L94" s="261"/>
      <c r="M94" s="284"/>
      <c r="N94" s="285"/>
      <c r="O94" s="285"/>
      <c r="P94" s="285"/>
      <c r="Q94" s="285"/>
      <c r="R94" s="285"/>
      <c r="S94" s="285"/>
      <c r="T94" s="286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T94" s="265" t="s">
        <v>272</v>
      </c>
      <c r="AU94" s="265" t="s">
        <v>74</v>
      </c>
      <c r="AV94" s="13" t="s">
        <v>83</v>
      </c>
      <c r="AW94" s="13" t="s">
        <v>35</v>
      </c>
      <c r="AX94" s="13" t="s">
        <v>81</v>
      </c>
      <c r="AY94" s="265" t="s">
        <v>240</v>
      </c>
    </row>
    <row r="95" s="2" customFormat="1" ht="6.96" customHeight="1">
      <c r="A95" s="38"/>
      <c r="B95" s="59"/>
      <c r="C95" s="60"/>
      <c r="D95" s="60"/>
      <c r="E95" s="60"/>
      <c r="F95" s="60"/>
      <c r="G95" s="60"/>
      <c r="H95" s="60"/>
      <c r="I95" s="176"/>
      <c r="J95" s="60"/>
      <c r="K95" s="60"/>
      <c r="L95" s="44"/>
      <c r="M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</sheetData>
  <sheetProtection sheet="1" autoFilter="0" formatColumns="0" formatRows="0" objects="1" scenarios="1" spinCount="100000" saltValue="TRazx6vWEZ8urlv92ZSINgWfbhEXjbLScxoe2HAP9F9OlTa+C1+K9ZB/p9qwDac8c55/NSajZBAlCjzOJ/M5NA==" hashValue="42wDvbaJGqryIOfg+FUakk6BwL8/I/0OmbMUsVw6hedNPMyKA5XYZU8hia+dU0F0ZNzETyP9l/ZNw1PHlkRMYw==" algorithmName="SHA-512" password="CC35"/>
  <autoFilter ref="C84:K94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3:H73"/>
    <mergeCell ref="E75:H75"/>
    <mergeCell ref="E77:H7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124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2" customFormat="1" ht="12" customHeight="1">
      <c r="A8" s="38"/>
      <c r="B8" s="44"/>
      <c r="C8" s="38"/>
      <c r="D8" s="145" t="s">
        <v>214</v>
      </c>
      <c r="E8" s="38"/>
      <c r="F8" s="38"/>
      <c r="G8" s="38"/>
      <c r="H8" s="38"/>
      <c r="I8" s="147"/>
      <c r="J8" s="38"/>
      <c r="K8" s="38"/>
      <c r="L8" s="14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hidden="1" s="2" customFormat="1" ht="16.5" customHeight="1">
      <c r="A9" s="38"/>
      <c r="B9" s="44"/>
      <c r="C9" s="38"/>
      <c r="D9" s="38"/>
      <c r="E9" s="149" t="s">
        <v>786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>
      <c r="A10" s="38"/>
      <c r="B10" s="44"/>
      <c r="C10" s="38"/>
      <c r="D10" s="38"/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2" customHeight="1">
      <c r="A11" s="38"/>
      <c r="B11" s="44"/>
      <c r="C11" s="38"/>
      <c r="D11" s="145" t="s">
        <v>18</v>
      </c>
      <c r="E11" s="38"/>
      <c r="F11" s="133" t="s">
        <v>19</v>
      </c>
      <c r="G11" s="38"/>
      <c r="H11" s="38"/>
      <c r="I11" s="150" t="s">
        <v>20</v>
      </c>
      <c r="J11" s="133" t="s">
        <v>19</v>
      </c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 ht="12" customHeight="1">
      <c r="A12" s="38"/>
      <c r="B12" s="44"/>
      <c r="C12" s="38"/>
      <c r="D12" s="145" t="s">
        <v>21</v>
      </c>
      <c r="E12" s="38"/>
      <c r="F12" s="133" t="s">
        <v>22</v>
      </c>
      <c r="G12" s="38"/>
      <c r="H12" s="38"/>
      <c r="I12" s="150" t="s">
        <v>23</v>
      </c>
      <c r="J12" s="151" t="str">
        <f>'Rekapitulace stavby'!AN8</f>
        <v>19. 11. 2019</v>
      </c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147"/>
      <c r="J13" s="38"/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25</v>
      </c>
      <c r="E14" s="38"/>
      <c r="F14" s="38"/>
      <c r="G14" s="38"/>
      <c r="H14" s="38"/>
      <c r="I14" s="150" t="s">
        <v>26</v>
      </c>
      <c r="J14" s="133" t="s">
        <v>27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8" customHeight="1">
      <c r="A15" s="38"/>
      <c r="B15" s="44"/>
      <c r="C15" s="38"/>
      <c r="D15" s="38"/>
      <c r="E15" s="133" t="s">
        <v>28</v>
      </c>
      <c r="F15" s="38"/>
      <c r="G15" s="38"/>
      <c r="H15" s="38"/>
      <c r="I15" s="150" t="s">
        <v>29</v>
      </c>
      <c r="J15" s="133" t="s">
        <v>30</v>
      </c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147"/>
      <c r="J16" s="38"/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2" customHeight="1">
      <c r="A17" s="38"/>
      <c r="B17" s="44"/>
      <c r="C17" s="38"/>
      <c r="D17" s="145" t="s">
        <v>31</v>
      </c>
      <c r="E17" s="38"/>
      <c r="F17" s="38"/>
      <c r="G17" s="38"/>
      <c r="H17" s="38"/>
      <c r="I17" s="150" t="s">
        <v>26</v>
      </c>
      <c r="J17" s="33" t="str">
        <f>'Rekapitulace stavby'!AN13</f>
        <v>Vyplň údaj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33"/>
      <c r="G18" s="133"/>
      <c r="H18" s="133"/>
      <c r="I18" s="150" t="s">
        <v>29</v>
      </c>
      <c r="J18" s="33" t="str">
        <f>'Rekapitulace stavby'!AN14</f>
        <v>Vyplň údaj</v>
      </c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147"/>
      <c r="J19" s="38"/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2" customHeight="1">
      <c r="A20" s="38"/>
      <c r="B20" s="44"/>
      <c r="C20" s="38"/>
      <c r="D20" s="145" t="s">
        <v>33</v>
      </c>
      <c r="E20" s="38"/>
      <c r="F20" s="38"/>
      <c r="G20" s="38"/>
      <c r="H20" s="38"/>
      <c r="I20" s="150" t="s">
        <v>26</v>
      </c>
      <c r="J20" s="133" t="str">
        <f>IF('Rekapitulace stavby'!AN16="","",'Rekapitulace stavby'!AN16)</f>
        <v/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18" customHeight="1">
      <c r="A21" s="38"/>
      <c r="B21" s="44"/>
      <c r="C21" s="38"/>
      <c r="D21" s="38"/>
      <c r="E21" s="133" t="str">
        <f>IF('Rekapitulace stavby'!E17="","",'Rekapitulace stavby'!E17)</f>
        <v xml:space="preserve"> </v>
      </c>
      <c r="F21" s="38"/>
      <c r="G21" s="38"/>
      <c r="H21" s="38"/>
      <c r="I21" s="150" t="s">
        <v>29</v>
      </c>
      <c r="J21" s="133" t="str">
        <f>IF('Rekapitulace stavby'!AN17="","",'Rekapitulace stavby'!AN17)</f>
        <v/>
      </c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147"/>
      <c r="J22" s="38"/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2" customHeight="1">
      <c r="A23" s="38"/>
      <c r="B23" s="44"/>
      <c r="C23" s="38"/>
      <c r="D23" s="145" t="s">
        <v>36</v>
      </c>
      <c r="E23" s="38"/>
      <c r="F23" s="38"/>
      <c r="G23" s="38"/>
      <c r="H23" s="38"/>
      <c r="I23" s="150" t="s">
        <v>26</v>
      </c>
      <c r="J23" s="133" t="s">
        <v>19</v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18" customHeight="1">
      <c r="A24" s="38"/>
      <c r="B24" s="44"/>
      <c r="C24" s="38"/>
      <c r="D24" s="38"/>
      <c r="E24" s="133" t="s">
        <v>37</v>
      </c>
      <c r="F24" s="38"/>
      <c r="G24" s="38"/>
      <c r="H24" s="38"/>
      <c r="I24" s="150" t="s">
        <v>29</v>
      </c>
      <c r="J24" s="133" t="s">
        <v>19</v>
      </c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147"/>
      <c r="J25" s="38"/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2" customHeight="1">
      <c r="A26" s="38"/>
      <c r="B26" s="44"/>
      <c r="C26" s="38"/>
      <c r="D26" s="145" t="s">
        <v>38</v>
      </c>
      <c r="E26" s="38"/>
      <c r="F26" s="38"/>
      <c r="G26" s="38"/>
      <c r="H26" s="38"/>
      <c r="I26" s="147"/>
      <c r="J26" s="38"/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8" customFormat="1" ht="83.25" customHeight="1">
      <c r="A27" s="152"/>
      <c r="B27" s="153"/>
      <c r="C27" s="152"/>
      <c r="D27" s="152"/>
      <c r="E27" s="154" t="s">
        <v>39</v>
      </c>
      <c r="F27" s="154"/>
      <c r="G27" s="154"/>
      <c r="H27" s="154"/>
      <c r="I27" s="155"/>
      <c r="J27" s="152"/>
      <c r="K27" s="152"/>
      <c r="L27" s="156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</row>
    <row r="28" hidden="1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2" customFormat="1" ht="6.96" customHeight="1">
      <c r="A29" s="38"/>
      <c r="B29" s="44"/>
      <c r="C29" s="38"/>
      <c r="D29" s="157"/>
      <c r="E29" s="157"/>
      <c r="F29" s="157"/>
      <c r="G29" s="157"/>
      <c r="H29" s="157"/>
      <c r="I29" s="158"/>
      <c r="J29" s="157"/>
      <c r="K29" s="157"/>
      <c r="L29" s="14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hidden="1" s="2" customFormat="1" ht="25.44" customHeight="1">
      <c r="A30" s="38"/>
      <c r="B30" s="44"/>
      <c r="C30" s="38"/>
      <c r="D30" s="159" t="s">
        <v>40</v>
      </c>
      <c r="E30" s="38"/>
      <c r="F30" s="38"/>
      <c r="G30" s="38"/>
      <c r="H30" s="38"/>
      <c r="I30" s="147"/>
      <c r="J30" s="160">
        <f>ROUND(J80, 2)</f>
        <v>0</v>
      </c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14.4" customHeight="1">
      <c r="A32" s="38"/>
      <c r="B32" s="44"/>
      <c r="C32" s="38"/>
      <c r="D32" s="38"/>
      <c r="E32" s="38"/>
      <c r="F32" s="161" t="s">
        <v>42</v>
      </c>
      <c r="G32" s="38"/>
      <c r="H32" s="38"/>
      <c r="I32" s="162" t="s">
        <v>41</v>
      </c>
      <c r="J32" s="161" t="s">
        <v>43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14.4" customHeight="1">
      <c r="A33" s="38"/>
      <c r="B33" s="44"/>
      <c r="C33" s="38"/>
      <c r="D33" s="163" t="s">
        <v>44</v>
      </c>
      <c r="E33" s="145" t="s">
        <v>45</v>
      </c>
      <c r="F33" s="164">
        <f>ROUND((SUM(BE80:BE88)),  2)</f>
        <v>0</v>
      </c>
      <c r="G33" s="38"/>
      <c r="H33" s="38"/>
      <c r="I33" s="165">
        <v>0.20999999999999999</v>
      </c>
      <c r="J33" s="164">
        <f>ROUND(((SUM(BE80:BE88))*I33),  2)</f>
        <v>0</v>
      </c>
      <c r="K33" s="38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145" t="s">
        <v>46</v>
      </c>
      <c r="F34" s="164">
        <f>ROUND((SUM(BF80:BF88)),  2)</f>
        <v>0</v>
      </c>
      <c r="G34" s="38"/>
      <c r="H34" s="38"/>
      <c r="I34" s="165">
        <v>0.14999999999999999</v>
      </c>
      <c r="J34" s="164">
        <f>ROUND(((SUM(BF80:BF88))*I34),  2)</f>
        <v>0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45" t="s">
        <v>47</v>
      </c>
      <c r="F35" s="164">
        <f>ROUND((SUM(BG80:BG88)),  2)</f>
        <v>0</v>
      </c>
      <c r="G35" s="38"/>
      <c r="H35" s="38"/>
      <c r="I35" s="165">
        <v>0.20999999999999999</v>
      </c>
      <c r="J35" s="164">
        <f>0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48</v>
      </c>
      <c r="F36" s="164">
        <f>ROUND((SUM(BH80:BH88)),  2)</f>
        <v>0</v>
      </c>
      <c r="G36" s="38"/>
      <c r="H36" s="38"/>
      <c r="I36" s="165">
        <v>0.14999999999999999</v>
      </c>
      <c r="J36" s="164">
        <f>0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49</v>
      </c>
      <c r="F37" s="164">
        <f>ROUND((SUM(BI80:BI88)),  2)</f>
        <v>0</v>
      </c>
      <c r="G37" s="38"/>
      <c r="H37" s="38"/>
      <c r="I37" s="165">
        <v>0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147"/>
      <c r="J38" s="38"/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25.44" customHeight="1">
      <c r="A39" s="38"/>
      <c r="B39" s="44"/>
      <c r="C39" s="166"/>
      <c r="D39" s="167" t="s">
        <v>50</v>
      </c>
      <c r="E39" s="168"/>
      <c r="F39" s="168"/>
      <c r="G39" s="169" t="s">
        <v>51</v>
      </c>
      <c r="H39" s="170" t="s">
        <v>52</v>
      </c>
      <c r="I39" s="171"/>
      <c r="J39" s="172">
        <f>SUM(J30:J37)</f>
        <v>0</v>
      </c>
      <c r="K39" s="173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174"/>
      <c r="C40" s="175"/>
      <c r="D40" s="175"/>
      <c r="E40" s="175"/>
      <c r="F40" s="175"/>
      <c r="G40" s="175"/>
      <c r="H40" s="175"/>
      <c r="I40" s="176"/>
      <c r="J40" s="175"/>
      <c r="K40" s="175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/>
    <row r="42" hidden="1"/>
    <row r="43" hidden="1"/>
    <row r="44" hidden="1" s="2" customFormat="1" ht="6.96" customHeight="1">
      <c r="A44" s="38"/>
      <c r="B44" s="177"/>
      <c r="C44" s="178"/>
      <c r="D44" s="178"/>
      <c r="E44" s="178"/>
      <c r="F44" s="178"/>
      <c r="G44" s="178"/>
      <c r="H44" s="178"/>
      <c r="I44" s="179"/>
      <c r="J44" s="178"/>
      <c r="K44" s="178"/>
      <c r="L44" s="14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hidden="1" s="2" customFormat="1" ht="24.96" customHeight="1">
      <c r="A45" s="38"/>
      <c r="B45" s="39"/>
      <c r="C45" s="23" t="s">
        <v>218</v>
      </c>
      <c r="D45" s="40"/>
      <c r="E45" s="40"/>
      <c r="F45" s="40"/>
      <c r="G45" s="40"/>
      <c r="H45" s="40"/>
      <c r="I45" s="147"/>
      <c r="J45" s="40"/>
      <c r="K45" s="40"/>
      <c r="L45" s="14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</row>
    <row r="46" hidden="1" s="2" customFormat="1" ht="6.96" customHeight="1">
      <c r="A46" s="38"/>
      <c r="B46" s="39"/>
      <c r="C46" s="40"/>
      <c r="D46" s="40"/>
      <c r="E46" s="40"/>
      <c r="F46" s="40"/>
      <c r="G46" s="40"/>
      <c r="H46" s="40"/>
      <c r="I46" s="147"/>
      <c r="J46" s="40"/>
      <c r="K46" s="40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12" customHeight="1">
      <c r="A47" s="38"/>
      <c r="B47" s="39"/>
      <c r="C47" s="32" t="s">
        <v>16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23.25" customHeight="1">
      <c r="A48" s="38"/>
      <c r="B48" s="39"/>
      <c r="C48" s="40"/>
      <c r="D48" s="40"/>
      <c r="E48" s="180" t="str">
        <f>E7</f>
        <v>Oprava přejezdů na trati Mělník - Ústí n/L Střekov, Vraňany - Děčín hl.n... - ZMĚNA Č. 1</v>
      </c>
      <c r="F48" s="32"/>
      <c r="G48" s="32"/>
      <c r="H48" s="32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214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16.5" customHeight="1">
      <c r="A50" s="38"/>
      <c r="B50" s="39"/>
      <c r="C50" s="40"/>
      <c r="D50" s="40"/>
      <c r="E50" s="69" t="str">
        <f>E9</f>
        <v>SO 5 - Přejezdové panely Intermont</v>
      </c>
      <c r="F50" s="40"/>
      <c r="G50" s="40"/>
      <c r="H50" s="40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2" customFormat="1" ht="6.96" customHeight="1">
      <c r="A51" s="38"/>
      <c r="B51" s="39"/>
      <c r="C51" s="40"/>
      <c r="D51" s="40"/>
      <c r="E51" s="40"/>
      <c r="F51" s="40"/>
      <c r="G51" s="40"/>
      <c r="H51" s="40"/>
      <c r="I51" s="147"/>
      <c r="J51" s="40"/>
      <c r="K51" s="40"/>
      <c r="L51" s="14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</row>
    <row r="52" hidden="1" s="2" customFormat="1" ht="12" customHeight="1">
      <c r="A52" s="38"/>
      <c r="B52" s="39"/>
      <c r="C52" s="32" t="s">
        <v>21</v>
      </c>
      <c r="D52" s="40"/>
      <c r="E52" s="40"/>
      <c r="F52" s="27" t="str">
        <f>F12</f>
        <v>obvod ST Ústí nad Labem</v>
      </c>
      <c r="G52" s="40"/>
      <c r="H52" s="40"/>
      <c r="I52" s="150" t="s">
        <v>23</v>
      </c>
      <c r="J52" s="72" t="str">
        <f>IF(J12="","",J12)</f>
        <v>19. 11. 2019</v>
      </c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6.96" customHeight="1">
      <c r="A53" s="38"/>
      <c r="B53" s="39"/>
      <c r="C53" s="40"/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5.15" customHeight="1">
      <c r="A54" s="38"/>
      <c r="B54" s="39"/>
      <c r="C54" s="32" t="s">
        <v>25</v>
      </c>
      <c r="D54" s="40"/>
      <c r="E54" s="40"/>
      <c r="F54" s="27" t="str">
        <f>E15</f>
        <v>Správa železnic, OŘ Ústí n.L., ST Ústí n.L.</v>
      </c>
      <c r="G54" s="40"/>
      <c r="H54" s="40"/>
      <c r="I54" s="150" t="s">
        <v>33</v>
      </c>
      <c r="J54" s="36" t="str">
        <f>E21</f>
        <v xml:space="preserve"> </v>
      </c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15.15" customHeight="1">
      <c r="A55" s="38"/>
      <c r="B55" s="39"/>
      <c r="C55" s="32" t="s">
        <v>31</v>
      </c>
      <c r="D55" s="40"/>
      <c r="E55" s="40"/>
      <c r="F55" s="27" t="str">
        <f>IF(E18="","",E18)</f>
        <v>Vyplň údaj</v>
      </c>
      <c r="G55" s="40"/>
      <c r="H55" s="40"/>
      <c r="I55" s="150" t="s">
        <v>36</v>
      </c>
      <c r="J55" s="36" t="str">
        <f>E24</f>
        <v>Jan Seemann, DiS.</v>
      </c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0.32" customHeight="1">
      <c r="A56" s="38"/>
      <c r="B56" s="39"/>
      <c r="C56" s="40"/>
      <c r="D56" s="40"/>
      <c r="E56" s="40"/>
      <c r="F56" s="40"/>
      <c r="G56" s="40"/>
      <c r="H56" s="40"/>
      <c r="I56" s="147"/>
      <c r="J56" s="40"/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29.28" customHeight="1">
      <c r="A57" s="38"/>
      <c r="B57" s="39"/>
      <c r="C57" s="181" t="s">
        <v>219</v>
      </c>
      <c r="D57" s="182"/>
      <c r="E57" s="182"/>
      <c r="F57" s="182"/>
      <c r="G57" s="182"/>
      <c r="H57" s="182"/>
      <c r="I57" s="183"/>
      <c r="J57" s="184" t="s">
        <v>220</v>
      </c>
      <c r="K57" s="182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0.32" customHeight="1">
      <c r="A58" s="38"/>
      <c r="B58" s="39"/>
      <c r="C58" s="40"/>
      <c r="D58" s="40"/>
      <c r="E58" s="40"/>
      <c r="F58" s="40"/>
      <c r="G58" s="40"/>
      <c r="H58" s="40"/>
      <c r="I58" s="147"/>
      <c r="J58" s="40"/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22.8" customHeight="1">
      <c r="A59" s="38"/>
      <c r="B59" s="39"/>
      <c r="C59" s="185" t="s">
        <v>72</v>
      </c>
      <c r="D59" s="40"/>
      <c r="E59" s="40"/>
      <c r="F59" s="40"/>
      <c r="G59" s="40"/>
      <c r="H59" s="40"/>
      <c r="I59" s="147"/>
      <c r="J59" s="102">
        <f>J80</f>
        <v>0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U59" s="17" t="s">
        <v>221</v>
      </c>
    </row>
    <row r="60" hidden="1" s="9" customFormat="1" ht="24.96" customHeight="1">
      <c r="A60" s="9"/>
      <c r="B60" s="186"/>
      <c r="C60" s="187"/>
      <c r="D60" s="188" t="s">
        <v>224</v>
      </c>
      <c r="E60" s="189"/>
      <c r="F60" s="189"/>
      <c r="G60" s="189"/>
      <c r="H60" s="189"/>
      <c r="I60" s="190"/>
      <c r="J60" s="191">
        <f>J81</f>
        <v>0</v>
      </c>
      <c r="K60" s="187"/>
      <c r="L60" s="192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hidden="1" s="2" customFormat="1" ht="21.84" customHeight="1">
      <c r="A61" s="38"/>
      <c r="B61" s="39"/>
      <c r="C61" s="40"/>
      <c r="D61" s="40"/>
      <c r="E61" s="40"/>
      <c r="F61" s="40"/>
      <c r="G61" s="40"/>
      <c r="H61" s="40"/>
      <c r="I61" s="147"/>
      <c r="J61" s="40"/>
      <c r="K61" s="40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6.96" customHeight="1">
      <c r="A62" s="38"/>
      <c r="B62" s="59"/>
      <c r="C62" s="60"/>
      <c r="D62" s="60"/>
      <c r="E62" s="60"/>
      <c r="F62" s="60"/>
      <c r="G62" s="60"/>
      <c r="H62" s="60"/>
      <c r="I62" s="176"/>
      <c r="J62" s="60"/>
      <c r="K62" s="6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/>
    <row r="64" hidden="1"/>
    <row r="65" hidden="1"/>
    <row r="66" s="2" customFormat="1" ht="6.96" customHeight="1">
      <c r="A66" s="38"/>
      <c r="B66" s="61"/>
      <c r="C66" s="62"/>
      <c r="D66" s="62"/>
      <c r="E66" s="62"/>
      <c r="F66" s="62"/>
      <c r="G66" s="62"/>
      <c r="H66" s="62"/>
      <c r="I66" s="179"/>
      <c r="J66" s="62"/>
      <c r="K66" s="62"/>
      <c r="L66" s="14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s="2" customFormat="1" ht="24.96" customHeight="1">
      <c r="A67" s="38"/>
      <c r="B67" s="39"/>
      <c r="C67" s="23" t="s">
        <v>225</v>
      </c>
      <c r="D67" s="40"/>
      <c r="E67" s="40"/>
      <c r="F67" s="40"/>
      <c r="G67" s="40"/>
      <c r="H67" s="40"/>
      <c r="I67" s="147"/>
      <c r="J67" s="40"/>
      <c r="K67" s="40"/>
      <c r="L67" s="14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s="2" customFormat="1" ht="6.96" customHeight="1">
      <c r="A68" s="38"/>
      <c r="B68" s="39"/>
      <c r="C68" s="40"/>
      <c r="D68" s="40"/>
      <c r="E68" s="40"/>
      <c r="F68" s="40"/>
      <c r="G68" s="40"/>
      <c r="H68" s="40"/>
      <c r="I68" s="147"/>
      <c r="J68" s="40"/>
      <c r="K68" s="40"/>
      <c r="L68" s="14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s="2" customFormat="1" ht="12" customHeight="1">
      <c r="A69" s="38"/>
      <c r="B69" s="39"/>
      <c r="C69" s="32" t="s">
        <v>16</v>
      </c>
      <c r="D69" s="40"/>
      <c r="E69" s="40"/>
      <c r="F69" s="40"/>
      <c r="G69" s="40"/>
      <c r="H69" s="40"/>
      <c r="I69" s="147"/>
      <c r="J69" s="40"/>
      <c r="K69" s="40"/>
      <c r="L69" s="14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</row>
    <row r="70" s="2" customFormat="1" ht="23.25" customHeight="1">
      <c r="A70" s="38"/>
      <c r="B70" s="39"/>
      <c r="C70" s="40"/>
      <c r="D70" s="40"/>
      <c r="E70" s="180" t="str">
        <f>E7</f>
        <v>Oprava přejezdů na trati Mělník - Ústí n/L Střekov, Vraňany - Děčín hl.n... - ZMĚNA Č. 1</v>
      </c>
      <c r="F70" s="32"/>
      <c r="G70" s="32"/>
      <c r="H70" s="32"/>
      <c r="I70" s="147"/>
      <c r="J70" s="40"/>
      <c r="K70" s="40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12" customHeight="1">
      <c r="A71" s="38"/>
      <c r="B71" s="39"/>
      <c r="C71" s="32" t="s">
        <v>214</v>
      </c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16.5" customHeight="1">
      <c r="A72" s="38"/>
      <c r="B72" s="39"/>
      <c r="C72" s="40"/>
      <c r="D72" s="40"/>
      <c r="E72" s="69" t="str">
        <f>E9</f>
        <v>SO 5 - Přejezdové panely Intermont</v>
      </c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6.96" customHeight="1">
      <c r="A73" s="38"/>
      <c r="B73" s="39"/>
      <c r="C73" s="40"/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12" customHeight="1">
      <c r="A74" s="38"/>
      <c r="B74" s="39"/>
      <c r="C74" s="32" t="s">
        <v>21</v>
      </c>
      <c r="D74" s="40"/>
      <c r="E74" s="40"/>
      <c r="F74" s="27" t="str">
        <f>F12</f>
        <v>obvod ST Ústí nad Labem</v>
      </c>
      <c r="G74" s="40"/>
      <c r="H74" s="40"/>
      <c r="I74" s="150" t="s">
        <v>23</v>
      </c>
      <c r="J74" s="72" t="str">
        <f>IF(J12="","",J12)</f>
        <v>19. 11. 2019</v>
      </c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6.96" customHeight="1">
      <c r="A75" s="38"/>
      <c r="B75" s="39"/>
      <c r="C75" s="40"/>
      <c r="D75" s="40"/>
      <c r="E75" s="40"/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15.15" customHeight="1">
      <c r="A76" s="38"/>
      <c r="B76" s="39"/>
      <c r="C76" s="32" t="s">
        <v>25</v>
      </c>
      <c r="D76" s="40"/>
      <c r="E76" s="40"/>
      <c r="F76" s="27" t="str">
        <f>E15</f>
        <v>Správa železnic, OŘ Ústí n.L., ST Ústí n.L.</v>
      </c>
      <c r="G76" s="40"/>
      <c r="H76" s="40"/>
      <c r="I76" s="150" t="s">
        <v>33</v>
      </c>
      <c r="J76" s="36" t="str">
        <f>E21</f>
        <v xml:space="preserve"> </v>
      </c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5.15" customHeight="1">
      <c r="A77" s="38"/>
      <c r="B77" s="39"/>
      <c r="C77" s="32" t="s">
        <v>31</v>
      </c>
      <c r="D77" s="40"/>
      <c r="E77" s="40"/>
      <c r="F77" s="27" t="str">
        <f>IF(E18="","",E18)</f>
        <v>Vyplň údaj</v>
      </c>
      <c r="G77" s="40"/>
      <c r="H77" s="40"/>
      <c r="I77" s="150" t="s">
        <v>36</v>
      </c>
      <c r="J77" s="36" t="str">
        <f>E24</f>
        <v>Jan Seemann, DiS.</v>
      </c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0.32" customHeight="1">
      <c r="A78" s="38"/>
      <c r="B78" s="39"/>
      <c r="C78" s="40"/>
      <c r="D78" s="40"/>
      <c r="E78" s="40"/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11" customFormat="1" ht="29.28" customHeight="1">
      <c r="A79" s="199"/>
      <c r="B79" s="200"/>
      <c r="C79" s="201" t="s">
        <v>226</v>
      </c>
      <c r="D79" s="202" t="s">
        <v>59</v>
      </c>
      <c r="E79" s="202" t="s">
        <v>55</v>
      </c>
      <c r="F79" s="202" t="s">
        <v>56</v>
      </c>
      <c r="G79" s="202" t="s">
        <v>227</v>
      </c>
      <c r="H79" s="202" t="s">
        <v>228</v>
      </c>
      <c r="I79" s="203" t="s">
        <v>229</v>
      </c>
      <c r="J79" s="202" t="s">
        <v>220</v>
      </c>
      <c r="K79" s="204" t="s">
        <v>230</v>
      </c>
      <c r="L79" s="205"/>
      <c r="M79" s="92" t="s">
        <v>19</v>
      </c>
      <c r="N79" s="93" t="s">
        <v>44</v>
      </c>
      <c r="O79" s="93" t="s">
        <v>231</v>
      </c>
      <c r="P79" s="93" t="s">
        <v>232</v>
      </c>
      <c r="Q79" s="93" t="s">
        <v>233</v>
      </c>
      <c r="R79" s="93" t="s">
        <v>234</v>
      </c>
      <c r="S79" s="93" t="s">
        <v>235</v>
      </c>
      <c r="T79" s="94" t="s">
        <v>236</v>
      </c>
      <c r="U79" s="199"/>
      <c r="V79" s="199"/>
      <c r="W79" s="199"/>
      <c r="X79" s="199"/>
      <c r="Y79" s="199"/>
      <c r="Z79" s="199"/>
      <c r="AA79" s="199"/>
      <c r="AB79" s="199"/>
      <c r="AC79" s="199"/>
      <c r="AD79" s="199"/>
      <c r="AE79" s="199"/>
    </row>
    <row r="80" s="2" customFormat="1" ht="22.8" customHeight="1">
      <c r="A80" s="38"/>
      <c r="B80" s="39"/>
      <c r="C80" s="99" t="s">
        <v>237</v>
      </c>
      <c r="D80" s="40"/>
      <c r="E80" s="40"/>
      <c r="F80" s="40"/>
      <c r="G80" s="40"/>
      <c r="H80" s="40"/>
      <c r="I80" s="147"/>
      <c r="J80" s="206">
        <f>BK80</f>
        <v>0</v>
      </c>
      <c r="K80" s="40"/>
      <c r="L80" s="44"/>
      <c r="M80" s="95"/>
      <c r="N80" s="207"/>
      <c r="O80" s="96"/>
      <c r="P80" s="208">
        <f>P81</f>
        <v>0</v>
      </c>
      <c r="Q80" s="96"/>
      <c r="R80" s="208">
        <f>R81</f>
        <v>12.44</v>
      </c>
      <c r="S80" s="96"/>
      <c r="T80" s="209">
        <f>T81</f>
        <v>0</v>
      </c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T80" s="17" t="s">
        <v>73</v>
      </c>
      <c r="AU80" s="17" t="s">
        <v>221</v>
      </c>
      <c r="BK80" s="210">
        <f>BK81</f>
        <v>0</v>
      </c>
    </row>
    <row r="81" s="12" customFormat="1" ht="25.92" customHeight="1">
      <c r="A81" s="12"/>
      <c r="B81" s="211"/>
      <c r="C81" s="212"/>
      <c r="D81" s="213" t="s">
        <v>73</v>
      </c>
      <c r="E81" s="214" t="s">
        <v>385</v>
      </c>
      <c r="F81" s="214" t="s">
        <v>386</v>
      </c>
      <c r="G81" s="212"/>
      <c r="H81" s="212"/>
      <c r="I81" s="215"/>
      <c r="J81" s="216">
        <f>BK81</f>
        <v>0</v>
      </c>
      <c r="K81" s="212"/>
      <c r="L81" s="217"/>
      <c r="M81" s="218"/>
      <c r="N81" s="219"/>
      <c r="O81" s="219"/>
      <c r="P81" s="220">
        <f>SUM(P82:P88)</f>
        <v>0</v>
      </c>
      <c r="Q81" s="219"/>
      <c r="R81" s="220">
        <f>SUM(R82:R88)</f>
        <v>12.44</v>
      </c>
      <c r="S81" s="219"/>
      <c r="T81" s="221">
        <f>SUM(T82:T88)</f>
        <v>0</v>
      </c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R81" s="222" t="s">
        <v>248</v>
      </c>
      <c r="AT81" s="223" t="s">
        <v>73</v>
      </c>
      <c r="AU81" s="223" t="s">
        <v>74</v>
      </c>
      <c r="AY81" s="222" t="s">
        <v>240</v>
      </c>
      <c r="BK81" s="224">
        <f>SUM(BK82:BK88)</f>
        <v>0</v>
      </c>
    </row>
    <row r="82" s="2" customFormat="1" ht="33" customHeight="1">
      <c r="A82" s="38"/>
      <c r="B82" s="39"/>
      <c r="C82" s="227" t="s">
        <v>81</v>
      </c>
      <c r="D82" s="227" t="s">
        <v>243</v>
      </c>
      <c r="E82" s="228" t="s">
        <v>417</v>
      </c>
      <c r="F82" s="229" t="s">
        <v>418</v>
      </c>
      <c r="G82" s="230" t="s">
        <v>269</v>
      </c>
      <c r="H82" s="231">
        <v>12.44</v>
      </c>
      <c r="I82" s="232"/>
      <c r="J82" s="233">
        <f>ROUND(I82*H82,2)</f>
        <v>0</v>
      </c>
      <c r="K82" s="229" t="s">
        <v>247</v>
      </c>
      <c r="L82" s="44"/>
      <c r="M82" s="234" t="s">
        <v>19</v>
      </c>
      <c r="N82" s="235" t="s">
        <v>45</v>
      </c>
      <c r="O82" s="84"/>
      <c r="P82" s="236">
        <f>O82*H82</f>
        <v>0</v>
      </c>
      <c r="Q82" s="236">
        <v>0</v>
      </c>
      <c r="R82" s="236">
        <f>Q82*H82</f>
        <v>0</v>
      </c>
      <c r="S82" s="236">
        <v>0</v>
      </c>
      <c r="T82" s="237">
        <f>S82*H82</f>
        <v>0</v>
      </c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R82" s="238" t="s">
        <v>257</v>
      </c>
      <c r="AT82" s="238" t="s">
        <v>243</v>
      </c>
      <c r="AU82" s="238" t="s">
        <v>81</v>
      </c>
      <c r="AY82" s="17" t="s">
        <v>240</v>
      </c>
      <c r="BE82" s="239">
        <f>IF(N82="základní",J82,0)</f>
        <v>0</v>
      </c>
      <c r="BF82" s="239">
        <f>IF(N82="snížená",J82,0)</f>
        <v>0</v>
      </c>
      <c r="BG82" s="239">
        <f>IF(N82="zákl. přenesená",J82,0)</f>
        <v>0</v>
      </c>
      <c r="BH82" s="239">
        <f>IF(N82="sníž. přenesená",J82,0)</f>
        <v>0</v>
      </c>
      <c r="BI82" s="239">
        <f>IF(N82="nulová",J82,0)</f>
        <v>0</v>
      </c>
      <c r="BJ82" s="17" t="s">
        <v>81</v>
      </c>
      <c r="BK82" s="239">
        <f>ROUND(I82*H82,2)</f>
        <v>0</v>
      </c>
      <c r="BL82" s="17" t="s">
        <v>257</v>
      </c>
      <c r="BM82" s="238" t="s">
        <v>787</v>
      </c>
    </row>
    <row r="83" s="2" customFormat="1">
      <c r="A83" s="38"/>
      <c r="B83" s="39"/>
      <c r="C83" s="40"/>
      <c r="D83" s="240" t="s">
        <v>250</v>
      </c>
      <c r="E83" s="40"/>
      <c r="F83" s="241" t="s">
        <v>788</v>
      </c>
      <c r="G83" s="40"/>
      <c r="H83" s="40"/>
      <c r="I83" s="147"/>
      <c r="J83" s="40"/>
      <c r="K83" s="40"/>
      <c r="L83" s="44"/>
      <c r="M83" s="242"/>
      <c r="N83" s="243"/>
      <c r="O83" s="84"/>
      <c r="P83" s="84"/>
      <c r="Q83" s="84"/>
      <c r="R83" s="84"/>
      <c r="S83" s="84"/>
      <c r="T83" s="85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T83" s="17" t="s">
        <v>250</v>
      </c>
      <c r="AU83" s="17" t="s">
        <v>81</v>
      </c>
    </row>
    <row r="84" s="2" customFormat="1">
      <c r="A84" s="38"/>
      <c r="B84" s="39"/>
      <c r="C84" s="40"/>
      <c r="D84" s="240" t="s">
        <v>252</v>
      </c>
      <c r="E84" s="40"/>
      <c r="F84" s="244" t="s">
        <v>392</v>
      </c>
      <c r="G84" s="40"/>
      <c r="H84" s="40"/>
      <c r="I84" s="147"/>
      <c r="J84" s="40"/>
      <c r="K84" s="40"/>
      <c r="L84" s="44"/>
      <c r="M84" s="242"/>
      <c r="N84" s="243"/>
      <c r="O84" s="84"/>
      <c r="P84" s="84"/>
      <c r="Q84" s="84"/>
      <c r="R84" s="84"/>
      <c r="S84" s="84"/>
      <c r="T84" s="85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T84" s="17" t="s">
        <v>252</v>
      </c>
      <c r="AU84" s="17" t="s">
        <v>81</v>
      </c>
    </row>
    <row r="85" s="13" customFormat="1">
      <c r="A85" s="13"/>
      <c r="B85" s="255"/>
      <c r="C85" s="256"/>
      <c r="D85" s="240" t="s">
        <v>272</v>
      </c>
      <c r="E85" s="257" t="s">
        <v>19</v>
      </c>
      <c r="F85" s="258" t="s">
        <v>789</v>
      </c>
      <c r="G85" s="256"/>
      <c r="H85" s="259">
        <v>12.44</v>
      </c>
      <c r="I85" s="260"/>
      <c r="J85" s="256"/>
      <c r="K85" s="256"/>
      <c r="L85" s="261"/>
      <c r="M85" s="262"/>
      <c r="N85" s="263"/>
      <c r="O85" s="263"/>
      <c r="P85" s="263"/>
      <c r="Q85" s="263"/>
      <c r="R85" s="263"/>
      <c r="S85" s="263"/>
      <c r="T85" s="264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T85" s="265" t="s">
        <v>272</v>
      </c>
      <c r="AU85" s="265" t="s">
        <v>81</v>
      </c>
      <c r="AV85" s="13" t="s">
        <v>83</v>
      </c>
      <c r="AW85" s="13" t="s">
        <v>35</v>
      </c>
      <c r="AX85" s="13" t="s">
        <v>81</v>
      </c>
      <c r="AY85" s="265" t="s">
        <v>240</v>
      </c>
    </row>
    <row r="86" s="2" customFormat="1" ht="21.75" customHeight="1">
      <c r="A86" s="38"/>
      <c r="B86" s="39"/>
      <c r="C86" s="245" t="s">
        <v>83</v>
      </c>
      <c r="D86" s="245" t="s">
        <v>266</v>
      </c>
      <c r="E86" s="246" t="s">
        <v>790</v>
      </c>
      <c r="F86" s="247" t="s">
        <v>791</v>
      </c>
      <c r="G86" s="248" t="s">
        <v>276</v>
      </c>
      <c r="H86" s="249">
        <v>8</v>
      </c>
      <c r="I86" s="250"/>
      <c r="J86" s="251">
        <f>ROUND(I86*H86,2)</f>
        <v>0</v>
      </c>
      <c r="K86" s="247" t="s">
        <v>247</v>
      </c>
      <c r="L86" s="252"/>
      <c r="M86" s="253" t="s">
        <v>19</v>
      </c>
      <c r="N86" s="254" t="s">
        <v>45</v>
      </c>
      <c r="O86" s="84"/>
      <c r="P86" s="236">
        <f>O86*H86</f>
        <v>0</v>
      </c>
      <c r="Q86" s="236">
        <v>1.5549999999999999</v>
      </c>
      <c r="R86" s="236">
        <f>Q86*H86</f>
        <v>12.44</v>
      </c>
      <c r="S86" s="236">
        <v>0</v>
      </c>
      <c r="T86" s="237">
        <f>S86*H86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R86" s="238" t="s">
        <v>257</v>
      </c>
      <c r="AT86" s="238" t="s">
        <v>266</v>
      </c>
      <c r="AU86" s="238" t="s">
        <v>81</v>
      </c>
      <c r="AY86" s="17" t="s">
        <v>240</v>
      </c>
      <c r="BE86" s="239">
        <f>IF(N86="základní",J86,0)</f>
        <v>0</v>
      </c>
      <c r="BF86" s="239">
        <f>IF(N86="snížená",J86,0)</f>
        <v>0</v>
      </c>
      <c r="BG86" s="239">
        <f>IF(N86="zákl. přenesená",J86,0)</f>
        <v>0</v>
      </c>
      <c r="BH86" s="239">
        <f>IF(N86="sníž. přenesená",J86,0)</f>
        <v>0</v>
      </c>
      <c r="BI86" s="239">
        <f>IF(N86="nulová",J86,0)</f>
        <v>0</v>
      </c>
      <c r="BJ86" s="17" t="s">
        <v>81</v>
      </c>
      <c r="BK86" s="239">
        <f>ROUND(I86*H86,2)</f>
        <v>0</v>
      </c>
      <c r="BL86" s="17" t="s">
        <v>257</v>
      </c>
      <c r="BM86" s="238" t="s">
        <v>792</v>
      </c>
    </row>
    <row r="87" s="2" customFormat="1">
      <c r="A87" s="38"/>
      <c r="B87" s="39"/>
      <c r="C87" s="40"/>
      <c r="D87" s="240" t="s">
        <v>250</v>
      </c>
      <c r="E87" s="40"/>
      <c r="F87" s="241" t="s">
        <v>791</v>
      </c>
      <c r="G87" s="40"/>
      <c r="H87" s="40"/>
      <c r="I87" s="147"/>
      <c r="J87" s="40"/>
      <c r="K87" s="40"/>
      <c r="L87" s="44"/>
      <c r="M87" s="242"/>
      <c r="N87" s="243"/>
      <c r="O87" s="84"/>
      <c r="P87" s="84"/>
      <c r="Q87" s="84"/>
      <c r="R87" s="84"/>
      <c r="S87" s="84"/>
      <c r="T87" s="85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T87" s="17" t="s">
        <v>250</v>
      </c>
      <c r="AU87" s="17" t="s">
        <v>81</v>
      </c>
    </row>
    <row r="88" s="13" customFormat="1">
      <c r="A88" s="13"/>
      <c r="B88" s="255"/>
      <c r="C88" s="256"/>
      <c r="D88" s="240" t="s">
        <v>272</v>
      </c>
      <c r="E88" s="257" t="s">
        <v>19</v>
      </c>
      <c r="F88" s="258" t="s">
        <v>793</v>
      </c>
      <c r="G88" s="256"/>
      <c r="H88" s="259">
        <v>8</v>
      </c>
      <c r="I88" s="260"/>
      <c r="J88" s="256"/>
      <c r="K88" s="256"/>
      <c r="L88" s="261"/>
      <c r="M88" s="284"/>
      <c r="N88" s="285"/>
      <c r="O88" s="285"/>
      <c r="P88" s="285"/>
      <c r="Q88" s="285"/>
      <c r="R88" s="285"/>
      <c r="S88" s="285"/>
      <c r="T88" s="286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T88" s="265" t="s">
        <v>272</v>
      </c>
      <c r="AU88" s="265" t="s">
        <v>81</v>
      </c>
      <c r="AV88" s="13" t="s">
        <v>83</v>
      </c>
      <c r="AW88" s="13" t="s">
        <v>35</v>
      </c>
      <c r="AX88" s="13" t="s">
        <v>81</v>
      </c>
      <c r="AY88" s="265" t="s">
        <v>240</v>
      </c>
    </row>
    <row r="89" s="2" customFormat="1" ht="6.96" customHeight="1">
      <c r="A89" s="38"/>
      <c r="B89" s="59"/>
      <c r="C89" s="60"/>
      <c r="D89" s="60"/>
      <c r="E89" s="60"/>
      <c r="F89" s="60"/>
      <c r="G89" s="60"/>
      <c r="H89" s="60"/>
      <c r="I89" s="176"/>
      <c r="J89" s="60"/>
      <c r="K89" s="60"/>
      <c r="L89" s="44"/>
      <c r="M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</sheetData>
  <sheetProtection sheet="1" autoFilter="0" formatColumns="0" formatRows="0" objects="1" scenarios="1" spinCount="100000" saltValue="XWZ2HLEHOGFe4SQmxDR30yCRq3X2TeU0VF2sY8rsONuvMX6Ys6LLCoD5uDNhjEQbToIlpFdr/CwNte8O0SgkvQ==" hashValue="gsW5/NeMUpcUT+yQwWvqen4vCj0c+6+Uqw7AsQEtuhKay4ocYJwAu0mabia4YdTbm9XdC6HqMVkdCyRWn9f8Tw==" algorithmName="SHA-512" password="CC35"/>
  <autoFilter ref="C79:K88"/>
  <mergeCells count="9">
    <mergeCell ref="E7:H7"/>
    <mergeCell ref="E9:H9"/>
    <mergeCell ref="E18:H18"/>
    <mergeCell ref="E27:H27"/>
    <mergeCell ref="E48:H48"/>
    <mergeCell ref="E50:H50"/>
    <mergeCell ref="E70:H70"/>
    <mergeCell ref="E72:H7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129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794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795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ROUND(J88,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ROUND((SUM(BE88:BE319)),  2)</f>
        <v>0</v>
      </c>
      <c r="G35" s="38"/>
      <c r="H35" s="38"/>
      <c r="I35" s="165">
        <v>0.20999999999999999</v>
      </c>
      <c r="J35" s="164">
        <f>ROUND(((SUM(BE88:BE319))*I35),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ROUND((SUM(BF88:BF319)),  2)</f>
        <v>0</v>
      </c>
      <c r="G36" s="38"/>
      <c r="H36" s="38"/>
      <c r="I36" s="165">
        <v>0.14999999999999999</v>
      </c>
      <c r="J36" s="164">
        <f>ROUND(((SUM(BF88:BF319))*I36),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ROUND((SUM(BG88:BG319)),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ROUND((SUM(BH88:BH319)),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ROUND((SUM(BI88:BI319)),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794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6.1 - ZRN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J88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222</v>
      </c>
      <c r="E64" s="189"/>
      <c r="F64" s="189"/>
      <c r="G64" s="189"/>
      <c r="H64" s="189"/>
      <c r="I64" s="190"/>
      <c r="J64" s="191">
        <f>J89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10" customFormat="1" ht="19.92" customHeight="1">
      <c r="A65" s="10"/>
      <c r="B65" s="193"/>
      <c r="C65" s="125"/>
      <c r="D65" s="194" t="s">
        <v>223</v>
      </c>
      <c r="E65" s="195"/>
      <c r="F65" s="195"/>
      <c r="G65" s="195"/>
      <c r="H65" s="195"/>
      <c r="I65" s="196"/>
      <c r="J65" s="197">
        <f>J90</f>
        <v>0</v>
      </c>
      <c r="K65" s="125"/>
      <c r="L65" s="19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hidden="1" s="9" customFormat="1" ht="24.96" customHeight="1">
      <c r="A66" s="9"/>
      <c r="B66" s="186"/>
      <c r="C66" s="187"/>
      <c r="D66" s="188" t="s">
        <v>224</v>
      </c>
      <c r="E66" s="189"/>
      <c r="F66" s="189"/>
      <c r="G66" s="189"/>
      <c r="H66" s="189"/>
      <c r="I66" s="190"/>
      <c r="J66" s="191">
        <f>J274</f>
        <v>0</v>
      </c>
      <c r="K66" s="187"/>
      <c r="L66" s="19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hidden="1" s="2" customFormat="1" ht="21.84" customHeight="1">
      <c r="A67" s="38"/>
      <c r="B67" s="39"/>
      <c r="C67" s="40"/>
      <c r="D67" s="40"/>
      <c r="E67" s="40"/>
      <c r="F67" s="40"/>
      <c r="G67" s="40"/>
      <c r="H67" s="40"/>
      <c r="I67" s="147"/>
      <c r="J67" s="40"/>
      <c r="K67" s="40"/>
      <c r="L67" s="14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hidden="1" s="2" customFormat="1" ht="6.96" customHeight="1">
      <c r="A68" s="38"/>
      <c r="B68" s="59"/>
      <c r="C68" s="60"/>
      <c r="D68" s="60"/>
      <c r="E68" s="60"/>
      <c r="F68" s="60"/>
      <c r="G68" s="60"/>
      <c r="H68" s="60"/>
      <c r="I68" s="176"/>
      <c r="J68" s="60"/>
      <c r="K68" s="60"/>
      <c r="L68" s="14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hidden="1"/>
    <row r="70" hidden="1"/>
    <row r="71" hidden="1"/>
    <row r="72" s="2" customFormat="1" ht="6.96" customHeight="1">
      <c r="A72" s="38"/>
      <c r="B72" s="61"/>
      <c r="C72" s="62"/>
      <c r="D72" s="62"/>
      <c r="E72" s="62"/>
      <c r="F72" s="62"/>
      <c r="G72" s="62"/>
      <c r="H72" s="62"/>
      <c r="I72" s="179"/>
      <c r="J72" s="62"/>
      <c r="K72" s="62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4.96" customHeight="1">
      <c r="A73" s="38"/>
      <c r="B73" s="39"/>
      <c r="C73" s="23" t="s">
        <v>225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6.96" customHeight="1">
      <c r="A74" s="38"/>
      <c r="B74" s="39"/>
      <c r="C74" s="40"/>
      <c r="D74" s="40"/>
      <c r="E74" s="40"/>
      <c r="F74" s="40"/>
      <c r="G74" s="40"/>
      <c r="H74" s="40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12" customHeight="1">
      <c r="A75" s="38"/>
      <c r="B75" s="39"/>
      <c r="C75" s="32" t="s">
        <v>16</v>
      </c>
      <c r="D75" s="40"/>
      <c r="E75" s="40"/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23.25" customHeight="1">
      <c r="A76" s="38"/>
      <c r="B76" s="39"/>
      <c r="C76" s="40"/>
      <c r="D76" s="40"/>
      <c r="E76" s="180" t="str">
        <f>E7</f>
        <v>Oprava přejezdů na trati Mělník - Ústí n/L Střekov, Vraňany - Děčín hl.n... - ZMĚNA Č. 1</v>
      </c>
      <c r="F76" s="32"/>
      <c r="G76" s="32"/>
      <c r="H76" s="32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1" customFormat="1" ht="12" customHeight="1">
      <c r="B77" s="21"/>
      <c r="C77" s="32" t="s">
        <v>214</v>
      </c>
      <c r="D77" s="22"/>
      <c r="E77" s="22"/>
      <c r="F77" s="22"/>
      <c r="G77" s="22"/>
      <c r="H77" s="22"/>
      <c r="I77" s="139"/>
      <c r="J77" s="22"/>
      <c r="K77" s="22"/>
      <c r="L77" s="20"/>
    </row>
    <row r="78" s="2" customFormat="1" ht="16.5" customHeight="1">
      <c r="A78" s="38"/>
      <c r="B78" s="39"/>
      <c r="C78" s="40"/>
      <c r="D78" s="40"/>
      <c r="E78" s="180" t="s">
        <v>794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216</v>
      </c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6.5" customHeight="1">
      <c r="A80" s="38"/>
      <c r="B80" s="39"/>
      <c r="C80" s="40"/>
      <c r="D80" s="40"/>
      <c r="E80" s="69" t="str">
        <f>E11</f>
        <v>SO 6.1 - ZRN</v>
      </c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2" customHeight="1">
      <c r="A82" s="38"/>
      <c r="B82" s="39"/>
      <c r="C82" s="32" t="s">
        <v>21</v>
      </c>
      <c r="D82" s="40"/>
      <c r="E82" s="40"/>
      <c r="F82" s="27" t="str">
        <f>F14</f>
        <v>obvod ST Ústí nad Labem</v>
      </c>
      <c r="G82" s="40"/>
      <c r="H82" s="40"/>
      <c r="I82" s="150" t="s">
        <v>23</v>
      </c>
      <c r="J82" s="72" t="str">
        <f>IF(J14="","",J14)</f>
        <v>19. 11. 2019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5.15" customHeight="1">
      <c r="A84" s="38"/>
      <c r="B84" s="39"/>
      <c r="C84" s="32" t="s">
        <v>25</v>
      </c>
      <c r="D84" s="40"/>
      <c r="E84" s="40"/>
      <c r="F84" s="27" t="str">
        <f>E17</f>
        <v>Správa železnic, OŘ Ústí n.L., ST Ústí n.L.</v>
      </c>
      <c r="G84" s="40"/>
      <c r="H84" s="40"/>
      <c r="I84" s="150" t="s">
        <v>33</v>
      </c>
      <c r="J84" s="36" t="str">
        <f>E23</f>
        <v xml:space="preserve"> </v>
      </c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5.15" customHeight="1">
      <c r="A85" s="38"/>
      <c r="B85" s="39"/>
      <c r="C85" s="32" t="s">
        <v>31</v>
      </c>
      <c r="D85" s="40"/>
      <c r="E85" s="40"/>
      <c r="F85" s="27" t="str">
        <f>IF(E20="","",E20)</f>
        <v>Vyplň údaj</v>
      </c>
      <c r="G85" s="40"/>
      <c r="H85" s="40"/>
      <c r="I85" s="150" t="s">
        <v>36</v>
      </c>
      <c r="J85" s="36" t="str">
        <f>E26</f>
        <v>Jan Seemann, DiS.</v>
      </c>
      <c r="K85" s="40"/>
      <c r="L85" s="14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0.32" customHeight="1">
      <c r="A86" s="38"/>
      <c r="B86" s="39"/>
      <c r="C86" s="40"/>
      <c r="D86" s="40"/>
      <c r="E86" s="40"/>
      <c r="F86" s="40"/>
      <c r="G86" s="40"/>
      <c r="H86" s="40"/>
      <c r="I86" s="147"/>
      <c r="J86" s="40"/>
      <c r="K86" s="40"/>
      <c r="L86" s="14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11" customFormat="1" ht="29.28" customHeight="1">
      <c r="A87" s="199"/>
      <c r="B87" s="200"/>
      <c r="C87" s="201" t="s">
        <v>226</v>
      </c>
      <c r="D87" s="202" t="s">
        <v>59</v>
      </c>
      <c r="E87" s="202" t="s">
        <v>55</v>
      </c>
      <c r="F87" s="202" t="s">
        <v>56</v>
      </c>
      <c r="G87" s="202" t="s">
        <v>227</v>
      </c>
      <c r="H87" s="202" t="s">
        <v>228</v>
      </c>
      <c r="I87" s="203" t="s">
        <v>229</v>
      </c>
      <c r="J87" s="202" t="s">
        <v>220</v>
      </c>
      <c r="K87" s="204" t="s">
        <v>230</v>
      </c>
      <c r="L87" s="205"/>
      <c r="M87" s="92" t="s">
        <v>19</v>
      </c>
      <c r="N87" s="93" t="s">
        <v>44</v>
      </c>
      <c r="O87" s="93" t="s">
        <v>231</v>
      </c>
      <c r="P87" s="93" t="s">
        <v>232</v>
      </c>
      <c r="Q87" s="93" t="s">
        <v>233</v>
      </c>
      <c r="R87" s="93" t="s">
        <v>234</v>
      </c>
      <c r="S87" s="93" t="s">
        <v>235</v>
      </c>
      <c r="T87" s="94" t="s">
        <v>236</v>
      </c>
      <c r="U87" s="199"/>
      <c r="V87" s="199"/>
      <c r="W87" s="199"/>
      <c r="X87" s="199"/>
      <c r="Y87" s="199"/>
      <c r="Z87" s="199"/>
      <c r="AA87" s="199"/>
      <c r="AB87" s="199"/>
      <c r="AC87" s="199"/>
      <c r="AD87" s="199"/>
      <c r="AE87" s="199"/>
    </row>
    <row r="88" s="2" customFormat="1" ht="22.8" customHeight="1">
      <c r="A88" s="38"/>
      <c r="B88" s="39"/>
      <c r="C88" s="99" t="s">
        <v>237</v>
      </c>
      <c r="D88" s="40"/>
      <c r="E88" s="40"/>
      <c r="F88" s="40"/>
      <c r="G88" s="40"/>
      <c r="H88" s="40"/>
      <c r="I88" s="147"/>
      <c r="J88" s="206">
        <f>BK88</f>
        <v>0</v>
      </c>
      <c r="K88" s="40"/>
      <c r="L88" s="44"/>
      <c r="M88" s="95"/>
      <c r="N88" s="207"/>
      <c r="O88" s="96"/>
      <c r="P88" s="208">
        <f>P89+P274</f>
        <v>0</v>
      </c>
      <c r="Q88" s="96"/>
      <c r="R88" s="208">
        <f>R89+R274</f>
        <v>249.64588999999998</v>
      </c>
      <c r="S88" s="96"/>
      <c r="T88" s="209">
        <f>T89+T274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T88" s="17" t="s">
        <v>73</v>
      </c>
      <c r="AU88" s="17" t="s">
        <v>221</v>
      </c>
      <c r="BK88" s="210">
        <f>BK89+BK274</f>
        <v>0</v>
      </c>
    </row>
    <row r="89" s="12" customFormat="1" ht="25.92" customHeight="1">
      <c r="A89" s="12"/>
      <c r="B89" s="211"/>
      <c r="C89" s="212"/>
      <c r="D89" s="213" t="s">
        <v>73</v>
      </c>
      <c r="E89" s="214" t="s">
        <v>238</v>
      </c>
      <c r="F89" s="214" t="s">
        <v>239</v>
      </c>
      <c r="G89" s="212"/>
      <c r="H89" s="212"/>
      <c r="I89" s="215"/>
      <c r="J89" s="216">
        <f>BK89</f>
        <v>0</v>
      </c>
      <c r="K89" s="212"/>
      <c r="L89" s="217"/>
      <c r="M89" s="218"/>
      <c r="N89" s="219"/>
      <c r="O89" s="219"/>
      <c r="P89" s="220">
        <f>P90</f>
        <v>0</v>
      </c>
      <c r="Q89" s="219"/>
      <c r="R89" s="220">
        <f>R90</f>
        <v>249.64588999999998</v>
      </c>
      <c r="S89" s="219"/>
      <c r="T89" s="221">
        <f>T90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22" t="s">
        <v>81</v>
      </c>
      <c r="AT89" s="223" t="s">
        <v>73</v>
      </c>
      <c r="AU89" s="223" t="s">
        <v>74</v>
      </c>
      <c r="AY89" s="222" t="s">
        <v>240</v>
      </c>
      <c r="BK89" s="224">
        <f>BK90</f>
        <v>0</v>
      </c>
    </row>
    <row r="90" s="12" customFormat="1" ht="22.8" customHeight="1">
      <c r="A90" s="12"/>
      <c r="B90" s="211"/>
      <c r="C90" s="212"/>
      <c r="D90" s="213" t="s">
        <v>73</v>
      </c>
      <c r="E90" s="225" t="s">
        <v>241</v>
      </c>
      <c r="F90" s="225" t="s">
        <v>242</v>
      </c>
      <c r="G90" s="212"/>
      <c r="H90" s="212"/>
      <c r="I90" s="215"/>
      <c r="J90" s="226">
        <f>BK90</f>
        <v>0</v>
      </c>
      <c r="K90" s="212"/>
      <c r="L90" s="217"/>
      <c r="M90" s="218"/>
      <c r="N90" s="219"/>
      <c r="O90" s="219"/>
      <c r="P90" s="220">
        <f>SUM(P91:P273)</f>
        <v>0</v>
      </c>
      <c r="Q90" s="219"/>
      <c r="R90" s="220">
        <f>SUM(R91:R273)</f>
        <v>249.64588999999998</v>
      </c>
      <c r="S90" s="219"/>
      <c r="T90" s="221">
        <f>SUM(T91:T273)</f>
        <v>0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22" t="s">
        <v>81</v>
      </c>
      <c r="AT90" s="223" t="s">
        <v>73</v>
      </c>
      <c r="AU90" s="223" t="s">
        <v>81</v>
      </c>
      <c r="AY90" s="222" t="s">
        <v>240</v>
      </c>
      <c r="BK90" s="224">
        <f>SUM(BK91:BK273)</f>
        <v>0</v>
      </c>
    </row>
    <row r="91" s="2" customFormat="1" ht="21.75" customHeight="1">
      <c r="A91" s="38"/>
      <c r="B91" s="39"/>
      <c r="C91" s="227" t="s">
        <v>81</v>
      </c>
      <c r="D91" s="227" t="s">
        <v>243</v>
      </c>
      <c r="E91" s="228" t="s">
        <v>578</v>
      </c>
      <c r="F91" s="229" t="s">
        <v>579</v>
      </c>
      <c r="G91" s="230" t="s">
        <v>246</v>
      </c>
      <c r="H91" s="231">
        <v>23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83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796</v>
      </c>
    </row>
    <row r="92" s="2" customFormat="1">
      <c r="A92" s="38"/>
      <c r="B92" s="39"/>
      <c r="C92" s="40"/>
      <c r="D92" s="240" t="s">
        <v>250</v>
      </c>
      <c r="E92" s="40"/>
      <c r="F92" s="241" t="s">
        <v>581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83</v>
      </c>
    </row>
    <row r="93" s="2" customFormat="1">
      <c r="A93" s="38"/>
      <c r="B93" s="39"/>
      <c r="C93" s="40"/>
      <c r="D93" s="240" t="s">
        <v>252</v>
      </c>
      <c r="E93" s="40"/>
      <c r="F93" s="244" t="s">
        <v>582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83</v>
      </c>
    </row>
    <row r="94" s="13" customFormat="1">
      <c r="A94" s="13"/>
      <c r="B94" s="255"/>
      <c r="C94" s="256"/>
      <c r="D94" s="240" t="s">
        <v>272</v>
      </c>
      <c r="E94" s="257" t="s">
        <v>19</v>
      </c>
      <c r="F94" s="258" t="s">
        <v>797</v>
      </c>
      <c r="G94" s="256"/>
      <c r="H94" s="259">
        <v>23</v>
      </c>
      <c r="I94" s="260"/>
      <c r="J94" s="256"/>
      <c r="K94" s="256"/>
      <c r="L94" s="261"/>
      <c r="M94" s="262"/>
      <c r="N94" s="263"/>
      <c r="O94" s="263"/>
      <c r="P94" s="263"/>
      <c r="Q94" s="263"/>
      <c r="R94" s="263"/>
      <c r="S94" s="263"/>
      <c r="T94" s="264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T94" s="265" t="s">
        <v>272</v>
      </c>
      <c r="AU94" s="265" t="s">
        <v>83</v>
      </c>
      <c r="AV94" s="13" t="s">
        <v>83</v>
      </c>
      <c r="AW94" s="13" t="s">
        <v>35</v>
      </c>
      <c r="AX94" s="13" t="s">
        <v>81</v>
      </c>
      <c r="AY94" s="265" t="s">
        <v>240</v>
      </c>
    </row>
    <row r="95" s="2" customFormat="1" ht="21.75" customHeight="1">
      <c r="A95" s="38"/>
      <c r="B95" s="39"/>
      <c r="C95" s="227" t="s">
        <v>83</v>
      </c>
      <c r="D95" s="227" t="s">
        <v>243</v>
      </c>
      <c r="E95" s="228" t="s">
        <v>584</v>
      </c>
      <c r="F95" s="229" t="s">
        <v>585</v>
      </c>
      <c r="G95" s="230" t="s">
        <v>332</v>
      </c>
      <c r="H95" s="231">
        <v>131</v>
      </c>
      <c r="I95" s="232"/>
      <c r="J95" s="233">
        <f>ROUND(I95*H95,2)</f>
        <v>0</v>
      </c>
      <c r="K95" s="229" t="s">
        <v>247</v>
      </c>
      <c r="L95" s="44"/>
      <c r="M95" s="234" t="s">
        <v>19</v>
      </c>
      <c r="N95" s="235" t="s">
        <v>45</v>
      </c>
      <c r="O95" s="84"/>
      <c r="P95" s="236">
        <f>O95*H95</f>
        <v>0</v>
      </c>
      <c r="Q95" s="236">
        <v>0</v>
      </c>
      <c r="R95" s="236">
        <f>Q95*H95</f>
        <v>0</v>
      </c>
      <c r="S95" s="236">
        <v>0</v>
      </c>
      <c r="T95" s="237">
        <f>S95*H95</f>
        <v>0</v>
      </c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R95" s="238" t="s">
        <v>248</v>
      </c>
      <c r="AT95" s="238" t="s">
        <v>243</v>
      </c>
      <c r="AU95" s="238" t="s">
        <v>83</v>
      </c>
      <c r="AY95" s="17" t="s">
        <v>240</v>
      </c>
      <c r="BE95" s="239">
        <f>IF(N95="základní",J95,0)</f>
        <v>0</v>
      </c>
      <c r="BF95" s="239">
        <f>IF(N95="snížená",J95,0)</f>
        <v>0</v>
      </c>
      <c r="BG95" s="239">
        <f>IF(N95="zákl. přenesená",J95,0)</f>
        <v>0</v>
      </c>
      <c r="BH95" s="239">
        <f>IF(N95="sníž. přenesená",J95,0)</f>
        <v>0</v>
      </c>
      <c r="BI95" s="239">
        <f>IF(N95="nulová",J95,0)</f>
        <v>0</v>
      </c>
      <c r="BJ95" s="17" t="s">
        <v>81</v>
      </c>
      <c r="BK95" s="239">
        <f>ROUND(I95*H95,2)</f>
        <v>0</v>
      </c>
      <c r="BL95" s="17" t="s">
        <v>248</v>
      </c>
      <c r="BM95" s="238" t="s">
        <v>798</v>
      </c>
    </row>
    <row r="96" s="2" customFormat="1">
      <c r="A96" s="38"/>
      <c r="B96" s="39"/>
      <c r="C96" s="40"/>
      <c r="D96" s="240" t="s">
        <v>250</v>
      </c>
      <c r="E96" s="40"/>
      <c r="F96" s="241" t="s">
        <v>587</v>
      </c>
      <c r="G96" s="40"/>
      <c r="H96" s="40"/>
      <c r="I96" s="147"/>
      <c r="J96" s="40"/>
      <c r="K96" s="40"/>
      <c r="L96" s="44"/>
      <c r="M96" s="242"/>
      <c r="N96" s="243"/>
      <c r="O96" s="84"/>
      <c r="P96" s="84"/>
      <c r="Q96" s="84"/>
      <c r="R96" s="84"/>
      <c r="S96" s="84"/>
      <c r="T96" s="85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T96" s="17" t="s">
        <v>250</v>
      </c>
      <c r="AU96" s="17" t="s">
        <v>83</v>
      </c>
    </row>
    <row r="97" s="2" customFormat="1">
      <c r="A97" s="38"/>
      <c r="B97" s="39"/>
      <c r="C97" s="40"/>
      <c r="D97" s="240" t="s">
        <v>252</v>
      </c>
      <c r="E97" s="40"/>
      <c r="F97" s="244" t="s">
        <v>588</v>
      </c>
      <c r="G97" s="40"/>
      <c r="H97" s="40"/>
      <c r="I97" s="147"/>
      <c r="J97" s="40"/>
      <c r="K97" s="40"/>
      <c r="L97" s="44"/>
      <c r="M97" s="242"/>
      <c r="N97" s="243"/>
      <c r="O97" s="84"/>
      <c r="P97" s="84"/>
      <c r="Q97" s="84"/>
      <c r="R97" s="84"/>
      <c r="S97" s="84"/>
      <c r="T97" s="85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T97" s="17" t="s">
        <v>252</v>
      </c>
      <c r="AU97" s="17" t="s">
        <v>83</v>
      </c>
    </row>
    <row r="98" s="13" customFormat="1">
      <c r="A98" s="13"/>
      <c r="B98" s="255"/>
      <c r="C98" s="256"/>
      <c r="D98" s="240" t="s">
        <v>272</v>
      </c>
      <c r="E98" s="257" t="s">
        <v>19</v>
      </c>
      <c r="F98" s="258" t="s">
        <v>799</v>
      </c>
      <c r="G98" s="256"/>
      <c r="H98" s="259">
        <v>131</v>
      </c>
      <c r="I98" s="260"/>
      <c r="J98" s="256"/>
      <c r="K98" s="256"/>
      <c r="L98" s="261"/>
      <c r="M98" s="262"/>
      <c r="N98" s="263"/>
      <c r="O98" s="263"/>
      <c r="P98" s="263"/>
      <c r="Q98" s="263"/>
      <c r="R98" s="263"/>
      <c r="S98" s="263"/>
      <c r="T98" s="264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T98" s="265" t="s">
        <v>272</v>
      </c>
      <c r="AU98" s="265" t="s">
        <v>83</v>
      </c>
      <c r="AV98" s="13" t="s">
        <v>83</v>
      </c>
      <c r="AW98" s="13" t="s">
        <v>35</v>
      </c>
      <c r="AX98" s="13" t="s">
        <v>81</v>
      </c>
      <c r="AY98" s="265" t="s">
        <v>240</v>
      </c>
    </row>
    <row r="99" s="2" customFormat="1" ht="21.75" customHeight="1">
      <c r="A99" s="38"/>
      <c r="B99" s="39"/>
      <c r="C99" s="227" t="s">
        <v>130</v>
      </c>
      <c r="D99" s="227" t="s">
        <v>243</v>
      </c>
      <c r="E99" s="228" t="s">
        <v>589</v>
      </c>
      <c r="F99" s="229" t="s">
        <v>590</v>
      </c>
      <c r="G99" s="230" t="s">
        <v>276</v>
      </c>
      <c r="H99" s="231">
        <v>14</v>
      </c>
      <c r="I99" s="232"/>
      <c r="J99" s="233">
        <f>ROUND(I99*H99,2)</f>
        <v>0</v>
      </c>
      <c r="K99" s="229" t="s">
        <v>247</v>
      </c>
      <c r="L99" s="44"/>
      <c r="M99" s="234" t="s">
        <v>19</v>
      </c>
      <c r="N99" s="235" t="s">
        <v>45</v>
      </c>
      <c r="O99" s="84"/>
      <c r="P99" s="236">
        <f>O99*H99</f>
        <v>0</v>
      </c>
      <c r="Q99" s="236">
        <v>0</v>
      </c>
      <c r="R99" s="236">
        <f>Q99*H99</f>
        <v>0</v>
      </c>
      <c r="S99" s="236">
        <v>0</v>
      </c>
      <c r="T99" s="237">
        <f>S99*H99</f>
        <v>0</v>
      </c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R99" s="238" t="s">
        <v>248</v>
      </c>
      <c r="AT99" s="238" t="s">
        <v>243</v>
      </c>
      <c r="AU99" s="238" t="s">
        <v>83</v>
      </c>
      <c r="AY99" s="17" t="s">
        <v>240</v>
      </c>
      <c r="BE99" s="239">
        <f>IF(N99="základní",J99,0)</f>
        <v>0</v>
      </c>
      <c r="BF99" s="239">
        <f>IF(N99="snížená",J99,0)</f>
        <v>0</v>
      </c>
      <c r="BG99" s="239">
        <f>IF(N99="zákl. přenesená",J99,0)</f>
        <v>0</v>
      </c>
      <c r="BH99" s="239">
        <f>IF(N99="sníž. přenesená",J99,0)</f>
        <v>0</v>
      </c>
      <c r="BI99" s="239">
        <f>IF(N99="nulová",J99,0)</f>
        <v>0</v>
      </c>
      <c r="BJ99" s="17" t="s">
        <v>81</v>
      </c>
      <c r="BK99" s="239">
        <f>ROUND(I99*H99,2)</f>
        <v>0</v>
      </c>
      <c r="BL99" s="17" t="s">
        <v>248</v>
      </c>
      <c r="BM99" s="238" t="s">
        <v>800</v>
      </c>
    </row>
    <row r="100" s="2" customFormat="1">
      <c r="A100" s="38"/>
      <c r="B100" s="39"/>
      <c r="C100" s="40"/>
      <c r="D100" s="240" t="s">
        <v>250</v>
      </c>
      <c r="E100" s="40"/>
      <c r="F100" s="241" t="s">
        <v>592</v>
      </c>
      <c r="G100" s="40"/>
      <c r="H100" s="40"/>
      <c r="I100" s="147"/>
      <c r="J100" s="40"/>
      <c r="K100" s="40"/>
      <c r="L100" s="44"/>
      <c r="M100" s="242"/>
      <c r="N100" s="243"/>
      <c r="O100" s="84"/>
      <c r="P100" s="84"/>
      <c r="Q100" s="84"/>
      <c r="R100" s="84"/>
      <c r="S100" s="84"/>
      <c r="T100" s="85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T100" s="17" t="s">
        <v>250</v>
      </c>
      <c r="AU100" s="17" t="s">
        <v>83</v>
      </c>
    </row>
    <row r="101" s="2" customFormat="1">
      <c r="A101" s="38"/>
      <c r="B101" s="39"/>
      <c r="C101" s="40"/>
      <c r="D101" s="240" t="s">
        <v>252</v>
      </c>
      <c r="E101" s="40"/>
      <c r="F101" s="244" t="s">
        <v>593</v>
      </c>
      <c r="G101" s="40"/>
      <c r="H101" s="40"/>
      <c r="I101" s="147"/>
      <c r="J101" s="40"/>
      <c r="K101" s="40"/>
      <c r="L101" s="44"/>
      <c r="M101" s="242"/>
      <c r="N101" s="243"/>
      <c r="O101" s="84"/>
      <c r="P101" s="84"/>
      <c r="Q101" s="84"/>
      <c r="R101" s="84"/>
      <c r="S101" s="84"/>
      <c r="T101" s="85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T101" s="17" t="s">
        <v>252</v>
      </c>
      <c r="AU101" s="17" t="s">
        <v>83</v>
      </c>
    </row>
    <row r="102" s="2" customFormat="1" ht="21.75" customHeight="1">
      <c r="A102" s="38"/>
      <c r="B102" s="39"/>
      <c r="C102" s="227" t="s">
        <v>248</v>
      </c>
      <c r="D102" s="227" t="s">
        <v>243</v>
      </c>
      <c r="E102" s="228" t="s">
        <v>594</v>
      </c>
      <c r="F102" s="229" t="s">
        <v>595</v>
      </c>
      <c r="G102" s="230" t="s">
        <v>276</v>
      </c>
      <c r="H102" s="231">
        <v>72</v>
      </c>
      <c r="I102" s="232"/>
      <c r="J102" s="233">
        <f>ROUND(I102*H102,2)</f>
        <v>0</v>
      </c>
      <c r="K102" s="229" t="s">
        <v>247</v>
      </c>
      <c r="L102" s="44"/>
      <c r="M102" s="234" t="s">
        <v>19</v>
      </c>
      <c r="N102" s="235" t="s">
        <v>45</v>
      </c>
      <c r="O102" s="84"/>
      <c r="P102" s="236">
        <f>O102*H102</f>
        <v>0</v>
      </c>
      <c r="Q102" s="236">
        <v>0</v>
      </c>
      <c r="R102" s="236">
        <f>Q102*H102</f>
        <v>0</v>
      </c>
      <c r="S102" s="236">
        <v>0</v>
      </c>
      <c r="T102" s="237">
        <f>S102*H102</f>
        <v>0</v>
      </c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R102" s="238" t="s">
        <v>248</v>
      </c>
      <c r="AT102" s="238" t="s">
        <v>243</v>
      </c>
      <c r="AU102" s="238" t="s">
        <v>83</v>
      </c>
      <c r="AY102" s="17" t="s">
        <v>240</v>
      </c>
      <c r="BE102" s="239">
        <f>IF(N102="základní",J102,0)</f>
        <v>0</v>
      </c>
      <c r="BF102" s="239">
        <f>IF(N102="snížená",J102,0)</f>
        <v>0</v>
      </c>
      <c r="BG102" s="239">
        <f>IF(N102="zákl. přenesená",J102,0)</f>
        <v>0</v>
      </c>
      <c r="BH102" s="239">
        <f>IF(N102="sníž. přenesená",J102,0)</f>
        <v>0</v>
      </c>
      <c r="BI102" s="239">
        <f>IF(N102="nulová",J102,0)</f>
        <v>0</v>
      </c>
      <c r="BJ102" s="17" t="s">
        <v>81</v>
      </c>
      <c r="BK102" s="239">
        <f>ROUND(I102*H102,2)</f>
        <v>0</v>
      </c>
      <c r="BL102" s="17" t="s">
        <v>248</v>
      </c>
      <c r="BM102" s="238" t="s">
        <v>801</v>
      </c>
    </row>
    <row r="103" s="2" customFormat="1">
      <c r="A103" s="38"/>
      <c r="B103" s="39"/>
      <c r="C103" s="40"/>
      <c r="D103" s="240" t="s">
        <v>250</v>
      </c>
      <c r="E103" s="40"/>
      <c r="F103" s="241" t="s">
        <v>597</v>
      </c>
      <c r="G103" s="40"/>
      <c r="H103" s="40"/>
      <c r="I103" s="147"/>
      <c r="J103" s="40"/>
      <c r="K103" s="40"/>
      <c r="L103" s="44"/>
      <c r="M103" s="242"/>
      <c r="N103" s="243"/>
      <c r="O103" s="84"/>
      <c r="P103" s="84"/>
      <c r="Q103" s="84"/>
      <c r="R103" s="84"/>
      <c r="S103" s="84"/>
      <c r="T103" s="85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T103" s="17" t="s">
        <v>250</v>
      </c>
      <c r="AU103" s="17" t="s">
        <v>83</v>
      </c>
    </row>
    <row r="104" s="2" customFormat="1">
      <c r="A104" s="38"/>
      <c r="B104" s="39"/>
      <c r="C104" s="40"/>
      <c r="D104" s="240" t="s">
        <v>252</v>
      </c>
      <c r="E104" s="40"/>
      <c r="F104" s="244" t="s">
        <v>598</v>
      </c>
      <c r="G104" s="40"/>
      <c r="H104" s="40"/>
      <c r="I104" s="147"/>
      <c r="J104" s="40"/>
      <c r="K104" s="40"/>
      <c r="L104" s="44"/>
      <c r="M104" s="242"/>
      <c r="N104" s="243"/>
      <c r="O104" s="84"/>
      <c r="P104" s="84"/>
      <c r="Q104" s="84"/>
      <c r="R104" s="84"/>
      <c r="S104" s="84"/>
      <c r="T104" s="85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T104" s="17" t="s">
        <v>252</v>
      </c>
      <c r="AU104" s="17" t="s">
        <v>83</v>
      </c>
    </row>
    <row r="105" s="13" customFormat="1">
      <c r="A105" s="13"/>
      <c r="B105" s="255"/>
      <c r="C105" s="256"/>
      <c r="D105" s="240" t="s">
        <v>272</v>
      </c>
      <c r="E105" s="257" t="s">
        <v>19</v>
      </c>
      <c r="F105" s="258" t="s">
        <v>802</v>
      </c>
      <c r="G105" s="256"/>
      <c r="H105" s="259">
        <v>72</v>
      </c>
      <c r="I105" s="260"/>
      <c r="J105" s="256"/>
      <c r="K105" s="256"/>
      <c r="L105" s="261"/>
      <c r="M105" s="262"/>
      <c r="N105" s="263"/>
      <c r="O105" s="263"/>
      <c r="P105" s="263"/>
      <c r="Q105" s="263"/>
      <c r="R105" s="263"/>
      <c r="S105" s="263"/>
      <c r="T105" s="264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T105" s="265" t="s">
        <v>272</v>
      </c>
      <c r="AU105" s="265" t="s">
        <v>83</v>
      </c>
      <c r="AV105" s="13" t="s">
        <v>83</v>
      </c>
      <c r="AW105" s="13" t="s">
        <v>35</v>
      </c>
      <c r="AX105" s="13" t="s">
        <v>81</v>
      </c>
      <c r="AY105" s="265" t="s">
        <v>240</v>
      </c>
    </row>
    <row r="106" s="2" customFormat="1" ht="21.75" customHeight="1">
      <c r="A106" s="38"/>
      <c r="B106" s="39"/>
      <c r="C106" s="227" t="s">
        <v>241</v>
      </c>
      <c r="D106" s="227" t="s">
        <v>243</v>
      </c>
      <c r="E106" s="228" t="s">
        <v>803</v>
      </c>
      <c r="F106" s="229" t="s">
        <v>804</v>
      </c>
      <c r="G106" s="230" t="s">
        <v>256</v>
      </c>
      <c r="H106" s="231">
        <v>140.80000000000001</v>
      </c>
      <c r="I106" s="232"/>
      <c r="J106" s="233">
        <f>ROUND(I106*H106,2)</f>
        <v>0</v>
      </c>
      <c r="K106" s="229" t="s">
        <v>247</v>
      </c>
      <c r="L106" s="44"/>
      <c r="M106" s="234" t="s">
        <v>19</v>
      </c>
      <c r="N106" s="235" t="s">
        <v>45</v>
      </c>
      <c r="O106" s="84"/>
      <c r="P106" s="236">
        <f>O106*H106</f>
        <v>0</v>
      </c>
      <c r="Q106" s="236">
        <v>0</v>
      </c>
      <c r="R106" s="236">
        <f>Q106*H106</f>
        <v>0</v>
      </c>
      <c r="S106" s="236">
        <v>0</v>
      </c>
      <c r="T106" s="237">
        <f>S106*H106</f>
        <v>0</v>
      </c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R106" s="238" t="s">
        <v>257</v>
      </c>
      <c r="AT106" s="238" t="s">
        <v>243</v>
      </c>
      <c r="AU106" s="238" t="s">
        <v>83</v>
      </c>
      <c r="AY106" s="17" t="s">
        <v>240</v>
      </c>
      <c r="BE106" s="239">
        <f>IF(N106="základní",J106,0)</f>
        <v>0</v>
      </c>
      <c r="BF106" s="239">
        <f>IF(N106="snížená",J106,0)</f>
        <v>0</v>
      </c>
      <c r="BG106" s="239">
        <f>IF(N106="zákl. přenesená",J106,0)</f>
        <v>0</v>
      </c>
      <c r="BH106" s="239">
        <f>IF(N106="sníž. přenesená",J106,0)</f>
        <v>0</v>
      </c>
      <c r="BI106" s="239">
        <f>IF(N106="nulová",J106,0)</f>
        <v>0</v>
      </c>
      <c r="BJ106" s="17" t="s">
        <v>81</v>
      </c>
      <c r="BK106" s="239">
        <f>ROUND(I106*H106,2)</f>
        <v>0</v>
      </c>
      <c r="BL106" s="17" t="s">
        <v>257</v>
      </c>
      <c r="BM106" s="238" t="s">
        <v>805</v>
      </c>
    </row>
    <row r="107" s="2" customFormat="1">
      <c r="A107" s="38"/>
      <c r="B107" s="39"/>
      <c r="C107" s="40"/>
      <c r="D107" s="240" t="s">
        <v>250</v>
      </c>
      <c r="E107" s="40"/>
      <c r="F107" s="241" t="s">
        <v>806</v>
      </c>
      <c r="G107" s="40"/>
      <c r="H107" s="40"/>
      <c r="I107" s="147"/>
      <c r="J107" s="40"/>
      <c r="K107" s="40"/>
      <c r="L107" s="44"/>
      <c r="M107" s="242"/>
      <c r="N107" s="243"/>
      <c r="O107" s="84"/>
      <c r="P107" s="84"/>
      <c r="Q107" s="84"/>
      <c r="R107" s="84"/>
      <c r="S107" s="84"/>
      <c r="T107" s="85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T107" s="17" t="s">
        <v>250</v>
      </c>
      <c r="AU107" s="17" t="s">
        <v>83</v>
      </c>
    </row>
    <row r="108" s="2" customFormat="1">
      <c r="A108" s="38"/>
      <c r="B108" s="39"/>
      <c r="C108" s="40"/>
      <c r="D108" s="240" t="s">
        <v>252</v>
      </c>
      <c r="E108" s="40"/>
      <c r="F108" s="244" t="s">
        <v>260</v>
      </c>
      <c r="G108" s="40"/>
      <c r="H108" s="40"/>
      <c r="I108" s="147"/>
      <c r="J108" s="40"/>
      <c r="K108" s="40"/>
      <c r="L108" s="44"/>
      <c r="M108" s="242"/>
      <c r="N108" s="243"/>
      <c r="O108" s="84"/>
      <c r="P108" s="84"/>
      <c r="Q108" s="84"/>
      <c r="R108" s="84"/>
      <c r="S108" s="84"/>
      <c r="T108" s="85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T108" s="17" t="s">
        <v>252</v>
      </c>
      <c r="AU108" s="17" t="s">
        <v>83</v>
      </c>
    </row>
    <row r="109" s="13" customFormat="1">
      <c r="A109" s="13"/>
      <c r="B109" s="255"/>
      <c r="C109" s="256"/>
      <c r="D109" s="240" t="s">
        <v>272</v>
      </c>
      <c r="E109" s="257" t="s">
        <v>19</v>
      </c>
      <c r="F109" s="258" t="s">
        <v>807</v>
      </c>
      <c r="G109" s="256"/>
      <c r="H109" s="259">
        <v>63.899999999999999</v>
      </c>
      <c r="I109" s="260"/>
      <c r="J109" s="256"/>
      <c r="K109" s="256"/>
      <c r="L109" s="261"/>
      <c r="M109" s="262"/>
      <c r="N109" s="263"/>
      <c r="O109" s="263"/>
      <c r="P109" s="263"/>
      <c r="Q109" s="263"/>
      <c r="R109" s="263"/>
      <c r="S109" s="263"/>
      <c r="T109" s="264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65" t="s">
        <v>272</v>
      </c>
      <c r="AU109" s="265" t="s">
        <v>83</v>
      </c>
      <c r="AV109" s="13" t="s">
        <v>83</v>
      </c>
      <c r="AW109" s="13" t="s">
        <v>35</v>
      </c>
      <c r="AX109" s="13" t="s">
        <v>74</v>
      </c>
      <c r="AY109" s="265" t="s">
        <v>240</v>
      </c>
    </row>
    <row r="110" s="13" customFormat="1">
      <c r="A110" s="13"/>
      <c r="B110" s="255"/>
      <c r="C110" s="256"/>
      <c r="D110" s="240" t="s">
        <v>272</v>
      </c>
      <c r="E110" s="257" t="s">
        <v>19</v>
      </c>
      <c r="F110" s="258" t="s">
        <v>808</v>
      </c>
      <c r="G110" s="256"/>
      <c r="H110" s="259">
        <v>35.299999999999997</v>
      </c>
      <c r="I110" s="260"/>
      <c r="J110" s="256"/>
      <c r="K110" s="256"/>
      <c r="L110" s="261"/>
      <c r="M110" s="262"/>
      <c r="N110" s="263"/>
      <c r="O110" s="263"/>
      <c r="P110" s="263"/>
      <c r="Q110" s="263"/>
      <c r="R110" s="263"/>
      <c r="S110" s="263"/>
      <c r="T110" s="264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T110" s="265" t="s">
        <v>272</v>
      </c>
      <c r="AU110" s="265" t="s">
        <v>83</v>
      </c>
      <c r="AV110" s="13" t="s">
        <v>83</v>
      </c>
      <c r="AW110" s="13" t="s">
        <v>35</v>
      </c>
      <c r="AX110" s="13" t="s">
        <v>74</v>
      </c>
      <c r="AY110" s="265" t="s">
        <v>240</v>
      </c>
    </row>
    <row r="111" s="13" customFormat="1">
      <c r="A111" s="13"/>
      <c r="B111" s="255"/>
      <c r="C111" s="256"/>
      <c r="D111" s="240" t="s">
        <v>272</v>
      </c>
      <c r="E111" s="257" t="s">
        <v>19</v>
      </c>
      <c r="F111" s="258" t="s">
        <v>809</v>
      </c>
      <c r="G111" s="256"/>
      <c r="H111" s="259">
        <v>15.699999999999999</v>
      </c>
      <c r="I111" s="260"/>
      <c r="J111" s="256"/>
      <c r="K111" s="256"/>
      <c r="L111" s="261"/>
      <c r="M111" s="262"/>
      <c r="N111" s="263"/>
      <c r="O111" s="263"/>
      <c r="P111" s="263"/>
      <c r="Q111" s="263"/>
      <c r="R111" s="263"/>
      <c r="S111" s="263"/>
      <c r="T111" s="264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T111" s="265" t="s">
        <v>272</v>
      </c>
      <c r="AU111" s="265" t="s">
        <v>83</v>
      </c>
      <c r="AV111" s="13" t="s">
        <v>83</v>
      </c>
      <c r="AW111" s="13" t="s">
        <v>35</v>
      </c>
      <c r="AX111" s="13" t="s">
        <v>74</v>
      </c>
      <c r="AY111" s="265" t="s">
        <v>240</v>
      </c>
    </row>
    <row r="112" s="13" customFormat="1">
      <c r="A112" s="13"/>
      <c r="B112" s="255"/>
      <c r="C112" s="256"/>
      <c r="D112" s="240" t="s">
        <v>272</v>
      </c>
      <c r="E112" s="257" t="s">
        <v>19</v>
      </c>
      <c r="F112" s="258" t="s">
        <v>810</v>
      </c>
      <c r="G112" s="256"/>
      <c r="H112" s="259">
        <v>5.2000000000000002</v>
      </c>
      <c r="I112" s="260"/>
      <c r="J112" s="256"/>
      <c r="K112" s="256"/>
      <c r="L112" s="261"/>
      <c r="M112" s="262"/>
      <c r="N112" s="263"/>
      <c r="O112" s="263"/>
      <c r="P112" s="263"/>
      <c r="Q112" s="263"/>
      <c r="R112" s="263"/>
      <c r="S112" s="263"/>
      <c r="T112" s="264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65" t="s">
        <v>272</v>
      </c>
      <c r="AU112" s="265" t="s">
        <v>83</v>
      </c>
      <c r="AV112" s="13" t="s">
        <v>83</v>
      </c>
      <c r="AW112" s="13" t="s">
        <v>35</v>
      </c>
      <c r="AX112" s="13" t="s">
        <v>74</v>
      </c>
      <c r="AY112" s="265" t="s">
        <v>240</v>
      </c>
    </row>
    <row r="113" s="13" customFormat="1">
      <c r="A113" s="13"/>
      <c r="B113" s="255"/>
      <c r="C113" s="256"/>
      <c r="D113" s="240" t="s">
        <v>272</v>
      </c>
      <c r="E113" s="257" t="s">
        <v>19</v>
      </c>
      <c r="F113" s="258" t="s">
        <v>811</v>
      </c>
      <c r="G113" s="256"/>
      <c r="H113" s="259">
        <v>20.699999999999999</v>
      </c>
      <c r="I113" s="260"/>
      <c r="J113" s="256"/>
      <c r="K113" s="256"/>
      <c r="L113" s="261"/>
      <c r="M113" s="262"/>
      <c r="N113" s="263"/>
      <c r="O113" s="263"/>
      <c r="P113" s="263"/>
      <c r="Q113" s="263"/>
      <c r="R113" s="263"/>
      <c r="S113" s="263"/>
      <c r="T113" s="264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T113" s="265" t="s">
        <v>272</v>
      </c>
      <c r="AU113" s="265" t="s">
        <v>83</v>
      </c>
      <c r="AV113" s="13" t="s">
        <v>83</v>
      </c>
      <c r="AW113" s="13" t="s">
        <v>35</v>
      </c>
      <c r="AX113" s="13" t="s">
        <v>74</v>
      </c>
      <c r="AY113" s="265" t="s">
        <v>240</v>
      </c>
    </row>
    <row r="114" s="14" customFormat="1">
      <c r="A114" s="14"/>
      <c r="B114" s="266"/>
      <c r="C114" s="267"/>
      <c r="D114" s="240" t="s">
        <v>272</v>
      </c>
      <c r="E114" s="268" t="s">
        <v>19</v>
      </c>
      <c r="F114" s="269" t="s">
        <v>336</v>
      </c>
      <c r="G114" s="267"/>
      <c r="H114" s="270">
        <v>140.80000000000001</v>
      </c>
      <c r="I114" s="271"/>
      <c r="J114" s="267"/>
      <c r="K114" s="267"/>
      <c r="L114" s="272"/>
      <c r="M114" s="273"/>
      <c r="N114" s="274"/>
      <c r="O114" s="274"/>
      <c r="P114" s="274"/>
      <c r="Q114" s="274"/>
      <c r="R114" s="274"/>
      <c r="S114" s="274"/>
      <c r="T114" s="275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T114" s="276" t="s">
        <v>272</v>
      </c>
      <c r="AU114" s="276" t="s">
        <v>83</v>
      </c>
      <c r="AV114" s="14" t="s">
        <v>248</v>
      </c>
      <c r="AW114" s="14" t="s">
        <v>35</v>
      </c>
      <c r="AX114" s="14" t="s">
        <v>81</v>
      </c>
      <c r="AY114" s="276" t="s">
        <v>240</v>
      </c>
    </row>
    <row r="115" s="2" customFormat="1" ht="21.75" customHeight="1">
      <c r="A115" s="38"/>
      <c r="B115" s="39"/>
      <c r="C115" s="227" t="s">
        <v>280</v>
      </c>
      <c r="D115" s="227" t="s">
        <v>243</v>
      </c>
      <c r="E115" s="228" t="s">
        <v>261</v>
      </c>
      <c r="F115" s="229" t="s">
        <v>262</v>
      </c>
      <c r="G115" s="230" t="s">
        <v>256</v>
      </c>
      <c r="H115" s="231">
        <v>140.80000000000001</v>
      </c>
      <c r="I115" s="232"/>
      <c r="J115" s="233">
        <f>ROUND(I115*H115,2)</f>
        <v>0</v>
      </c>
      <c r="K115" s="229" t="s">
        <v>247</v>
      </c>
      <c r="L115" s="44"/>
      <c r="M115" s="234" t="s">
        <v>19</v>
      </c>
      <c r="N115" s="235" t="s">
        <v>45</v>
      </c>
      <c r="O115" s="84"/>
      <c r="P115" s="236">
        <f>O115*H115</f>
        <v>0</v>
      </c>
      <c r="Q115" s="236">
        <v>0</v>
      </c>
      <c r="R115" s="236">
        <f>Q115*H115</f>
        <v>0</v>
      </c>
      <c r="S115" s="236">
        <v>0</v>
      </c>
      <c r="T115" s="237">
        <f>S115*H115</f>
        <v>0</v>
      </c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R115" s="238" t="s">
        <v>248</v>
      </c>
      <c r="AT115" s="238" t="s">
        <v>243</v>
      </c>
      <c r="AU115" s="238" t="s">
        <v>83</v>
      </c>
      <c r="AY115" s="17" t="s">
        <v>240</v>
      </c>
      <c r="BE115" s="239">
        <f>IF(N115="základní",J115,0)</f>
        <v>0</v>
      </c>
      <c r="BF115" s="239">
        <f>IF(N115="snížená",J115,0)</f>
        <v>0</v>
      </c>
      <c r="BG115" s="239">
        <f>IF(N115="zákl. přenesená",J115,0)</f>
        <v>0</v>
      </c>
      <c r="BH115" s="239">
        <f>IF(N115="sníž. přenesená",J115,0)</f>
        <v>0</v>
      </c>
      <c r="BI115" s="239">
        <f>IF(N115="nulová",J115,0)</f>
        <v>0</v>
      </c>
      <c r="BJ115" s="17" t="s">
        <v>81</v>
      </c>
      <c r="BK115" s="239">
        <f>ROUND(I115*H115,2)</f>
        <v>0</v>
      </c>
      <c r="BL115" s="17" t="s">
        <v>248</v>
      </c>
      <c r="BM115" s="238" t="s">
        <v>812</v>
      </c>
    </row>
    <row r="116" s="2" customFormat="1">
      <c r="A116" s="38"/>
      <c r="B116" s="39"/>
      <c r="C116" s="40"/>
      <c r="D116" s="240" t="s">
        <v>250</v>
      </c>
      <c r="E116" s="40"/>
      <c r="F116" s="241" t="s">
        <v>611</v>
      </c>
      <c r="G116" s="40"/>
      <c r="H116" s="40"/>
      <c r="I116" s="147"/>
      <c r="J116" s="40"/>
      <c r="K116" s="40"/>
      <c r="L116" s="44"/>
      <c r="M116" s="242"/>
      <c r="N116" s="243"/>
      <c r="O116" s="84"/>
      <c r="P116" s="84"/>
      <c r="Q116" s="84"/>
      <c r="R116" s="84"/>
      <c r="S116" s="84"/>
      <c r="T116" s="85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T116" s="17" t="s">
        <v>250</v>
      </c>
      <c r="AU116" s="17" t="s">
        <v>83</v>
      </c>
    </row>
    <row r="117" s="2" customFormat="1">
      <c r="A117" s="38"/>
      <c r="B117" s="39"/>
      <c r="C117" s="40"/>
      <c r="D117" s="240" t="s">
        <v>252</v>
      </c>
      <c r="E117" s="40"/>
      <c r="F117" s="244" t="s">
        <v>265</v>
      </c>
      <c r="G117" s="40"/>
      <c r="H117" s="40"/>
      <c r="I117" s="147"/>
      <c r="J117" s="40"/>
      <c r="K117" s="40"/>
      <c r="L117" s="44"/>
      <c r="M117" s="242"/>
      <c r="N117" s="243"/>
      <c r="O117" s="84"/>
      <c r="P117" s="84"/>
      <c r="Q117" s="84"/>
      <c r="R117" s="84"/>
      <c r="S117" s="84"/>
      <c r="T117" s="85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T117" s="17" t="s">
        <v>252</v>
      </c>
      <c r="AU117" s="17" t="s">
        <v>83</v>
      </c>
    </row>
    <row r="118" s="2" customFormat="1" ht="21.75" customHeight="1">
      <c r="A118" s="38"/>
      <c r="B118" s="39"/>
      <c r="C118" s="245" t="s">
        <v>288</v>
      </c>
      <c r="D118" s="245" t="s">
        <v>266</v>
      </c>
      <c r="E118" s="246" t="s">
        <v>267</v>
      </c>
      <c r="F118" s="247" t="s">
        <v>268</v>
      </c>
      <c r="G118" s="248" t="s">
        <v>269</v>
      </c>
      <c r="H118" s="249">
        <v>205.005</v>
      </c>
      <c r="I118" s="250"/>
      <c r="J118" s="251">
        <f>ROUND(I118*H118,2)</f>
        <v>0</v>
      </c>
      <c r="K118" s="247" t="s">
        <v>247</v>
      </c>
      <c r="L118" s="252"/>
      <c r="M118" s="253" t="s">
        <v>19</v>
      </c>
      <c r="N118" s="254" t="s">
        <v>45</v>
      </c>
      <c r="O118" s="84"/>
      <c r="P118" s="236">
        <f>O118*H118</f>
        <v>0</v>
      </c>
      <c r="Q118" s="236">
        <v>1</v>
      </c>
      <c r="R118" s="236">
        <f>Q118*H118</f>
        <v>205.005</v>
      </c>
      <c r="S118" s="236">
        <v>0</v>
      </c>
      <c r="T118" s="237">
        <f>S118*H118</f>
        <v>0</v>
      </c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R118" s="238" t="s">
        <v>270</v>
      </c>
      <c r="AT118" s="238" t="s">
        <v>266</v>
      </c>
      <c r="AU118" s="238" t="s">
        <v>83</v>
      </c>
      <c r="AY118" s="17" t="s">
        <v>240</v>
      </c>
      <c r="BE118" s="239">
        <f>IF(N118="základní",J118,0)</f>
        <v>0</v>
      </c>
      <c r="BF118" s="239">
        <f>IF(N118="snížená",J118,0)</f>
        <v>0</v>
      </c>
      <c r="BG118" s="239">
        <f>IF(N118="zákl. přenesená",J118,0)</f>
        <v>0</v>
      </c>
      <c r="BH118" s="239">
        <f>IF(N118="sníž. přenesená",J118,0)</f>
        <v>0</v>
      </c>
      <c r="BI118" s="239">
        <f>IF(N118="nulová",J118,0)</f>
        <v>0</v>
      </c>
      <c r="BJ118" s="17" t="s">
        <v>81</v>
      </c>
      <c r="BK118" s="239">
        <f>ROUND(I118*H118,2)</f>
        <v>0</v>
      </c>
      <c r="BL118" s="17" t="s">
        <v>270</v>
      </c>
      <c r="BM118" s="238" t="s">
        <v>813</v>
      </c>
    </row>
    <row r="119" s="2" customFormat="1">
      <c r="A119" s="38"/>
      <c r="B119" s="39"/>
      <c r="C119" s="40"/>
      <c r="D119" s="240" t="s">
        <v>250</v>
      </c>
      <c r="E119" s="40"/>
      <c r="F119" s="241" t="s">
        <v>268</v>
      </c>
      <c r="G119" s="40"/>
      <c r="H119" s="40"/>
      <c r="I119" s="147"/>
      <c r="J119" s="40"/>
      <c r="K119" s="40"/>
      <c r="L119" s="44"/>
      <c r="M119" s="242"/>
      <c r="N119" s="243"/>
      <c r="O119" s="84"/>
      <c r="P119" s="84"/>
      <c r="Q119" s="84"/>
      <c r="R119" s="84"/>
      <c r="S119" s="84"/>
      <c r="T119" s="85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T119" s="17" t="s">
        <v>250</v>
      </c>
      <c r="AU119" s="17" t="s">
        <v>83</v>
      </c>
    </row>
    <row r="120" s="13" customFormat="1">
      <c r="A120" s="13"/>
      <c r="B120" s="255"/>
      <c r="C120" s="256"/>
      <c r="D120" s="240" t="s">
        <v>272</v>
      </c>
      <c r="E120" s="257" t="s">
        <v>19</v>
      </c>
      <c r="F120" s="258" t="s">
        <v>814</v>
      </c>
      <c r="G120" s="256"/>
      <c r="H120" s="259">
        <v>205.005</v>
      </c>
      <c r="I120" s="260"/>
      <c r="J120" s="256"/>
      <c r="K120" s="256"/>
      <c r="L120" s="261"/>
      <c r="M120" s="262"/>
      <c r="N120" s="263"/>
      <c r="O120" s="263"/>
      <c r="P120" s="263"/>
      <c r="Q120" s="263"/>
      <c r="R120" s="263"/>
      <c r="S120" s="263"/>
      <c r="T120" s="264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T120" s="265" t="s">
        <v>272</v>
      </c>
      <c r="AU120" s="265" t="s">
        <v>83</v>
      </c>
      <c r="AV120" s="13" t="s">
        <v>83</v>
      </c>
      <c r="AW120" s="13" t="s">
        <v>35</v>
      </c>
      <c r="AX120" s="13" t="s">
        <v>81</v>
      </c>
      <c r="AY120" s="265" t="s">
        <v>240</v>
      </c>
    </row>
    <row r="121" s="2" customFormat="1" ht="33" customHeight="1">
      <c r="A121" s="38"/>
      <c r="B121" s="39"/>
      <c r="C121" s="227" t="s">
        <v>292</v>
      </c>
      <c r="D121" s="227" t="s">
        <v>243</v>
      </c>
      <c r="E121" s="228" t="s">
        <v>815</v>
      </c>
      <c r="F121" s="229" t="s">
        <v>816</v>
      </c>
      <c r="G121" s="230" t="s">
        <v>276</v>
      </c>
      <c r="H121" s="231">
        <v>90</v>
      </c>
      <c r="I121" s="232"/>
      <c r="J121" s="233">
        <f>ROUND(I121*H121,2)</f>
        <v>0</v>
      </c>
      <c r="K121" s="229" t="s">
        <v>247</v>
      </c>
      <c r="L121" s="44"/>
      <c r="M121" s="234" t="s">
        <v>19</v>
      </c>
      <c r="N121" s="235" t="s">
        <v>45</v>
      </c>
      <c r="O121" s="84"/>
      <c r="P121" s="236">
        <f>O121*H121</f>
        <v>0</v>
      </c>
      <c r="Q121" s="236">
        <v>0</v>
      </c>
      <c r="R121" s="236">
        <f>Q121*H121</f>
        <v>0</v>
      </c>
      <c r="S121" s="236">
        <v>0</v>
      </c>
      <c r="T121" s="237">
        <f>S121*H121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R121" s="238" t="s">
        <v>257</v>
      </c>
      <c r="AT121" s="238" t="s">
        <v>243</v>
      </c>
      <c r="AU121" s="238" t="s">
        <v>83</v>
      </c>
      <c r="AY121" s="17" t="s">
        <v>240</v>
      </c>
      <c r="BE121" s="239">
        <f>IF(N121="základní",J121,0)</f>
        <v>0</v>
      </c>
      <c r="BF121" s="239">
        <f>IF(N121="snížená",J121,0)</f>
        <v>0</v>
      </c>
      <c r="BG121" s="239">
        <f>IF(N121="zákl. přenesená",J121,0)</f>
        <v>0</v>
      </c>
      <c r="BH121" s="239">
        <f>IF(N121="sníž. přenesená",J121,0)</f>
        <v>0</v>
      </c>
      <c r="BI121" s="239">
        <f>IF(N121="nulová",J121,0)</f>
        <v>0</v>
      </c>
      <c r="BJ121" s="17" t="s">
        <v>81</v>
      </c>
      <c r="BK121" s="239">
        <f>ROUND(I121*H121,2)</f>
        <v>0</v>
      </c>
      <c r="BL121" s="17" t="s">
        <v>257</v>
      </c>
      <c r="BM121" s="238" t="s">
        <v>817</v>
      </c>
    </row>
    <row r="122" s="2" customFormat="1">
      <c r="A122" s="38"/>
      <c r="B122" s="39"/>
      <c r="C122" s="40"/>
      <c r="D122" s="240" t="s">
        <v>250</v>
      </c>
      <c r="E122" s="40"/>
      <c r="F122" s="241" t="s">
        <v>818</v>
      </c>
      <c r="G122" s="40"/>
      <c r="H122" s="40"/>
      <c r="I122" s="147"/>
      <c r="J122" s="40"/>
      <c r="K122" s="40"/>
      <c r="L122" s="44"/>
      <c r="M122" s="242"/>
      <c r="N122" s="243"/>
      <c r="O122" s="84"/>
      <c r="P122" s="84"/>
      <c r="Q122" s="84"/>
      <c r="R122" s="84"/>
      <c r="S122" s="84"/>
      <c r="T122" s="85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7" t="s">
        <v>250</v>
      </c>
      <c r="AU122" s="17" t="s">
        <v>83</v>
      </c>
    </row>
    <row r="123" s="2" customFormat="1">
      <c r="A123" s="38"/>
      <c r="B123" s="39"/>
      <c r="C123" s="40"/>
      <c r="D123" s="240" t="s">
        <v>252</v>
      </c>
      <c r="E123" s="40"/>
      <c r="F123" s="244" t="s">
        <v>279</v>
      </c>
      <c r="G123" s="40"/>
      <c r="H123" s="40"/>
      <c r="I123" s="147"/>
      <c r="J123" s="40"/>
      <c r="K123" s="40"/>
      <c r="L123" s="44"/>
      <c r="M123" s="242"/>
      <c r="N123" s="243"/>
      <c r="O123" s="84"/>
      <c r="P123" s="84"/>
      <c r="Q123" s="84"/>
      <c r="R123" s="84"/>
      <c r="S123" s="84"/>
      <c r="T123" s="85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7" t="s">
        <v>252</v>
      </c>
      <c r="AU123" s="17" t="s">
        <v>83</v>
      </c>
    </row>
    <row r="124" s="13" customFormat="1">
      <c r="A124" s="13"/>
      <c r="B124" s="255"/>
      <c r="C124" s="256"/>
      <c r="D124" s="240" t="s">
        <v>272</v>
      </c>
      <c r="E124" s="257" t="s">
        <v>19</v>
      </c>
      <c r="F124" s="258" t="s">
        <v>819</v>
      </c>
      <c r="G124" s="256"/>
      <c r="H124" s="259">
        <v>58</v>
      </c>
      <c r="I124" s="260"/>
      <c r="J124" s="256"/>
      <c r="K124" s="256"/>
      <c r="L124" s="261"/>
      <c r="M124" s="262"/>
      <c r="N124" s="263"/>
      <c r="O124" s="263"/>
      <c r="P124" s="263"/>
      <c r="Q124" s="263"/>
      <c r="R124" s="263"/>
      <c r="S124" s="263"/>
      <c r="T124" s="264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65" t="s">
        <v>272</v>
      </c>
      <c r="AU124" s="265" t="s">
        <v>83</v>
      </c>
      <c r="AV124" s="13" t="s">
        <v>83</v>
      </c>
      <c r="AW124" s="13" t="s">
        <v>35</v>
      </c>
      <c r="AX124" s="13" t="s">
        <v>74</v>
      </c>
      <c r="AY124" s="265" t="s">
        <v>240</v>
      </c>
    </row>
    <row r="125" s="13" customFormat="1">
      <c r="A125" s="13"/>
      <c r="B125" s="255"/>
      <c r="C125" s="256"/>
      <c r="D125" s="240" t="s">
        <v>272</v>
      </c>
      <c r="E125" s="257" t="s">
        <v>19</v>
      </c>
      <c r="F125" s="258" t="s">
        <v>820</v>
      </c>
      <c r="G125" s="256"/>
      <c r="H125" s="259">
        <v>32</v>
      </c>
      <c r="I125" s="260"/>
      <c r="J125" s="256"/>
      <c r="K125" s="256"/>
      <c r="L125" s="261"/>
      <c r="M125" s="262"/>
      <c r="N125" s="263"/>
      <c r="O125" s="263"/>
      <c r="P125" s="263"/>
      <c r="Q125" s="263"/>
      <c r="R125" s="263"/>
      <c r="S125" s="263"/>
      <c r="T125" s="264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265" t="s">
        <v>272</v>
      </c>
      <c r="AU125" s="265" t="s">
        <v>83</v>
      </c>
      <c r="AV125" s="13" t="s">
        <v>83</v>
      </c>
      <c r="AW125" s="13" t="s">
        <v>35</v>
      </c>
      <c r="AX125" s="13" t="s">
        <v>74</v>
      </c>
      <c r="AY125" s="265" t="s">
        <v>240</v>
      </c>
    </row>
    <row r="126" s="14" customFormat="1">
      <c r="A126" s="14"/>
      <c r="B126" s="266"/>
      <c r="C126" s="267"/>
      <c r="D126" s="240" t="s">
        <v>272</v>
      </c>
      <c r="E126" s="268" t="s">
        <v>19</v>
      </c>
      <c r="F126" s="269" t="s">
        <v>336</v>
      </c>
      <c r="G126" s="267"/>
      <c r="H126" s="270">
        <v>90</v>
      </c>
      <c r="I126" s="271"/>
      <c r="J126" s="267"/>
      <c r="K126" s="267"/>
      <c r="L126" s="272"/>
      <c r="M126" s="273"/>
      <c r="N126" s="274"/>
      <c r="O126" s="274"/>
      <c r="P126" s="274"/>
      <c r="Q126" s="274"/>
      <c r="R126" s="274"/>
      <c r="S126" s="274"/>
      <c r="T126" s="275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T126" s="276" t="s">
        <v>272</v>
      </c>
      <c r="AU126" s="276" t="s">
        <v>83</v>
      </c>
      <c r="AV126" s="14" t="s">
        <v>248</v>
      </c>
      <c r="AW126" s="14" t="s">
        <v>35</v>
      </c>
      <c r="AX126" s="14" t="s">
        <v>81</v>
      </c>
      <c r="AY126" s="276" t="s">
        <v>240</v>
      </c>
    </row>
    <row r="127" s="2" customFormat="1" ht="33" customHeight="1">
      <c r="A127" s="38"/>
      <c r="B127" s="39"/>
      <c r="C127" s="227" t="s">
        <v>297</v>
      </c>
      <c r="D127" s="227" t="s">
        <v>243</v>
      </c>
      <c r="E127" s="228" t="s">
        <v>821</v>
      </c>
      <c r="F127" s="229" t="s">
        <v>822</v>
      </c>
      <c r="G127" s="230" t="s">
        <v>276</v>
      </c>
      <c r="H127" s="231">
        <v>24</v>
      </c>
      <c r="I127" s="232"/>
      <c r="J127" s="233">
        <f>ROUND(I127*H127,2)</f>
        <v>0</v>
      </c>
      <c r="K127" s="229" t="s">
        <v>247</v>
      </c>
      <c r="L127" s="44"/>
      <c r="M127" s="234" t="s">
        <v>19</v>
      </c>
      <c r="N127" s="235" t="s">
        <v>45</v>
      </c>
      <c r="O127" s="84"/>
      <c r="P127" s="236">
        <f>O127*H127</f>
        <v>0</v>
      </c>
      <c r="Q127" s="236">
        <v>0</v>
      </c>
      <c r="R127" s="236">
        <f>Q127*H127</f>
        <v>0</v>
      </c>
      <c r="S127" s="236">
        <v>0</v>
      </c>
      <c r="T127" s="237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38" t="s">
        <v>257</v>
      </c>
      <c r="AT127" s="238" t="s">
        <v>243</v>
      </c>
      <c r="AU127" s="238" t="s">
        <v>83</v>
      </c>
      <c r="AY127" s="17" t="s">
        <v>240</v>
      </c>
      <c r="BE127" s="239">
        <f>IF(N127="základní",J127,0)</f>
        <v>0</v>
      </c>
      <c r="BF127" s="239">
        <f>IF(N127="snížená",J127,0)</f>
        <v>0</v>
      </c>
      <c r="BG127" s="239">
        <f>IF(N127="zákl. přenesená",J127,0)</f>
        <v>0</v>
      </c>
      <c r="BH127" s="239">
        <f>IF(N127="sníž. přenesená",J127,0)</f>
        <v>0</v>
      </c>
      <c r="BI127" s="239">
        <f>IF(N127="nulová",J127,0)</f>
        <v>0</v>
      </c>
      <c r="BJ127" s="17" t="s">
        <v>81</v>
      </c>
      <c r="BK127" s="239">
        <f>ROUND(I127*H127,2)</f>
        <v>0</v>
      </c>
      <c r="BL127" s="17" t="s">
        <v>257</v>
      </c>
      <c r="BM127" s="238" t="s">
        <v>823</v>
      </c>
    </row>
    <row r="128" s="2" customFormat="1">
      <c r="A128" s="38"/>
      <c r="B128" s="39"/>
      <c r="C128" s="40"/>
      <c r="D128" s="240" t="s">
        <v>250</v>
      </c>
      <c r="E128" s="40"/>
      <c r="F128" s="241" t="s">
        <v>824</v>
      </c>
      <c r="G128" s="40"/>
      <c r="H128" s="40"/>
      <c r="I128" s="147"/>
      <c r="J128" s="40"/>
      <c r="K128" s="40"/>
      <c r="L128" s="44"/>
      <c r="M128" s="242"/>
      <c r="N128" s="243"/>
      <c r="O128" s="84"/>
      <c r="P128" s="84"/>
      <c r="Q128" s="84"/>
      <c r="R128" s="84"/>
      <c r="S128" s="84"/>
      <c r="T128" s="85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250</v>
      </c>
      <c r="AU128" s="17" t="s">
        <v>83</v>
      </c>
    </row>
    <row r="129" s="2" customFormat="1">
      <c r="A129" s="38"/>
      <c r="B129" s="39"/>
      <c r="C129" s="40"/>
      <c r="D129" s="240" t="s">
        <v>252</v>
      </c>
      <c r="E129" s="40"/>
      <c r="F129" s="244" t="s">
        <v>279</v>
      </c>
      <c r="G129" s="40"/>
      <c r="H129" s="40"/>
      <c r="I129" s="147"/>
      <c r="J129" s="40"/>
      <c r="K129" s="40"/>
      <c r="L129" s="44"/>
      <c r="M129" s="242"/>
      <c r="N129" s="243"/>
      <c r="O129" s="84"/>
      <c r="P129" s="84"/>
      <c r="Q129" s="84"/>
      <c r="R129" s="84"/>
      <c r="S129" s="84"/>
      <c r="T129" s="85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252</v>
      </c>
      <c r="AU129" s="17" t="s">
        <v>83</v>
      </c>
    </row>
    <row r="130" s="13" customFormat="1">
      <c r="A130" s="13"/>
      <c r="B130" s="255"/>
      <c r="C130" s="256"/>
      <c r="D130" s="240" t="s">
        <v>272</v>
      </c>
      <c r="E130" s="257" t="s">
        <v>19</v>
      </c>
      <c r="F130" s="258" t="s">
        <v>825</v>
      </c>
      <c r="G130" s="256"/>
      <c r="H130" s="259">
        <v>16</v>
      </c>
      <c r="I130" s="260"/>
      <c r="J130" s="256"/>
      <c r="K130" s="256"/>
      <c r="L130" s="261"/>
      <c r="M130" s="262"/>
      <c r="N130" s="263"/>
      <c r="O130" s="263"/>
      <c r="P130" s="263"/>
      <c r="Q130" s="263"/>
      <c r="R130" s="263"/>
      <c r="S130" s="263"/>
      <c r="T130" s="264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65" t="s">
        <v>272</v>
      </c>
      <c r="AU130" s="265" t="s">
        <v>83</v>
      </c>
      <c r="AV130" s="13" t="s">
        <v>83</v>
      </c>
      <c r="AW130" s="13" t="s">
        <v>35</v>
      </c>
      <c r="AX130" s="13" t="s">
        <v>74</v>
      </c>
      <c r="AY130" s="265" t="s">
        <v>240</v>
      </c>
    </row>
    <row r="131" s="13" customFormat="1">
      <c r="A131" s="13"/>
      <c r="B131" s="255"/>
      <c r="C131" s="256"/>
      <c r="D131" s="240" t="s">
        <v>272</v>
      </c>
      <c r="E131" s="257" t="s">
        <v>19</v>
      </c>
      <c r="F131" s="258" t="s">
        <v>826</v>
      </c>
      <c r="G131" s="256"/>
      <c r="H131" s="259">
        <v>8</v>
      </c>
      <c r="I131" s="260"/>
      <c r="J131" s="256"/>
      <c r="K131" s="256"/>
      <c r="L131" s="261"/>
      <c r="M131" s="262"/>
      <c r="N131" s="263"/>
      <c r="O131" s="263"/>
      <c r="P131" s="263"/>
      <c r="Q131" s="263"/>
      <c r="R131" s="263"/>
      <c r="S131" s="263"/>
      <c r="T131" s="264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65" t="s">
        <v>272</v>
      </c>
      <c r="AU131" s="265" t="s">
        <v>83</v>
      </c>
      <c r="AV131" s="13" t="s">
        <v>83</v>
      </c>
      <c r="AW131" s="13" t="s">
        <v>35</v>
      </c>
      <c r="AX131" s="13" t="s">
        <v>74</v>
      </c>
      <c r="AY131" s="265" t="s">
        <v>240</v>
      </c>
    </row>
    <row r="132" s="14" customFormat="1">
      <c r="A132" s="14"/>
      <c r="B132" s="266"/>
      <c r="C132" s="267"/>
      <c r="D132" s="240" t="s">
        <v>272</v>
      </c>
      <c r="E132" s="268" t="s">
        <v>19</v>
      </c>
      <c r="F132" s="269" t="s">
        <v>336</v>
      </c>
      <c r="G132" s="267"/>
      <c r="H132" s="270">
        <v>24</v>
      </c>
      <c r="I132" s="271"/>
      <c r="J132" s="267"/>
      <c r="K132" s="267"/>
      <c r="L132" s="272"/>
      <c r="M132" s="273"/>
      <c r="N132" s="274"/>
      <c r="O132" s="274"/>
      <c r="P132" s="274"/>
      <c r="Q132" s="274"/>
      <c r="R132" s="274"/>
      <c r="S132" s="274"/>
      <c r="T132" s="275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T132" s="276" t="s">
        <v>272</v>
      </c>
      <c r="AU132" s="276" t="s">
        <v>83</v>
      </c>
      <c r="AV132" s="14" t="s">
        <v>248</v>
      </c>
      <c r="AW132" s="14" t="s">
        <v>35</v>
      </c>
      <c r="AX132" s="14" t="s">
        <v>81</v>
      </c>
      <c r="AY132" s="276" t="s">
        <v>240</v>
      </c>
    </row>
    <row r="133" s="2" customFormat="1" ht="33" customHeight="1">
      <c r="A133" s="38"/>
      <c r="B133" s="39"/>
      <c r="C133" s="227" t="s">
        <v>301</v>
      </c>
      <c r="D133" s="227" t="s">
        <v>243</v>
      </c>
      <c r="E133" s="228" t="s">
        <v>827</v>
      </c>
      <c r="F133" s="229" t="s">
        <v>828</v>
      </c>
      <c r="G133" s="230" t="s">
        <v>276</v>
      </c>
      <c r="H133" s="231">
        <v>13</v>
      </c>
      <c r="I133" s="232"/>
      <c r="J133" s="233">
        <f>ROUND(I133*H133,2)</f>
        <v>0</v>
      </c>
      <c r="K133" s="229" t="s">
        <v>247</v>
      </c>
      <c r="L133" s="44"/>
      <c r="M133" s="234" t="s">
        <v>19</v>
      </c>
      <c r="N133" s="235" t="s">
        <v>45</v>
      </c>
      <c r="O133" s="84"/>
      <c r="P133" s="236">
        <f>O133*H133</f>
        <v>0</v>
      </c>
      <c r="Q133" s="236">
        <v>0</v>
      </c>
      <c r="R133" s="236">
        <f>Q133*H133</f>
        <v>0</v>
      </c>
      <c r="S133" s="236">
        <v>0</v>
      </c>
      <c r="T133" s="237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38" t="s">
        <v>257</v>
      </c>
      <c r="AT133" s="238" t="s">
        <v>243</v>
      </c>
      <c r="AU133" s="238" t="s">
        <v>83</v>
      </c>
      <c r="AY133" s="17" t="s">
        <v>240</v>
      </c>
      <c r="BE133" s="239">
        <f>IF(N133="základní",J133,0)</f>
        <v>0</v>
      </c>
      <c r="BF133" s="239">
        <f>IF(N133="snížená",J133,0)</f>
        <v>0</v>
      </c>
      <c r="BG133" s="239">
        <f>IF(N133="zákl. přenesená",J133,0)</f>
        <v>0</v>
      </c>
      <c r="BH133" s="239">
        <f>IF(N133="sníž. přenesená",J133,0)</f>
        <v>0</v>
      </c>
      <c r="BI133" s="239">
        <f>IF(N133="nulová",J133,0)</f>
        <v>0</v>
      </c>
      <c r="BJ133" s="17" t="s">
        <v>81</v>
      </c>
      <c r="BK133" s="239">
        <f>ROUND(I133*H133,2)</f>
        <v>0</v>
      </c>
      <c r="BL133" s="17" t="s">
        <v>257</v>
      </c>
      <c r="BM133" s="238" t="s">
        <v>829</v>
      </c>
    </row>
    <row r="134" s="2" customFormat="1">
      <c r="A134" s="38"/>
      <c r="B134" s="39"/>
      <c r="C134" s="40"/>
      <c r="D134" s="240" t="s">
        <v>250</v>
      </c>
      <c r="E134" s="40"/>
      <c r="F134" s="241" t="s">
        <v>830</v>
      </c>
      <c r="G134" s="40"/>
      <c r="H134" s="40"/>
      <c r="I134" s="147"/>
      <c r="J134" s="40"/>
      <c r="K134" s="40"/>
      <c r="L134" s="44"/>
      <c r="M134" s="242"/>
      <c r="N134" s="243"/>
      <c r="O134" s="84"/>
      <c r="P134" s="84"/>
      <c r="Q134" s="84"/>
      <c r="R134" s="84"/>
      <c r="S134" s="84"/>
      <c r="T134" s="85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T134" s="17" t="s">
        <v>250</v>
      </c>
      <c r="AU134" s="17" t="s">
        <v>83</v>
      </c>
    </row>
    <row r="135" s="2" customFormat="1">
      <c r="A135" s="38"/>
      <c r="B135" s="39"/>
      <c r="C135" s="40"/>
      <c r="D135" s="240" t="s">
        <v>252</v>
      </c>
      <c r="E135" s="40"/>
      <c r="F135" s="244" t="s">
        <v>279</v>
      </c>
      <c r="G135" s="40"/>
      <c r="H135" s="40"/>
      <c r="I135" s="147"/>
      <c r="J135" s="40"/>
      <c r="K135" s="40"/>
      <c r="L135" s="44"/>
      <c r="M135" s="242"/>
      <c r="N135" s="243"/>
      <c r="O135" s="84"/>
      <c r="P135" s="84"/>
      <c r="Q135" s="84"/>
      <c r="R135" s="84"/>
      <c r="S135" s="84"/>
      <c r="T135" s="85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7" t="s">
        <v>252</v>
      </c>
      <c r="AU135" s="17" t="s">
        <v>83</v>
      </c>
    </row>
    <row r="136" s="13" customFormat="1">
      <c r="A136" s="13"/>
      <c r="B136" s="255"/>
      <c r="C136" s="256"/>
      <c r="D136" s="240" t="s">
        <v>272</v>
      </c>
      <c r="E136" s="257" t="s">
        <v>19</v>
      </c>
      <c r="F136" s="258" t="s">
        <v>831</v>
      </c>
      <c r="G136" s="256"/>
      <c r="H136" s="259">
        <v>13</v>
      </c>
      <c r="I136" s="260"/>
      <c r="J136" s="256"/>
      <c r="K136" s="256"/>
      <c r="L136" s="261"/>
      <c r="M136" s="262"/>
      <c r="N136" s="263"/>
      <c r="O136" s="263"/>
      <c r="P136" s="263"/>
      <c r="Q136" s="263"/>
      <c r="R136" s="263"/>
      <c r="S136" s="263"/>
      <c r="T136" s="264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65" t="s">
        <v>272</v>
      </c>
      <c r="AU136" s="265" t="s">
        <v>83</v>
      </c>
      <c r="AV136" s="13" t="s">
        <v>83</v>
      </c>
      <c r="AW136" s="13" t="s">
        <v>35</v>
      </c>
      <c r="AX136" s="13" t="s">
        <v>81</v>
      </c>
      <c r="AY136" s="265" t="s">
        <v>240</v>
      </c>
    </row>
    <row r="137" s="2" customFormat="1" ht="33" customHeight="1">
      <c r="A137" s="38"/>
      <c r="B137" s="39"/>
      <c r="C137" s="227" t="s">
        <v>305</v>
      </c>
      <c r="D137" s="227" t="s">
        <v>243</v>
      </c>
      <c r="E137" s="228" t="s">
        <v>832</v>
      </c>
      <c r="F137" s="229" t="s">
        <v>833</v>
      </c>
      <c r="G137" s="230" t="s">
        <v>276</v>
      </c>
      <c r="H137" s="231">
        <v>3</v>
      </c>
      <c r="I137" s="232"/>
      <c r="J137" s="233">
        <f>ROUND(I137*H137,2)</f>
        <v>0</v>
      </c>
      <c r="K137" s="229" t="s">
        <v>247</v>
      </c>
      <c r="L137" s="44"/>
      <c r="M137" s="234" t="s">
        <v>19</v>
      </c>
      <c r="N137" s="235" t="s">
        <v>45</v>
      </c>
      <c r="O137" s="84"/>
      <c r="P137" s="236">
        <f>O137*H137</f>
        <v>0</v>
      </c>
      <c r="Q137" s="236">
        <v>0</v>
      </c>
      <c r="R137" s="236">
        <f>Q137*H137</f>
        <v>0</v>
      </c>
      <c r="S137" s="236">
        <v>0</v>
      </c>
      <c r="T137" s="237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38" t="s">
        <v>257</v>
      </c>
      <c r="AT137" s="238" t="s">
        <v>243</v>
      </c>
      <c r="AU137" s="238" t="s">
        <v>83</v>
      </c>
      <c r="AY137" s="17" t="s">
        <v>240</v>
      </c>
      <c r="BE137" s="239">
        <f>IF(N137="základní",J137,0)</f>
        <v>0</v>
      </c>
      <c r="BF137" s="239">
        <f>IF(N137="snížená",J137,0)</f>
        <v>0</v>
      </c>
      <c r="BG137" s="239">
        <f>IF(N137="zákl. přenesená",J137,0)</f>
        <v>0</v>
      </c>
      <c r="BH137" s="239">
        <f>IF(N137="sníž. přenesená",J137,0)</f>
        <v>0</v>
      </c>
      <c r="BI137" s="239">
        <f>IF(N137="nulová",J137,0)</f>
        <v>0</v>
      </c>
      <c r="BJ137" s="17" t="s">
        <v>81</v>
      </c>
      <c r="BK137" s="239">
        <f>ROUND(I137*H137,2)</f>
        <v>0</v>
      </c>
      <c r="BL137" s="17" t="s">
        <v>257</v>
      </c>
      <c r="BM137" s="238" t="s">
        <v>834</v>
      </c>
    </row>
    <row r="138" s="2" customFormat="1">
      <c r="A138" s="38"/>
      <c r="B138" s="39"/>
      <c r="C138" s="40"/>
      <c r="D138" s="240" t="s">
        <v>250</v>
      </c>
      <c r="E138" s="40"/>
      <c r="F138" s="241" t="s">
        <v>835</v>
      </c>
      <c r="G138" s="40"/>
      <c r="H138" s="40"/>
      <c r="I138" s="147"/>
      <c r="J138" s="40"/>
      <c r="K138" s="40"/>
      <c r="L138" s="44"/>
      <c r="M138" s="242"/>
      <c r="N138" s="243"/>
      <c r="O138" s="84"/>
      <c r="P138" s="84"/>
      <c r="Q138" s="84"/>
      <c r="R138" s="84"/>
      <c r="S138" s="84"/>
      <c r="T138" s="85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T138" s="17" t="s">
        <v>250</v>
      </c>
      <c r="AU138" s="17" t="s">
        <v>83</v>
      </c>
    </row>
    <row r="139" s="2" customFormat="1">
      <c r="A139" s="38"/>
      <c r="B139" s="39"/>
      <c r="C139" s="40"/>
      <c r="D139" s="240" t="s">
        <v>252</v>
      </c>
      <c r="E139" s="40"/>
      <c r="F139" s="244" t="s">
        <v>279</v>
      </c>
      <c r="G139" s="40"/>
      <c r="H139" s="40"/>
      <c r="I139" s="147"/>
      <c r="J139" s="40"/>
      <c r="K139" s="40"/>
      <c r="L139" s="44"/>
      <c r="M139" s="242"/>
      <c r="N139" s="243"/>
      <c r="O139" s="84"/>
      <c r="P139" s="84"/>
      <c r="Q139" s="84"/>
      <c r="R139" s="84"/>
      <c r="S139" s="84"/>
      <c r="T139" s="85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252</v>
      </c>
      <c r="AU139" s="17" t="s">
        <v>83</v>
      </c>
    </row>
    <row r="140" s="13" customFormat="1">
      <c r="A140" s="13"/>
      <c r="B140" s="255"/>
      <c r="C140" s="256"/>
      <c r="D140" s="240" t="s">
        <v>272</v>
      </c>
      <c r="E140" s="257" t="s">
        <v>19</v>
      </c>
      <c r="F140" s="258" t="s">
        <v>836</v>
      </c>
      <c r="G140" s="256"/>
      <c r="H140" s="259">
        <v>3</v>
      </c>
      <c r="I140" s="260"/>
      <c r="J140" s="256"/>
      <c r="K140" s="256"/>
      <c r="L140" s="261"/>
      <c r="M140" s="262"/>
      <c r="N140" s="263"/>
      <c r="O140" s="263"/>
      <c r="P140" s="263"/>
      <c r="Q140" s="263"/>
      <c r="R140" s="263"/>
      <c r="S140" s="263"/>
      <c r="T140" s="264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65" t="s">
        <v>272</v>
      </c>
      <c r="AU140" s="265" t="s">
        <v>83</v>
      </c>
      <c r="AV140" s="13" t="s">
        <v>83</v>
      </c>
      <c r="AW140" s="13" t="s">
        <v>35</v>
      </c>
      <c r="AX140" s="13" t="s">
        <v>81</v>
      </c>
      <c r="AY140" s="265" t="s">
        <v>240</v>
      </c>
    </row>
    <row r="141" s="2" customFormat="1" ht="21.75" customHeight="1">
      <c r="A141" s="38"/>
      <c r="B141" s="39"/>
      <c r="C141" s="227" t="s">
        <v>309</v>
      </c>
      <c r="D141" s="227" t="s">
        <v>243</v>
      </c>
      <c r="E141" s="228" t="s">
        <v>837</v>
      </c>
      <c r="F141" s="229" t="s">
        <v>838</v>
      </c>
      <c r="G141" s="230" t="s">
        <v>246</v>
      </c>
      <c r="H141" s="231">
        <v>138</v>
      </c>
      <c r="I141" s="232"/>
      <c r="J141" s="233">
        <f>ROUND(I141*H141,2)</f>
        <v>0</v>
      </c>
      <c r="K141" s="229" t="s">
        <v>247</v>
      </c>
      <c r="L141" s="44"/>
      <c r="M141" s="234" t="s">
        <v>19</v>
      </c>
      <c r="N141" s="235" t="s">
        <v>45</v>
      </c>
      <c r="O141" s="84"/>
      <c r="P141" s="236">
        <f>O141*H141</f>
        <v>0</v>
      </c>
      <c r="Q141" s="236">
        <v>0</v>
      </c>
      <c r="R141" s="236">
        <f>Q141*H141</f>
        <v>0</v>
      </c>
      <c r="S141" s="236">
        <v>0</v>
      </c>
      <c r="T141" s="237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38" t="s">
        <v>248</v>
      </c>
      <c r="AT141" s="238" t="s">
        <v>243</v>
      </c>
      <c r="AU141" s="238" t="s">
        <v>83</v>
      </c>
      <c r="AY141" s="17" t="s">
        <v>240</v>
      </c>
      <c r="BE141" s="239">
        <f>IF(N141="základní",J141,0)</f>
        <v>0</v>
      </c>
      <c r="BF141" s="239">
        <f>IF(N141="snížená",J141,0)</f>
        <v>0</v>
      </c>
      <c r="BG141" s="239">
        <f>IF(N141="zákl. přenesená",J141,0)</f>
        <v>0</v>
      </c>
      <c r="BH141" s="239">
        <f>IF(N141="sníž. přenesená",J141,0)</f>
        <v>0</v>
      </c>
      <c r="BI141" s="239">
        <f>IF(N141="nulová",J141,0)</f>
        <v>0</v>
      </c>
      <c r="BJ141" s="17" t="s">
        <v>81</v>
      </c>
      <c r="BK141" s="239">
        <f>ROUND(I141*H141,2)</f>
        <v>0</v>
      </c>
      <c r="BL141" s="17" t="s">
        <v>248</v>
      </c>
      <c r="BM141" s="238" t="s">
        <v>839</v>
      </c>
    </row>
    <row r="142" s="2" customFormat="1">
      <c r="A142" s="38"/>
      <c r="B142" s="39"/>
      <c r="C142" s="40"/>
      <c r="D142" s="240" t="s">
        <v>250</v>
      </c>
      <c r="E142" s="40"/>
      <c r="F142" s="241" t="s">
        <v>840</v>
      </c>
      <c r="G142" s="40"/>
      <c r="H142" s="40"/>
      <c r="I142" s="147"/>
      <c r="J142" s="40"/>
      <c r="K142" s="40"/>
      <c r="L142" s="44"/>
      <c r="M142" s="242"/>
      <c r="N142" s="243"/>
      <c r="O142" s="84"/>
      <c r="P142" s="84"/>
      <c r="Q142" s="84"/>
      <c r="R142" s="84"/>
      <c r="S142" s="84"/>
      <c r="T142" s="85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T142" s="17" t="s">
        <v>250</v>
      </c>
      <c r="AU142" s="17" t="s">
        <v>83</v>
      </c>
    </row>
    <row r="143" s="2" customFormat="1">
      <c r="A143" s="38"/>
      <c r="B143" s="39"/>
      <c r="C143" s="40"/>
      <c r="D143" s="240" t="s">
        <v>252</v>
      </c>
      <c r="E143" s="40"/>
      <c r="F143" s="244" t="s">
        <v>604</v>
      </c>
      <c r="G143" s="40"/>
      <c r="H143" s="40"/>
      <c r="I143" s="147"/>
      <c r="J143" s="40"/>
      <c r="K143" s="40"/>
      <c r="L143" s="44"/>
      <c r="M143" s="242"/>
      <c r="N143" s="243"/>
      <c r="O143" s="84"/>
      <c r="P143" s="84"/>
      <c r="Q143" s="84"/>
      <c r="R143" s="84"/>
      <c r="S143" s="84"/>
      <c r="T143" s="85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7" t="s">
        <v>252</v>
      </c>
      <c r="AU143" s="17" t="s">
        <v>83</v>
      </c>
    </row>
    <row r="144" s="13" customFormat="1">
      <c r="A144" s="13"/>
      <c r="B144" s="255"/>
      <c r="C144" s="256"/>
      <c r="D144" s="240" t="s">
        <v>272</v>
      </c>
      <c r="E144" s="257" t="s">
        <v>19</v>
      </c>
      <c r="F144" s="258" t="s">
        <v>841</v>
      </c>
      <c r="G144" s="256"/>
      <c r="H144" s="259">
        <v>52</v>
      </c>
      <c r="I144" s="260"/>
      <c r="J144" s="256"/>
      <c r="K144" s="256"/>
      <c r="L144" s="261"/>
      <c r="M144" s="262"/>
      <c r="N144" s="263"/>
      <c r="O144" s="263"/>
      <c r="P144" s="263"/>
      <c r="Q144" s="263"/>
      <c r="R144" s="263"/>
      <c r="S144" s="263"/>
      <c r="T144" s="264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65" t="s">
        <v>272</v>
      </c>
      <c r="AU144" s="265" t="s">
        <v>83</v>
      </c>
      <c r="AV144" s="13" t="s">
        <v>83</v>
      </c>
      <c r="AW144" s="13" t="s">
        <v>35</v>
      </c>
      <c r="AX144" s="13" t="s">
        <v>74</v>
      </c>
      <c r="AY144" s="265" t="s">
        <v>240</v>
      </c>
    </row>
    <row r="145" s="13" customFormat="1">
      <c r="A145" s="13"/>
      <c r="B145" s="255"/>
      <c r="C145" s="256"/>
      <c r="D145" s="240" t="s">
        <v>272</v>
      </c>
      <c r="E145" s="257" t="s">
        <v>19</v>
      </c>
      <c r="F145" s="258" t="s">
        <v>842</v>
      </c>
      <c r="G145" s="256"/>
      <c r="H145" s="259">
        <v>32</v>
      </c>
      <c r="I145" s="260"/>
      <c r="J145" s="256"/>
      <c r="K145" s="256"/>
      <c r="L145" s="261"/>
      <c r="M145" s="262"/>
      <c r="N145" s="263"/>
      <c r="O145" s="263"/>
      <c r="P145" s="263"/>
      <c r="Q145" s="263"/>
      <c r="R145" s="263"/>
      <c r="S145" s="263"/>
      <c r="T145" s="264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65" t="s">
        <v>272</v>
      </c>
      <c r="AU145" s="265" t="s">
        <v>83</v>
      </c>
      <c r="AV145" s="13" t="s">
        <v>83</v>
      </c>
      <c r="AW145" s="13" t="s">
        <v>35</v>
      </c>
      <c r="AX145" s="13" t="s">
        <v>74</v>
      </c>
      <c r="AY145" s="265" t="s">
        <v>240</v>
      </c>
    </row>
    <row r="146" s="13" customFormat="1">
      <c r="A146" s="13"/>
      <c r="B146" s="255"/>
      <c r="C146" s="256"/>
      <c r="D146" s="240" t="s">
        <v>272</v>
      </c>
      <c r="E146" s="257" t="s">
        <v>19</v>
      </c>
      <c r="F146" s="258" t="s">
        <v>843</v>
      </c>
      <c r="G146" s="256"/>
      <c r="H146" s="259">
        <v>54</v>
      </c>
      <c r="I146" s="260"/>
      <c r="J146" s="256"/>
      <c r="K146" s="256"/>
      <c r="L146" s="261"/>
      <c r="M146" s="262"/>
      <c r="N146" s="263"/>
      <c r="O146" s="263"/>
      <c r="P146" s="263"/>
      <c r="Q146" s="263"/>
      <c r="R146" s="263"/>
      <c r="S146" s="263"/>
      <c r="T146" s="264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65" t="s">
        <v>272</v>
      </c>
      <c r="AU146" s="265" t="s">
        <v>83</v>
      </c>
      <c r="AV146" s="13" t="s">
        <v>83</v>
      </c>
      <c r="AW146" s="13" t="s">
        <v>35</v>
      </c>
      <c r="AX146" s="13" t="s">
        <v>74</v>
      </c>
      <c r="AY146" s="265" t="s">
        <v>240</v>
      </c>
    </row>
    <row r="147" s="14" customFormat="1">
      <c r="A147" s="14"/>
      <c r="B147" s="266"/>
      <c r="C147" s="267"/>
      <c r="D147" s="240" t="s">
        <v>272</v>
      </c>
      <c r="E147" s="268" t="s">
        <v>19</v>
      </c>
      <c r="F147" s="269" t="s">
        <v>336</v>
      </c>
      <c r="G147" s="267"/>
      <c r="H147" s="270">
        <v>138</v>
      </c>
      <c r="I147" s="271"/>
      <c r="J147" s="267"/>
      <c r="K147" s="267"/>
      <c r="L147" s="272"/>
      <c r="M147" s="273"/>
      <c r="N147" s="274"/>
      <c r="O147" s="274"/>
      <c r="P147" s="274"/>
      <c r="Q147" s="274"/>
      <c r="R147" s="274"/>
      <c r="S147" s="274"/>
      <c r="T147" s="275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76" t="s">
        <v>272</v>
      </c>
      <c r="AU147" s="276" t="s">
        <v>83</v>
      </c>
      <c r="AV147" s="14" t="s">
        <v>248</v>
      </c>
      <c r="AW147" s="14" t="s">
        <v>35</v>
      </c>
      <c r="AX147" s="14" t="s">
        <v>81</v>
      </c>
      <c r="AY147" s="276" t="s">
        <v>240</v>
      </c>
    </row>
    <row r="148" s="2" customFormat="1" ht="21.75" customHeight="1">
      <c r="A148" s="38"/>
      <c r="B148" s="39"/>
      <c r="C148" s="227" t="s">
        <v>315</v>
      </c>
      <c r="D148" s="227" t="s">
        <v>243</v>
      </c>
      <c r="E148" s="228" t="s">
        <v>844</v>
      </c>
      <c r="F148" s="229" t="s">
        <v>845</v>
      </c>
      <c r="G148" s="230" t="s">
        <v>246</v>
      </c>
      <c r="H148" s="231">
        <v>6</v>
      </c>
      <c r="I148" s="232"/>
      <c r="J148" s="233">
        <f>ROUND(I148*H148,2)</f>
        <v>0</v>
      </c>
      <c r="K148" s="229" t="s">
        <v>247</v>
      </c>
      <c r="L148" s="44"/>
      <c r="M148" s="234" t="s">
        <v>19</v>
      </c>
      <c r="N148" s="235" t="s">
        <v>45</v>
      </c>
      <c r="O148" s="84"/>
      <c r="P148" s="236">
        <f>O148*H148</f>
        <v>0</v>
      </c>
      <c r="Q148" s="236">
        <v>0</v>
      </c>
      <c r="R148" s="236">
        <f>Q148*H148</f>
        <v>0</v>
      </c>
      <c r="S148" s="236">
        <v>0</v>
      </c>
      <c r="T148" s="237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38" t="s">
        <v>248</v>
      </c>
      <c r="AT148" s="238" t="s">
        <v>243</v>
      </c>
      <c r="AU148" s="238" t="s">
        <v>83</v>
      </c>
      <c r="AY148" s="17" t="s">
        <v>240</v>
      </c>
      <c r="BE148" s="239">
        <f>IF(N148="základní",J148,0)</f>
        <v>0</v>
      </c>
      <c r="BF148" s="239">
        <f>IF(N148="snížená",J148,0)</f>
        <v>0</v>
      </c>
      <c r="BG148" s="239">
        <f>IF(N148="zákl. přenesená",J148,0)</f>
        <v>0</v>
      </c>
      <c r="BH148" s="239">
        <f>IF(N148="sníž. přenesená",J148,0)</f>
        <v>0</v>
      </c>
      <c r="BI148" s="239">
        <f>IF(N148="nulová",J148,0)</f>
        <v>0</v>
      </c>
      <c r="BJ148" s="17" t="s">
        <v>81</v>
      </c>
      <c r="BK148" s="239">
        <f>ROUND(I148*H148,2)</f>
        <v>0</v>
      </c>
      <c r="BL148" s="17" t="s">
        <v>248</v>
      </c>
      <c r="BM148" s="238" t="s">
        <v>846</v>
      </c>
    </row>
    <row r="149" s="2" customFormat="1">
      <c r="A149" s="38"/>
      <c r="B149" s="39"/>
      <c r="C149" s="40"/>
      <c r="D149" s="240" t="s">
        <v>250</v>
      </c>
      <c r="E149" s="40"/>
      <c r="F149" s="241" t="s">
        <v>847</v>
      </c>
      <c r="G149" s="40"/>
      <c r="H149" s="40"/>
      <c r="I149" s="147"/>
      <c r="J149" s="40"/>
      <c r="K149" s="40"/>
      <c r="L149" s="44"/>
      <c r="M149" s="242"/>
      <c r="N149" s="243"/>
      <c r="O149" s="84"/>
      <c r="P149" s="84"/>
      <c r="Q149" s="84"/>
      <c r="R149" s="84"/>
      <c r="S149" s="84"/>
      <c r="T149" s="85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7" t="s">
        <v>250</v>
      </c>
      <c r="AU149" s="17" t="s">
        <v>83</v>
      </c>
    </row>
    <row r="150" s="2" customFormat="1">
      <c r="A150" s="38"/>
      <c r="B150" s="39"/>
      <c r="C150" s="40"/>
      <c r="D150" s="240" t="s">
        <v>252</v>
      </c>
      <c r="E150" s="40"/>
      <c r="F150" s="244" t="s">
        <v>848</v>
      </c>
      <c r="G150" s="40"/>
      <c r="H150" s="40"/>
      <c r="I150" s="147"/>
      <c r="J150" s="40"/>
      <c r="K150" s="40"/>
      <c r="L150" s="44"/>
      <c r="M150" s="242"/>
      <c r="N150" s="243"/>
      <c r="O150" s="84"/>
      <c r="P150" s="84"/>
      <c r="Q150" s="84"/>
      <c r="R150" s="84"/>
      <c r="S150" s="84"/>
      <c r="T150" s="85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T150" s="17" t="s">
        <v>252</v>
      </c>
      <c r="AU150" s="17" t="s">
        <v>83</v>
      </c>
    </row>
    <row r="151" s="13" customFormat="1">
      <c r="A151" s="13"/>
      <c r="B151" s="255"/>
      <c r="C151" s="256"/>
      <c r="D151" s="240" t="s">
        <v>272</v>
      </c>
      <c r="E151" s="257" t="s">
        <v>19</v>
      </c>
      <c r="F151" s="258" t="s">
        <v>849</v>
      </c>
      <c r="G151" s="256"/>
      <c r="H151" s="259">
        <v>6</v>
      </c>
      <c r="I151" s="260"/>
      <c r="J151" s="256"/>
      <c r="K151" s="256"/>
      <c r="L151" s="261"/>
      <c r="M151" s="262"/>
      <c r="N151" s="263"/>
      <c r="O151" s="263"/>
      <c r="P151" s="263"/>
      <c r="Q151" s="263"/>
      <c r="R151" s="263"/>
      <c r="S151" s="263"/>
      <c r="T151" s="264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65" t="s">
        <v>272</v>
      </c>
      <c r="AU151" s="265" t="s">
        <v>83</v>
      </c>
      <c r="AV151" s="13" t="s">
        <v>83</v>
      </c>
      <c r="AW151" s="13" t="s">
        <v>35</v>
      </c>
      <c r="AX151" s="13" t="s">
        <v>81</v>
      </c>
      <c r="AY151" s="265" t="s">
        <v>240</v>
      </c>
    </row>
    <row r="152" s="2" customFormat="1" ht="21.75" customHeight="1">
      <c r="A152" s="38"/>
      <c r="B152" s="39"/>
      <c r="C152" s="227" t="s">
        <v>321</v>
      </c>
      <c r="D152" s="227" t="s">
        <v>243</v>
      </c>
      <c r="E152" s="228" t="s">
        <v>850</v>
      </c>
      <c r="F152" s="229" t="s">
        <v>851</v>
      </c>
      <c r="G152" s="230" t="s">
        <v>276</v>
      </c>
      <c r="H152" s="231">
        <v>28</v>
      </c>
      <c r="I152" s="232"/>
      <c r="J152" s="233">
        <f>ROUND(I152*H152,2)</f>
        <v>0</v>
      </c>
      <c r="K152" s="229" t="s">
        <v>247</v>
      </c>
      <c r="L152" s="44"/>
      <c r="M152" s="234" t="s">
        <v>19</v>
      </c>
      <c r="N152" s="235" t="s">
        <v>45</v>
      </c>
      <c r="O152" s="84"/>
      <c r="P152" s="236">
        <f>O152*H152</f>
        <v>0</v>
      </c>
      <c r="Q152" s="236">
        <v>0</v>
      </c>
      <c r="R152" s="236">
        <f>Q152*H152</f>
        <v>0</v>
      </c>
      <c r="S152" s="236">
        <v>0</v>
      </c>
      <c r="T152" s="237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38" t="s">
        <v>257</v>
      </c>
      <c r="AT152" s="238" t="s">
        <v>243</v>
      </c>
      <c r="AU152" s="238" t="s">
        <v>83</v>
      </c>
      <c r="AY152" s="17" t="s">
        <v>240</v>
      </c>
      <c r="BE152" s="239">
        <f>IF(N152="základní",J152,0)</f>
        <v>0</v>
      </c>
      <c r="BF152" s="239">
        <f>IF(N152="snížená",J152,0)</f>
        <v>0</v>
      </c>
      <c r="BG152" s="239">
        <f>IF(N152="zákl. přenesená",J152,0)</f>
        <v>0</v>
      </c>
      <c r="BH152" s="239">
        <f>IF(N152="sníž. přenesená",J152,0)</f>
        <v>0</v>
      </c>
      <c r="BI152" s="239">
        <f>IF(N152="nulová",J152,0)</f>
        <v>0</v>
      </c>
      <c r="BJ152" s="17" t="s">
        <v>81</v>
      </c>
      <c r="BK152" s="239">
        <f>ROUND(I152*H152,2)</f>
        <v>0</v>
      </c>
      <c r="BL152" s="17" t="s">
        <v>257</v>
      </c>
      <c r="BM152" s="238" t="s">
        <v>852</v>
      </c>
    </row>
    <row r="153" s="2" customFormat="1">
      <c r="A153" s="38"/>
      <c r="B153" s="39"/>
      <c r="C153" s="40"/>
      <c r="D153" s="240" t="s">
        <v>250</v>
      </c>
      <c r="E153" s="40"/>
      <c r="F153" s="241" t="s">
        <v>853</v>
      </c>
      <c r="G153" s="40"/>
      <c r="H153" s="40"/>
      <c r="I153" s="147"/>
      <c r="J153" s="40"/>
      <c r="K153" s="40"/>
      <c r="L153" s="44"/>
      <c r="M153" s="242"/>
      <c r="N153" s="243"/>
      <c r="O153" s="84"/>
      <c r="P153" s="84"/>
      <c r="Q153" s="84"/>
      <c r="R153" s="84"/>
      <c r="S153" s="84"/>
      <c r="T153" s="85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T153" s="17" t="s">
        <v>250</v>
      </c>
      <c r="AU153" s="17" t="s">
        <v>83</v>
      </c>
    </row>
    <row r="154" s="2" customFormat="1">
      <c r="A154" s="38"/>
      <c r="B154" s="39"/>
      <c r="C154" s="40"/>
      <c r="D154" s="240" t="s">
        <v>252</v>
      </c>
      <c r="E154" s="40"/>
      <c r="F154" s="244" t="s">
        <v>854</v>
      </c>
      <c r="G154" s="40"/>
      <c r="H154" s="40"/>
      <c r="I154" s="147"/>
      <c r="J154" s="40"/>
      <c r="K154" s="40"/>
      <c r="L154" s="44"/>
      <c r="M154" s="242"/>
      <c r="N154" s="243"/>
      <c r="O154" s="84"/>
      <c r="P154" s="84"/>
      <c r="Q154" s="84"/>
      <c r="R154" s="84"/>
      <c r="S154" s="84"/>
      <c r="T154" s="85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252</v>
      </c>
      <c r="AU154" s="17" t="s">
        <v>83</v>
      </c>
    </row>
    <row r="155" s="13" customFormat="1">
      <c r="A155" s="13"/>
      <c r="B155" s="255"/>
      <c r="C155" s="256"/>
      <c r="D155" s="240" t="s">
        <v>272</v>
      </c>
      <c r="E155" s="257" t="s">
        <v>19</v>
      </c>
      <c r="F155" s="258" t="s">
        <v>855</v>
      </c>
      <c r="G155" s="256"/>
      <c r="H155" s="259">
        <v>28</v>
      </c>
      <c r="I155" s="260"/>
      <c r="J155" s="256"/>
      <c r="K155" s="256"/>
      <c r="L155" s="261"/>
      <c r="M155" s="262"/>
      <c r="N155" s="263"/>
      <c r="O155" s="263"/>
      <c r="P155" s="263"/>
      <c r="Q155" s="263"/>
      <c r="R155" s="263"/>
      <c r="S155" s="263"/>
      <c r="T155" s="264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65" t="s">
        <v>272</v>
      </c>
      <c r="AU155" s="265" t="s">
        <v>83</v>
      </c>
      <c r="AV155" s="13" t="s">
        <v>83</v>
      </c>
      <c r="AW155" s="13" t="s">
        <v>35</v>
      </c>
      <c r="AX155" s="13" t="s">
        <v>81</v>
      </c>
      <c r="AY155" s="265" t="s">
        <v>240</v>
      </c>
    </row>
    <row r="156" s="2" customFormat="1" ht="21.75" customHeight="1">
      <c r="A156" s="38"/>
      <c r="B156" s="39"/>
      <c r="C156" s="245" t="s">
        <v>8</v>
      </c>
      <c r="D156" s="245" t="s">
        <v>266</v>
      </c>
      <c r="E156" s="246" t="s">
        <v>856</v>
      </c>
      <c r="F156" s="247" t="s">
        <v>857</v>
      </c>
      <c r="G156" s="248" t="s">
        <v>276</v>
      </c>
      <c r="H156" s="249">
        <v>28</v>
      </c>
      <c r="I156" s="250"/>
      <c r="J156" s="251">
        <f>ROUND(I156*H156,2)</f>
        <v>0</v>
      </c>
      <c r="K156" s="247" t="s">
        <v>247</v>
      </c>
      <c r="L156" s="252"/>
      <c r="M156" s="253" t="s">
        <v>19</v>
      </c>
      <c r="N156" s="254" t="s">
        <v>45</v>
      </c>
      <c r="O156" s="84"/>
      <c r="P156" s="236">
        <f>O156*H156</f>
        <v>0</v>
      </c>
      <c r="Q156" s="236">
        <v>0.01167</v>
      </c>
      <c r="R156" s="236">
        <f>Q156*H156</f>
        <v>0.32675999999999999</v>
      </c>
      <c r="S156" s="236">
        <v>0</v>
      </c>
      <c r="T156" s="237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38" t="s">
        <v>257</v>
      </c>
      <c r="AT156" s="238" t="s">
        <v>266</v>
      </c>
      <c r="AU156" s="238" t="s">
        <v>83</v>
      </c>
      <c r="AY156" s="17" t="s">
        <v>240</v>
      </c>
      <c r="BE156" s="239">
        <f>IF(N156="základní",J156,0)</f>
        <v>0</v>
      </c>
      <c r="BF156" s="239">
        <f>IF(N156="snížená",J156,0)</f>
        <v>0</v>
      </c>
      <c r="BG156" s="239">
        <f>IF(N156="zákl. přenesená",J156,0)</f>
        <v>0</v>
      </c>
      <c r="BH156" s="239">
        <f>IF(N156="sníž. přenesená",J156,0)</f>
        <v>0</v>
      </c>
      <c r="BI156" s="239">
        <f>IF(N156="nulová",J156,0)</f>
        <v>0</v>
      </c>
      <c r="BJ156" s="17" t="s">
        <v>81</v>
      </c>
      <c r="BK156" s="239">
        <f>ROUND(I156*H156,2)</f>
        <v>0</v>
      </c>
      <c r="BL156" s="17" t="s">
        <v>257</v>
      </c>
      <c r="BM156" s="238" t="s">
        <v>858</v>
      </c>
    </row>
    <row r="157" s="2" customFormat="1">
      <c r="A157" s="38"/>
      <c r="B157" s="39"/>
      <c r="C157" s="40"/>
      <c r="D157" s="240" t="s">
        <v>250</v>
      </c>
      <c r="E157" s="40"/>
      <c r="F157" s="241" t="s">
        <v>857</v>
      </c>
      <c r="G157" s="40"/>
      <c r="H157" s="40"/>
      <c r="I157" s="147"/>
      <c r="J157" s="40"/>
      <c r="K157" s="40"/>
      <c r="L157" s="44"/>
      <c r="M157" s="242"/>
      <c r="N157" s="243"/>
      <c r="O157" s="84"/>
      <c r="P157" s="84"/>
      <c r="Q157" s="84"/>
      <c r="R157" s="84"/>
      <c r="S157" s="84"/>
      <c r="T157" s="85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7" t="s">
        <v>250</v>
      </c>
      <c r="AU157" s="17" t="s">
        <v>83</v>
      </c>
    </row>
    <row r="158" s="13" customFormat="1">
      <c r="A158" s="13"/>
      <c r="B158" s="255"/>
      <c r="C158" s="256"/>
      <c r="D158" s="240" t="s">
        <v>272</v>
      </c>
      <c r="E158" s="257" t="s">
        <v>19</v>
      </c>
      <c r="F158" s="258" t="s">
        <v>859</v>
      </c>
      <c r="G158" s="256"/>
      <c r="H158" s="259">
        <v>28</v>
      </c>
      <c r="I158" s="260"/>
      <c r="J158" s="256"/>
      <c r="K158" s="256"/>
      <c r="L158" s="261"/>
      <c r="M158" s="262"/>
      <c r="N158" s="263"/>
      <c r="O158" s="263"/>
      <c r="P158" s="263"/>
      <c r="Q158" s="263"/>
      <c r="R158" s="263"/>
      <c r="S158" s="263"/>
      <c r="T158" s="264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65" t="s">
        <v>272</v>
      </c>
      <c r="AU158" s="265" t="s">
        <v>83</v>
      </c>
      <c r="AV158" s="13" t="s">
        <v>83</v>
      </c>
      <c r="AW158" s="13" t="s">
        <v>35</v>
      </c>
      <c r="AX158" s="13" t="s">
        <v>81</v>
      </c>
      <c r="AY158" s="265" t="s">
        <v>240</v>
      </c>
    </row>
    <row r="159" s="2" customFormat="1" ht="21.75" customHeight="1">
      <c r="A159" s="38"/>
      <c r="B159" s="39"/>
      <c r="C159" s="227" t="s">
        <v>329</v>
      </c>
      <c r="D159" s="227" t="s">
        <v>243</v>
      </c>
      <c r="E159" s="228" t="s">
        <v>860</v>
      </c>
      <c r="F159" s="229" t="s">
        <v>861</v>
      </c>
      <c r="G159" s="230" t="s">
        <v>276</v>
      </c>
      <c r="H159" s="231">
        <v>28</v>
      </c>
      <c r="I159" s="232"/>
      <c r="J159" s="233">
        <f>ROUND(I159*H159,2)</f>
        <v>0</v>
      </c>
      <c r="K159" s="229" t="s">
        <v>247</v>
      </c>
      <c r="L159" s="44"/>
      <c r="M159" s="234" t="s">
        <v>19</v>
      </c>
      <c r="N159" s="235" t="s">
        <v>45</v>
      </c>
      <c r="O159" s="84"/>
      <c r="P159" s="236">
        <f>O159*H159</f>
        <v>0</v>
      </c>
      <c r="Q159" s="236">
        <v>0</v>
      </c>
      <c r="R159" s="236">
        <f>Q159*H159</f>
        <v>0</v>
      </c>
      <c r="S159" s="236">
        <v>0</v>
      </c>
      <c r="T159" s="237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38" t="s">
        <v>248</v>
      </c>
      <c r="AT159" s="238" t="s">
        <v>243</v>
      </c>
      <c r="AU159" s="238" t="s">
        <v>83</v>
      </c>
      <c r="AY159" s="17" t="s">
        <v>240</v>
      </c>
      <c r="BE159" s="239">
        <f>IF(N159="základní",J159,0)</f>
        <v>0</v>
      </c>
      <c r="BF159" s="239">
        <f>IF(N159="snížená",J159,0)</f>
        <v>0</v>
      </c>
      <c r="BG159" s="239">
        <f>IF(N159="zákl. přenesená",J159,0)</f>
        <v>0</v>
      </c>
      <c r="BH159" s="239">
        <f>IF(N159="sníž. přenesená",J159,0)</f>
        <v>0</v>
      </c>
      <c r="BI159" s="239">
        <f>IF(N159="nulová",J159,0)</f>
        <v>0</v>
      </c>
      <c r="BJ159" s="17" t="s">
        <v>81</v>
      </c>
      <c r="BK159" s="239">
        <f>ROUND(I159*H159,2)</f>
        <v>0</v>
      </c>
      <c r="BL159" s="17" t="s">
        <v>248</v>
      </c>
      <c r="BM159" s="238" t="s">
        <v>862</v>
      </c>
    </row>
    <row r="160" s="2" customFormat="1">
      <c r="A160" s="38"/>
      <c r="B160" s="39"/>
      <c r="C160" s="40"/>
      <c r="D160" s="240" t="s">
        <v>250</v>
      </c>
      <c r="E160" s="40"/>
      <c r="F160" s="241" t="s">
        <v>863</v>
      </c>
      <c r="G160" s="40"/>
      <c r="H160" s="40"/>
      <c r="I160" s="147"/>
      <c r="J160" s="40"/>
      <c r="K160" s="40"/>
      <c r="L160" s="44"/>
      <c r="M160" s="242"/>
      <c r="N160" s="243"/>
      <c r="O160" s="84"/>
      <c r="P160" s="84"/>
      <c r="Q160" s="84"/>
      <c r="R160" s="84"/>
      <c r="S160" s="84"/>
      <c r="T160" s="85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250</v>
      </c>
      <c r="AU160" s="17" t="s">
        <v>83</v>
      </c>
    </row>
    <row r="161" s="2" customFormat="1">
      <c r="A161" s="38"/>
      <c r="B161" s="39"/>
      <c r="C161" s="40"/>
      <c r="D161" s="240" t="s">
        <v>252</v>
      </c>
      <c r="E161" s="40"/>
      <c r="F161" s="244" t="s">
        <v>864</v>
      </c>
      <c r="G161" s="40"/>
      <c r="H161" s="40"/>
      <c r="I161" s="147"/>
      <c r="J161" s="40"/>
      <c r="K161" s="40"/>
      <c r="L161" s="44"/>
      <c r="M161" s="242"/>
      <c r="N161" s="243"/>
      <c r="O161" s="84"/>
      <c r="P161" s="84"/>
      <c r="Q161" s="84"/>
      <c r="R161" s="84"/>
      <c r="S161" s="84"/>
      <c r="T161" s="85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T161" s="17" t="s">
        <v>252</v>
      </c>
      <c r="AU161" s="17" t="s">
        <v>83</v>
      </c>
    </row>
    <row r="162" s="13" customFormat="1">
      <c r="A162" s="13"/>
      <c r="B162" s="255"/>
      <c r="C162" s="256"/>
      <c r="D162" s="240" t="s">
        <v>272</v>
      </c>
      <c r="E162" s="257" t="s">
        <v>19</v>
      </c>
      <c r="F162" s="258" t="s">
        <v>865</v>
      </c>
      <c r="G162" s="256"/>
      <c r="H162" s="259">
        <v>28</v>
      </c>
      <c r="I162" s="260"/>
      <c r="J162" s="256"/>
      <c r="K162" s="256"/>
      <c r="L162" s="261"/>
      <c r="M162" s="262"/>
      <c r="N162" s="263"/>
      <c r="O162" s="263"/>
      <c r="P162" s="263"/>
      <c r="Q162" s="263"/>
      <c r="R162" s="263"/>
      <c r="S162" s="263"/>
      <c r="T162" s="264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65" t="s">
        <v>272</v>
      </c>
      <c r="AU162" s="265" t="s">
        <v>83</v>
      </c>
      <c r="AV162" s="13" t="s">
        <v>83</v>
      </c>
      <c r="AW162" s="13" t="s">
        <v>35</v>
      </c>
      <c r="AX162" s="13" t="s">
        <v>81</v>
      </c>
      <c r="AY162" s="265" t="s">
        <v>240</v>
      </c>
    </row>
    <row r="163" s="2" customFormat="1" ht="21.75" customHeight="1">
      <c r="A163" s="38"/>
      <c r="B163" s="39"/>
      <c r="C163" s="227" t="s">
        <v>337</v>
      </c>
      <c r="D163" s="227" t="s">
        <v>243</v>
      </c>
      <c r="E163" s="228" t="s">
        <v>866</v>
      </c>
      <c r="F163" s="229" t="s">
        <v>867</v>
      </c>
      <c r="G163" s="230" t="s">
        <v>276</v>
      </c>
      <c r="H163" s="231">
        <v>808</v>
      </c>
      <c r="I163" s="232"/>
      <c r="J163" s="233">
        <f>ROUND(I163*H163,2)</f>
        <v>0</v>
      </c>
      <c r="K163" s="229" t="s">
        <v>247</v>
      </c>
      <c r="L163" s="44"/>
      <c r="M163" s="234" t="s">
        <v>19</v>
      </c>
      <c r="N163" s="235" t="s">
        <v>45</v>
      </c>
      <c r="O163" s="84"/>
      <c r="P163" s="236">
        <f>O163*H163</f>
        <v>0</v>
      </c>
      <c r="Q163" s="236">
        <v>0</v>
      </c>
      <c r="R163" s="236">
        <f>Q163*H163</f>
        <v>0</v>
      </c>
      <c r="S163" s="236">
        <v>0</v>
      </c>
      <c r="T163" s="237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38" t="s">
        <v>257</v>
      </c>
      <c r="AT163" s="238" t="s">
        <v>243</v>
      </c>
      <c r="AU163" s="238" t="s">
        <v>83</v>
      </c>
      <c r="AY163" s="17" t="s">
        <v>240</v>
      </c>
      <c r="BE163" s="239">
        <f>IF(N163="základní",J163,0)</f>
        <v>0</v>
      </c>
      <c r="BF163" s="239">
        <f>IF(N163="snížená",J163,0)</f>
        <v>0</v>
      </c>
      <c r="BG163" s="239">
        <f>IF(N163="zákl. přenesená",J163,0)</f>
        <v>0</v>
      </c>
      <c r="BH163" s="239">
        <f>IF(N163="sníž. přenesená",J163,0)</f>
        <v>0</v>
      </c>
      <c r="BI163" s="239">
        <f>IF(N163="nulová",J163,0)</f>
        <v>0</v>
      </c>
      <c r="BJ163" s="17" t="s">
        <v>81</v>
      </c>
      <c r="BK163" s="239">
        <f>ROUND(I163*H163,2)</f>
        <v>0</v>
      </c>
      <c r="BL163" s="17" t="s">
        <v>257</v>
      </c>
      <c r="BM163" s="238" t="s">
        <v>868</v>
      </c>
    </row>
    <row r="164" s="2" customFormat="1">
      <c r="A164" s="38"/>
      <c r="B164" s="39"/>
      <c r="C164" s="40"/>
      <c r="D164" s="240" t="s">
        <v>250</v>
      </c>
      <c r="E164" s="40"/>
      <c r="F164" s="241" t="s">
        <v>869</v>
      </c>
      <c r="G164" s="40"/>
      <c r="H164" s="40"/>
      <c r="I164" s="147"/>
      <c r="J164" s="40"/>
      <c r="K164" s="40"/>
      <c r="L164" s="44"/>
      <c r="M164" s="242"/>
      <c r="N164" s="243"/>
      <c r="O164" s="84"/>
      <c r="P164" s="84"/>
      <c r="Q164" s="84"/>
      <c r="R164" s="84"/>
      <c r="S164" s="84"/>
      <c r="T164" s="85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T164" s="17" t="s">
        <v>250</v>
      </c>
      <c r="AU164" s="17" t="s">
        <v>83</v>
      </c>
    </row>
    <row r="165" s="2" customFormat="1">
      <c r="A165" s="38"/>
      <c r="B165" s="39"/>
      <c r="C165" s="40"/>
      <c r="D165" s="240" t="s">
        <v>252</v>
      </c>
      <c r="E165" s="40"/>
      <c r="F165" s="244" t="s">
        <v>854</v>
      </c>
      <c r="G165" s="40"/>
      <c r="H165" s="40"/>
      <c r="I165" s="147"/>
      <c r="J165" s="40"/>
      <c r="K165" s="40"/>
      <c r="L165" s="44"/>
      <c r="M165" s="242"/>
      <c r="N165" s="243"/>
      <c r="O165" s="84"/>
      <c r="P165" s="84"/>
      <c r="Q165" s="84"/>
      <c r="R165" s="84"/>
      <c r="S165" s="84"/>
      <c r="T165" s="85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T165" s="17" t="s">
        <v>252</v>
      </c>
      <c r="AU165" s="17" t="s">
        <v>83</v>
      </c>
    </row>
    <row r="166" s="13" customFormat="1">
      <c r="A166" s="13"/>
      <c r="B166" s="255"/>
      <c r="C166" s="256"/>
      <c r="D166" s="240" t="s">
        <v>272</v>
      </c>
      <c r="E166" s="257" t="s">
        <v>19</v>
      </c>
      <c r="F166" s="258" t="s">
        <v>870</v>
      </c>
      <c r="G166" s="256"/>
      <c r="H166" s="259">
        <v>232</v>
      </c>
      <c r="I166" s="260"/>
      <c r="J166" s="256"/>
      <c r="K166" s="256"/>
      <c r="L166" s="261"/>
      <c r="M166" s="262"/>
      <c r="N166" s="263"/>
      <c r="O166" s="263"/>
      <c r="P166" s="263"/>
      <c r="Q166" s="263"/>
      <c r="R166" s="263"/>
      <c r="S166" s="263"/>
      <c r="T166" s="264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65" t="s">
        <v>272</v>
      </c>
      <c r="AU166" s="265" t="s">
        <v>83</v>
      </c>
      <c r="AV166" s="13" t="s">
        <v>83</v>
      </c>
      <c r="AW166" s="13" t="s">
        <v>35</v>
      </c>
      <c r="AX166" s="13" t="s">
        <v>74</v>
      </c>
      <c r="AY166" s="265" t="s">
        <v>240</v>
      </c>
    </row>
    <row r="167" s="13" customFormat="1">
      <c r="A167" s="13"/>
      <c r="B167" s="255"/>
      <c r="C167" s="256"/>
      <c r="D167" s="240" t="s">
        <v>272</v>
      </c>
      <c r="E167" s="257" t="s">
        <v>19</v>
      </c>
      <c r="F167" s="258" t="s">
        <v>871</v>
      </c>
      <c r="G167" s="256"/>
      <c r="H167" s="259">
        <v>128</v>
      </c>
      <c r="I167" s="260"/>
      <c r="J167" s="256"/>
      <c r="K167" s="256"/>
      <c r="L167" s="261"/>
      <c r="M167" s="262"/>
      <c r="N167" s="263"/>
      <c r="O167" s="263"/>
      <c r="P167" s="263"/>
      <c r="Q167" s="263"/>
      <c r="R167" s="263"/>
      <c r="S167" s="263"/>
      <c r="T167" s="264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65" t="s">
        <v>272</v>
      </c>
      <c r="AU167" s="265" t="s">
        <v>83</v>
      </c>
      <c r="AV167" s="13" t="s">
        <v>83</v>
      </c>
      <c r="AW167" s="13" t="s">
        <v>35</v>
      </c>
      <c r="AX167" s="13" t="s">
        <v>74</v>
      </c>
      <c r="AY167" s="265" t="s">
        <v>240</v>
      </c>
    </row>
    <row r="168" s="13" customFormat="1">
      <c r="A168" s="13"/>
      <c r="B168" s="255"/>
      <c r="C168" s="256"/>
      <c r="D168" s="240" t="s">
        <v>272</v>
      </c>
      <c r="E168" s="257" t="s">
        <v>19</v>
      </c>
      <c r="F168" s="258" t="s">
        <v>872</v>
      </c>
      <c r="G168" s="256"/>
      <c r="H168" s="259">
        <v>64</v>
      </c>
      <c r="I168" s="260"/>
      <c r="J168" s="256"/>
      <c r="K168" s="256"/>
      <c r="L168" s="261"/>
      <c r="M168" s="262"/>
      <c r="N168" s="263"/>
      <c r="O168" s="263"/>
      <c r="P168" s="263"/>
      <c r="Q168" s="263"/>
      <c r="R168" s="263"/>
      <c r="S168" s="263"/>
      <c r="T168" s="264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65" t="s">
        <v>272</v>
      </c>
      <c r="AU168" s="265" t="s">
        <v>83</v>
      </c>
      <c r="AV168" s="13" t="s">
        <v>83</v>
      </c>
      <c r="AW168" s="13" t="s">
        <v>35</v>
      </c>
      <c r="AX168" s="13" t="s">
        <v>74</v>
      </c>
      <c r="AY168" s="265" t="s">
        <v>240</v>
      </c>
    </row>
    <row r="169" s="13" customFormat="1">
      <c r="A169" s="13"/>
      <c r="B169" s="255"/>
      <c r="C169" s="256"/>
      <c r="D169" s="240" t="s">
        <v>272</v>
      </c>
      <c r="E169" s="257" t="s">
        <v>19</v>
      </c>
      <c r="F169" s="258" t="s">
        <v>873</v>
      </c>
      <c r="G169" s="256"/>
      <c r="H169" s="259">
        <v>48</v>
      </c>
      <c r="I169" s="260"/>
      <c r="J169" s="256"/>
      <c r="K169" s="256"/>
      <c r="L169" s="261"/>
      <c r="M169" s="262"/>
      <c r="N169" s="263"/>
      <c r="O169" s="263"/>
      <c r="P169" s="263"/>
      <c r="Q169" s="263"/>
      <c r="R169" s="263"/>
      <c r="S169" s="263"/>
      <c r="T169" s="264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65" t="s">
        <v>272</v>
      </c>
      <c r="AU169" s="265" t="s">
        <v>83</v>
      </c>
      <c r="AV169" s="13" t="s">
        <v>83</v>
      </c>
      <c r="AW169" s="13" t="s">
        <v>35</v>
      </c>
      <c r="AX169" s="13" t="s">
        <v>74</v>
      </c>
      <c r="AY169" s="265" t="s">
        <v>240</v>
      </c>
    </row>
    <row r="170" s="13" customFormat="1">
      <c r="A170" s="13"/>
      <c r="B170" s="255"/>
      <c r="C170" s="256"/>
      <c r="D170" s="240" t="s">
        <v>272</v>
      </c>
      <c r="E170" s="257" t="s">
        <v>19</v>
      </c>
      <c r="F170" s="258" t="s">
        <v>874</v>
      </c>
      <c r="G170" s="256"/>
      <c r="H170" s="259">
        <v>336</v>
      </c>
      <c r="I170" s="260"/>
      <c r="J170" s="256"/>
      <c r="K170" s="256"/>
      <c r="L170" s="261"/>
      <c r="M170" s="262"/>
      <c r="N170" s="263"/>
      <c r="O170" s="263"/>
      <c r="P170" s="263"/>
      <c r="Q170" s="263"/>
      <c r="R170" s="263"/>
      <c r="S170" s="263"/>
      <c r="T170" s="264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65" t="s">
        <v>272</v>
      </c>
      <c r="AU170" s="265" t="s">
        <v>83</v>
      </c>
      <c r="AV170" s="13" t="s">
        <v>83</v>
      </c>
      <c r="AW170" s="13" t="s">
        <v>35</v>
      </c>
      <c r="AX170" s="13" t="s">
        <v>74</v>
      </c>
      <c r="AY170" s="265" t="s">
        <v>240</v>
      </c>
    </row>
    <row r="171" s="14" customFormat="1">
      <c r="A171" s="14"/>
      <c r="B171" s="266"/>
      <c r="C171" s="267"/>
      <c r="D171" s="240" t="s">
        <v>272</v>
      </c>
      <c r="E171" s="268" t="s">
        <v>19</v>
      </c>
      <c r="F171" s="269" t="s">
        <v>336</v>
      </c>
      <c r="G171" s="267"/>
      <c r="H171" s="270">
        <v>808</v>
      </c>
      <c r="I171" s="271"/>
      <c r="J171" s="267"/>
      <c r="K171" s="267"/>
      <c r="L171" s="272"/>
      <c r="M171" s="273"/>
      <c r="N171" s="274"/>
      <c r="O171" s="274"/>
      <c r="P171" s="274"/>
      <c r="Q171" s="274"/>
      <c r="R171" s="274"/>
      <c r="S171" s="274"/>
      <c r="T171" s="275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T171" s="276" t="s">
        <v>272</v>
      </c>
      <c r="AU171" s="276" t="s">
        <v>83</v>
      </c>
      <c r="AV171" s="14" t="s">
        <v>248</v>
      </c>
      <c r="AW171" s="14" t="s">
        <v>35</v>
      </c>
      <c r="AX171" s="14" t="s">
        <v>81</v>
      </c>
      <c r="AY171" s="276" t="s">
        <v>240</v>
      </c>
    </row>
    <row r="172" s="2" customFormat="1" ht="21.75" customHeight="1">
      <c r="A172" s="38"/>
      <c r="B172" s="39"/>
      <c r="C172" s="245" t="s">
        <v>342</v>
      </c>
      <c r="D172" s="245" t="s">
        <v>266</v>
      </c>
      <c r="E172" s="246" t="s">
        <v>875</v>
      </c>
      <c r="F172" s="247" t="s">
        <v>876</v>
      </c>
      <c r="G172" s="248" t="s">
        <v>276</v>
      </c>
      <c r="H172" s="249">
        <v>180</v>
      </c>
      <c r="I172" s="250"/>
      <c r="J172" s="251">
        <f>ROUND(I172*H172,2)</f>
        <v>0</v>
      </c>
      <c r="K172" s="247" t="s">
        <v>247</v>
      </c>
      <c r="L172" s="252"/>
      <c r="M172" s="253" t="s">
        <v>19</v>
      </c>
      <c r="N172" s="254" t="s">
        <v>45</v>
      </c>
      <c r="O172" s="84"/>
      <c r="P172" s="236">
        <f>O172*H172</f>
        <v>0</v>
      </c>
      <c r="Q172" s="236">
        <v>9.0000000000000006E-05</v>
      </c>
      <c r="R172" s="236">
        <f>Q172*H172</f>
        <v>0.016200000000000003</v>
      </c>
      <c r="S172" s="236">
        <v>0</v>
      </c>
      <c r="T172" s="237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38" t="s">
        <v>270</v>
      </c>
      <c r="AT172" s="238" t="s">
        <v>266</v>
      </c>
      <c r="AU172" s="238" t="s">
        <v>83</v>
      </c>
      <c r="AY172" s="17" t="s">
        <v>240</v>
      </c>
      <c r="BE172" s="239">
        <f>IF(N172="základní",J172,0)</f>
        <v>0</v>
      </c>
      <c r="BF172" s="239">
        <f>IF(N172="snížená",J172,0)</f>
        <v>0</v>
      </c>
      <c r="BG172" s="239">
        <f>IF(N172="zákl. přenesená",J172,0)</f>
        <v>0</v>
      </c>
      <c r="BH172" s="239">
        <f>IF(N172="sníž. přenesená",J172,0)</f>
        <v>0</v>
      </c>
      <c r="BI172" s="239">
        <f>IF(N172="nulová",J172,0)</f>
        <v>0</v>
      </c>
      <c r="BJ172" s="17" t="s">
        <v>81</v>
      </c>
      <c r="BK172" s="239">
        <f>ROUND(I172*H172,2)</f>
        <v>0</v>
      </c>
      <c r="BL172" s="17" t="s">
        <v>270</v>
      </c>
      <c r="BM172" s="238" t="s">
        <v>877</v>
      </c>
    </row>
    <row r="173" s="2" customFormat="1">
      <c r="A173" s="38"/>
      <c r="B173" s="39"/>
      <c r="C173" s="40"/>
      <c r="D173" s="240" t="s">
        <v>250</v>
      </c>
      <c r="E173" s="40"/>
      <c r="F173" s="241" t="s">
        <v>876</v>
      </c>
      <c r="G173" s="40"/>
      <c r="H173" s="40"/>
      <c r="I173" s="147"/>
      <c r="J173" s="40"/>
      <c r="K173" s="40"/>
      <c r="L173" s="44"/>
      <c r="M173" s="242"/>
      <c r="N173" s="243"/>
      <c r="O173" s="84"/>
      <c r="P173" s="84"/>
      <c r="Q173" s="84"/>
      <c r="R173" s="84"/>
      <c r="S173" s="84"/>
      <c r="T173" s="85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7" t="s">
        <v>250</v>
      </c>
      <c r="AU173" s="17" t="s">
        <v>83</v>
      </c>
    </row>
    <row r="174" s="13" customFormat="1">
      <c r="A174" s="13"/>
      <c r="B174" s="255"/>
      <c r="C174" s="256"/>
      <c r="D174" s="240" t="s">
        <v>272</v>
      </c>
      <c r="E174" s="257" t="s">
        <v>19</v>
      </c>
      <c r="F174" s="258" t="s">
        <v>878</v>
      </c>
      <c r="G174" s="256"/>
      <c r="H174" s="259">
        <v>116</v>
      </c>
      <c r="I174" s="260"/>
      <c r="J174" s="256"/>
      <c r="K174" s="256"/>
      <c r="L174" s="261"/>
      <c r="M174" s="262"/>
      <c r="N174" s="263"/>
      <c r="O174" s="263"/>
      <c r="P174" s="263"/>
      <c r="Q174" s="263"/>
      <c r="R174" s="263"/>
      <c r="S174" s="263"/>
      <c r="T174" s="264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65" t="s">
        <v>272</v>
      </c>
      <c r="AU174" s="265" t="s">
        <v>83</v>
      </c>
      <c r="AV174" s="13" t="s">
        <v>83</v>
      </c>
      <c r="AW174" s="13" t="s">
        <v>35</v>
      </c>
      <c r="AX174" s="13" t="s">
        <v>74</v>
      </c>
      <c r="AY174" s="265" t="s">
        <v>240</v>
      </c>
    </row>
    <row r="175" s="13" customFormat="1">
      <c r="A175" s="13"/>
      <c r="B175" s="255"/>
      <c r="C175" s="256"/>
      <c r="D175" s="240" t="s">
        <v>272</v>
      </c>
      <c r="E175" s="257" t="s">
        <v>19</v>
      </c>
      <c r="F175" s="258" t="s">
        <v>879</v>
      </c>
      <c r="G175" s="256"/>
      <c r="H175" s="259">
        <v>64</v>
      </c>
      <c r="I175" s="260"/>
      <c r="J175" s="256"/>
      <c r="K175" s="256"/>
      <c r="L175" s="261"/>
      <c r="M175" s="262"/>
      <c r="N175" s="263"/>
      <c r="O175" s="263"/>
      <c r="P175" s="263"/>
      <c r="Q175" s="263"/>
      <c r="R175" s="263"/>
      <c r="S175" s="263"/>
      <c r="T175" s="264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65" t="s">
        <v>272</v>
      </c>
      <c r="AU175" s="265" t="s">
        <v>83</v>
      </c>
      <c r="AV175" s="13" t="s">
        <v>83</v>
      </c>
      <c r="AW175" s="13" t="s">
        <v>35</v>
      </c>
      <c r="AX175" s="13" t="s">
        <v>74</v>
      </c>
      <c r="AY175" s="265" t="s">
        <v>240</v>
      </c>
    </row>
    <row r="176" s="14" customFormat="1">
      <c r="A176" s="14"/>
      <c r="B176" s="266"/>
      <c r="C176" s="267"/>
      <c r="D176" s="240" t="s">
        <v>272</v>
      </c>
      <c r="E176" s="268" t="s">
        <v>19</v>
      </c>
      <c r="F176" s="269" t="s">
        <v>336</v>
      </c>
      <c r="G176" s="267"/>
      <c r="H176" s="270">
        <v>180</v>
      </c>
      <c r="I176" s="271"/>
      <c r="J176" s="267"/>
      <c r="K176" s="267"/>
      <c r="L176" s="272"/>
      <c r="M176" s="273"/>
      <c r="N176" s="274"/>
      <c r="O176" s="274"/>
      <c r="P176" s="274"/>
      <c r="Q176" s="274"/>
      <c r="R176" s="274"/>
      <c r="S176" s="274"/>
      <c r="T176" s="275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T176" s="276" t="s">
        <v>272</v>
      </c>
      <c r="AU176" s="276" t="s">
        <v>83</v>
      </c>
      <c r="AV176" s="14" t="s">
        <v>248</v>
      </c>
      <c r="AW176" s="14" t="s">
        <v>35</v>
      </c>
      <c r="AX176" s="14" t="s">
        <v>81</v>
      </c>
      <c r="AY176" s="276" t="s">
        <v>240</v>
      </c>
    </row>
    <row r="177" s="2" customFormat="1" ht="21.75" customHeight="1">
      <c r="A177" s="38"/>
      <c r="B177" s="39"/>
      <c r="C177" s="245" t="s">
        <v>346</v>
      </c>
      <c r="D177" s="245" t="s">
        <v>266</v>
      </c>
      <c r="E177" s="246" t="s">
        <v>880</v>
      </c>
      <c r="F177" s="247" t="s">
        <v>881</v>
      </c>
      <c r="G177" s="248" t="s">
        <v>332</v>
      </c>
      <c r="H177" s="249">
        <v>5</v>
      </c>
      <c r="I177" s="250"/>
      <c r="J177" s="251">
        <f>ROUND(I177*H177,2)</f>
        <v>0</v>
      </c>
      <c r="K177" s="247" t="s">
        <v>247</v>
      </c>
      <c r="L177" s="252"/>
      <c r="M177" s="253" t="s">
        <v>19</v>
      </c>
      <c r="N177" s="254" t="s">
        <v>45</v>
      </c>
      <c r="O177" s="84"/>
      <c r="P177" s="236">
        <f>O177*H177</f>
        <v>0</v>
      </c>
      <c r="Q177" s="236">
        <v>0.001</v>
      </c>
      <c r="R177" s="236">
        <f>Q177*H177</f>
        <v>0.0050000000000000001</v>
      </c>
      <c r="S177" s="236">
        <v>0</v>
      </c>
      <c r="T177" s="237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38" t="s">
        <v>270</v>
      </c>
      <c r="AT177" s="238" t="s">
        <v>266</v>
      </c>
      <c r="AU177" s="238" t="s">
        <v>83</v>
      </c>
      <c r="AY177" s="17" t="s">
        <v>240</v>
      </c>
      <c r="BE177" s="239">
        <f>IF(N177="základní",J177,0)</f>
        <v>0</v>
      </c>
      <c r="BF177" s="239">
        <f>IF(N177="snížená",J177,0)</f>
        <v>0</v>
      </c>
      <c r="BG177" s="239">
        <f>IF(N177="zákl. přenesená",J177,0)</f>
        <v>0</v>
      </c>
      <c r="BH177" s="239">
        <f>IF(N177="sníž. přenesená",J177,0)</f>
        <v>0</v>
      </c>
      <c r="BI177" s="239">
        <f>IF(N177="nulová",J177,0)</f>
        <v>0</v>
      </c>
      <c r="BJ177" s="17" t="s">
        <v>81</v>
      </c>
      <c r="BK177" s="239">
        <f>ROUND(I177*H177,2)</f>
        <v>0</v>
      </c>
      <c r="BL177" s="17" t="s">
        <v>270</v>
      </c>
      <c r="BM177" s="238" t="s">
        <v>882</v>
      </c>
    </row>
    <row r="178" s="2" customFormat="1">
      <c r="A178" s="38"/>
      <c r="B178" s="39"/>
      <c r="C178" s="40"/>
      <c r="D178" s="240" t="s">
        <v>250</v>
      </c>
      <c r="E178" s="40"/>
      <c r="F178" s="241" t="s">
        <v>881</v>
      </c>
      <c r="G178" s="40"/>
      <c r="H178" s="40"/>
      <c r="I178" s="147"/>
      <c r="J178" s="40"/>
      <c r="K178" s="40"/>
      <c r="L178" s="44"/>
      <c r="M178" s="242"/>
      <c r="N178" s="243"/>
      <c r="O178" s="84"/>
      <c r="P178" s="84"/>
      <c r="Q178" s="84"/>
      <c r="R178" s="84"/>
      <c r="S178" s="84"/>
      <c r="T178" s="85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T178" s="17" t="s">
        <v>250</v>
      </c>
      <c r="AU178" s="17" t="s">
        <v>83</v>
      </c>
    </row>
    <row r="179" s="2" customFormat="1" ht="21.75" customHeight="1">
      <c r="A179" s="38"/>
      <c r="B179" s="39"/>
      <c r="C179" s="245" t="s">
        <v>353</v>
      </c>
      <c r="D179" s="245" t="s">
        <v>266</v>
      </c>
      <c r="E179" s="246" t="s">
        <v>289</v>
      </c>
      <c r="F179" s="247" t="s">
        <v>290</v>
      </c>
      <c r="G179" s="248" t="s">
        <v>276</v>
      </c>
      <c r="H179" s="249">
        <v>316</v>
      </c>
      <c r="I179" s="250"/>
      <c r="J179" s="251">
        <f>ROUND(I179*H179,2)</f>
        <v>0</v>
      </c>
      <c r="K179" s="247" t="s">
        <v>247</v>
      </c>
      <c r="L179" s="252"/>
      <c r="M179" s="253" t="s">
        <v>19</v>
      </c>
      <c r="N179" s="254" t="s">
        <v>45</v>
      </c>
      <c r="O179" s="84"/>
      <c r="P179" s="236">
        <f>O179*H179</f>
        <v>0</v>
      </c>
      <c r="Q179" s="236">
        <v>0.00018000000000000001</v>
      </c>
      <c r="R179" s="236">
        <f>Q179*H179</f>
        <v>0.056880000000000007</v>
      </c>
      <c r="S179" s="236">
        <v>0</v>
      </c>
      <c r="T179" s="237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38" t="s">
        <v>270</v>
      </c>
      <c r="AT179" s="238" t="s">
        <v>266</v>
      </c>
      <c r="AU179" s="238" t="s">
        <v>83</v>
      </c>
      <c r="AY179" s="17" t="s">
        <v>240</v>
      </c>
      <c r="BE179" s="239">
        <f>IF(N179="základní",J179,0)</f>
        <v>0</v>
      </c>
      <c r="BF179" s="239">
        <f>IF(N179="snížená",J179,0)</f>
        <v>0</v>
      </c>
      <c r="BG179" s="239">
        <f>IF(N179="zákl. přenesená",J179,0)</f>
        <v>0</v>
      </c>
      <c r="BH179" s="239">
        <f>IF(N179="sníž. přenesená",J179,0)</f>
        <v>0</v>
      </c>
      <c r="BI179" s="239">
        <f>IF(N179="nulová",J179,0)</f>
        <v>0</v>
      </c>
      <c r="BJ179" s="17" t="s">
        <v>81</v>
      </c>
      <c r="BK179" s="239">
        <f>ROUND(I179*H179,2)</f>
        <v>0</v>
      </c>
      <c r="BL179" s="17" t="s">
        <v>270</v>
      </c>
      <c r="BM179" s="238" t="s">
        <v>883</v>
      </c>
    </row>
    <row r="180" s="2" customFormat="1">
      <c r="A180" s="38"/>
      <c r="B180" s="39"/>
      <c r="C180" s="40"/>
      <c r="D180" s="240" t="s">
        <v>250</v>
      </c>
      <c r="E180" s="40"/>
      <c r="F180" s="241" t="s">
        <v>290</v>
      </c>
      <c r="G180" s="40"/>
      <c r="H180" s="40"/>
      <c r="I180" s="147"/>
      <c r="J180" s="40"/>
      <c r="K180" s="40"/>
      <c r="L180" s="44"/>
      <c r="M180" s="242"/>
      <c r="N180" s="243"/>
      <c r="O180" s="84"/>
      <c r="P180" s="84"/>
      <c r="Q180" s="84"/>
      <c r="R180" s="84"/>
      <c r="S180" s="84"/>
      <c r="T180" s="85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T180" s="17" t="s">
        <v>250</v>
      </c>
      <c r="AU180" s="17" t="s">
        <v>83</v>
      </c>
    </row>
    <row r="181" s="13" customFormat="1">
      <c r="A181" s="13"/>
      <c r="B181" s="255"/>
      <c r="C181" s="256"/>
      <c r="D181" s="240" t="s">
        <v>272</v>
      </c>
      <c r="E181" s="257" t="s">
        <v>19</v>
      </c>
      <c r="F181" s="258" t="s">
        <v>878</v>
      </c>
      <c r="G181" s="256"/>
      <c r="H181" s="259">
        <v>116</v>
      </c>
      <c r="I181" s="260"/>
      <c r="J181" s="256"/>
      <c r="K181" s="256"/>
      <c r="L181" s="261"/>
      <c r="M181" s="262"/>
      <c r="N181" s="263"/>
      <c r="O181" s="263"/>
      <c r="P181" s="263"/>
      <c r="Q181" s="263"/>
      <c r="R181" s="263"/>
      <c r="S181" s="263"/>
      <c r="T181" s="264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65" t="s">
        <v>272</v>
      </c>
      <c r="AU181" s="265" t="s">
        <v>83</v>
      </c>
      <c r="AV181" s="13" t="s">
        <v>83</v>
      </c>
      <c r="AW181" s="13" t="s">
        <v>35</v>
      </c>
      <c r="AX181" s="13" t="s">
        <v>74</v>
      </c>
      <c r="AY181" s="265" t="s">
        <v>240</v>
      </c>
    </row>
    <row r="182" s="13" customFormat="1">
      <c r="A182" s="13"/>
      <c r="B182" s="255"/>
      <c r="C182" s="256"/>
      <c r="D182" s="240" t="s">
        <v>272</v>
      </c>
      <c r="E182" s="257" t="s">
        <v>19</v>
      </c>
      <c r="F182" s="258" t="s">
        <v>879</v>
      </c>
      <c r="G182" s="256"/>
      <c r="H182" s="259">
        <v>64</v>
      </c>
      <c r="I182" s="260"/>
      <c r="J182" s="256"/>
      <c r="K182" s="256"/>
      <c r="L182" s="261"/>
      <c r="M182" s="262"/>
      <c r="N182" s="263"/>
      <c r="O182" s="263"/>
      <c r="P182" s="263"/>
      <c r="Q182" s="263"/>
      <c r="R182" s="263"/>
      <c r="S182" s="263"/>
      <c r="T182" s="264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65" t="s">
        <v>272</v>
      </c>
      <c r="AU182" s="265" t="s">
        <v>83</v>
      </c>
      <c r="AV182" s="13" t="s">
        <v>83</v>
      </c>
      <c r="AW182" s="13" t="s">
        <v>35</v>
      </c>
      <c r="AX182" s="13" t="s">
        <v>74</v>
      </c>
      <c r="AY182" s="265" t="s">
        <v>240</v>
      </c>
    </row>
    <row r="183" s="13" customFormat="1">
      <c r="A183" s="13"/>
      <c r="B183" s="255"/>
      <c r="C183" s="256"/>
      <c r="D183" s="240" t="s">
        <v>272</v>
      </c>
      <c r="E183" s="257" t="s">
        <v>19</v>
      </c>
      <c r="F183" s="258" t="s">
        <v>884</v>
      </c>
      <c r="G183" s="256"/>
      <c r="H183" s="259">
        <v>40</v>
      </c>
      <c r="I183" s="260"/>
      <c r="J183" s="256"/>
      <c r="K183" s="256"/>
      <c r="L183" s="261"/>
      <c r="M183" s="262"/>
      <c r="N183" s="263"/>
      <c r="O183" s="263"/>
      <c r="P183" s="263"/>
      <c r="Q183" s="263"/>
      <c r="R183" s="263"/>
      <c r="S183" s="263"/>
      <c r="T183" s="264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65" t="s">
        <v>272</v>
      </c>
      <c r="AU183" s="265" t="s">
        <v>83</v>
      </c>
      <c r="AV183" s="13" t="s">
        <v>83</v>
      </c>
      <c r="AW183" s="13" t="s">
        <v>35</v>
      </c>
      <c r="AX183" s="13" t="s">
        <v>74</v>
      </c>
      <c r="AY183" s="265" t="s">
        <v>240</v>
      </c>
    </row>
    <row r="184" s="13" customFormat="1">
      <c r="A184" s="13"/>
      <c r="B184" s="255"/>
      <c r="C184" s="256"/>
      <c r="D184" s="240" t="s">
        <v>272</v>
      </c>
      <c r="E184" s="257" t="s">
        <v>19</v>
      </c>
      <c r="F184" s="258" t="s">
        <v>885</v>
      </c>
      <c r="G184" s="256"/>
      <c r="H184" s="259">
        <v>12</v>
      </c>
      <c r="I184" s="260"/>
      <c r="J184" s="256"/>
      <c r="K184" s="256"/>
      <c r="L184" s="261"/>
      <c r="M184" s="262"/>
      <c r="N184" s="263"/>
      <c r="O184" s="263"/>
      <c r="P184" s="263"/>
      <c r="Q184" s="263"/>
      <c r="R184" s="263"/>
      <c r="S184" s="263"/>
      <c r="T184" s="264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65" t="s">
        <v>272</v>
      </c>
      <c r="AU184" s="265" t="s">
        <v>83</v>
      </c>
      <c r="AV184" s="13" t="s">
        <v>83</v>
      </c>
      <c r="AW184" s="13" t="s">
        <v>35</v>
      </c>
      <c r="AX184" s="13" t="s">
        <v>74</v>
      </c>
      <c r="AY184" s="265" t="s">
        <v>240</v>
      </c>
    </row>
    <row r="185" s="13" customFormat="1">
      <c r="A185" s="13"/>
      <c r="B185" s="255"/>
      <c r="C185" s="256"/>
      <c r="D185" s="240" t="s">
        <v>272</v>
      </c>
      <c r="E185" s="257" t="s">
        <v>19</v>
      </c>
      <c r="F185" s="258" t="s">
        <v>886</v>
      </c>
      <c r="G185" s="256"/>
      <c r="H185" s="259">
        <v>84</v>
      </c>
      <c r="I185" s="260"/>
      <c r="J185" s="256"/>
      <c r="K185" s="256"/>
      <c r="L185" s="261"/>
      <c r="M185" s="262"/>
      <c r="N185" s="263"/>
      <c r="O185" s="263"/>
      <c r="P185" s="263"/>
      <c r="Q185" s="263"/>
      <c r="R185" s="263"/>
      <c r="S185" s="263"/>
      <c r="T185" s="264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65" t="s">
        <v>272</v>
      </c>
      <c r="AU185" s="265" t="s">
        <v>83</v>
      </c>
      <c r="AV185" s="13" t="s">
        <v>83</v>
      </c>
      <c r="AW185" s="13" t="s">
        <v>35</v>
      </c>
      <c r="AX185" s="13" t="s">
        <v>74</v>
      </c>
      <c r="AY185" s="265" t="s">
        <v>240</v>
      </c>
    </row>
    <row r="186" s="14" customFormat="1">
      <c r="A186" s="14"/>
      <c r="B186" s="266"/>
      <c r="C186" s="267"/>
      <c r="D186" s="240" t="s">
        <v>272</v>
      </c>
      <c r="E186" s="268" t="s">
        <v>19</v>
      </c>
      <c r="F186" s="269" t="s">
        <v>336</v>
      </c>
      <c r="G186" s="267"/>
      <c r="H186" s="270">
        <v>316</v>
      </c>
      <c r="I186" s="271"/>
      <c r="J186" s="267"/>
      <c r="K186" s="267"/>
      <c r="L186" s="272"/>
      <c r="M186" s="273"/>
      <c r="N186" s="274"/>
      <c r="O186" s="274"/>
      <c r="P186" s="274"/>
      <c r="Q186" s="274"/>
      <c r="R186" s="274"/>
      <c r="S186" s="274"/>
      <c r="T186" s="275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T186" s="276" t="s">
        <v>272</v>
      </c>
      <c r="AU186" s="276" t="s">
        <v>83</v>
      </c>
      <c r="AV186" s="14" t="s">
        <v>248</v>
      </c>
      <c r="AW186" s="14" t="s">
        <v>35</v>
      </c>
      <c r="AX186" s="14" t="s">
        <v>81</v>
      </c>
      <c r="AY186" s="276" t="s">
        <v>240</v>
      </c>
    </row>
    <row r="187" s="2" customFormat="1" ht="21.75" customHeight="1">
      <c r="A187" s="38"/>
      <c r="B187" s="39"/>
      <c r="C187" s="245" t="s">
        <v>7</v>
      </c>
      <c r="D187" s="245" t="s">
        <v>266</v>
      </c>
      <c r="E187" s="246" t="s">
        <v>626</v>
      </c>
      <c r="F187" s="247" t="s">
        <v>627</v>
      </c>
      <c r="G187" s="248" t="s">
        <v>276</v>
      </c>
      <c r="H187" s="249">
        <v>216</v>
      </c>
      <c r="I187" s="250"/>
      <c r="J187" s="251">
        <f>ROUND(I187*H187,2)</f>
        <v>0</v>
      </c>
      <c r="K187" s="247" t="s">
        <v>247</v>
      </c>
      <c r="L187" s="252"/>
      <c r="M187" s="253" t="s">
        <v>19</v>
      </c>
      <c r="N187" s="254" t="s">
        <v>45</v>
      </c>
      <c r="O187" s="84"/>
      <c r="P187" s="236">
        <f>O187*H187</f>
        <v>0</v>
      </c>
      <c r="Q187" s="236">
        <v>0.00123</v>
      </c>
      <c r="R187" s="236">
        <f>Q187*H187</f>
        <v>0.26567999999999997</v>
      </c>
      <c r="S187" s="236">
        <v>0</v>
      </c>
      <c r="T187" s="237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38" t="s">
        <v>270</v>
      </c>
      <c r="AT187" s="238" t="s">
        <v>266</v>
      </c>
      <c r="AU187" s="238" t="s">
        <v>83</v>
      </c>
      <c r="AY187" s="17" t="s">
        <v>240</v>
      </c>
      <c r="BE187" s="239">
        <f>IF(N187="základní",J187,0)</f>
        <v>0</v>
      </c>
      <c r="BF187" s="239">
        <f>IF(N187="snížená",J187,0)</f>
        <v>0</v>
      </c>
      <c r="BG187" s="239">
        <f>IF(N187="zákl. přenesená",J187,0)</f>
        <v>0</v>
      </c>
      <c r="BH187" s="239">
        <f>IF(N187="sníž. přenesená",J187,0)</f>
        <v>0</v>
      </c>
      <c r="BI187" s="239">
        <f>IF(N187="nulová",J187,0)</f>
        <v>0</v>
      </c>
      <c r="BJ187" s="17" t="s">
        <v>81</v>
      </c>
      <c r="BK187" s="239">
        <f>ROUND(I187*H187,2)</f>
        <v>0</v>
      </c>
      <c r="BL187" s="17" t="s">
        <v>270</v>
      </c>
      <c r="BM187" s="238" t="s">
        <v>887</v>
      </c>
    </row>
    <row r="188" s="2" customFormat="1">
      <c r="A188" s="38"/>
      <c r="B188" s="39"/>
      <c r="C188" s="40"/>
      <c r="D188" s="240" t="s">
        <v>250</v>
      </c>
      <c r="E188" s="40"/>
      <c r="F188" s="241" t="s">
        <v>627</v>
      </c>
      <c r="G188" s="40"/>
      <c r="H188" s="40"/>
      <c r="I188" s="147"/>
      <c r="J188" s="40"/>
      <c r="K188" s="40"/>
      <c r="L188" s="44"/>
      <c r="M188" s="242"/>
      <c r="N188" s="243"/>
      <c r="O188" s="84"/>
      <c r="P188" s="84"/>
      <c r="Q188" s="84"/>
      <c r="R188" s="84"/>
      <c r="S188" s="84"/>
      <c r="T188" s="85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T188" s="17" t="s">
        <v>250</v>
      </c>
      <c r="AU188" s="17" t="s">
        <v>83</v>
      </c>
    </row>
    <row r="189" s="13" customFormat="1">
      <c r="A189" s="13"/>
      <c r="B189" s="255"/>
      <c r="C189" s="256"/>
      <c r="D189" s="240" t="s">
        <v>272</v>
      </c>
      <c r="E189" s="257" t="s">
        <v>19</v>
      </c>
      <c r="F189" s="258" t="s">
        <v>888</v>
      </c>
      <c r="G189" s="256"/>
      <c r="H189" s="259">
        <v>72</v>
      </c>
      <c r="I189" s="260"/>
      <c r="J189" s="256"/>
      <c r="K189" s="256"/>
      <c r="L189" s="261"/>
      <c r="M189" s="262"/>
      <c r="N189" s="263"/>
      <c r="O189" s="263"/>
      <c r="P189" s="263"/>
      <c r="Q189" s="263"/>
      <c r="R189" s="263"/>
      <c r="S189" s="263"/>
      <c r="T189" s="264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65" t="s">
        <v>272</v>
      </c>
      <c r="AU189" s="265" t="s">
        <v>83</v>
      </c>
      <c r="AV189" s="13" t="s">
        <v>83</v>
      </c>
      <c r="AW189" s="13" t="s">
        <v>35</v>
      </c>
      <c r="AX189" s="13" t="s">
        <v>74</v>
      </c>
      <c r="AY189" s="265" t="s">
        <v>240</v>
      </c>
    </row>
    <row r="190" s="13" customFormat="1">
      <c r="A190" s="13"/>
      <c r="B190" s="255"/>
      <c r="C190" s="256"/>
      <c r="D190" s="240" t="s">
        <v>272</v>
      </c>
      <c r="E190" s="257" t="s">
        <v>19</v>
      </c>
      <c r="F190" s="258" t="s">
        <v>889</v>
      </c>
      <c r="G190" s="256"/>
      <c r="H190" s="259">
        <v>144</v>
      </c>
      <c r="I190" s="260"/>
      <c r="J190" s="256"/>
      <c r="K190" s="256"/>
      <c r="L190" s="261"/>
      <c r="M190" s="262"/>
      <c r="N190" s="263"/>
      <c r="O190" s="263"/>
      <c r="P190" s="263"/>
      <c r="Q190" s="263"/>
      <c r="R190" s="263"/>
      <c r="S190" s="263"/>
      <c r="T190" s="264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65" t="s">
        <v>272</v>
      </c>
      <c r="AU190" s="265" t="s">
        <v>83</v>
      </c>
      <c r="AV190" s="13" t="s">
        <v>83</v>
      </c>
      <c r="AW190" s="13" t="s">
        <v>35</v>
      </c>
      <c r="AX190" s="13" t="s">
        <v>74</v>
      </c>
      <c r="AY190" s="265" t="s">
        <v>240</v>
      </c>
    </row>
    <row r="191" s="14" customFormat="1">
      <c r="A191" s="14"/>
      <c r="B191" s="266"/>
      <c r="C191" s="267"/>
      <c r="D191" s="240" t="s">
        <v>272</v>
      </c>
      <c r="E191" s="268" t="s">
        <v>19</v>
      </c>
      <c r="F191" s="269" t="s">
        <v>336</v>
      </c>
      <c r="G191" s="267"/>
      <c r="H191" s="270">
        <v>216</v>
      </c>
      <c r="I191" s="271"/>
      <c r="J191" s="267"/>
      <c r="K191" s="267"/>
      <c r="L191" s="272"/>
      <c r="M191" s="273"/>
      <c r="N191" s="274"/>
      <c r="O191" s="274"/>
      <c r="P191" s="274"/>
      <c r="Q191" s="274"/>
      <c r="R191" s="274"/>
      <c r="S191" s="274"/>
      <c r="T191" s="275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T191" s="276" t="s">
        <v>272</v>
      </c>
      <c r="AU191" s="276" t="s">
        <v>83</v>
      </c>
      <c r="AV191" s="14" t="s">
        <v>248</v>
      </c>
      <c r="AW191" s="14" t="s">
        <v>35</v>
      </c>
      <c r="AX191" s="14" t="s">
        <v>81</v>
      </c>
      <c r="AY191" s="276" t="s">
        <v>240</v>
      </c>
    </row>
    <row r="192" s="2" customFormat="1" ht="21.75" customHeight="1">
      <c r="A192" s="38"/>
      <c r="B192" s="39"/>
      <c r="C192" s="245" t="s">
        <v>363</v>
      </c>
      <c r="D192" s="245" t="s">
        <v>266</v>
      </c>
      <c r="E192" s="246" t="s">
        <v>890</v>
      </c>
      <c r="F192" s="247" t="s">
        <v>891</v>
      </c>
      <c r="G192" s="248" t="s">
        <v>276</v>
      </c>
      <c r="H192" s="249">
        <v>32</v>
      </c>
      <c r="I192" s="250"/>
      <c r="J192" s="251">
        <f>ROUND(I192*H192,2)</f>
        <v>0</v>
      </c>
      <c r="K192" s="247" t="s">
        <v>247</v>
      </c>
      <c r="L192" s="252"/>
      <c r="M192" s="253" t="s">
        <v>19</v>
      </c>
      <c r="N192" s="254" t="s">
        <v>45</v>
      </c>
      <c r="O192" s="84"/>
      <c r="P192" s="236">
        <f>O192*H192</f>
        <v>0</v>
      </c>
      <c r="Q192" s="236">
        <v>0.00063000000000000003</v>
      </c>
      <c r="R192" s="236">
        <f>Q192*H192</f>
        <v>0.020160000000000001</v>
      </c>
      <c r="S192" s="236">
        <v>0</v>
      </c>
      <c r="T192" s="237">
        <f>S192*H192</f>
        <v>0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238" t="s">
        <v>270</v>
      </c>
      <c r="AT192" s="238" t="s">
        <v>266</v>
      </c>
      <c r="AU192" s="238" t="s">
        <v>83</v>
      </c>
      <c r="AY192" s="17" t="s">
        <v>240</v>
      </c>
      <c r="BE192" s="239">
        <f>IF(N192="základní",J192,0)</f>
        <v>0</v>
      </c>
      <c r="BF192" s="239">
        <f>IF(N192="snížená",J192,0)</f>
        <v>0</v>
      </c>
      <c r="BG192" s="239">
        <f>IF(N192="zákl. přenesená",J192,0)</f>
        <v>0</v>
      </c>
      <c r="BH192" s="239">
        <f>IF(N192="sníž. přenesená",J192,0)</f>
        <v>0</v>
      </c>
      <c r="BI192" s="239">
        <f>IF(N192="nulová",J192,0)</f>
        <v>0</v>
      </c>
      <c r="BJ192" s="17" t="s">
        <v>81</v>
      </c>
      <c r="BK192" s="239">
        <f>ROUND(I192*H192,2)</f>
        <v>0</v>
      </c>
      <c r="BL192" s="17" t="s">
        <v>270</v>
      </c>
      <c r="BM192" s="238" t="s">
        <v>892</v>
      </c>
    </row>
    <row r="193" s="2" customFormat="1">
      <c r="A193" s="38"/>
      <c r="B193" s="39"/>
      <c r="C193" s="40"/>
      <c r="D193" s="240" t="s">
        <v>250</v>
      </c>
      <c r="E193" s="40"/>
      <c r="F193" s="241" t="s">
        <v>891</v>
      </c>
      <c r="G193" s="40"/>
      <c r="H193" s="40"/>
      <c r="I193" s="147"/>
      <c r="J193" s="40"/>
      <c r="K193" s="40"/>
      <c r="L193" s="44"/>
      <c r="M193" s="242"/>
      <c r="N193" s="243"/>
      <c r="O193" s="84"/>
      <c r="P193" s="84"/>
      <c r="Q193" s="84"/>
      <c r="R193" s="84"/>
      <c r="S193" s="84"/>
      <c r="T193" s="85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T193" s="17" t="s">
        <v>250</v>
      </c>
      <c r="AU193" s="17" t="s">
        <v>83</v>
      </c>
    </row>
    <row r="194" s="13" customFormat="1">
      <c r="A194" s="13"/>
      <c r="B194" s="255"/>
      <c r="C194" s="256"/>
      <c r="D194" s="240" t="s">
        <v>272</v>
      </c>
      <c r="E194" s="257" t="s">
        <v>19</v>
      </c>
      <c r="F194" s="258" t="s">
        <v>893</v>
      </c>
      <c r="G194" s="256"/>
      <c r="H194" s="259">
        <v>32</v>
      </c>
      <c r="I194" s="260"/>
      <c r="J194" s="256"/>
      <c r="K194" s="256"/>
      <c r="L194" s="261"/>
      <c r="M194" s="262"/>
      <c r="N194" s="263"/>
      <c r="O194" s="263"/>
      <c r="P194" s="263"/>
      <c r="Q194" s="263"/>
      <c r="R194" s="263"/>
      <c r="S194" s="263"/>
      <c r="T194" s="264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65" t="s">
        <v>272</v>
      </c>
      <c r="AU194" s="265" t="s">
        <v>83</v>
      </c>
      <c r="AV194" s="13" t="s">
        <v>83</v>
      </c>
      <c r="AW194" s="13" t="s">
        <v>35</v>
      </c>
      <c r="AX194" s="13" t="s">
        <v>81</v>
      </c>
      <c r="AY194" s="265" t="s">
        <v>240</v>
      </c>
    </row>
    <row r="195" s="2" customFormat="1" ht="21.75" customHeight="1">
      <c r="A195" s="38"/>
      <c r="B195" s="39"/>
      <c r="C195" s="245" t="s">
        <v>368</v>
      </c>
      <c r="D195" s="245" t="s">
        <v>266</v>
      </c>
      <c r="E195" s="246" t="s">
        <v>894</v>
      </c>
      <c r="F195" s="247" t="s">
        <v>895</v>
      </c>
      <c r="G195" s="248" t="s">
        <v>276</v>
      </c>
      <c r="H195" s="249">
        <v>32</v>
      </c>
      <c r="I195" s="250"/>
      <c r="J195" s="251">
        <f>ROUND(I195*H195,2)</f>
        <v>0</v>
      </c>
      <c r="K195" s="247" t="s">
        <v>247</v>
      </c>
      <c r="L195" s="252"/>
      <c r="M195" s="253" t="s">
        <v>19</v>
      </c>
      <c r="N195" s="254" t="s">
        <v>45</v>
      </c>
      <c r="O195" s="84"/>
      <c r="P195" s="236">
        <f>O195*H195</f>
        <v>0</v>
      </c>
      <c r="Q195" s="236">
        <v>0.00054000000000000001</v>
      </c>
      <c r="R195" s="236">
        <f>Q195*H195</f>
        <v>0.01728</v>
      </c>
      <c r="S195" s="236">
        <v>0</v>
      </c>
      <c r="T195" s="237">
        <f>S195*H195</f>
        <v>0</v>
      </c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R195" s="238" t="s">
        <v>270</v>
      </c>
      <c r="AT195" s="238" t="s">
        <v>266</v>
      </c>
      <c r="AU195" s="238" t="s">
        <v>83</v>
      </c>
      <c r="AY195" s="17" t="s">
        <v>240</v>
      </c>
      <c r="BE195" s="239">
        <f>IF(N195="základní",J195,0)</f>
        <v>0</v>
      </c>
      <c r="BF195" s="239">
        <f>IF(N195="snížená",J195,0)</f>
        <v>0</v>
      </c>
      <c r="BG195" s="239">
        <f>IF(N195="zákl. přenesená",J195,0)</f>
        <v>0</v>
      </c>
      <c r="BH195" s="239">
        <f>IF(N195="sníž. přenesená",J195,0)</f>
        <v>0</v>
      </c>
      <c r="BI195" s="239">
        <f>IF(N195="nulová",J195,0)</f>
        <v>0</v>
      </c>
      <c r="BJ195" s="17" t="s">
        <v>81</v>
      </c>
      <c r="BK195" s="239">
        <f>ROUND(I195*H195,2)</f>
        <v>0</v>
      </c>
      <c r="BL195" s="17" t="s">
        <v>270</v>
      </c>
      <c r="BM195" s="238" t="s">
        <v>896</v>
      </c>
    </row>
    <row r="196" s="2" customFormat="1">
      <c r="A196" s="38"/>
      <c r="B196" s="39"/>
      <c r="C196" s="40"/>
      <c r="D196" s="240" t="s">
        <v>250</v>
      </c>
      <c r="E196" s="40"/>
      <c r="F196" s="241" t="s">
        <v>895</v>
      </c>
      <c r="G196" s="40"/>
      <c r="H196" s="40"/>
      <c r="I196" s="147"/>
      <c r="J196" s="40"/>
      <c r="K196" s="40"/>
      <c r="L196" s="44"/>
      <c r="M196" s="242"/>
      <c r="N196" s="243"/>
      <c r="O196" s="84"/>
      <c r="P196" s="84"/>
      <c r="Q196" s="84"/>
      <c r="R196" s="84"/>
      <c r="S196" s="84"/>
      <c r="T196" s="85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T196" s="17" t="s">
        <v>250</v>
      </c>
      <c r="AU196" s="17" t="s">
        <v>83</v>
      </c>
    </row>
    <row r="197" s="13" customFormat="1">
      <c r="A197" s="13"/>
      <c r="B197" s="255"/>
      <c r="C197" s="256"/>
      <c r="D197" s="240" t="s">
        <v>272</v>
      </c>
      <c r="E197" s="257" t="s">
        <v>19</v>
      </c>
      <c r="F197" s="258" t="s">
        <v>893</v>
      </c>
      <c r="G197" s="256"/>
      <c r="H197" s="259">
        <v>32</v>
      </c>
      <c r="I197" s="260"/>
      <c r="J197" s="256"/>
      <c r="K197" s="256"/>
      <c r="L197" s="261"/>
      <c r="M197" s="262"/>
      <c r="N197" s="263"/>
      <c r="O197" s="263"/>
      <c r="P197" s="263"/>
      <c r="Q197" s="263"/>
      <c r="R197" s="263"/>
      <c r="S197" s="263"/>
      <c r="T197" s="264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65" t="s">
        <v>272</v>
      </c>
      <c r="AU197" s="265" t="s">
        <v>83</v>
      </c>
      <c r="AV197" s="13" t="s">
        <v>83</v>
      </c>
      <c r="AW197" s="13" t="s">
        <v>35</v>
      </c>
      <c r="AX197" s="13" t="s">
        <v>81</v>
      </c>
      <c r="AY197" s="265" t="s">
        <v>240</v>
      </c>
    </row>
    <row r="198" s="2" customFormat="1" ht="21.75" customHeight="1">
      <c r="A198" s="38"/>
      <c r="B198" s="39"/>
      <c r="C198" s="245" t="s">
        <v>372</v>
      </c>
      <c r="D198" s="245" t="s">
        <v>266</v>
      </c>
      <c r="E198" s="246" t="s">
        <v>293</v>
      </c>
      <c r="F198" s="247" t="s">
        <v>294</v>
      </c>
      <c r="G198" s="248" t="s">
        <v>276</v>
      </c>
      <c r="H198" s="249">
        <v>32</v>
      </c>
      <c r="I198" s="250"/>
      <c r="J198" s="251">
        <f>ROUND(I198*H198,2)</f>
        <v>0</v>
      </c>
      <c r="K198" s="247" t="s">
        <v>247</v>
      </c>
      <c r="L198" s="252"/>
      <c r="M198" s="253" t="s">
        <v>19</v>
      </c>
      <c r="N198" s="254" t="s">
        <v>45</v>
      </c>
      <c r="O198" s="84"/>
      <c r="P198" s="236">
        <f>O198*H198</f>
        <v>0</v>
      </c>
      <c r="Q198" s="236">
        <v>0.00013999999999999999</v>
      </c>
      <c r="R198" s="236">
        <f>Q198*H198</f>
        <v>0.0044799999999999996</v>
      </c>
      <c r="S198" s="236">
        <v>0</v>
      </c>
      <c r="T198" s="237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238" t="s">
        <v>270</v>
      </c>
      <c r="AT198" s="238" t="s">
        <v>266</v>
      </c>
      <c r="AU198" s="238" t="s">
        <v>83</v>
      </c>
      <c r="AY198" s="17" t="s">
        <v>240</v>
      </c>
      <c r="BE198" s="239">
        <f>IF(N198="základní",J198,0)</f>
        <v>0</v>
      </c>
      <c r="BF198" s="239">
        <f>IF(N198="snížená",J198,0)</f>
        <v>0</v>
      </c>
      <c r="BG198" s="239">
        <f>IF(N198="zákl. přenesená",J198,0)</f>
        <v>0</v>
      </c>
      <c r="BH198" s="239">
        <f>IF(N198="sníž. přenesená",J198,0)</f>
        <v>0</v>
      </c>
      <c r="BI198" s="239">
        <f>IF(N198="nulová",J198,0)</f>
        <v>0</v>
      </c>
      <c r="BJ198" s="17" t="s">
        <v>81</v>
      </c>
      <c r="BK198" s="239">
        <f>ROUND(I198*H198,2)</f>
        <v>0</v>
      </c>
      <c r="BL198" s="17" t="s">
        <v>270</v>
      </c>
      <c r="BM198" s="238" t="s">
        <v>897</v>
      </c>
    </row>
    <row r="199" s="2" customFormat="1">
      <c r="A199" s="38"/>
      <c r="B199" s="39"/>
      <c r="C199" s="40"/>
      <c r="D199" s="240" t="s">
        <v>250</v>
      </c>
      <c r="E199" s="40"/>
      <c r="F199" s="241" t="s">
        <v>294</v>
      </c>
      <c r="G199" s="40"/>
      <c r="H199" s="40"/>
      <c r="I199" s="147"/>
      <c r="J199" s="40"/>
      <c r="K199" s="40"/>
      <c r="L199" s="44"/>
      <c r="M199" s="242"/>
      <c r="N199" s="243"/>
      <c r="O199" s="84"/>
      <c r="P199" s="84"/>
      <c r="Q199" s="84"/>
      <c r="R199" s="84"/>
      <c r="S199" s="84"/>
      <c r="T199" s="85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T199" s="17" t="s">
        <v>250</v>
      </c>
      <c r="AU199" s="17" t="s">
        <v>83</v>
      </c>
    </row>
    <row r="200" s="13" customFormat="1">
      <c r="A200" s="13"/>
      <c r="B200" s="255"/>
      <c r="C200" s="256"/>
      <c r="D200" s="240" t="s">
        <v>272</v>
      </c>
      <c r="E200" s="257" t="s">
        <v>19</v>
      </c>
      <c r="F200" s="258" t="s">
        <v>893</v>
      </c>
      <c r="G200" s="256"/>
      <c r="H200" s="259">
        <v>32</v>
      </c>
      <c r="I200" s="260"/>
      <c r="J200" s="256"/>
      <c r="K200" s="256"/>
      <c r="L200" s="261"/>
      <c r="M200" s="262"/>
      <c r="N200" s="263"/>
      <c r="O200" s="263"/>
      <c r="P200" s="263"/>
      <c r="Q200" s="263"/>
      <c r="R200" s="263"/>
      <c r="S200" s="263"/>
      <c r="T200" s="264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65" t="s">
        <v>272</v>
      </c>
      <c r="AU200" s="265" t="s">
        <v>83</v>
      </c>
      <c r="AV200" s="13" t="s">
        <v>83</v>
      </c>
      <c r="AW200" s="13" t="s">
        <v>35</v>
      </c>
      <c r="AX200" s="13" t="s">
        <v>81</v>
      </c>
      <c r="AY200" s="265" t="s">
        <v>240</v>
      </c>
    </row>
    <row r="201" s="2" customFormat="1" ht="21.75" customHeight="1">
      <c r="A201" s="38"/>
      <c r="B201" s="39"/>
      <c r="C201" s="245" t="s">
        <v>378</v>
      </c>
      <c r="D201" s="245" t="s">
        <v>266</v>
      </c>
      <c r="E201" s="246" t="s">
        <v>632</v>
      </c>
      <c r="F201" s="247" t="s">
        <v>633</v>
      </c>
      <c r="G201" s="248" t="s">
        <v>276</v>
      </c>
      <c r="H201" s="249">
        <v>288</v>
      </c>
      <c r="I201" s="250"/>
      <c r="J201" s="251">
        <f>ROUND(I201*H201,2)</f>
        <v>0</v>
      </c>
      <c r="K201" s="247" t="s">
        <v>247</v>
      </c>
      <c r="L201" s="252"/>
      <c r="M201" s="253" t="s">
        <v>19</v>
      </c>
      <c r="N201" s="254" t="s">
        <v>45</v>
      </c>
      <c r="O201" s="84"/>
      <c r="P201" s="236">
        <f>O201*H201</f>
        <v>0</v>
      </c>
      <c r="Q201" s="236">
        <v>9.0000000000000006E-05</v>
      </c>
      <c r="R201" s="236">
        <f>Q201*H201</f>
        <v>0.025920000000000002</v>
      </c>
      <c r="S201" s="236">
        <v>0</v>
      </c>
      <c r="T201" s="237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38" t="s">
        <v>270</v>
      </c>
      <c r="AT201" s="238" t="s">
        <v>266</v>
      </c>
      <c r="AU201" s="238" t="s">
        <v>83</v>
      </c>
      <c r="AY201" s="17" t="s">
        <v>240</v>
      </c>
      <c r="BE201" s="239">
        <f>IF(N201="základní",J201,0)</f>
        <v>0</v>
      </c>
      <c r="BF201" s="239">
        <f>IF(N201="snížená",J201,0)</f>
        <v>0</v>
      </c>
      <c r="BG201" s="239">
        <f>IF(N201="zákl. přenesená",J201,0)</f>
        <v>0</v>
      </c>
      <c r="BH201" s="239">
        <f>IF(N201="sníž. přenesená",J201,0)</f>
        <v>0</v>
      </c>
      <c r="BI201" s="239">
        <f>IF(N201="nulová",J201,0)</f>
        <v>0</v>
      </c>
      <c r="BJ201" s="17" t="s">
        <v>81</v>
      </c>
      <c r="BK201" s="239">
        <f>ROUND(I201*H201,2)</f>
        <v>0</v>
      </c>
      <c r="BL201" s="17" t="s">
        <v>270</v>
      </c>
      <c r="BM201" s="238" t="s">
        <v>898</v>
      </c>
    </row>
    <row r="202" s="2" customFormat="1">
      <c r="A202" s="38"/>
      <c r="B202" s="39"/>
      <c r="C202" s="40"/>
      <c r="D202" s="240" t="s">
        <v>250</v>
      </c>
      <c r="E202" s="40"/>
      <c r="F202" s="241" t="s">
        <v>633</v>
      </c>
      <c r="G202" s="40"/>
      <c r="H202" s="40"/>
      <c r="I202" s="147"/>
      <c r="J202" s="40"/>
      <c r="K202" s="40"/>
      <c r="L202" s="44"/>
      <c r="M202" s="242"/>
      <c r="N202" s="243"/>
      <c r="O202" s="84"/>
      <c r="P202" s="84"/>
      <c r="Q202" s="84"/>
      <c r="R202" s="84"/>
      <c r="S202" s="84"/>
      <c r="T202" s="85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T202" s="17" t="s">
        <v>250</v>
      </c>
      <c r="AU202" s="17" t="s">
        <v>83</v>
      </c>
    </row>
    <row r="203" s="13" customFormat="1">
      <c r="A203" s="13"/>
      <c r="B203" s="255"/>
      <c r="C203" s="256"/>
      <c r="D203" s="240" t="s">
        <v>272</v>
      </c>
      <c r="E203" s="257" t="s">
        <v>19</v>
      </c>
      <c r="F203" s="258" t="s">
        <v>899</v>
      </c>
      <c r="G203" s="256"/>
      <c r="H203" s="259">
        <v>256</v>
      </c>
      <c r="I203" s="260"/>
      <c r="J203" s="256"/>
      <c r="K203" s="256"/>
      <c r="L203" s="261"/>
      <c r="M203" s="262"/>
      <c r="N203" s="263"/>
      <c r="O203" s="263"/>
      <c r="P203" s="263"/>
      <c r="Q203" s="263"/>
      <c r="R203" s="263"/>
      <c r="S203" s="263"/>
      <c r="T203" s="264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65" t="s">
        <v>272</v>
      </c>
      <c r="AU203" s="265" t="s">
        <v>83</v>
      </c>
      <c r="AV203" s="13" t="s">
        <v>83</v>
      </c>
      <c r="AW203" s="13" t="s">
        <v>35</v>
      </c>
      <c r="AX203" s="13" t="s">
        <v>74</v>
      </c>
      <c r="AY203" s="265" t="s">
        <v>240</v>
      </c>
    </row>
    <row r="204" s="13" customFormat="1">
      <c r="A204" s="13"/>
      <c r="B204" s="255"/>
      <c r="C204" s="256"/>
      <c r="D204" s="240" t="s">
        <v>272</v>
      </c>
      <c r="E204" s="257" t="s">
        <v>19</v>
      </c>
      <c r="F204" s="258" t="s">
        <v>900</v>
      </c>
      <c r="G204" s="256"/>
      <c r="H204" s="259">
        <v>32</v>
      </c>
      <c r="I204" s="260"/>
      <c r="J204" s="256"/>
      <c r="K204" s="256"/>
      <c r="L204" s="261"/>
      <c r="M204" s="262"/>
      <c r="N204" s="263"/>
      <c r="O204" s="263"/>
      <c r="P204" s="263"/>
      <c r="Q204" s="263"/>
      <c r="R204" s="263"/>
      <c r="S204" s="263"/>
      <c r="T204" s="264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65" t="s">
        <v>272</v>
      </c>
      <c r="AU204" s="265" t="s">
        <v>83</v>
      </c>
      <c r="AV204" s="13" t="s">
        <v>83</v>
      </c>
      <c r="AW204" s="13" t="s">
        <v>35</v>
      </c>
      <c r="AX204" s="13" t="s">
        <v>74</v>
      </c>
      <c r="AY204" s="265" t="s">
        <v>240</v>
      </c>
    </row>
    <row r="205" s="14" customFormat="1">
      <c r="A205" s="14"/>
      <c r="B205" s="266"/>
      <c r="C205" s="267"/>
      <c r="D205" s="240" t="s">
        <v>272</v>
      </c>
      <c r="E205" s="268" t="s">
        <v>19</v>
      </c>
      <c r="F205" s="269" t="s">
        <v>336</v>
      </c>
      <c r="G205" s="267"/>
      <c r="H205" s="270">
        <v>288</v>
      </c>
      <c r="I205" s="271"/>
      <c r="J205" s="267"/>
      <c r="K205" s="267"/>
      <c r="L205" s="272"/>
      <c r="M205" s="273"/>
      <c r="N205" s="274"/>
      <c r="O205" s="274"/>
      <c r="P205" s="274"/>
      <c r="Q205" s="274"/>
      <c r="R205" s="274"/>
      <c r="S205" s="274"/>
      <c r="T205" s="275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T205" s="276" t="s">
        <v>272</v>
      </c>
      <c r="AU205" s="276" t="s">
        <v>83</v>
      </c>
      <c r="AV205" s="14" t="s">
        <v>248</v>
      </c>
      <c r="AW205" s="14" t="s">
        <v>35</v>
      </c>
      <c r="AX205" s="14" t="s">
        <v>81</v>
      </c>
      <c r="AY205" s="276" t="s">
        <v>240</v>
      </c>
    </row>
    <row r="206" s="2" customFormat="1" ht="21.75" customHeight="1">
      <c r="A206" s="38"/>
      <c r="B206" s="39"/>
      <c r="C206" s="245" t="s">
        <v>387</v>
      </c>
      <c r="D206" s="245" t="s">
        <v>266</v>
      </c>
      <c r="E206" s="246" t="s">
        <v>901</v>
      </c>
      <c r="F206" s="247" t="s">
        <v>902</v>
      </c>
      <c r="G206" s="248" t="s">
        <v>276</v>
      </c>
      <c r="H206" s="249">
        <v>72</v>
      </c>
      <c r="I206" s="250"/>
      <c r="J206" s="251">
        <f>ROUND(I206*H206,2)</f>
        <v>0</v>
      </c>
      <c r="K206" s="247" t="s">
        <v>247</v>
      </c>
      <c r="L206" s="252"/>
      <c r="M206" s="253" t="s">
        <v>19</v>
      </c>
      <c r="N206" s="254" t="s">
        <v>45</v>
      </c>
      <c r="O206" s="84"/>
      <c r="P206" s="236">
        <f>O206*H206</f>
        <v>0</v>
      </c>
      <c r="Q206" s="236">
        <v>0.00051999999999999995</v>
      </c>
      <c r="R206" s="236">
        <f>Q206*H206</f>
        <v>0.037439999999999994</v>
      </c>
      <c r="S206" s="236">
        <v>0</v>
      </c>
      <c r="T206" s="237">
        <f>S206*H206</f>
        <v>0</v>
      </c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R206" s="238" t="s">
        <v>270</v>
      </c>
      <c r="AT206" s="238" t="s">
        <v>266</v>
      </c>
      <c r="AU206" s="238" t="s">
        <v>83</v>
      </c>
      <c r="AY206" s="17" t="s">
        <v>240</v>
      </c>
      <c r="BE206" s="239">
        <f>IF(N206="základní",J206,0)</f>
        <v>0</v>
      </c>
      <c r="BF206" s="239">
        <f>IF(N206="snížená",J206,0)</f>
        <v>0</v>
      </c>
      <c r="BG206" s="239">
        <f>IF(N206="zákl. přenesená",J206,0)</f>
        <v>0</v>
      </c>
      <c r="BH206" s="239">
        <f>IF(N206="sníž. přenesená",J206,0)</f>
        <v>0</v>
      </c>
      <c r="BI206" s="239">
        <f>IF(N206="nulová",J206,0)</f>
        <v>0</v>
      </c>
      <c r="BJ206" s="17" t="s">
        <v>81</v>
      </c>
      <c r="BK206" s="239">
        <f>ROUND(I206*H206,2)</f>
        <v>0</v>
      </c>
      <c r="BL206" s="17" t="s">
        <v>270</v>
      </c>
      <c r="BM206" s="238" t="s">
        <v>903</v>
      </c>
    </row>
    <row r="207" s="2" customFormat="1">
      <c r="A207" s="38"/>
      <c r="B207" s="39"/>
      <c r="C207" s="40"/>
      <c r="D207" s="240" t="s">
        <v>250</v>
      </c>
      <c r="E207" s="40"/>
      <c r="F207" s="241" t="s">
        <v>902</v>
      </c>
      <c r="G207" s="40"/>
      <c r="H207" s="40"/>
      <c r="I207" s="147"/>
      <c r="J207" s="40"/>
      <c r="K207" s="40"/>
      <c r="L207" s="44"/>
      <c r="M207" s="242"/>
      <c r="N207" s="243"/>
      <c r="O207" s="84"/>
      <c r="P207" s="84"/>
      <c r="Q207" s="84"/>
      <c r="R207" s="84"/>
      <c r="S207" s="84"/>
      <c r="T207" s="85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T207" s="17" t="s">
        <v>250</v>
      </c>
      <c r="AU207" s="17" t="s">
        <v>83</v>
      </c>
    </row>
    <row r="208" s="13" customFormat="1">
      <c r="A208" s="13"/>
      <c r="B208" s="255"/>
      <c r="C208" s="256"/>
      <c r="D208" s="240" t="s">
        <v>272</v>
      </c>
      <c r="E208" s="257" t="s">
        <v>19</v>
      </c>
      <c r="F208" s="258" t="s">
        <v>888</v>
      </c>
      <c r="G208" s="256"/>
      <c r="H208" s="259">
        <v>72</v>
      </c>
      <c r="I208" s="260"/>
      <c r="J208" s="256"/>
      <c r="K208" s="256"/>
      <c r="L208" s="261"/>
      <c r="M208" s="262"/>
      <c r="N208" s="263"/>
      <c r="O208" s="263"/>
      <c r="P208" s="263"/>
      <c r="Q208" s="263"/>
      <c r="R208" s="263"/>
      <c r="S208" s="263"/>
      <c r="T208" s="264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65" t="s">
        <v>272</v>
      </c>
      <c r="AU208" s="265" t="s">
        <v>83</v>
      </c>
      <c r="AV208" s="13" t="s">
        <v>83</v>
      </c>
      <c r="AW208" s="13" t="s">
        <v>35</v>
      </c>
      <c r="AX208" s="13" t="s">
        <v>81</v>
      </c>
      <c r="AY208" s="265" t="s">
        <v>240</v>
      </c>
    </row>
    <row r="209" s="2" customFormat="1" ht="21.75" customHeight="1">
      <c r="A209" s="38"/>
      <c r="B209" s="39"/>
      <c r="C209" s="245" t="s">
        <v>395</v>
      </c>
      <c r="D209" s="245" t="s">
        <v>266</v>
      </c>
      <c r="E209" s="246" t="s">
        <v>904</v>
      </c>
      <c r="F209" s="247" t="s">
        <v>905</v>
      </c>
      <c r="G209" s="248" t="s">
        <v>276</v>
      </c>
      <c r="H209" s="249">
        <v>144</v>
      </c>
      <c r="I209" s="250"/>
      <c r="J209" s="251">
        <f>ROUND(I209*H209,2)</f>
        <v>0</v>
      </c>
      <c r="K209" s="247" t="s">
        <v>247</v>
      </c>
      <c r="L209" s="252"/>
      <c r="M209" s="253" t="s">
        <v>19</v>
      </c>
      <c r="N209" s="254" t="s">
        <v>45</v>
      </c>
      <c r="O209" s="84"/>
      <c r="P209" s="236">
        <f>O209*H209</f>
        <v>0</v>
      </c>
      <c r="Q209" s="236">
        <v>0.00056999999999999998</v>
      </c>
      <c r="R209" s="236">
        <f>Q209*H209</f>
        <v>0.08208</v>
      </c>
      <c r="S209" s="236">
        <v>0</v>
      </c>
      <c r="T209" s="237">
        <f>S209*H209</f>
        <v>0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238" t="s">
        <v>270</v>
      </c>
      <c r="AT209" s="238" t="s">
        <v>266</v>
      </c>
      <c r="AU209" s="238" t="s">
        <v>83</v>
      </c>
      <c r="AY209" s="17" t="s">
        <v>240</v>
      </c>
      <c r="BE209" s="239">
        <f>IF(N209="základní",J209,0)</f>
        <v>0</v>
      </c>
      <c r="BF209" s="239">
        <f>IF(N209="snížená",J209,0)</f>
        <v>0</v>
      </c>
      <c r="BG209" s="239">
        <f>IF(N209="zákl. přenesená",J209,0)</f>
        <v>0</v>
      </c>
      <c r="BH209" s="239">
        <f>IF(N209="sníž. přenesená",J209,0)</f>
        <v>0</v>
      </c>
      <c r="BI209" s="239">
        <f>IF(N209="nulová",J209,0)</f>
        <v>0</v>
      </c>
      <c r="BJ209" s="17" t="s">
        <v>81</v>
      </c>
      <c r="BK209" s="239">
        <f>ROUND(I209*H209,2)</f>
        <v>0</v>
      </c>
      <c r="BL209" s="17" t="s">
        <v>270</v>
      </c>
      <c r="BM209" s="238" t="s">
        <v>906</v>
      </c>
    </row>
    <row r="210" s="2" customFormat="1">
      <c r="A210" s="38"/>
      <c r="B210" s="39"/>
      <c r="C210" s="40"/>
      <c r="D210" s="240" t="s">
        <v>250</v>
      </c>
      <c r="E210" s="40"/>
      <c r="F210" s="241" t="s">
        <v>905</v>
      </c>
      <c r="G210" s="40"/>
      <c r="H210" s="40"/>
      <c r="I210" s="147"/>
      <c r="J210" s="40"/>
      <c r="K210" s="40"/>
      <c r="L210" s="44"/>
      <c r="M210" s="242"/>
      <c r="N210" s="243"/>
      <c r="O210" s="84"/>
      <c r="P210" s="84"/>
      <c r="Q210" s="84"/>
      <c r="R210" s="84"/>
      <c r="S210" s="84"/>
      <c r="T210" s="85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T210" s="17" t="s">
        <v>250</v>
      </c>
      <c r="AU210" s="17" t="s">
        <v>83</v>
      </c>
    </row>
    <row r="211" s="13" customFormat="1">
      <c r="A211" s="13"/>
      <c r="B211" s="255"/>
      <c r="C211" s="256"/>
      <c r="D211" s="240" t="s">
        <v>272</v>
      </c>
      <c r="E211" s="257" t="s">
        <v>19</v>
      </c>
      <c r="F211" s="258" t="s">
        <v>889</v>
      </c>
      <c r="G211" s="256"/>
      <c r="H211" s="259">
        <v>144</v>
      </c>
      <c r="I211" s="260"/>
      <c r="J211" s="256"/>
      <c r="K211" s="256"/>
      <c r="L211" s="261"/>
      <c r="M211" s="262"/>
      <c r="N211" s="263"/>
      <c r="O211" s="263"/>
      <c r="P211" s="263"/>
      <c r="Q211" s="263"/>
      <c r="R211" s="263"/>
      <c r="S211" s="263"/>
      <c r="T211" s="264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65" t="s">
        <v>272</v>
      </c>
      <c r="AU211" s="265" t="s">
        <v>83</v>
      </c>
      <c r="AV211" s="13" t="s">
        <v>83</v>
      </c>
      <c r="AW211" s="13" t="s">
        <v>35</v>
      </c>
      <c r="AX211" s="13" t="s">
        <v>81</v>
      </c>
      <c r="AY211" s="265" t="s">
        <v>240</v>
      </c>
    </row>
    <row r="212" s="2" customFormat="1" ht="21.75" customHeight="1">
      <c r="A212" s="38"/>
      <c r="B212" s="39"/>
      <c r="C212" s="245" t="s">
        <v>403</v>
      </c>
      <c r="D212" s="245" t="s">
        <v>266</v>
      </c>
      <c r="E212" s="246" t="s">
        <v>298</v>
      </c>
      <c r="F212" s="247" t="s">
        <v>299</v>
      </c>
      <c r="G212" s="248" t="s">
        <v>276</v>
      </c>
      <c r="H212" s="249">
        <v>216</v>
      </c>
      <c r="I212" s="250"/>
      <c r="J212" s="251">
        <f>ROUND(I212*H212,2)</f>
        <v>0</v>
      </c>
      <c r="K212" s="247" t="s">
        <v>247</v>
      </c>
      <c r="L212" s="252"/>
      <c r="M212" s="253" t="s">
        <v>19</v>
      </c>
      <c r="N212" s="254" t="s">
        <v>45</v>
      </c>
      <c r="O212" s="84"/>
      <c r="P212" s="236">
        <f>O212*H212</f>
        <v>0</v>
      </c>
      <c r="Q212" s="236">
        <v>9.0000000000000006E-05</v>
      </c>
      <c r="R212" s="236">
        <f>Q212*H212</f>
        <v>0.019440000000000002</v>
      </c>
      <c r="S212" s="236">
        <v>0</v>
      </c>
      <c r="T212" s="237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238" t="s">
        <v>270</v>
      </c>
      <c r="AT212" s="238" t="s">
        <v>266</v>
      </c>
      <c r="AU212" s="238" t="s">
        <v>83</v>
      </c>
      <c r="AY212" s="17" t="s">
        <v>240</v>
      </c>
      <c r="BE212" s="239">
        <f>IF(N212="základní",J212,0)</f>
        <v>0</v>
      </c>
      <c r="BF212" s="239">
        <f>IF(N212="snížená",J212,0)</f>
        <v>0</v>
      </c>
      <c r="BG212" s="239">
        <f>IF(N212="zákl. přenesená",J212,0)</f>
        <v>0</v>
      </c>
      <c r="BH212" s="239">
        <f>IF(N212="sníž. přenesená",J212,0)</f>
        <v>0</v>
      </c>
      <c r="BI212" s="239">
        <f>IF(N212="nulová",J212,0)</f>
        <v>0</v>
      </c>
      <c r="BJ212" s="17" t="s">
        <v>81</v>
      </c>
      <c r="BK212" s="239">
        <f>ROUND(I212*H212,2)</f>
        <v>0</v>
      </c>
      <c r="BL212" s="17" t="s">
        <v>270</v>
      </c>
      <c r="BM212" s="238" t="s">
        <v>907</v>
      </c>
    </row>
    <row r="213" s="2" customFormat="1">
      <c r="A213" s="38"/>
      <c r="B213" s="39"/>
      <c r="C213" s="40"/>
      <c r="D213" s="240" t="s">
        <v>250</v>
      </c>
      <c r="E213" s="40"/>
      <c r="F213" s="241" t="s">
        <v>299</v>
      </c>
      <c r="G213" s="40"/>
      <c r="H213" s="40"/>
      <c r="I213" s="147"/>
      <c r="J213" s="40"/>
      <c r="K213" s="40"/>
      <c r="L213" s="44"/>
      <c r="M213" s="242"/>
      <c r="N213" s="243"/>
      <c r="O213" s="84"/>
      <c r="P213" s="84"/>
      <c r="Q213" s="84"/>
      <c r="R213" s="84"/>
      <c r="S213" s="84"/>
      <c r="T213" s="85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T213" s="17" t="s">
        <v>250</v>
      </c>
      <c r="AU213" s="17" t="s">
        <v>83</v>
      </c>
    </row>
    <row r="214" s="2" customFormat="1" ht="21.75" customHeight="1">
      <c r="A214" s="38"/>
      <c r="B214" s="39"/>
      <c r="C214" s="245" t="s">
        <v>410</v>
      </c>
      <c r="D214" s="245" t="s">
        <v>266</v>
      </c>
      <c r="E214" s="246" t="s">
        <v>908</v>
      </c>
      <c r="F214" s="247" t="s">
        <v>909</v>
      </c>
      <c r="G214" s="248" t="s">
        <v>276</v>
      </c>
      <c r="H214" s="249">
        <v>288</v>
      </c>
      <c r="I214" s="250"/>
      <c r="J214" s="251">
        <f>ROUND(I214*H214,2)</f>
        <v>0</v>
      </c>
      <c r="K214" s="247" t="s">
        <v>247</v>
      </c>
      <c r="L214" s="252"/>
      <c r="M214" s="253" t="s">
        <v>19</v>
      </c>
      <c r="N214" s="254" t="s">
        <v>45</v>
      </c>
      <c r="O214" s="84"/>
      <c r="P214" s="236">
        <f>O214*H214</f>
        <v>0</v>
      </c>
      <c r="Q214" s="236">
        <v>0.00123</v>
      </c>
      <c r="R214" s="236">
        <f>Q214*H214</f>
        <v>0.35424</v>
      </c>
      <c r="S214" s="236">
        <v>0</v>
      </c>
      <c r="T214" s="237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238" t="s">
        <v>270</v>
      </c>
      <c r="AT214" s="238" t="s">
        <v>266</v>
      </c>
      <c r="AU214" s="238" t="s">
        <v>83</v>
      </c>
      <c r="AY214" s="17" t="s">
        <v>240</v>
      </c>
      <c r="BE214" s="239">
        <f>IF(N214="základní",J214,0)</f>
        <v>0</v>
      </c>
      <c r="BF214" s="239">
        <f>IF(N214="snížená",J214,0)</f>
        <v>0</v>
      </c>
      <c r="BG214" s="239">
        <f>IF(N214="zákl. přenesená",J214,0)</f>
        <v>0</v>
      </c>
      <c r="BH214" s="239">
        <f>IF(N214="sníž. přenesená",J214,0)</f>
        <v>0</v>
      </c>
      <c r="BI214" s="239">
        <f>IF(N214="nulová",J214,0)</f>
        <v>0</v>
      </c>
      <c r="BJ214" s="17" t="s">
        <v>81</v>
      </c>
      <c r="BK214" s="239">
        <f>ROUND(I214*H214,2)</f>
        <v>0</v>
      </c>
      <c r="BL214" s="17" t="s">
        <v>270</v>
      </c>
      <c r="BM214" s="238" t="s">
        <v>910</v>
      </c>
    </row>
    <row r="215" s="2" customFormat="1">
      <c r="A215" s="38"/>
      <c r="B215" s="39"/>
      <c r="C215" s="40"/>
      <c r="D215" s="240" t="s">
        <v>250</v>
      </c>
      <c r="E215" s="40"/>
      <c r="F215" s="241" t="s">
        <v>909</v>
      </c>
      <c r="G215" s="40"/>
      <c r="H215" s="40"/>
      <c r="I215" s="147"/>
      <c r="J215" s="40"/>
      <c r="K215" s="40"/>
      <c r="L215" s="44"/>
      <c r="M215" s="242"/>
      <c r="N215" s="243"/>
      <c r="O215" s="84"/>
      <c r="P215" s="84"/>
      <c r="Q215" s="84"/>
      <c r="R215" s="84"/>
      <c r="S215" s="84"/>
      <c r="T215" s="85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T215" s="17" t="s">
        <v>250</v>
      </c>
      <c r="AU215" s="17" t="s">
        <v>83</v>
      </c>
    </row>
    <row r="216" s="13" customFormat="1">
      <c r="A216" s="13"/>
      <c r="B216" s="255"/>
      <c r="C216" s="256"/>
      <c r="D216" s="240" t="s">
        <v>272</v>
      </c>
      <c r="E216" s="257" t="s">
        <v>19</v>
      </c>
      <c r="F216" s="258" t="s">
        <v>911</v>
      </c>
      <c r="G216" s="256"/>
      <c r="H216" s="259">
        <v>160</v>
      </c>
      <c r="I216" s="260"/>
      <c r="J216" s="256"/>
      <c r="K216" s="256"/>
      <c r="L216" s="261"/>
      <c r="M216" s="262"/>
      <c r="N216" s="263"/>
      <c r="O216" s="263"/>
      <c r="P216" s="263"/>
      <c r="Q216" s="263"/>
      <c r="R216" s="263"/>
      <c r="S216" s="263"/>
      <c r="T216" s="264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65" t="s">
        <v>272</v>
      </c>
      <c r="AU216" s="265" t="s">
        <v>83</v>
      </c>
      <c r="AV216" s="13" t="s">
        <v>83</v>
      </c>
      <c r="AW216" s="13" t="s">
        <v>35</v>
      </c>
      <c r="AX216" s="13" t="s">
        <v>74</v>
      </c>
      <c r="AY216" s="265" t="s">
        <v>240</v>
      </c>
    </row>
    <row r="217" s="13" customFormat="1">
      <c r="A217" s="13"/>
      <c r="B217" s="255"/>
      <c r="C217" s="256"/>
      <c r="D217" s="240" t="s">
        <v>272</v>
      </c>
      <c r="E217" s="257" t="s">
        <v>19</v>
      </c>
      <c r="F217" s="258" t="s">
        <v>912</v>
      </c>
      <c r="G217" s="256"/>
      <c r="H217" s="259">
        <v>128</v>
      </c>
      <c r="I217" s="260"/>
      <c r="J217" s="256"/>
      <c r="K217" s="256"/>
      <c r="L217" s="261"/>
      <c r="M217" s="262"/>
      <c r="N217" s="263"/>
      <c r="O217" s="263"/>
      <c r="P217" s="263"/>
      <c r="Q217" s="263"/>
      <c r="R217" s="263"/>
      <c r="S217" s="263"/>
      <c r="T217" s="264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65" t="s">
        <v>272</v>
      </c>
      <c r="AU217" s="265" t="s">
        <v>83</v>
      </c>
      <c r="AV217" s="13" t="s">
        <v>83</v>
      </c>
      <c r="AW217" s="13" t="s">
        <v>35</v>
      </c>
      <c r="AX217" s="13" t="s">
        <v>74</v>
      </c>
      <c r="AY217" s="265" t="s">
        <v>240</v>
      </c>
    </row>
    <row r="218" s="14" customFormat="1">
      <c r="A218" s="14"/>
      <c r="B218" s="266"/>
      <c r="C218" s="267"/>
      <c r="D218" s="240" t="s">
        <v>272</v>
      </c>
      <c r="E218" s="268" t="s">
        <v>19</v>
      </c>
      <c r="F218" s="269" t="s">
        <v>336</v>
      </c>
      <c r="G218" s="267"/>
      <c r="H218" s="270">
        <v>288</v>
      </c>
      <c r="I218" s="271"/>
      <c r="J218" s="267"/>
      <c r="K218" s="267"/>
      <c r="L218" s="272"/>
      <c r="M218" s="273"/>
      <c r="N218" s="274"/>
      <c r="O218" s="274"/>
      <c r="P218" s="274"/>
      <c r="Q218" s="274"/>
      <c r="R218" s="274"/>
      <c r="S218" s="274"/>
      <c r="T218" s="275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T218" s="276" t="s">
        <v>272</v>
      </c>
      <c r="AU218" s="276" t="s">
        <v>83</v>
      </c>
      <c r="AV218" s="14" t="s">
        <v>248</v>
      </c>
      <c r="AW218" s="14" t="s">
        <v>35</v>
      </c>
      <c r="AX218" s="14" t="s">
        <v>81</v>
      </c>
      <c r="AY218" s="276" t="s">
        <v>240</v>
      </c>
    </row>
    <row r="219" s="2" customFormat="1" ht="21.75" customHeight="1">
      <c r="A219" s="38"/>
      <c r="B219" s="39"/>
      <c r="C219" s="245" t="s">
        <v>416</v>
      </c>
      <c r="D219" s="245" t="s">
        <v>266</v>
      </c>
      <c r="E219" s="246" t="s">
        <v>913</v>
      </c>
      <c r="F219" s="247" t="s">
        <v>914</v>
      </c>
      <c r="G219" s="248" t="s">
        <v>276</v>
      </c>
      <c r="H219" s="249">
        <v>144</v>
      </c>
      <c r="I219" s="250"/>
      <c r="J219" s="251">
        <f>ROUND(I219*H219,2)</f>
        <v>0</v>
      </c>
      <c r="K219" s="247" t="s">
        <v>247</v>
      </c>
      <c r="L219" s="252"/>
      <c r="M219" s="253" t="s">
        <v>19</v>
      </c>
      <c r="N219" s="254" t="s">
        <v>45</v>
      </c>
      <c r="O219" s="84"/>
      <c r="P219" s="236">
        <f>O219*H219</f>
        <v>0</v>
      </c>
      <c r="Q219" s="236">
        <v>0.00051999999999999995</v>
      </c>
      <c r="R219" s="236">
        <f>Q219*H219</f>
        <v>0.074879999999999988</v>
      </c>
      <c r="S219" s="236">
        <v>0</v>
      </c>
      <c r="T219" s="237">
        <f>S219*H219</f>
        <v>0</v>
      </c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R219" s="238" t="s">
        <v>270</v>
      </c>
      <c r="AT219" s="238" t="s">
        <v>266</v>
      </c>
      <c r="AU219" s="238" t="s">
        <v>83</v>
      </c>
      <c r="AY219" s="17" t="s">
        <v>240</v>
      </c>
      <c r="BE219" s="239">
        <f>IF(N219="základní",J219,0)</f>
        <v>0</v>
      </c>
      <c r="BF219" s="239">
        <f>IF(N219="snížená",J219,0)</f>
        <v>0</v>
      </c>
      <c r="BG219" s="239">
        <f>IF(N219="zákl. přenesená",J219,0)</f>
        <v>0</v>
      </c>
      <c r="BH219" s="239">
        <f>IF(N219="sníž. přenesená",J219,0)</f>
        <v>0</v>
      </c>
      <c r="BI219" s="239">
        <f>IF(N219="nulová",J219,0)</f>
        <v>0</v>
      </c>
      <c r="BJ219" s="17" t="s">
        <v>81</v>
      </c>
      <c r="BK219" s="239">
        <f>ROUND(I219*H219,2)</f>
        <v>0</v>
      </c>
      <c r="BL219" s="17" t="s">
        <v>270</v>
      </c>
      <c r="BM219" s="238" t="s">
        <v>915</v>
      </c>
    </row>
    <row r="220" s="2" customFormat="1">
      <c r="A220" s="38"/>
      <c r="B220" s="39"/>
      <c r="C220" s="40"/>
      <c r="D220" s="240" t="s">
        <v>250</v>
      </c>
      <c r="E220" s="40"/>
      <c r="F220" s="241" t="s">
        <v>914</v>
      </c>
      <c r="G220" s="40"/>
      <c r="H220" s="40"/>
      <c r="I220" s="147"/>
      <c r="J220" s="40"/>
      <c r="K220" s="40"/>
      <c r="L220" s="44"/>
      <c r="M220" s="242"/>
      <c r="N220" s="243"/>
      <c r="O220" s="84"/>
      <c r="P220" s="84"/>
      <c r="Q220" s="84"/>
      <c r="R220" s="84"/>
      <c r="S220" s="84"/>
      <c r="T220" s="85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T220" s="17" t="s">
        <v>250</v>
      </c>
      <c r="AU220" s="17" t="s">
        <v>83</v>
      </c>
    </row>
    <row r="221" s="13" customFormat="1">
      <c r="A221" s="13"/>
      <c r="B221" s="255"/>
      <c r="C221" s="256"/>
      <c r="D221" s="240" t="s">
        <v>272</v>
      </c>
      <c r="E221" s="257" t="s">
        <v>19</v>
      </c>
      <c r="F221" s="258" t="s">
        <v>916</v>
      </c>
      <c r="G221" s="256"/>
      <c r="H221" s="259">
        <v>80</v>
      </c>
      <c r="I221" s="260"/>
      <c r="J221" s="256"/>
      <c r="K221" s="256"/>
      <c r="L221" s="261"/>
      <c r="M221" s="262"/>
      <c r="N221" s="263"/>
      <c r="O221" s="263"/>
      <c r="P221" s="263"/>
      <c r="Q221" s="263"/>
      <c r="R221" s="263"/>
      <c r="S221" s="263"/>
      <c r="T221" s="264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65" t="s">
        <v>272</v>
      </c>
      <c r="AU221" s="265" t="s">
        <v>83</v>
      </c>
      <c r="AV221" s="13" t="s">
        <v>83</v>
      </c>
      <c r="AW221" s="13" t="s">
        <v>35</v>
      </c>
      <c r="AX221" s="13" t="s">
        <v>74</v>
      </c>
      <c r="AY221" s="265" t="s">
        <v>240</v>
      </c>
    </row>
    <row r="222" s="13" customFormat="1">
      <c r="A222" s="13"/>
      <c r="B222" s="255"/>
      <c r="C222" s="256"/>
      <c r="D222" s="240" t="s">
        <v>272</v>
      </c>
      <c r="E222" s="257" t="s">
        <v>19</v>
      </c>
      <c r="F222" s="258" t="s">
        <v>879</v>
      </c>
      <c r="G222" s="256"/>
      <c r="H222" s="259">
        <v>64</v>
      </c>
      <c r="I222" s="260"/>
      <c r="J222" s="256"/>
      <c r="K222" s="256"/>
      <c r="L222" s="261"/>
      <c r="M222" s="262"/>
      <c r="N222" s="263"/>
      <c r="O222" s="263"/>
      <c r="P222" s="263"/>
      <c r="Q222" s="263"/>
      <c r="R222" s="263"/>
      <c r="S222" s="263"/>
      <c r="T222" s="264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65" t="s">
        <v>272</v>
      </c>
      <c r="AU222" s="265" t="s">
        <v>83</v>
      </c>
      <c r="AV222" s="13" t="s">
        <v>83</v>
      </c>
      <c r="AW222" s="13" t="s">
        <v>35</v>
      </c>
      <c r="AX222" s="13" t="s">
        <v>74</v>
      </c>
      <c r="AY222" s="265" t="s">
        <v>240</v>
      </c>
    </row>
    <row r="223" s="14" customFormat="1">
      <c r="A223" s="14"/>
      <c r="B223" s="266"/>
      <c r="C223" s="267"/>
      <c r="D223" s="240" t="s">
        <v>272</v>
      </c>
      <c r="E223" s="268" t="s">
        <v>19</v>
      </c>
      <c r="F223" s="269" t="s">
        <v>336</v>
      </c>
      <c r="G223" s="267"/>
      <c r="H223" s="270">
        <v>144</v>
      </c>
      <c r="I223" s="271"/>
      <c r="J223" s="267"/>
      <c r="K223" s="267"/>
      <c r="L223" s="272"/>
      <c r="M223" s="273"/>
      <c r="N223" s="274"/>
      <c r="O223" s="274"/>
      <c r="P223" s="274"/>
      <c r="Q223" s="274"/>
      <c r="R223" s="274"/>
      <c r="S223" s="274"/>
      <c r="T223" s="275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76" t="s">
        <v>272</v>
      </c>
      <c r="AU223" s="276" t="s">
        <v>83</v>
      </c>
      <c r="AV223" s="14" t="s">
        <v>248</v>
      </c>
      <c r="AW223" s="14" t="s">
        <v>35</v>
      </c>
      <c r="AX223" s="14" t="s">
        <v>81</v>
      </c>
      <c r="AY223" s="276" t="s">
        <v>240</v>
      </c>
    </row>
    <row r="224" s="2" customFormat="1" ht="21.75" customHeight="1">
      <c r="A224" s="38"/>
      <c r="B224" s="39"/>
      <c r="C224" s="245" t="s">
        <v>422</v>
      </c>
      <c r="D224" s="245" t="s">
        <v>266</v>
      </c>
      <c r="E224" s="246" t="s">
        <v>917</v>
      </c>
      <c r="F224" s="247" t="s">
        <v>918</v>
      </c>
      <c r="G224" s="248" t="s">
        <v>276</v>
      </c>
      <c r="H224" s="249">
        <v>112</v>
      </c>
      <c r="I224" s="250"/>
      <c r="J224" s="251">
        <f>ROUND(I224*H224,2)</f>
        <v>0</v>
      </c>
      <c r="K224" s="247" t="s">
        <v>247</v>
      </c>
      <c r="L224" s="252"/>
      <c r="M224" s="253" t="s">
        <v>19</v>
      </c>
      <c r="N224" s="254" t="s">
        <v>45</v>
      </c>
      <c r="O224" s="84"/>
      <c r="P224" s="236">
        <f>O224*H224</f>
        <v>0</v>
      </c>
      <c r="Q224" s="236">
        <v>0.00056999999999999998</v>
      </c>
      <c r="R224" s="236">
        <f>Q224*H224</f>
        <v>0.063839999999999994</v>
      </c>
      <c r="S224" s="236">
        <v>0</v>
      </c>
      <c r="T224" s="237">
        <f>S224*H224</f>
        <v>0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238" t="s">
        <v>270</v>
      </c>
      <c r="AT224" s="238" t="s">
        <v>266</v>
      </c>
      <c r="AU224" s="238" t="s">
        <v>83</v>
      </c>
      <c r="AY224" s="17" t="s">
        <v>240</v>
      </c>
      <c r="BE224" s="239">
        <f>IF(N224="základní",J224,0)</f>
        <v>0</v>
      </c>
      <c r="BF224" s="239">
        <f>IF(N224="snížená",J224,0)</f>
        <v>0</v>
      </c>
      <c r="BG224" s="239">
        <f>IF(N224="zákl. přenesená",J224,0)</f>
        <v>0</v>
      </c>
      <c r="BH224" s="239">
        <f>IF(N224="sníž. přenesená",J224,0)</f>
        <v>0</v>
      </c>
      <c r="BI224" s="239">
        <f>IF(N224="nulová",J224,0)</f>
        <v>0</v>
      </c>
      <c r="BJ224" s="17" t="s">
        <v>81</v>
      </c>
      <c r="BK224" s="239">
        <f>ROUND(I224*H224,2)</f>
        <v>0</v>
      </c>
      <c r="BL224" s="17" t="s">
        <v>270</v>
      </c>
      <c r="BM224" s="238" t="s">
        <v>919</v>
      </c>
    </row>
    <row r="225" s="2" customFormat="1">
      <c r="A225" s="38"/>
      <c r="B225" s="39"/>
      <c r="C225" s="40"/>
      <c r="D225" s="240" t="s">
        <v>250</v>
      </c>
      <c r="E225" s="40"/>
      <c r="F225" s="241" t="s">
        <v>918</v>
      </c>
      <c r="G225" s="40"/>
      <c r="H225" s="40"/>
      <c r="I225" s="147"/>
      <c r="J225" s="40"/>
      <c r="K225" s="40"/>
      <c r="L225" s="44"/>
      <c r="M225" s="242"/>
      <c r="N225" s="243"/>
      <c r="O225" s="84"/>
      <c r="P225" s="84"/>
      <c r="Q225" s="84"/>
      <c r="R225" s="84"/>
      <c r="S225" s="84"/>
      <c r="T225" s="85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T225" s="17" t="s">
        <v>250</v>
      </c>
      <c r="AU225" s="17" t="s">
        <v>83</v>
      </c>
    </row>
    <row r="226" s="13" customFormat="1">
      <c r="A226" s="13"/>
      <c r="B226" s="255"/>
      <c r="C226" s="256"/>
      <c r="D226" s="240" t="s">
        <v>272</v>
      </c>
      <c r="E226" s="257" t="s">
        <v>19</v>
      </c>
      <c r="F226" s="258" t="s">
        <v>920</v>
      </c>
      <c r="G226" s="256"/>
      <c r="H226" s="259">
        <v>64</v>
      </c>
      <c r="I226" s="260"/>
      <c r="J226" s="256"/>
      <c r="K226" s="256"/>
      <c r="L226" s="261"/>
      <c r="M226" s="262"/>
      <c r="N226" s="263"/>
      <c r="O226" s="263"/>
      <c r="P226" s="263"/>
      <c r="Q226" s="263"/>
      <c r="R226" s="263"/>
      <c r="S226" s="263"/>
      <c r="T226" s="264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65" t="s">
        <v>272</v>
      </c>
      <c r="AU226" s="265" t="s">
        <v>83</v>
      </c>
      <c r="AV226" s="13" t="s">
        <v>83</v>
      </c>
      <c r="AW226" s="13" t="s">
        <v>35</v>
      </c>
      <c r="AX226" s="13" t="s">
        <v>74</v>
      </c>
      <c r="AY226" s="265" t="s">
        <v>240</v>
      </c>
    </row>
    <row r="227" s="13" customFormat="1">
      <c r="A227" s="13"/>
      <c r="B227" s="255"/>
      <c r="C227" s="256"/>
      <c r="D227" s="240" t="s">
        <v>272</v>
      </c>
      <c r="E227" s="257" t="s">
        <v>19</v>
      </c>
      <c r="F227" s="258" t="s">
        <v>921</v>
      </c>
      <c r="G227" s="256"/>
      <c r="H227" s="259">
        <v>24</v>
      </c>
      <c r="I227" s="260"/>
      <c r="J227" s="256"/>
      <c r="K227" s="256"/>
      <c r="L227" s="261"/>
      <c r="M227" s="262"/>
      <c r="N227" s="263"/>
      <c r="O227" s="263"/>
      <c r="P227" s="263"/>
      <c r="Q227" s="263"/>
      <c r="R227" s="263"/>
      <c r="S227" s="263"/>
      <c r="T227" s="264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65" t="s">
        <v>272</v>
      </c>
      <c r="AU227" s="265" t="s">
        <v>83</v>
      </c>
      <c r="AV227" s="13" t="s">
        <v>83</v>
      </c>
      <c r="AW227" s="13" t="s">
        <v>35</v>
      </c>
      <c r="AX227" s="13" t="s">
        <v>74</v>
      </c>
      <c r="AY227" s="265" t="s">
        <v>240</v>
      </c>
    </row>
    <row r="228" s="13" customFormat="1">
      <c r="A228" s="13"/>
      <c r="B228" s="255"/>
      <c r="C228" s="256"/>
      <c r="D228" s="240" t="s">
        <v>272</v>
      </c>
      <c r="E228" s="257" t="s">
        <v>19</v>
      </c>
      <c r="F228" s="258" t="s">
        <v>921</v>
      </c>
      <c r="G228" s="256"/>
      <c r="H228" s="259">
        <v>24</v>
      </c>
      <c r="I228" s="260"/>
      <c r="J228" s="256"/>
      <c r="K228" s="256"/>
      <c r="L228" s="261"/>
      <c r="M228" s="262"/>
      <c r="N228" s="263"/>
      <c r="O228" s="263"/>
      <c r="P228" s="263"/>
      <c r="Q228" s="263"/>
      <c r="R228" s="263"/>
      <c r="S228" s="263"/>
      <c r="T228" s="264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65" t="s">
        <v>272</v>
      </c>
      <c r="AU228" s="265" t="s">
        <v>83</v>
      </c>
      <c r="AV228" s="13" t="s">
        <v>83</v>
      </c>
      <c r="AW228" s="13" t="s">
        <v>35</v>
      </c>
      <c r="AX228" s="13" t="s">
        <v>74</v>
      </c>
      <c r="AY228" s="265" t="s">
        <v>240</v>
      </c>
    </row>
    <row r="229" s="14" customFormat="1">
      <c r="A229" s="14"/>
      <c r="B229" s="266"/>
      <c r="C229" s="267"/>
      <c r="D229" s="240" t="s">
        <v>272</v>
      </c>
      <c r="E229" s="268" t="s">
        <v>19</v>
      </c>
      <c r="F229" s="269" t="s">
        <v>336</v>
      </c>
      <c r="G229" s="267"/>
      <c r="H229" s="270">
        <v>112</v>
      </c>
      <c r="I229" s="271"/>
      <c r="J229" s="267"/>
      <c r="K229" s="267"/>
      <c r="L229" s="272"/>
      <c r="M229" s="273"/>
      <c r="N229" s="274"/>
      <c r="O229" s="274"/>
      <c r="P229" s="274"/>
      <c r="Q229" s="274"/>
      <c r="R229" s="274"/>
      <c r="S229" s="274"/>
      <c r="T229" s="275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76" t="s">
        <v>272</v>
      </c>
      <c r="AU229" s="276" t="s">
        <v>83</v>
      </c>
      <c r="AV229" s="14" t="s">
        <v>248</v>
      </c>
      <c r="AW229" s="14" t="s">
        <v>35</v>
      </c>
      <c r="AX229" s="14" t="s">
        <v>81</v>
      </c>
      <c r="AY229" s="276" t="s">
        <v>240</v>
      </c>
    </row>
    <row r="230" s="2" customFormat="1" ht="21.75" customHeight="1">
      <c r="A230" s="38"/>
      <c r="B230" s="39"/>
      <c r="C230" s="227" t="s">
        <v>431</v>
      </c>
      <c r="D230" s="227" t="s">
        <v>243</v>
      </c>
      <c r="E230" s="228" t="s">
        <v>922</v>
      </c>
      <c r="F230" s="229" t="s">
        <v>923</v>
      </c>
      <c r="G230" s="230" t="s">
        <v>246</v>
      </c>
      <c r="H230" s="231">
        <v>700</v>
      </c>
      <c r="I230" s="232"/>
      <c r="J230" s="233">
        <f>ROUND(I230*H230,2)</f>
        <v>0</v>
      </c>
      <c r="K230" s="229" t="s">
        <v>247</v>
      </c>
      <c r="L230" s="44"/>
      <c r="M230" s="234" t="s">
        <v>19</v>
      </c>
      <c r="N230" s="235" t="s">
        <v>45</v>
      </c>
      <c r="O230" s="84"/>
      <c r="P230" s="236">
        <f>O230*H230</f>
        <v>0</v>
      </c>
      <c r="Q230" s="236">
        <v>0</v>
      </c>
      <c r="R230" s="236">
        <f>Q230*H230</f>
        <v>0</v>
      </c>
      <c r="S230" s="236">
        <v>0</v>
      </c>
      <c r="T230" s="237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238" t="s">
        <v>248</v>
      </c>
      <c r="AT230" s="238" t="s">
        <v>243</v>
      </c>
      <c r="AU230" s="238" t="s">
        <v>83</v>
      </c>
      <c r="AY230" s="17" t="s">
        <v>240</v>
      </c>
      <c r="BE230" s="239">
        <f>IF(N230="základní",J230,0)</f>
        <v>0</v>
      </c>
      <c r="BF230" s="239">
        <f>IF(N230="snížená",J230,0)</f>
        <v>0</v>
      </c>
      <c r="BG230" s="239">
        <f>IF(N230="zákl. přenesená",J230,0)</f>
        <v>0</v>
      </c>
      <c r="BH230" s="239">
        <f>IF(N230="sníž. přenesená",J230,0)</f>
        <v>0</v>
      </c>
      <c r="BI230" s="239">
        <f>IF(N230="nulová",J230,0)</f>
        <v>0</v>
      </c>
      <c r="BJ230" s="17" t="s">
        <v>81</v>
      </c>
      <c r="BK230" s="239">
        <f>ROUND(I230*H230,2)</f>
        <v>0</v>
      </c>
      <c r="BL230" s="17" t="s">
        <v>248</v>
      </c>
      <c r="BM230" s="238" t="s">
        <v>924</v>
      </c>
    </row>
    <row r="231" s="2" customFormat="1">
      <c r="A231" s="38"/>
      <c r="B231" s="39"/>
      <c r="C231" s="40"/>
      <c r="D231" s="240" t="s">
        <v>250</v>
      </c>
      <c r="E231" s="40"/>
      <c r="F231" s="241" t="s">
        <v>925</v>
      </c>
      <c r="G231" s="40"/>
      <c r="H231" s="40"/>
      <c r="I231" s="147"/>
      <c r="J231" s="40"/>
      <c r="K231" s="40"/>
      <c r="L231" s="44"/>
      <c r="M231" s="242"/>
      <c r="N231" s="243"/>
      <c r="O231" s="84"/>
      <c r="P231" s="84"/>
      <c r="Q231" s="84"/>
      <c r="R231" s="84"/>
      <c r="S231" s="84"/>
      <c r="T231" s="85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T231" s="17" t="s">
        <v>250</v>
      </c>
      <c r="AU231" s="17" t="s">
        <v>83</v>
      </c>
    </row>
    <row r="232" s="2" customFormat="1">
      <c r="A232" s="38"/>
      <c r="B232" s="39"/>
      <c r="C232" s="40"/>
      <c r="D232" s="240" t="s">
        <v>252</v>
      </c>
      <c r="E232" s="40"/>
      <c r="F232" s="244" t="s">
        <v>644</v>
      </c>
      <c r="G232" s="40"/>
      <c r="H232" s="40"/>
      <c r="I232" s="147"/>
      <c r="J232" s="40"/>
      <c r="K232" s="40"/>
      <c r="L232" s="44"/>
      <c r="M232" s="242"/>
      <c r="N232" s="243"/>
      <c r="O232" s="84"/>
      <c r="P232" s="84"/>
      <c r="Q232" s="84"/>
      <c r="R232" s="84"/>
      <c r="S232" s="84"/>
      <c r="T232" s="85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T232" s="17" t="s">
        <v>252</v>
      </c>
      <c r="AU232" s="17" t="s">
        <v>83</v>
      </c>
    </row>
    <row r="233" s="2" customFormat="1" ht="21.75" customHeight="1">
      <c r="A233" s="38"/>
      <c r="B233" s="39"/>
      <c r="C233" s="227" t="s">
        <v>440</v>
      </c>
      <c r="D233" s="227" t="s">
        <v>243</v>
      </c>
      <c r="E233" s="228" t="s">
        <v>926</v>
      </c>
      <c r="F233" s="229" t="s">
        <v>927</v>
      </c>
      <c r="G233" s="230" t="s">
        <v>641</v>
      </c>
      <c r="H233" s="231">
        <v>1.3</v>
      </c>
      <c r="I233" s="232"/>
      <c r="J233" s="233">
        <f>ROUND(I233*H233,2)</f>
        <v>0</v>
      </c>
      <c r="K233" s="229" t="s">
        <v>247</v>
      </c>
      <c r="L233" s="44"/>
      <c r="M233" s="234" t="s">
        <v>19</v>
      </c>
      <c r="N233" s="235" t="s">
        <v>45</v>
      </c>
      <c r="O233" s="84"/>
      <c r="P233" s="236">
        <f>O233*H233</f>
        <v>0</v>
      </c>
      <c r="Q233" s="236">
        <v>0</v>
      </c>
      <c r="R233" s="236">
        <f>Q233*H233</f>
        <v>0</v>
      </c>
      <c r="S233" s="236">
        <v>0</v>
      </c>
      <c r="T233" s="237">
        <f>S233*H233</f>
        <v>0</v>
      </c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R233" s="238" t="s">
        <v>248</v>
      </c>
      <c r="AT233" s="238" t="s">
        <v>243</v>
      </c>
      <c r="AU233" s="238" t="s">
        <v>83</v>
      </c>
      <c r="AY233" s="17" t="s">
        <v>240</v>
      </c>
      <c r="BE233" s="239">
        <f>IF(N233="základní",J233,0)</f>
        <v>0</v>
      </c>
      <c r="BF233" s="239">
        <f>IF(N233="snížená",J233,0)</f>
        <v>0</v>
      </c>
      <c r="BG233" s="239">
        <f>IF(N233="zákl. přenesená",J233,0)</f>
        <v>0</v>
      </c>
      <c r="BH233" s="239">
        <f>IF(N233="sníž. přenesená",J233,0)</f>
        <v>0</v>
      </c>
      <c r="BI233" s="239">
        <f>IF(N233="nulová",J233,0)</f>
        <v>0</v>
      </c>
      <c r="BJ233" s="17" t="s">
        <v>81</v>
      </c>
      <c r="BK233" s="239">
        <f>ROUND(I233*H233,2)</f>
        <v>0</v>
      </c>
      <c r="BL233" s="17" t="s">
        <v>248</v>
      </c>
      <c r="BM233" s="238" t="s">
        <v>928</v>
      </c>
    </row>
    <row r="234" s="2" customFormat="1">
      <c r="A234" s="38"/>
      <c r="B234" s="39"/>
      <c r="C234" s="40"/>
      <c r="D234" s="240" t="s">
        <v>250</v>
      </c>
      <c r="E234" s="40"/>
      <c r="F234" s="241" t="s">
        <v>929</v>
      </c>
      <c r="G234" s="40"/>
      <c r="H234" s="40"/>
      <c r="I234" s="147"/>
      <c r="J234" s="40"/>
      <c r="K234" s="40"/>
      <c r="L234" s="44"/>
      <c r="M234" s="242"/>
      <c r="N234" s="243"/>
      <c r="O234" s="84"/>
      <c r="P234" s="84"/>
      <c r="Q234" s="84"/>
      <c r="R234" s="84"/>
      <c r="S234" s="84"/>
      <c r="T234" s="85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T234" s="17" t="s">
        <v>250</v>
      </c>
      <c r="AU234" s="17" t="s">
        <v>83</v>
      </c>
    </row>
    <row r="235" s="2" customFormat="1">
      <c r="A235" s="38"/>
      <c r="B235" s="39"/>
      <c r="C235" s="40"/>
      <c r="D235" s="240" t="s">
        <v>252</v>
      </c>
      <c r="E235" s="40"/>
      <c r="F235" s="244" t="s">
        <v>644</v>
      </c>
      <c r="G235" s="40"/>
      <c r="H235" s="40"/>
      <c r="I235" s="147"/>
      <c r="J235" s="40"/>
      <c r="K235" s="40"/>
      <c r="L235" s="44"/>
      <c r="M235" s="242"/>
      <c r="N235" s="243"/>
      <c r="O235" s="84"/>
      <c r="P235" s="84"/>
      <c r="Q235" s="84"/>
      <c r="R235" s="84"/>
      <c r="S235" s="84"/>
      <c r="T235" s="85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T235" s="17" t="s">
        <v>252</v>
      </c>
      <c r="AU235" s="17" t="s">
        <v>83</v>
      </c>
    </row>
    <row r="236" s="2" customFormat="1" ht="21.75" customHeight="1">
      <c r="A236" s="38"/>
      <c r="B236" s="39"/>
      <c r="C236" s="227" t="s">
        <v>447</v>
      </c>
      <c r="D236" s="227" t="s">
        <v>243</v>
      </c>
      <c r="E236" s="228" t="s">
        <v>645</v>
      </c>
      <c r="F236" s="229" t="s">
        <v>646</v>
      </c>
      <c r="G236" s="230" t="s">
        <v>647</v>
      </c>
      <c r="H236" s="231">
        <v>14</v>
      </c>
      <c r="I236" s="232"/>
      <c r="J236" s="233">
        <f>ROUND(I236*H236,2)</f>
        <v>0</v>
      </c>
      <c r="K236" s="229" t="s">
        <v>247</v>
      </c>
      <c r="L236" s="44"/>
      <c r="M236" s="234" t="s">
        <v>19</v>
      </c>
      <c r="N236" s="235" t="s">
        <v>45</v>
      </c>
      <c r="O236" s="84"/>
      <c r="P236" s="236">
        <f>O236*H236</f>
        <v>0</v>
      </c>
      <c r="Q236" s="236">
        <v>0</v>
      </c>
      <c r="R236" s="236">
        <f>Q236*H236</f>
        <v>0</v>
      </c>
      <c r="S236" s="236">
        <v>0</v>
      </c>
      <c r="T236" s="237">
        <f>S236*H236</f>
        <v>0</v>
      </c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R236" s="238" t="s">
        <v>257</v>
      </c>
      <c r="AT236" s="238" t="s">
        <v>243</v>
      </c>
      <c r="AU236" s="238" t="s">
        <v>83</v>
      </c>
      <c r="AY236" s="17" t="s">
        <v>240</v>
      </c>
      <c r="BE236" s="239">
        <f>IF(N236="základní",J236,0)</f>
        <v>0</v>
      </c>
      <c r="BF236" s="239">
        <f>IF(N236="snížená",J236,0)</f>
        <v>0</v>
      </c>
      <c r="BG236" s="239">
        <f>IF(N236="zákl. přenesená",J236,0)</f>
        <v>0</v>
      </c>
      <c r="BH236" s="239">
        <f>IF(N236="sníž. přenesená",J236,0)</f>
        <v>0</v>
      </c>
      <c r="BI236" s="239">
        <f>IF(N236="nulová",J236,0)</f>
        <v>0</v>
      </c>
      <c r="BJ236" s="17" t="s">
        <v>81</v>
      </c>
      <c r="BK236" s="239">
        <f>ROUND(I236*H236,2)</f>
        <v>0</v>
      </c>
      <c r="BL236" s="17" t="s">
        <v>257</v>
      </c>
      <c r="BM236" s="238" t="s">
        <v>930</v>
      </c>
    </row>
    <row r="237" s="2" customFormat="1">
      <c r="A237" s="38"/>
      <c r="B237" s="39"/>
      <c r="C237" s="40"/>
      <c r="D237" s="240" t="s">
        <v>250</v>
      </c>
      <c r="E237" s="40"/>
      <c r="F237" s="241" t="s">
        <v>649</v>
      </c>
      <c r="G237" s="40"/>
      <c r="H237" s="40"/>
      <c r="I237" s="147"/>
      <c r="J237" s="40"/>
      <c r="K237" s="40"/>
      <c r="L237" s="44"/>
      <c r="M237" s="242"/>
      <c r="N237" s="243"/>
      <c r="O237" s="84"/>
      <c r="P237" s="84"/>
      <c r="Q237" s="84"/>
      <c r="R237" s="84"/>
      <c r="S237" s="84"/>
      <c r="T237" s="85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T237" s="17" t="s">
        <v>250</v>
      </c>
      <c r="AU237" s="17" t="s">
        <v>83</v>
      </c>
    </row>
    <row r="238" s="2" customFormat="1">
      <c r="A238" s="38"/>
      <c r="B238" s="39"/>
      <c r="C238" s="40"/>
      <c r="D238" s="240" t="s">
        <v>252</v>
      </c>
      <c r="E238" s="40"/>
      <c r="F238" s="244" t="s">
        <v>650</v>
      </c>
      <c r="G238" s="40"/>
      <c r="H238" s="40"/>
      <c r="I238" s="147"/>
      <c r="J238" s="40"/>
      <c r="K238" s="40"/>
      <c r="L238" s="44"/>
      <c r="M238" s="242"/>
      <c r="N238" s="243"/>
      <c r="O238" s="84"/>
      <c r="P238" s="84"/>
      <c r="Q238" s="84"/>
      <c r="R238" s="84"/>
      <c r="S238" s="84"/>
      <c r="T238" s="85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T238" s="17" t="s">
        <v>252</v>
      </c>
      <c r="AU238" s="17" t="s">
        <v>83</v>
      </c>
    </row>
    <row r="239" s="2" customFormat="1" ht="21.75" customHeight="1">
      <c r="A239" s="38"/>
      <c r="B239" s="39"/>
      <c r="C239" s="227" t="s">
        <v>697</v>
      </c>
      <c r="D239" s="227" t="s">
        <v>243</v>
      </c>
      <c r="E239" s="228" t="s">
        <v>651</v>
      </c>
      <c r="F239" s="229" t="s">
        <v>652</v>
      </c>
      <c r="G239" s="230" t="s">
        <v>647</v>
      </c>
      <c r="H239" s="231">
        <v>4</v>
      </c>
      <c r="I239" s="232"/>
      <c r="J239" s="233">
        <f>ROUND(I239*H239,2)</f>
        <v>0</v>
      </c>
      <c r="K239" s="229" t="s">
        <v>247</v>
      </c>
      <c r="L239" s="44"/>
      <c r="M239" s="234" t="s">
        <v>19</v>
      </c>
      <c r="N239" s="235" t="s">
        <v>45</v>
      </c>
      <c r="O239" s="84"/>
      <c r="P239" s="236">
        <f>O239*H239</f>
        <v>0</v>
      </c>
      <c r="Q239" s="236">
        <v>0</v>
      </c>
      <c r="R239" s="236">
        <f>Q239*H239</f>
        <v>0</v>
      </c>
      <c r="S239" s="236">
        <v>0</v>
      </c>
      <c r="T239" s="237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238" t="s">
        <v>257</v>
      </c>
      <c r="AT239" s="238" t="s">
        <v>243</v>
      </c>
      <c r="AU239" s="238" t="s">
        <v>83</v>
      </c>
      <c r="AY239" s="17" t="s">
        <v>240</v>
      </c>
      <c r="BE239" s="239">
        <f>IF(N239="základní",J239,0)</f>
        <v>0</v>
      </c>
      <c r="BF239" s="239">
        <f>IF(N239="snížená",J239,0)</f>
        <v>0</v>
      </c>
      <c r="BG239" s="239">
        <f>IF(N239="zákl. přenesená",J239,0)</f>
        <v>0</v>
      </c>
      <c r="BH239" s="239">
        <f>IF(N239="sníž. přenesená",J239,0)</f>
        <v>0</v>
      </c>
      <c r="BI239" s="239">
        <f>IF(N239="nulová",J239,0)</f>
        <v>0</v>
      </c>
      <c r="BJ239" s="17" t="s">
        <v>81</v>
      </c>
      <c r="BK239" s="239">
        <f>ROUND(I239*H239,2)</f>
        <v>0</v>
      </c>
      <c r="BL239" s="17" t="s">
        <v>257</v>
      </c>
      <c r="BM239" s="238" t="s">
        <v>931</v>
      </c>
    </row>
    <row r="240" s="2" customFormat="1">
      <c r="A240" s="38"/>
      <c r="B240" s="39"/>
      <c r="C240" s="40"/>
      <c r="D240" s="240" t="s">
        <v>250</v>
      </c>
      <c r="E240" s="40"/>
      <c r="F240" s="241" t="s">
        <v>654</v>
      </c>
      <c r="G240" s="40"/>
      <c r="H240" s="40"/>
      <c r="I240" s="147"/>
      <c r="J240" s="40"/>
      <c r="K240" s="40"/>
      <c r="L240" s="44"/>
      <c r="M240" s="242"/>
      <c r="N240" s="243"/>
      <c r="O240" s="84"/>
      <c r="P240" s="84"/>
      <c r="Q240" s="84"/>
      <c r="R240" s="84"/>
      <c r="S240" s="84"/>
      <c r="T240" s="85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T240" s="17" t="s">
        <v>250</v>
      </c>
      <c r="AU240" s="17" t="s">
        <v>83</v>
      </c>
    </row>
    <row r="241" s="2" customFormat="1">
      <c r="A241" s="38"/>
      <c r="B241" s="39"/>
      <c r="C241" s="40"/>
      <c r="D241" s="240" t="s">
        <v>252</v>
      </c>
      <c r="E241" s="40"/>
      <c r="F241" s="244" t="s">
        <v>655</v>
      </c>
      <c r="G241" s="40"/>
      <c r="H241" s="40"/>
      <c r="I241" s="147"/>
      <c r="J241" s="40"/>
      <c r="K241" s="40"/>
      <c r="L241" s="44"/>
      <c r="M241" s="242"/>
      <c r="N241" s="243"/>
      <c r="O241" s="84"/>
      <c r="P241" s="84"/>
      <c r="Q241" s="84"/>
      <c r="R241" s="84"/>
      <c r="S241" s="84"/>
      <c r="T241" s="85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T241" s="17" t="s">
        <v>252</v>
      </c>
      <c r="AU241" s="17" t="s">
        <v>83</v>
      </c>
    </row>
    <row r="242" s="2" customFormat="1" ht="33" customHeight="1">
      <c r="A242" s="38"/>
      <c r="B242" s="39"/>
      <c r="C242" s="227" t="s">
        <v>699</v>
      </c>
      <c r="D242" s="227" t="s">
        <v>243</v>
      </c>
      <c r="E242" s="228" t="s">
        <v>656</v>
      </c>
      <c r="F242" s="229" t="s">
        <v>657</v>
      </c>
      <c r="G242" s="230" t="s">
        <v>246</v>
      </c>
      <c r="H242" s="231">
        <v>150</v>
      </c>
      <c r="I242" s="232"/>
      <c r="J242" s="233">
        <f>ROUND(I242*H242,2)</f>
        <v>0</v>
      </c>
      <c r="K242" s="229" t="s">
        <v>247</v>
      </c>
      <c r="L242" s="44"/>
      <c r="M242" s="234" t="s">
        <v>19</v>
      </c>
      <c r="N242" s="235" t="s">
        <v>45</v>
      </c>
      <c r="O242" s="84"/>
      <c r="P242" s="236">
        <f>O242*H242</f>
        <v>0</v>
      </c>
      <c r="Q242" s="236">
        <v>0</v>
      </c>
      <c r="R242" s="236">
        <f>Q242*H242</f>
        <v>0</v>
      </c>
      <c r="S242" s="236">
        <v>0</v>
      </c>
      <c r="T242" s="237">
        <f>S242*H242</f>
        <v>0</v>
      </c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R242" s="238" t="s">
        <v>257</v>
      </c>
      <c r="AT242" s="238" t="s">
        <v>243</v>
      </c>
      <c r="AU242" s="238" t="s">
        <v>83</v>
      </c>
      <c r="AY242" s="17" t="s">
        <v>240</v>
      </c>
      <c r="BE242" s="239">
        <f>IF(N242="základní",J242,0)</f>
        <v>0</v>
      </c>
      <c r="BF242" s="239">
        <f>IF(N242="snížená",J242,0)</f>
        <v>0</v>
      </c>
      <c r="BG242" s="239">
        <f>IF(N242="zákl. přenesená",J242,0)</f>
        <v>0</v>
      </c>
      <c r="BH242" s="239">
        <f>IF(N242="sníž. přenesená",J242,0)</f>
        <v>0</v>
      </c>
      <c r="BI242" s="239">
        <f>IF(N242="nulová",J242,0)</f>
        <v>0</v>
      </c>
      <c r="BJ242" s="17" t="s">
        <v>81</v>
      </c>
      <c r="BK242" s="239">
        <f>ROUND(I242*H242,2)</f>
        <v>0</v>
      </c>
      <c r="BL242" s="17" t="s">
        <v>257</v>
      </c>
      <c r="BM242" s="238" t="s">
        <v>932</v>
      </c>
    </row>
    <row r="243" s="2" customFormat="1">
      <c r="A243" s="38"/>
      <c r="B243" s="39"/>
      <c r="C243" s="40"/>
      <c r="D243" s="240" t="s">
        <v>250</v>
      </c>
      <c r="E243" s="40"/>
      <c r="F243" s="241" t="s">
        <v>659</v>
      </c>
      <c r="G243" s="40"/>
      <c r="H243" s="40"/>
      <c r="I243" s="147"/>
      <c r="J243" s="40"/>
      <c r="K243" s="40"/>
      <c r="L243" s="44"/>
      <c r="M243" s="242"/>
      <c r="N243" s="243"/>
      <c r="O243" s="84"/>
      <c r="P243" s="84"/>
      <c r="Q243" s="84"/>
      <c r="R243" s="84"/>
      <c r="S243" s="84"/>
      <c r="T243" s="85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T243" s="17" t="s">
        <v>250</v>
      </c>
      <c r="AU243" s="17" t="s">
        <v>83</v>
      </c>
    </row>
    <row r="244" s="2" customFormat="1">
      <c r="A244" s="38"/>
      <c r="B244" s="39"/>
      <c r="C244" s="40"/>
      <c r="D244" s="240" t="s">
        <v>252</v>
      </c>
      <c r="E244" s="40"/>
      <c r="F244" s="244" t="s">
        <v>660</v>
      </c>
      <c r="G244" s="40"/>
      <c r="H244" s="40"/>
      <c r="I244" s="147"/>
      <c r="J244" s="40"/>
      <c r="K244" s="40"/>
      <c r="L244" s="44"/>
      <c r="M244" s="242"/>
      <c r="N244" s="243"/>
      <c r="O244" s="84"/>
      <c r="P244" s="84"/>
      <c r="Q244" s="84"/>
      <c r="R244" s="84"/>
      <c r="S244" s="84"/>
      <c r="T244" s="85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T244" s="17" t="s">
        <v>252</v>
      </c>
      <c r="AU244" s="17" t="s">
        <v>83</v>
      </c>
    </row>
    <row r="245" s="2" customFormat="1" ht="33" customHeight="1">
      <c r="A245" s="38"/>
      <c r="B245" s="39"/>
      <c r="C245" s="227" t="s">
        <v>702</v>
      </c>
      <c r="D245" s="227" t="s">
        <v>243</v>
      </c>
      <c r="E245" s="228" t="s">
        <v>661</v>
      </c>
      <c r="F245" s="229" t="s">
        <v>662</v>
      </c>
      <c r="G245" s="230" t="s">
        <v>246</v>
      </c>
      <c r="H245" s="231">
        <v>150</v>
      </c>
      <c r="I245" s="232"/>
      <c r="J245" s="233">
        <f>ROUND(I245*H245,2)</f>
        <v>0</v>
      </c>
      <c r="K245" s="229" t="s">
        <v>247</v>
      </c>
      <c r="L245" s="44"/>
      <c r="M245" s="234" t="s">
        <v>19</v>
      </c>
      <c r="N245" s="235" t="s">
        <v>45</v>
      </c>
      <c r="O245" s="84"/>
      <c r="P245" s="236">
        <f>O245*H245</f>
        <v>0</v>
      </c>
      <c r="Q245" s="236">
        <v>0</v>
      </c>
      <c r="R245" s="236">
        <f>Q245*H245</f>
        <v>0</v>
      </c>
      <c r="S245" s="236">
        <v>0</v>
      </c>
      <c r="T245" s="237">
        <f>S245*H245</f>
        <v>0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238" t="s">
        <v>257</v>
      </c>
      <c r="AT245" s="238" t="s">
        <v>243</v>
      </c>
      <c r="AU245" s="238" t="s">
        <v>83</v>
      </c>
      <c r="AY245" s="17" t="s">
        <v>240</v>
      </c>
      <c r="BE245" s="239">
        <f>IF(N245="základní",J245,0)</f>
        <v>0</v>
      </c>
      <c r="BF245" s="239">
        <f>IF(N245="snížená",J245,0)</f>
        <v>0</v>
      </c>
      <c r="BG245" s="239">
        <f>IF(N245="zákl. přenesená",J245,0)</f>
        <v>0</v>
      </c>
      <c r="BH245" s="239">
        <f>IF(N245="sníž. přenesená",J245,0)</f>
        <v>0</v>
      </c>
      <c r="BI245" s="239">
        <f>IF(N245="nulová",J245,0)</f>
        <v>0</v>
      </c>
      <c r="BJ245" s="17" t="s">
        <v>81</v>
      </c>
      <c r="BK245" s="239">
        <f>ROUND(I245*H245,2)</f>
        <v>0</v>
      </c>
      <c r="BL245" s="17" t="s">
        <v>257</v>
      </c>
      <c r="BM245" s="238" t="s">
        <v>933</v>
      </c>
    </row>
    <row r="246" s="2" customFormat="1">
      <c r="A246" s="38"/>
      <c r="B246" s="39"/>
      <c r="C246" s="40"/>
      <c r="D246" s="240" t="s">
        <v>250</v>
      </c>
      <c r="E246" s="40"/>
      <c r="F246" s="241" t="s">
        <v>664</v>
      </c>
      <c r="G246" s="40"/>
      <c r="H246" s="40"/>
      <c r="I246" s="147"/>
      <c r="J246" s="40"/>
      <c r="K246" s="40"/>
      <c r="L246" s="44"/>
      <c r="M246" s="242"/>
      <c r="N246" s="243"/>
      <c r="O246" s="84"/>
      <c r="P246" s="84"/>
      <c r="Q246" s="84"/>
      <c r="R246" s="84"/>
      <c r="S246" s="84"/>
      <c r="T246" s="85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T246" s="17" t="s">
        <v>250</v>
      </c>
      <c r="AU246" s="17" t="s">
        <v>83</v>
      </c>
    </row>
    <row r="247" s="2" customFormat="1">
      <c r="A247" s="38"/>
      <c r="B247" s="39"/>
      <c r="C247" s="40"/>
      <c r="D247" s="240" t="s">
        <v>252</v>
      </c>
      <c r="E247" s="40"/>
      <c r="F247" s="244" t="s">
        <v>660</v>
      </c>
      <c r="G247" s="40"/>
      <c r="H247" s="40"/>
      <c r="I247" s="147"/>
      <c r="J247" s="40"/>
      <c r="K247" s="40"/>
      <c r="L247" s="44"/>
      <c r="M247" s="242"/>
      <c r="N247" s="243"/>
      <c r="O247" s="84"/>
      <c r="P247" s="84"/>
      <c r="Q247" s="84"/>
      <c r="R247" s="84"/>
      <c r="S247" s="84"/>
      <c r="T247" s="85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T247" s="17" t="s">
        <v>252</v>
      </c>
      <c r="AU247" s="17" t="s">
        <v>83</v>
      </c>
    </row>
    <row r="248" s="2" customFormat="1" ht="21.75" customHeight="1">
      <c r="A248" s="38"/>
      <c r="B248" s="39"/>
      <c r="C248" s="227" t="s">
        <v>707</v>
      </c>
      <c r="D248" s="227" t="s">
        <v>243</v>
      </c>
      <c r="E248" s="228" t="s">
        <v>347</v>
      </c>
      <c r="F248" s="229" t="s">
        <v>348</v>
      </c>
      <c r="G248" s="230" t="s">
        <v>332</v>
      </c>
      <c r="H248" s="231">
        <v>131</v>
      </c>
      <c r="I248" s="232"/>
      <c r="J248" s="233">
        <f>ROUND(I248*H248,2)</f>
        <v>0</v>
      </c>
      <c r="K248" s="229" t="s">
        <v>247</v>
      </c>
      <c r="L248" s="44"/>
      <c r="M248" s="234" t="s">
        <v>19</v>
      </c>
      <c r="N248" s="235" t="s">
        <v>45</v>
      </c>
      <c r="O248" s="84"/>
      <c r="P248" s="236">
        <f>O248*H248</f>
        <v>0</v>
      </c>
      <c r="Q248" s="236">
        <v>0</v>
      </c>
      <c r="R248" s="236">
        <f>Q248*H248</f>
        <v>0</v>
      </c>
      <c r="S248" s="236">
        <v>0</v>
      </c>
      <c r="T248" s="237">
        <f>S248*H248</f>
        <v>0</v>
      </c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R248" s="238" t="s">
        <v>257</v>
      </c>
      <c r="AT248" s="238" t="s">
        <v>243</v>
      </c>
      <c r="AU248" s="238" t="s">
        <v>83</v>
      </c>
      <c r="AY248" s="17" t="s">
        <v>240</v>
      </c>
      <c r="BE248" s="239">
        <f>IF(N248="základní",J248,0)</f>
        <v>0</v>
      </c>
      <c r="BF248" s="239">
        <f>IF(N248="snížená",J248,0)</f>
        <v>0</v>
      </c>
      <c r="BG248" s="239">
        <f>IF(N248="zákl. přenesená",J248,0)</f>
        <v>0</v>
      </c>
      <c r="BH248" s="239">
        <f>IF(N248="sníž. přenesená",J248,0)</f>
        <v>0</v>
      </c>
      <c r="BI248" s="239">
        <f>IF(N248="nulová",J248,0)</f>
        <v>0</v>
      </c>
      <c r="BJ248" s="17" t="s">
        <v>81</v>
      </c>
      <c r="BK248" s="239">
        <f>ROUND(I248*H248,2)</f>
        <v>0</v>
      </c>
      <c r="BL248" s="17" t="s">
        <v>257</v>
      </c>
      <c r="BM248" s="238" t="s">
        <v>934</v>
      </c>
    </row>
    <row r="249" s="2" customFormat="1">
      <c r="A249" s="38"/>
      <c r="B249" s="39"/>
      <c r="C249" s="40"/>
      <c r="D249" s="240" t="s">
        <v>250</v>
      </c>
      <c r="E249" s="40"/>
      <c r="F249" s="241" t="s">
        <v>693</v>
      </c>
      <c r="G249" s="40"/>
      <c r="H249" s="40"/>
      <c r="I249" s="147"/>
      <c r="J249" s="40"/>
      <c r="K249" s="40"/>
      <c r="L249" s="44"/>
      <c r="M249" s="242"/>
      <c r="N249" s="243"/>
      <c r="O249" s="84"/>
      <c r="P249" s="84"/>
      <c r="Q249" s="84"/>
      <c r="R249" s="84"/>
      <c r="S249" s="84"/>
      <c r="T249" s="85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T249" s="17" t="s">
        <v>250</v>
      </c>
      <c r="AU249" s="17" t="s">
        <v>83</v>
      </c>
    </row>
    <row r="250" s="2" customFormat="1">
      <c r="A250" s="38"/>
      <c r="B250" s="39"/>
      <c r="C250" s="40"/>
      <c r="D250" s="240" t="s">
        <v>252</v>
      </c>
      <c r="E250" s="40"/>
      <c r="F250" s="244" t="s">
        <v>351</v>
      </c>
      <c r="G250" s="40"/>
      <c r="H250" s="40"/>
      <c r="I250" s="147"/>
      <c r="J250" s="40"/>
      <c r="K250" s="40"/>
      <c r="L250" s="44"/>
      <c r="M250" s="242"/>
      <c r="N250" s="243"/>
      <c r="O250" s="84"/>
      <c r="P250" s="84"/>
      <c r="Q250" s="84"/>
      <c r="R250" s="84"/>
      <c r="S250" s="84"/>
      <c r="T250" s="85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T250" s="17" t="s">
        <v>252</v>
      </c>
      <c r="AU250" s="17" t="s">
        <v>83</v>
      </c>
    </row>
    <row r="251" s="13" customFormat="1">
      <c r="A251" s="13"/>
      <c r="B251" s="255"/>
      <c r="C251" s="256"/>
      <c r="D251" s="240" t="s">
        <v>272</v>
      </c>
      <c r="E251" s="257" t="s">
        <v>19</v>
      </c>
      <c r="F251" s="258" t="s">
        <v>799</v>
      </c>
      <c r="G251" s="256"/>
      <c r="H251" s="259">
        <v>131</v>
      </c>
      <c r="I251" s="260"/>
      <c r="J251" s="256"/>
      <c r="K251" s="256"/>
      <c r="L251" s="261"/>
      <c r="M251" s="262"/>
      <c r="N251" s="263"/>
      <c r="O251" s="263"/>
      <c r="P251" s="263"/>
      <c r="Q251" s="263"/>
      <c r="R251" s="263"/>
      <c r="S251" s="263"/>
      <c r="T251" s="264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65" t="s">
        <v>272</v>
      </c>
      <c r="AU251" s="265" t="s">
        <v>83</v>
      </c>
      <c r="AV251" s="13" t="s">
        <v>83</v>
      </c>
      <c r="AW251" s="13" t="s">
        <v>35</v>
      </c>
      <c r="AX251" s="13" t="s">
        <v>81</v>
      </c>
      <c r="AY251" s="265" t="s">
        <v>240</v>
      </c>
    </row>
    <row r="252" s="2" customFormat="1" ht="21.75" customHeight="1">
      <c r="A252" s="38"/>
      <c r="B252" s="39"/>
      <c r="C252" s="227" t="s">
        <v>709</v>
      </c>
      <c r="D252" s="227" t="s">
        <v>243</v>
      </c>
      <c r="E252" s="228" t="s">
        <v>354</v>
      </c>
      <c r="F252" s="229" t="s">
        <v>355</v>
      </c>
      <c r="G252" s="230" t="s">
        <v>332</v>
      </c>
      <c r="H252" s="231">
        <v>131</v>
      </c>
      <c r="I252" s="232"/>
      <c r="J252" s="233">
        <f>ROUND(I252*H252,2)</f>
        <v>0</v>
      </c>
      <c r="K252" s="229" t="s">
        <v>247</v>
      </c>
      <c r="L252" s="44"/>
      <c r="M252" s="234" t="s">
        <v>19</v>
      </c>
      <c r="N252" s="235" t="s">
        <v>45</v>
      </c>
      <c r="O252" s="84"/>
      <c r="P252" s="236">
        <f>O252*H252</f>
        <v>0</v>
      </c>
      <c r="Q252" s="236">
        <v>0</v>
      </c>
      <c r="R252" s="236">
        <f>Q252*H252</f>
        <v>0</v>
      </c>
      <c r="S252" s="236">
        <v>0</v>
      </c>
      <c r="T252" s="237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238" t="s">
        <v>248</v>
      </c>
      <c r="AT252" s="238" t="s">
        <v>243</v>
      </c>
      <c r="AU252" s="238" t="s">
        <v>83</v>
      </c>
      <c r="AY252" s="17" t="s">
        <v>240</v>
      </c>
      <c r="BE252" s="239">
        <f>IF(N252="základní",J252,0)</f>
        <v>0</v>
      </c>
      <c r="BF252" s="239">
        <f>IF(N252="snížená",J252,0)</f>
        <v>0</v>
      </c>
      <c r="BG252" s="239">
        <f>IF(N252="zákl. přenesená",J252,0)</f>
        <v>0</v>
      </c>
      <c r="BH252" s="239">
        <f>IF(N252="sníž. přenesená",J252,0)</f>
        <v>0</v>
      </c>
      <c r="BI252" s="239">
        <f>IF(N252="nulová",J252,0)</f>
        <v>0</v>
      </c>
      <c r="BJ252" s="17" t="s">
        <v>81</v>
      </c>
      <c r="BK252" s="239">
        <f>ROUND(I252*H252,2)</f>
        <v>0</v>
      </c>
      <c r="BL252" s="17" t="s">
        <v>248</v>
      </c>
      <c r="BM252" s="238" t="s">
        <v>935</v>
      </c>
    </row>
    <row r="253" s="2" customFormat="1">
      <c r="A253" s="38"/>
      <c r="B253" s="39"/>
      <c r="C253" s="40"/>
      <c r="D253" s="240" t="s">
        <v>250</v>
      </c>
      <c r="E253" s="40"/>
      <c r="F253" s="241" t="s">
        <v>357</v>
      </c>
      <c r="G253" s="40"/>
      <c r="H253" s="40"/>
      <c r="I253" s="147"/>
      <c r="J253" s="40"/>
      <c r="K253" s="40"/>
      <c r="L253" s="44"/>
      <c r="M253" s="242"/>
      <c r="N253" s="243"/>
      <c r="O253" s="84"/>
      <c r="P253" s="84"/>
      <c r="Q253" s="84"/>
      <c r="R253" s="84"/>
      <c r="S253" s="84"/>
      <c r="T253" s="85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T253" s="17" t="s">
        <v>250</v>
      </c>
      <c r="AU253" s="17" t="s">
        <v>83</v>
      </c>
    </row>
    <row r="254" s="2" customFormat="1">
      <c r="A254" s="38"/>
      <c r="B254" s="39"/>
      <c r="C254" s="40"/>
      <c r="D254" s="240" t="s">
        <v>252</v>
      </c>
      <c r="E254" s="40"/>
      <c r="F254" s="244" t="s">
        <v>358</v>
      </c>
      <c r="G254" s="40"/>
      <c r="H254" s="40"/>
      <c r="I254" s="147"/>
      <c r="J254" s="40"/>
      <c r="K254" s="40"/>
      <c r="L254" s="44"/>
      <c r="M254" s="242"/>
      <c r="N254" s="243"/>
      <c r="O254" s="84"/>
      <c r="P254" s="84"/>
      <c r="Q254" s="84"/>
      <c r="R254" s="84"/>
      <c r="S254" s="84"/>
      <c r="T254" s="85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T254" s="17" t="s">
        <v>252</v>
      </c>
      <c r="AU254" s="17" t="s">
        <v>83</v>
      </c>
    </row>
    <row r="255" s="2" customFormat="1" ht="21.75" customHeight="1">
      <c r="A255" s="38"/>
      <c r="B255" s="39"/>
      <c r="C255" s="245" t="s">
        <v>716</v>
      </c>
      <c r="D255" s="245" t="s">
        <v>266</v>
      </c>
      <c r="E255" s="246" t="s">
        <v>359</v>
      </c>
      <c r="F255" s="247" t="s">
        <v>360</v>
      </c>
      <c r="G255" s="248" t="s">
        <v>269</v>
      </c>
      <c r="H255" s="249">
        <v>43.229999999999997</v>
      </c>
      <c r="I255" s="250"/>
      <c r="J255" s="251">
        <f>ROUND(I255*H255,2)</f>
        <v>0</v>
      </c>
      <c r="K255" s="247" t="s">
        <v>247</v>
      </c>
      <c r="L255" s="252"/>
      <c r="M255" s="253" t="s">
        <v>19</v>
      </c>
      <c r="N255" s="254" t="s">
        <v>45</v>
      </c>
      <c r="O255" s="84"/>
      <c r="P255" s="236">
        <f>O255*H255</f>
        <v>0</v>
      </c>
      <c r="Q255" s="236">
        <v>1</v>
      </c>
      <c r="R255" s="236">
        <f>Q255*H255</f>
        <v>43.229999999999997</v>
      </c>
      <c r="S255" s="236">
        <v>0</v>
      </c>
      <c r="T255" s="237">
        <f>S255*H255</f>
        <v>0</v>
      </c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R255" s="238" t="s">
        <v>270</v>
      </c>
      <c r="AT255" s="238" t="s">
        <v>266</v>
      </c>
      <c r="AU255" s="238" t="s">
        <v>83</v>
      </c>
      <c r="AY255" s="17" t="s">
        <v>240</v>
      </c>
      <c r="BE255" s="239">
        <f>IF(N255="základní",J255,0)</f>
        <v>0</v>
      </c>
      <c r="BF255" s="239">
        <f>IF(N255="snížená",J255,0)</f>
        <v>0</v>
      </c>
      <c r="BG255" s="239">
        <f>IF(N255="zákl. přenesená",J255,0)</f>
        <v>0</v>
      </c>
      <c r="BH255" s="239">
        <f>IF(N255="sníž. přenesená",J255,0)</f>
        <v>0</v>
      </c>
      <c r="BI255" s="239">
        <f>IF(N255="nulová",J255,0)</f>
        <v>0</v>
      </c>
      <c r="BJ255" s="17" t="s">
        <v>81</v>
      </c>
      <c r="BK255" s="239">
        <f>ROUND(I255*H255,2)</f>
        <v>0</v>
      </c>
      <c r="BL255" s="17" t="s">
        <v>270</v>
      </c>
      <c r="BM255" s="238" t="s">
        <v>936</v>
      </c>
    </row>
    <row r="256" s="2" customFormat="1">
      <c r="A256" s="38"/>
      <c r="B256" s="39"/>
      <c r="C256" s="40"/>
      <c r="D256" s="240" t="s">
        <v>250</v>
      </c>
      <c r="E256" s="40"/>
      <c r="F256" s="241" t="s">
        <v>360</v>
      </c>
      <c r="G256" s="40"/>
      <c r="H256" s="40"/>
      <c r="I256" s="147"/>
      <c r="J256" s="40"/>
      <c r="K256" s="40"/>
      <c r="L256" s="44"/>
      <c r="M256" s="242"/>
      <c r="N256" s="243"/>
      <c r="O256" s="84"/>
      <c r="P256" s="84"/>
      <c r="Q256" s="84"/>
      <c r="R256" s="84"/>
      <c r="S256" s="84"/>
      <c r="T256" s="85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T256" s="17" t="s">
        <v>250</v>
      </c>
      <c r="AU256" s="17" t="s">
        <v>83</v>
      </c>
    </row>
    <row r="257" s="13" customFormat="1">
      <c r="A257" s="13"/>
      <c r="B257" s="255"/>
      <c r="C257" s="256"/>
      <c r="D257" s="240" t="s">
        <v>272</v>
      </c>
      <c r="E257" s="257" t="s">
        <v>19</v>
      </c>
      <c r="F257" s="258" t="s">
        <v>937</v>
      </c>
      <c r="G257" s="256"/>
      <c r="H257" s="259">
        <v>43.229999999999997</v>
      </c>
      <c r="I257" s="260"/>
      <c r="J257" s="256"/>
      <c r="K257" s="256"/>
      <c r="L257" s="261"/>
      <c r="M257" s="262"/>
      <c r="N257" s="263"/>
      <c r="O257" s="263"/>
      <c r="P257" s="263"/>
      <c r="Q257" s="263"/>
      <c r="R257" s="263"/>
      <c r="S257" s="263"/>
      <c r="T257" s="264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65" t="s">
        <v>272</v>
      </c>
      <c r="AU257" s="265" t="s">
        <v>83</v>
      </c>
      <c r="AV257" s="13" t="s">
        <v>83</v>
      </c>
      <c r="AW257" s="13" t="s">
        <v>35</v>
      </c>
      <c r="AX257" s="13" t="s">
        <v>81</v>
      </c>
      <c r="AY257" s="265" t="s">
        <v>240</v>
      </c>
    </row>
    <row r="258" s="2" customFormat="1" ht="21.75" customHeight="1">
      <c r="A258" s="38"/>
      <c r="B258" s="39"/>
      <c r="C258" s="245" t="s">
        <v>722</v>
      </c>
      <c r="D258" s="245" t="s">
        <v>266</v>
      </c>
      <c r="E258" s="246" t="s">
        <v>364</v>
      </c>
      <c r="F258" s="247" t="s">
        <v>365</v>
      </c>
      <c r="G258" s="248" t="s">
        <v>332</v>
      </c>
      <c r="H258" s="249">
        <v>131</v>
      </c>
      <c r="I258" s="250"/>
      <c r="J258" s="251">
        <f>ROUND(I258*H258,2)</f>
        <v>0</v>
      </c>
      <c r="K258" s="247" t="s">
        <v>247</v>
      </c>
      <c r="L258" s="252"/>
      <c r="M258" s="253" t="s">
        <v>19</v>
      </c>
      <c r="N258" s="254" t="s">
        <v>45</v>
      </c>
      <c r="O258" s="84"/>
      <c r="P258" s="236">
        <f>O258*H258</f>
        <v>0</v>
      </c>
      <c r="Q258" s="236">
        <v>0.00031</v>
      </c>
      <c r="R258" s="236">
        <f>Q258*H258</f>
        <v>0.04061</v>
      </c>
      <c r="S258" s="236">
        <v>0</v>
      </c>
      <c r="T258" s="237">
        <f>S258*H258</f>
        <v>0</v>
      </c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R258" s="238" t="s">
        <v>270</v>
      </c>
      <c r="AT258" s="238" t="s">
        <v>266</v>
      </c>
      <c r="AU258" s="238" t="s">
        <v>83</v>
      </c>
      <c r="AY258" s="17" t="s">
        <v>240</v>
      </c>
      <c r="BE258" s="239">
        <f>IF(N258="základní",J258,0)</f>
        <v>0</v>
      </c>
      <c r="BF258" s="239">
        <f>IF(N258="snížená",J258,0)</f>
        <v>0</v>
      </c>
      <c r="BG258" s="239">
        <f>IF(N258="zákl. přenesená",J258,0)</f>
        <v>0</v>
      </c>
      <c r="BH258" s="239">
        <f>IF(N258="sníž. přenesená",J258,0)</f>
        <v>0</v>
      </c>
      <c r="BI258" s="239">
        <f>IF(N258="nulová",J258,0)</f>
        <v>0</v>
      </c>
      <c r="BJ258" s="17" t="s">
        <v>81</v>
      </c>
      <c r="BK258" s="239">
        <f>ROUND(I258*H258,2)</f>
        <v>0</v>
      </c>
      <c r="BL258" s="17" t="s">
        <v>270</v>
      </c>
      <c r="BM258" s="238" t="s">
        <v>938</v>
      </c>
    </row>
    <row r="259" s="2" customFormat="1">
      <c r="A259" s="38"/>
      <c r="B259" s="39"/>
      <c r="C259" s="40"/>
      <c r="D259" s="240" t="s">
        <v>250</v>
      </c>
      <c r="E259" s="40"/>
      <c r="F259" s="241" t="s">
        <v>365</v>
      </c>
      <c r="G259" s="40"/>
      <c r="H259" s="40"/>
      <c r="I259" s="147"/>
      <c r="J259" s="40"/>
      <c r="K259" s="40"/>
      <c r="L259" s="44"/>
      <c r="M259" s="242"/>
      <c r="N259" s="243"/>
      <c r="O259" s="84"/>
      <c r="P259" s="84"/>
      <c r="Q259" s="84"/>
      <c r="R259" s="84"/>
      <c r="S259" s="84"/>
      <c r="T259" s="85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T259" s="17" t="s">
        <v>250</v>
      </c>
      <c r="AU259" s="17" t="s">
        <v>83</v>
      </c>
    </row>
    <row r="260" s="2" customFormat="1" ht="21.75" customHeight="1">
      <c r="A260" s="38"/>
      <c r="B260" s="39"/>
      <c r="C260" s="245" t="s">
        <v>727</v>
      </c>
      <c r="D260" s="245" t="s">
        <v>266</v>
      </c>
      <c r="E260" s="246" t="s">
        <v>369</v>
      </c>
      <c r="F260" s="247" t="s">
        <v>370</v>
      </c>
      <c r="G260" s="248" t="s">
        <v>246</v>
      </c>
      <c r="H260" s="249">
        <v>40</v>
      </c>
      <c r="I260" s="250"/>
      <c r="J260" s="251">
        <f>ROUND(I260*H260,2)</f>
        <v>0</v>
      </c>
      <c r="K260" s="247" t="s">
        <v>247</v>
      </c>
      <c r="L260" s="252"/>
      <c r="M260" s="253" t="s">
        <v>19</v>
      </c>
      <c r="N260" s="254" t="s">
        <v>45</v>
      </c>
      <c r="O260" s="84"/>
      <c r="P260" s="236">
        <f>O260*H260</f>
        <v>0</v>
      </c>
      <c r="Q260" s="236">
        <v>0</v>
      </c>
      <c r="R260" s="236">
        <f>Q260*H260</f>
        <v>0</v>
      </c>
      <c r="S260" s="236">
        <v>0</v>
      </c>
      <c r="T260" s="237">
        <f>S260*H260</f>
        <v>0</v>
      </c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R260" s="238" t="s">
        <v>270</v>
      </c>
      <c r="AT260" s="238" t="s">
        <v>266</v>
      </c>
      <c r="AU260" s="238" t="s">
        <v>83</v>
      </c>
      <c r="AY260" s="17" t="s">
        <v>240</v>
      </c>
      <c r="BE260" s="239">
        <f>IF(N260="základní",J260,0)</f>
        <v>0</v>
      </c>
      <c r="BF260" s="239">
        <f>IF(N260="snížená",J260,0)</f>
        <v>0</v>
      </c>
      <c r="BG260" s="239">
        <f>IF(N260="zákl. přenesená",J260,0)</f>
        <v>0</v>
      </c>
      <c r="BH260" s="239">
        <f>IF(N260="sníž. přenesená",J260,0)</f>
        <v>0</v>
      </c>
      <c r="BI260" s="239">
        <f>IF(N260="nulová",J260,0)</f>
        <v>0</v>
      </c>
      <c r="BJ260" s="17" t="s">
        <v>81</v>
      </c>
      <c r="BK260" s="239">
        <f>ROUND(I260*H260,2)</f>
        <v>0</v>
      </c>
      <c r="BL260" s="17" t="s">
        <v>270</v>
      </c>
      <c r="BM260" s="238" t="s">
        <v>939</v>
      </c>
    </row>
    <row r="261" s="2" customFormat="1">
      <c r="A261" s="38"/>
      <c r="B261" s="39"/>
      <c r="C261" s="40"/>
      <c r="D261" s="240" t="s">
        <v>250</v>
      </c>
      <c r="E261" s="40"/>
      <c r="F261" s="241" t="s">
        <v>370</v>
      </c>
      <c r="G261" s="40"/>
      <c r="H261" s="40"/>
      <c r="I261" s="147"/>
      <c r="J261" s="40"/>
      <c r="K261" s="40"/>
      <c r="L261" s="44"/>
      <c r="M261" s="242"/>
      <c r="N261" s="243"/>
      <c r="O261" s="84"/>
      <c r="P261" s="84"/>
      <c r="Q261" s="84"/>
      <c r="R261" s="84"/>
      <c r="S261" s="84"/>
      <c r="T261" s="85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T261" s="17" t="s">
        <v>250</v>
      </c>
      <c r="AU261" s="17" t="s">
        <v>83</v>
      </c>
    </row>
    <row r="262" s="13" customFormat="1">
      <c r="A262" s="13"/>
      <c r="B262" s="255"/>
      <c r="C262" s="256"/>
      <c r="D262" s="240" t="s">
        <v>272</v>
      </c>
      <c r="E262" s="257" t="s">
        <v>19</v>
      </c>
      <c r="F262" s="258" t="s">
        <v>940</v>
      </c>
      <c r="G262" s="256"/>
      <c r="H262" s="259">
        <v>40</v>
      </c>
      <c r="I262" s="260"/>
      <c r="J262" s="256"/>
      <c r="K262" s="256"/>
      <c r="L262" s="261"/>
      <c r="M262" s="262"/>
      <c r="N262" s="263"/>
      <c r="O262" s="263"/>
      <c r="P262" s="263"/>
      <c r="Q262" s="263"/>
      <c r="R262" s="263"/>
      <c r="S262" s="263"/>
      <c r="T262" s="264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T262" s="265" t="s">
        <v>272</v>
      </c>
      <c r="AU262" s="265" t="s">
        <v>83</v>
      </c>
      <c r="AV262" s="13" t="s">
        <v>83</v>
      </c>
      <c r="AW262" s="13" t="s">
        <v>35</v>
      </c>
      <c r="AX262" s="13" t="s">
        <v>81</v>
      </c>
      <c r="AY262" s="265" t="s">
        <v>240</v>
      </c>
    </row>
    <row r="263" s="2" customFormat="1" ht="21.75" customHeight="1">
      <c r="A263" s="38"/>
      <c r="B263" s="39"/>
      <c r="C263" s="245" t="s">
        <v>734</v>
      </c>
      <c r="D263" s="245" t="s">
        <v>266</v>
      </c>
      <c r="E263" s="246" t="s">
        <v>703</v>
      </c>
      <c r="F263" s="247" t="s">
        <v>704</v>
      </c>
      <c r="G263" s="248" t="s">
        <v>246</v>
      </c>
      <c r="H263" s="249">
        <v>21</v>
      </c>
      <c r="I263" s="250"/>
      <c r="J263" s="251">
        <f>ROUND(I263*H263,2)</f>
        <v>0</v>
      </c>
      <c r="K263" s="247" t="s">
        <v>247</v>
      </c>
      <c r="L263" s="252"/>
      <c r="M263" s="253" t="s">
        <v>19</v>
      </c>
      <c r="N263" s="254" t="s">
        <v>45</v>
      </c>
      <c r="O263" s="84"/>
      <c r="P263" s="236">
        <f>O263*H263</f>
        <v>0</v>
      </c>
      <c r="Q263" s="236">
        <v>0</v>
      </c>
      <c r="R263" s="236">
        <f>Q263*H263</f>
        <v>0</v>
      </c>
      <c r="S263" s="236">
        <v>0</v>
      </c>
      <c r="T263" s="237">
        <f>S263*H263</f>
        <v>0</v>
      </c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R263" s="238" t="s">
        <v>270</v>
      </c>
      <c r="AT263" s="238" t="s">
        <v>266</v>
      </c>
      <c r="AU263" s="238" t="s">
        <v>83</v>
      </c>
      <c r="AY263" s="17" t="s">
        <v>240</v>
      </c>
      <c r="BE263" s="239">
        <f>IF(N263="základní",J263,0)</f>
        <v>0</v>
      </c>
      <c r="BF263" s="239">
        <f>IF(N263="snížená",J263,0)</f>
        <v>0</v>
      </c>
      <c r="BG263" s="239">
        <f>IF(N263="zákl. přenesená",J263,0)</f>
        <v>0</v>
      </c>
      <c r="BH263" s="239">
        <f>IF(N263="sníž. přenesená",J263,0)</f>
        <v>0</v>
      </c>
      <c r="BI263" s="239">
        <f>IF(N263="nulová",J263,0)</f>
        <v>0</v>
      </c>
      <c r="BJ263" s="17" t="s">
        <v>81</v>
      </c>
      <c r="BK263" s="239">
        <f>ROUND(I263*H263,2)</f>
        <v>0</v>
      </c>
      <c r="BL263" s="17" t="s">
        <v>270</v>
      </c>
      <c r="BM263" s="238" t="s">
        <v>941</v>
      </c>
    </row>
    <row r="264" s="2" customFormat="1">
      <c r="A264" s="38"/>
      <c r="B264" s="39"/>
      <c r="C264" s="40"/>
      <c r="D264" s="240" t="s">
        <v>250</v>
      </c>
      <c r="E264" s="40"/>
      <c r="F264" s="241" t="s">
        <v>704</v>
      </c>
      <c r="G264" s="40"/>
      <c r="H264" s="40"/>
      <c r="I264" s="147"/>
      <c r="J264" s="40"/>
      <c r="K264" s="40"/>
      <c r="L264" s="44"/>
      <c r="M264" s="242"/>
      <c r="N264" s="243"/>
      <c r="O264" s="84"/>
      <c r="P264" s="84"/>
      <c r="Q264" s="84"/>
      <c r="R264" s="84"/>
      <c r="S264" s="84"/>
      <c r="T264" s="85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T264" s="17" t="s">
        <v>250</v>
      </c>
      <c r="AU264" s="17" t="s">
        <v>83</v>
      </c>
    </row>
    <row r="265" s="13" customFormat="1">
      <c r="A265" s="13"/>
      <c r="B265" s="255"/>
      <c r="C265" s="256"/>
      <c r="D265" s="240" t="s">
        <v>272</v>
      </c>
      <c r="E265" s="257" t="s">
        <v>19</v>
      </c>
      <c r="F265" s="258" t="s">
        <v>942</v>
      </c>
      <c r="G265" s="256"/>
      <c r="H265" s="259">
        <v>21</v>
      </c>
      <c r="I265" s="260"/>
      <c r="J265" s="256"/>
      <c r="K265" s="256"/>
      <c r="L265" s="261"/>
      <c r="M265" s="262"/>
      <c r="N265" s="263"/>
      <c r="O265" s="263"/>
      <c r="P265" s="263"/>
      <c r="Q265" s="263"/>
      <c r="R265" s="263"/>
      <c r="S265" s="263"/>
      <c r="T265" s="264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T265" s="265" t="s">
        <v>272</v>
      </c>
      <c r="AU265" s="265" t="s">
        <v>83</v>
      </c>
      <c r="AV265" s="13" t="s">
        <v>83</v>
      </c>
      <c r="AW265" s="13" t="s">
        <v>35</v>
      </c>
      <c r="AX265" s="13" t="s">
        <v>81</v>
      </c>
      <c r="AY265" s="265" t="s">
        <v>240</v>
      </c>
    </row>
    <row r="266" s="2" customFormat="1" ht="21.75" customHeight="1">
      <c r="A266" s="38"/>
      <c r="B266" s="39"/>
      <c r="C266" s="227" t="s">
        <v>737</v>
      </c>
      <c r="D266" s="227" t="s">
        <v>243</v>
      </c>
      <c r="E266" s="228" t="s">
        <v>373</v>
      </c>
      <c r="F266" s="229" t="s">
        <v>374</v>
      </c>
      <c r="G266" s="230" t="s">
        <v>246</v>
      </c>
      <c r="H266" s="231">
        <v>28</v>
      </c>
      <c r="I266" s="232"/>
      <c r="J266" s="233">
        <f>ROUND(I266*H266,2)</f>
        <v>0</v>
      </c>
      <c r="K266" s="229" t="s">
        <v>247</v>
      </c>
      <c r="L266" s="44"/>
      <c r="M266" s="234" t="s">
        <v>19</v>
      </c>
      <c r="N266" s="235" t="s">
        <v>45</v>
      </c>
      <c r="O266" s="84"/>
      <c r="P266" s="236">
        <f>O266*H266</f>
        <v>0</v>
      </c>
      <c r="Q266" s="236">
        <v>0</v>
      </c>
      <c r="R266" s="236">
        <f>Q266*H266</f>
        <v>0</v>
      </c>
      <c r="S266" s="236">
        <v>0</v>
      </c>
      <c r="T266" s="237">
        <f>S266*H266</f>
        <v>0</v>
      </c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R266" s="238" t="s">
        <v>257</v>
      </c>
      <c r="AT266" s="238" t="s">
        <v>243</v>
      </c>
      <c r="AU266" s="238" t="s">
        <v>83</v>
      </c>
      <c r="AY266" s="17" t="s">
        <v>240</v>
      </c>
      <c r="BE266" s="239">
        <f>IF(N266="základní",J266,0)</f>
        <v>0</v>
      </c>
      <c r="BF266" s="239">
        <f>IF(N266="snížená",J266,0)</f>
        <v>0</v>
      </c>
      <c r="BG266" s="239">
        <f>IF(N266="zákl. přenesená",J266,0)</f>
        <v>0</v>
      </c>
      <c r="BH266" s="239">
        <f>IF(N266="sníž. přenesená",J266,0)</f>
        <v>0</v>
      </c>
      <c r="BI266" s="239">
        <f>IF(N266="nulová",J266,0)</f>
        <v>0</v>
      </c>
      <c r="BJ266" s="17" t="s">
        <v>81</v>
      </c>
      <c r="BK266" s="239">
        <f>ROUND(I266*H266,2)</f>
        <v>0</v>
      </c>
      <c r="BL266" s="17" t="s">
        <v>257</v>
      </c>
      <c r="BM266" s="238" t="s">
        <v>943</v>
      </c>
    </row>
    <row r="267" s="2" customFormat="1">
      <c r="A267" s="38"/>
      <c r="B267" s="39"/>
      <c r="C267" s="40"/>
      <c r="D267" s="240" t="s">
        <v>250</v>
      </c>
      <c r="E267" s="40"/>
      <c r="F267" s="241" t="s">
        <v>944</v>
      </c>
      <c r="G267" s="40"/>
      <c r="H267" s="40"/>
      <c r="I267" s="147"/>
      <c r="J267" s="40"/>
      <c r="K267" s="40"/>
      <c r="L267" s="44"/>
      <c r="M267" s="242"/>
      <c r="N267" s="243"/>
      <c r="O267" s="84"/>
      <c r="P267" s="84"/>
      <c r="Q267" s="84"/>
      <c r="R267" s="84"/>
      <c r="S267" s="84"/>
      <c r="T267" s="85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T267" s="17" t="s">
        <v>250</v>
      </c>
      <c r="AU267" s="17" t="s">
        <v>83</v>
      </c>
    </row>
    <row r="268" s="2" customFormat="1">
      <c r="A268" s="38"/>
      <c r="B268" s="39"/>
      <c r="C268" s="40"/>
      <c r="D268" s="240" t="s">
        <v>252</v>
      </c>
      <c r="E268" s="40"/>
      <c r="F268" s="244" t="s">
        <v>377</v>
      </c>
      <c r="G268" s="40"/>
      <c r="H268" s="40"/>
      <c r="I268" s="147"/>
      <c r="J268" s="40"/>
      <c r="K268" s="40"/>
      <c r="L268" s="44"/>
      <c r="M268" s="242"/>
      <c r="N268" s="243"/>
      <c r="O268" s="84"/>
      <c r="P268" s="84"/>
      <c r="Q268" s="84"/>
      <c r="R268" s="84"/>
      <c r="S268" s="84"/>
      <c r="T268" s="85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T268" s="17" t="s">
        <v>252</v>
      </c>
      <c r="AU268" s="17" t="s">
        <v>83</v>
      </c>
    </row>
    <row r="269" s="13" customFormat="1">
      <c r="A269" s="13"/>
      <c r="B269" s="255"/>
      <c r="C269" s="256"/>
      <c r="D269" s="240" t="s">
        <v>272</v>
      </c>
      <c r="E269" s="257" t="s">
        <v>19</v>
      </c>
      <c r="F269" s="258" t="s">
        <v>859</v>
      </c>
      <c r="G269" s="256"/>
      <c r="H269" s="259">
        <v>28</v>
      </c>
      <c r="I269" s="260"/>
      <c r="J269" s="256"/>
      <c r="K269" s="256"/>
      <c r="L269" s="261"/>
      <c r="M269" s="262"/>
      <c r="N269" s="263"/>
      <c r="O269" s="263"/>
      <c r="P269" s="263"/>
      <c r="Q269" s="263"/>
      <c r="R269" s="263"/>
      <c r="S269" s="263"/>
      <c r="T269" s="264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65" t="s">
        <v>272</v>
      </c>
      <c r="AU269" s="265" t="s">
        <v>83</v>
      </c>
      <c r="AV269" s="13" t="s">
        <v>83</v>
      </c>
      <c r="AW269" s="13" t="s">
        <v>35</v>
      </c>
      <c r="AX269" s="13" t="s">
        <v>81</v>
      </c>
      <c r="AY269" s="265" t="s">
        <v>240</v>
      </c>
    </row>
    <row r="270" s="2" customFormat="1" ht="21.75" customHeight="1">
      <c r="A270" s="38"/>
      <c r="B270" s="39"/>
      <c r="C270" s="227" t="s">
        <v>744</v>
      </c>
      <c r="D270" s="227" t="s">
        <v>243</v>
      </c>
      <c r="E270" s="228" t="s">
        <v>717</v>
      </c>
      <c r="F270" s="229" t="s">
        <v>718</v>
      </c>
      <c r="G270" s="230" t="s">
        <v>276</v>
      </c>
      <c r="H270" s="231">
        <v>16</v>
      </c>
      <c r="I270" s="232"/>
      <c r="J270" s="233">
        <f>ROUND(I270*H270,2)</f>
        <v>0</v>
      </c>
      <c r="K270" s="229" t="s">
        <v>247</v>
      </c>
      <c r="L270" s="44"/>
      <c r="M270" s="234" t="s">
        <v>19</v>
      </c>
      <c r="N270" s="235" t="s">
        <v>45</v>
      </c>
      <c r="O270" s="84"/>
      <c r="P270" s="236">
        <f>O270*H270</f>
        <v>0</v>
      </c>
      <c r="Q270" s="236">
        <v>0</v>
      </c>
      <c r="R270" s="236">
        <f>Q270*H270</f>
        <v>0</v>
      </c>
      <c r="S270" s="236">
        <v>0</v>
      </c>
      <c r="T270" s="237">
        <f>S270*H270</f>
        <v>0</v>
      </c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R270" s="238" t="s">
        <v>248</v>
      </c>
      <c r="AT270" s="238" t="s">
        <v>243</v>
      </c>
      <c r="AU270" s="238" t="s">
        <v>83</v>
      </c>
      <c r="AY270" s="17" t="s">
        <v>240</v>
      </c>
      <c r="BE270" s="239">
        <f>IF(N270="základní",J270,0)</f>
        <v>0</v>
      </c>
      <c r="BF270" s="239">
        <f>IF(N270="snížená",J270,0)</f>
        <v>0</v>
      </c>
      <c r="BG270" s="239">
        <f>IF(N270="zákl. přenesená",J270,0)</f>
        <v>0</v>
      </c>
      <c r="BH270" s="239">
        <f>IF(N270="sníž. přenesená",J270,0)</f>
        <v>0</v>
      </c>
      <c r="BI270" s="239">
        <f>IF(N270="nulová",J270,0)</f>
        <v>0</v>
      </c>
      <c r="BJ270" s="17" t="s">
        <v>81</v>
      </c>
      <c r="BK270" s="239">
        <f>ROUND(I270*H270,2)</f>
        <v>0</v>
      </c>
      <c r="BL270" s="17" t="s">
        <v>248</v>
      </c>
      <c r="BM270" s="238" t="s">
        <v>945</v>
      </c>
    </row>
    <row r="271" s="2" customFormat="1">
      <c r="A271" s="38"/>
      <c r="B271" s="39"/>
      <c r="C271" s="40"/>
      <c r="D271" s="240" t="s">
        <v>250</v>
      </c>
      <c r="E271" s="40"/>
      <c r="F271" s="241" t="s">
        <v>720</v>
      </c>
      <c r="G271" s="40"/>
      <c r="H271" s="40"/>
      <c r="I271" s="147"/>
      <c r="J271" s="40"/>
      <c r="K271" s="40"/>
      <c r="L271" s="44"/>
      <c r="M271" s="242"/>
      <c r="N271" s="243"/>
      <c r="O271" s="84"/>
      <c r="P271" s="84"/>
      <c r="Q271" s="84"/>
      <c r="R271" s="84"/>
      <c r="S271" s="84"/>
      <c r="T271" s="85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T271" s="17" t="s">
        <v>250</v>
      </c>
      <c r="AU271" s="17" t="s">
        <v>83</v>
      </c>
    </row>
    <row r="272" s="2" customFormat="1">
      <c r="A272" s="38"/>
      <c r="B272" s="39"/>
      <c r="C272" s="40"/>
      <c r="D272" s="240" t="s">
        <v>252</v>
      </c>
      <c r="E272" s="40"/>
      <c r="F272" s="244" t="s">
        <v>593</v>
      </c>
      <c r="G272" s="40"/>
      <c r="H272" s="40"/>
      <c r="I272" s="147"/>
      <c r="J272" s="40"/>
      <c r="K272" s="40"/>
      <c r="L272" s="44"/>
      <c r="M272" s="242"/>
      <c r="N272" s="243"/>
      <c r="O272" s="84"/>
      <c r="P272" s="84"/>
      <c r="Q272" s="84"/>
      <c r="R272" s="84"/>
      <c r="S272" s="84"/>
      <c r="T272" s="85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T272" s="17" t="s">
        <v>252</v>
      </c>
      <c r="AU272" s="17" t="s">
        <v>83</v>
      </c>
    </row>
    <row r="273" s="13" customFormat="1">
      <c r="A273" s="13"/>
      <c r="B273" s="255"/>
      <c r="C273" s="256"/>
      <c r="D273" s="240" t="s">
        <v>272</v>
      </c>
      <c r="E273" s="257" t="s">
        <v>19</v>
      </c>
      <c r="F273" s="258" t="s">
        <v>946</v>
      </c>
      <c r="G273" s="256"/>
      <c r="H273" s="259">
        <v>16</v>
      </c>
      <c r="I273" s="260"/>
      <c r="J273" s="256"/>
      <c r="K273" s="256"/>
      <c r="L273" s="261"/>
      <c r="M273" s="262"/>
      <c r="N273" s="263"/>
      <c r="O273" s="263"/>
      <c r="P273" s="263"/>
      <c r="Q273" s="263"/>
      <c r="R273" s="263"/>
      <c r="S273" s="263"/>
      <c r="T273" s="264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65" t="s">
        <v>272</v>
      </c>
      <c r="AU273" s="265" t="s">
        <v>83</v>
      </c>
      <c r="AV273" s="13" t="s">
        <v>83</v>
      </c>
      <c r="AW273" s="13" t="s">
        <v>35</v>
      </c>
      <c r="AX273" s="13" t="s">
        <v>81</v>
      </c>
      <c r="AY273" s="265" t="s">
        <v>240</v>
      </c>
    </row>
    <row r="274" s="12" customFormat="1" ht="25.92" customHeight="1">
      <c r="A274" s="12"/>
      <c r="B274" s="211"/>
      <c r="C274" s="212"/>
      <c r="D274" s="213" t="s">
        <v>73</v>
      </c>
      <c r="E274" s="214" t="s">
        <v>385</v>
      </c>
      <c r="F274" s="214" t="s">
        <v>386</v>
      </c>
      <c r="G274" s="212"/>
      <c r="H274" s="212"/>
      <c r="I274" s="215"/>
      <c r="J274" s="216">
        <f>BK274</f>
        <v>0</v>
      </c>
      <c r="K274" s="212"/>
      <c r="L274" s="217"/>
      <c r="M274" s="218"/>
      <c r="N274" s="219"/>
      <c r="O274" s="219"/>
      <c r="P274" s="220">
        <f>SUM(P275:P319)</f>
        <v>0</v>
      </c>
      <c r="Q274" s="219"/>
      <c r="R274" s="220">
        <f>SUM(R275:R319)</f>
        <v>0</v>
      </c>
      <c r="S274" s="219"/>
      <c r="T274" s="221">
        <f>SUM(T275:T319)</f>
        <v>0</v>
      </c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R274" s="222" t="s">
        <v>248</v>
      </c>
      <c r="AT274" s="223" t="s">
        <v>73</v>
      </c>
      <c r="AU274" s="223" t="s">
        <v>74</v>
      </c>
      <c r="AY274" s="222" t="s">
        <v>240</v>
      </c>
      <c r="BK274" s="224">
        <f>SUM(BK275:BK319)</f>
        <v>0</v>
      </c>
    </row>
    <row r="275" s="2" customFormat="1" ht="21.75" customHeight="1">
      <c r="A275" s="38"/>
      <c r="B275" s="39"/>
      <c r="C275" s="227" t="s">
        <v>748</v>
      </c>
      <c r="D275" s="227" t="s">
        <v>243</v>
      </c>
      <c r="E275" s="228" t="s">
        <v>388</v>
      </c>
      <c r="F275" s="229" t="s">
        <v>389</v>
      </c>
      <c r="G275" s="230" t="s">
        <v>269</v>
      </c>
      <c r="H275" s="231">
        <v>80.25</v>
      </c>
      <c r="I275" s="232"/>
      <c r="J275" s="233">
        <f>ROUND(I275*H275,2)</f>
        <v>0</v>
      </c>
      <c r="K275" s="229" t="s">
        <v>247</v>
      </c>
      <c r="L275" s="44"/>
      <c r="M275" s="234" t="s">
        <v>19</v>
      </c>
      <c r="N275" s="235" t="s">
        <v>45</v>
      </c>
      <c r="O275" s="84"/>
      <c r="P275" s="236">
        <f>O275*H275</f>
        <v>0</v>
      </c>
      <c r="Q275" s="236">
        <v>0</v>
      </c>
      <c r="R275" s="236">
        <f>Q275*H275</f>
        <v>0</v>
      </c>
      <c r="S275" s="236">
        <v>0</v>
      </c>
      <c r="T275" s="237">
        <f>S275*H275</f>
        <v>0</v>
      </c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R275" s="238" t="s">
        <v>257</v>
      </c>
      <c r="AT275" s="238" t="s">
        <v>243</v>
      </c>
      <c r="AU275" s="238" t="s">
        <v>81</v>
      </c>
      <c r="AY275" s="17" t="s">
        <v>240</v>
      </c>
      <c r="BE275" s="239">
        <f>IF(N275="základní",J275,0)</f>
        <v>0</v>
      </c>
      <c r="BF275" s="239">
        <f>IF(N275="snížená",J275,0)</f>
        <v>0</v>
      </c>
      <c r="BG275" s="239">
        <f>IF(N275="zákl. přenesená",J275,0)</f>
        <v>0</v>
      </c>
      <c r="BH275" s="239">
        <f>IF(N275="sníž. přenesená",J275,0)</f>
        <v>0</v>
      </c>
      <c r="BI275" s="239">
        <f>IF(N275="nulová",J275,0)</f>
        <v>0</v>
      </c>
      <c r="BJ275" s="17" t="s">
        <v>81</v>
      </c>
      <c r="BK275" s="239">
        <f>ROUND(I275*H275,2)</f>
        <v>0</v>
      </c>
      <c r="BL275" s="17" t="s">
        <v>257</v>
      </c>
      <c r="BM275" s="238" t="s">
        <v>947</v>
      </c>
    </row>
    <row r="276" s="2" customFormat="1">
      <c r="A276" s="38"/>
      <c r="B276" s="39"/>
      <c r="C276" s="40"/>
      <c r="D276" s="240" t="s">
        <v>250</v>
      </c>
      <c r="E276" s="40"/>
      <c r="F276" s="241" t="s">
        <v>391</v>
      </c>
      <c r="G276" s="40"/>
      <c r="H276" s="40"/>
      <c r="I276" s="147"/>
      <c r="J276" s="40"/>
      <c r="K276" s="40"/>
      <c r="L276" s="44"/>
      <c r="M276" s="242"/>
      <c r="N276" s="243"/>
      <c r="O276" s="84"/>
      <c r="P276" s="84"/>
      <c r="Q276" s="84"/>
      <c r="R276" s="84"/>
      <c r="S276" s="84"/>
      <c r="T276" s="85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T276" s="17" t="s">
        <v>250</v>
      </c>
      <c r="AU276" s="17" t="s">
        <v>81</v>
      </c>
    </row>
    <row r="277" s="2" customFormat="1">
      <c r="A277" s="38"/>
      <c r="B277" s="39"/>
      <c r="C277" s="40"/>
      <c r="D277" s="240" t="s">
        <v>252</v>
      </c>
      <c r="E277" s="40"/>
      <c r="F277" s="244" t="s">
        <v>392</v>
      </c>
      <c r="G277" s="40"/>
      <c r="H277" s="40"/>
      <c r="I277" s="147"/>
      <c r="J277" s="40"/>
      <c r="K277" s="40"/>
      <c r="L277" s="44"/>
      <c r="M277" s="242"/>
      <c r="N277" s="243"/>
      <c r="O277" s="84"/>
      <c r="P277" s="84"/>
      <c r="Q277" s="84"/>
      <c r="R277" s="84"/>
      <c r="S277" s="84"/>
      <c r="T277" s="85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T277" s="17" t="s">
        <v>252</v>
      </c>
      <c r="AU277" s="17" t="s">
        <v>81</v>
      </c>
    </row>
    <row r="278" s="13" customFormat="1">
      <c r="A278" s="13"/>
      <c r="B278" s="255"/>
      <c r="C278" s="256"/>
      <c r="D278" s="240" t="s">
        <v>272</v>
      </c>
      <c r="E278" s="257" t="s">
        <v>19</v>
      </c>
      <c r="F278" s="258" t="s">
        <v>948</v>
      </c>
      <c r="G278" s="256"/>
      <c r="H278" s="259">
        <v>43.229999999999997</v>
      </c>
      <c r="I278" s="260"/>
      <c r="J278" s="256"/>
      <c r="K278" s="256"/>
      <c r="L278" s="261"/>
      <c r="M278" s="262"/>
      <c r="N278" s="263"/>
      <c r="O278" s="263"/>
      <c r="P278" s="263"/>
      <c r="Q278" s="263"/>
      <c r="R278" s="263"/>
      <c r="S278" s="263"/>
      <c r="T278" s="264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65" t="s">
        <v>272</v>
      </c>
      <c r="AU278" s="265" t="s">
        <v>81</v>
      </c>
      <c r="AV278" s="13" t="s">
        <v>83</v>
      </c>
      <c r="AW278" s="13" t="s">
        <v>35</v>
      </c>
      <c r="AX278" s="13" t="s">
        <v>74</v>
      </c>
      <c r="AY278" s="265" t="s">
        <v>240</v>
      </c>
    </row>
    <row r="279" s="13" customFormat="1">
      <c r="A279" s="13"/>
      <c r="B279" s="255"/>
      <c r="C279" s="256"/>
      <c r="D279" s="240" t="s">
        <v>272</v>
      </c>
      <c r="E279" s="257" t="s">
        <v>19</v>
      </c>
      <c r="F279" s="258" t="s">
        <v>949</v>
      </c>
      <c r="G279" s="256"/>
      <c r="H279" s="259">
        <v>8.8200000000000003</v>
      </c>
      <c r="I279" s="260"/>
      <c r="J279" s="256"/>
      <c r="K279" s="256"/>
      <c r="L279" s="261"/>
      <c r="M279" s="262"/>
      <c r="N279" s="263"/>
      <c r="O279" s="263"/>
      <c r="P279" s="263"/>
      <c r="Q279" s="263"/>
      <c r="R279" s="263"/>
      <c r="S279" s="263"/>
      <c r="T279" s="264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T279" s="265" t="s">
        <v>272</v>
      </c>
      <c r="AU279" s="265" t="s">
        <v>81</v>
      </c>
      <c r="AV279" s="13" t="s">
        <v>83</v>
      </c>
      <c r="AW279" s="13" t="s">
        <v>35</v>
      </c>
      <c r="AX279" s="13" t="s">
        <v>74</v>
      </c>
      <c r="AY279" s="265" t="s">
        <v>240</v>
      </c>
    </row>
    <row r="280" s="13" customFormat="1">
      <c r="A280" s="13"/>
      <c r="B280" s="255"/>
      <c r="C280" s="256"/>
      <c r="D280" s="240" t="s">
        <v>272</v>
      </c>
      <c r="E280" s="257" t="s">
        <v>19</v>
      </c>
      <c r="F280" s="258" t="s">
        <v>950</v>
      </c>
      <c r="G280" s="256"/>
      <c r="H280" s="259">
        <v>28.199999999999999</v>
      </c>
      <c r="I280" s="260"/>
      <c r="J280" s="256"/>
      <c r="K280" s="256"/>
      <c r="L280" s="261"/>
      <c r="M280" s="262"/>
      <c r="N280" s="263"/>
      <c r="O280" s="263"/>
      <c r="P280" s="263"/>
      <c r="Q280" s="263"/>
      <c r="R280" s="263"/>
      <c r="S280" s="263"/>
      <c r="T280" s="264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T280" s="265" t="s">
        <v>272</v>
      </c>
      <c r="AU280" s="265" t="s">
        <v>81</v>
      </c>
      <c r="AV280" s="13" t="s">
        <v>83</v>
      </c>
      <c r="AW280" s="13" t="s">
        <v>35</v>
      </c>
      <c r="AX280" s="13" t="s">
        <v>74</v>
      </c>
      <c r="AY280" s="265" t="s">
        <v>240</v>
      </c>
    </row>
    <row r="281" s="14" customFormat="1">
      <c r="A281" s="14"/>
      <c r="B281" s="266"/>
      <c r="C281" s="267"/>
      <c r="D281" s="240" t="s">
        <v>272</v>
      </c>
      <c r="E281" s="268" t="s">
        <v>19</v>
      </c>
      <c r="F281" s="269" t="s">
        <v>336</v>
      </c>
      <c r="G281" s="267"/>
      <c r="H281" s="270">
        <v>80.25</v>
      </c>
      <c r="I281" s="271"/>
      <c r="J281" s="267"/>
      <c r="K281" s="267"/>
      <c r="L281" s="272"/>
      <c r="M281" s="273"/>
      <c r="N281" s="274"/>
      <c r="O281" s="274"/>
      <c r="P281" s="274"/>
      <c r="Q281" s="274"/>
      <c r="R281" s="274"/>
      <c r="S281" s="274"/>
      <c r="T281" s="275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T281" s="276" t="s">
        <v>272</v>
      </c>
      <c r="AU281" s="276" t="s">
        <v>81</v>
      </c>
      <c r="AV281" s="14" t="s">
        <v>248</v>
      </c>
      <c r="AW281" s="14" t="s">
        <v>35</v>
      </c>
      <c r="AX281" s="14" t="s">
        <v>81</v>
      </c>
      <c r="AY281" s="276" t="s">
        <v>240</v>
      </c>
    </row>
    <row r="282" s="2" customFormat="1" ht="21.75" customHeight="1">
      <c r="A282" s="38"/>
      <c r="B282" s="39"/>
      <c r="C282" s="227" t="s">
        <v>755</v>
      </c>
      <c r="D282" s="227" t="s">
        <v>243</v>
      </c>
      <c r="E282" s="228" t="s">
        <v>404</v>
      </c>
      <c r="F282" s="229" t="s">
        <v>405</v>
      </c>
      <c r="G282" s="230" t="s">
        <v>269</v>
      </c>
      <c r="H282" s="231">
        <v>205.005</v>
      </c>
      <c r="I282" s="232"/>
      <c r="J282" s="233">
        <f>ROUND(I282*H282,2)</f>
        <v>0</v>
      </c>
      <c r="K282" s="229" t="s">
        <v>247</v>
      </c>
      <c r="L282" s="44"/>
      <c r="M282" s="234" t="s">
        <v>19</v>
      </c>
      <c r="N282" s="235" t="s">
        <v>45</v>
      </c>
      <c r="O282" s="84"/>
      <c r="P282" s="236">
        <f>O282*H282</f>
        <v>0</v>
      </c>
      <c r="Q282" s="236">
        <v>0</v>
      </c>
      <c r="R282" s="236">
        <f>Q282*H282</f>
        <v>0</v>
      </c>
      <c r="S282" s="236">
        <v>0</v>
      </c>
      <c r="T282" s="237">
        <f>S282*H282</f>
        <v>0</v>
      </c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R282" s="238" t="s">
        <v>257</v>
      </c>
      <c r="AT282" s="238" t="s">
        <v>243</v>
      </c>
      <c r="AU282" s="238" t="s">
        <v>81</v>
      </c>
      <c r="AY282" s="17" t="s">
        <v>240</v>
      </c>
      <c r="BE282" s="239">
        <f>IF(N282="základní",J282,0)</f>
        <v>0</v>
      </c>
      <c r="BF282" s="239">
        <f>IF(N282="snížená",J282,0)</f>
        <v>0</v>
      </c>
      <c r="BG282" s="239">
        <f>IF(N282="zákl. přenesená",J282,0)</f>
        <v>0</v>
      </c>
      <c r="BH282" s="239">
        <f>IF(N282="sníž. přenesená",J282,0)</f>
        <v>0</v>
      </c>
      <c r="BI282" s="239">
        <f>IF(N282="nulová",J282,0)</f>
        <v>0</v>
      </c>
      <c r="BJ282" s="17" t="s">
        <v>81</v>
      </c>
      <c r="BK282" s="239">
        <f>ROUND(I282*H282,2)</f>
        <v>0</v>
      </c>
      <c r="BL282" s="17" t="s">
        <v>257</v>
      </c>
      <c r="BM282" s="238" t="s">
        <v>951</v>
      </c>
    </row>
    <row r="283" s="2" customFormat="1">
      <c r="A283" s="38"/>
      <c r="B283" s="39"/>
      <c r="C283" s="40"/>
      <c r="D283" s="240" t="s">
        <v>250</v>
      </c>
      <c r="E283" s="40"/>
      <c r="F283" s="241" t="s">
        <v>407</v>
      </c>
      <c r="G283" s="40"/>
      <c r="H283" s="40"/>
      <c r="I283" s="147"/>
      <c r="J283" s="40"/>
      <c r="K283" s="40"/>
      <c r="L283" s="44"/>
      <c r="M283" s="242"/>
      <c r="N283" s="243"/>
      <c r="O283" s="84"/>
      <c r="P283" s="84"/>
      <c r="Q283" s="84"/>
      <c r="R283" s="84"/>
      <c r="S283" s="84"/>
      <c r="T283" s="85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T283" s="17" t="s">
        <v>250</v>
      </c>
      <c r="AU283" s="17" t="s">
        <v>81</v>
      </c>
    </row>
    <row r="284" s="2" customFormat="1">
      <c r="A284" s="38"/>
      <c r="B284" s="39"/>
      <c r="C284" s="40"/>
      <c r="D284" s="240" t="s">
        <v>252</v>
      </c>
      <c r="E284" s="40"/>
      <c r="F284" s="244" t="s">
        <v>392</v>
      </c>
      <c r="G284" s="40"/>
      <c r="H284" s="40"/>
      <c r="I284" s="147"/>
      <c r="J284" s="40"/>
      <c r="K284" s="40"/>
      <c r="L284" s="44"/>
      <c r="M284" s="242"/>
      <c r="N284" s="243"/>
      <c r="O284" s="84"/>
      <c r="P284" s="84"/>
      <c r="Q284" s="84"/>
      <c r="R284" s="84"/>
      <c r="S284" s="84"/>
      <c r="T284" s="85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T284" s="17" t="s">
        <v>252</v>
      </c>
      <c r="AU284" s="17" t="s">
        <v>81</v>
      </c>
    </row>
    <row r="285" s="13" customFormat="1">
      <c r="A285" s="13"/>
      <c r="B285" s="255"/>
      <c r="C285" s="256"/>
      <c r="D285" s="240" t="s">
        <v>272</v>
      </c>
      <c r="E285" s="257" t="s">
        <v>19</v>
      </c>
      <c r="F285" s="258" t="s">
        <v>952</v>
      </c>
      <c r="G285" s="256"/>
      <c r="H285" s="259">
        <v>205.005</v>
      </c>
      <c r="I285" s="260"/>
      <c r="J285" s="256"/>
      <c r="K285" s="256"/>
      <c r="L285" s="261"/>
      <c r="M285" s="262"/>
      <c r="N285" s="263"/>
      <c r="O285" s="263"/>
      <c r="P285" s="263"/>
      <c r="Q285" s="263"/>
      <c r="R285" s="263"/>
      <c r="S285" s="263"/>
      <c r="T285" s="264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T285" s="265" t="s">
        <v>272</v>
      </c>
      <c r="AU285" s="265" t="s">
        <v>81</v>
      </c>
      <c r="AV285" s="13" t="s">
        <v>83</v>
      </c>
      <c r="AW285" s="13" t="s">
        <v>35</v>
      </c>
      <c r="AX285" s="13" t="s">
        <v>81</v>
      </c>
      <c r="AY285" s="265" t="s">
        <v>240</v>
      </c>
    </row>
    <row r="286" s="2" customFormat="1" ht="21.75" customHeight="1">
      <c r="A286" s="38"/>
      <c r="B286" s="39"/>
      <c r="C286" s="227" t="s">
        <v>761</v>
      </c>
      <c r="D286" s="227" t="s">
        <v>243</v>
      </c>
      <c r="E286" s="228" t="s">
        <v>738</v>
      </c>
      <c r="F286" s="229" t="s">
        <v>739</v>
      </c>
      <c r="G286" s="230" t="s">
        <v>269</v>
      </c>
      <c r="H286" s="231">
        <v>248.31299999999999</v>
      </c>
      <c r="I286" s="232"/>
      <c r="J286" s="233">
        <f>ROUND(I286*H286,2)</f>
        <v>0</v>
      </c>
      <c r="K286" s="229" t="s">
        <v>247</v>
      </c>
      <c r="L286" s="44"/>
      <c r="M286" s="234" t="s">
        <v>19</v>
      </c>
      <c r="N286" s="235" t="s">
        <v>45</v>
      </c>
      <c r="O286" s="84"/>
      <c r="P286" s="236">
        <f>O286*H286</f>
        <v>0</v>
      </c>
      <c r="Q286" s="236">
        <v>0</v>
      </c>
      <c r="R286" s="236">
        <f>Q286*H286</f>
        <v>0</v>
      </c>
      <c r="S286" s="236">
        <v>0</v>
      </c>
      <c r="T286" s="237">
        <f>S286*H286</f>
        <v>0</v>
      </c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R286" s="238" t="s">
        <v>257</v>
      </c>
      <c r="AT286" s="238" t="s">
        <v>243</v>
      </c>
      <c r="AU286" s="238" t="s">
        <v>81</v>
      </c>
      <c r="AY286" s="17" t="s">
        <v>240</v>
      </c>
      <c r="BE286" s="239">
        <f>IF(N286="základní",J286,0)</f>
        <v>0</v>
      </c>
      <c r="BF286" s="239">
        <f>IF(N286="snížená",J286,0)</f>
        <v>0</v>
      </c>
      <c r="BG286" s="239">
        <f>IF(N286="zákl. přenesená",J286,0)</f>
        <v>0</v>
      </c>
      <c r="BH286" s="239">
        <f>IF(N286="sníž. přenesená",J286,0)</f>
        <v>0</v>
      </c>
      <c r="BI286" s="239">
        <f>IF(N286="nulová",J286,0)</f>
        <v>0</v>
      </c>
      <c r="BJ286" s="17" t="s">
        <v>81</v>
      </c>
      <c r="BK286" s="239">
        <f>ROUND(I286*H286,2)</f>
        <v>0</v>
      </c>
      <c r="BL286" s="17" t="s">
        <v>257</v>
      </c>
      <c r="BM286" s="238" t="s">
        <v>953</v>
      </c>
    </row>
    <row r="287" s="2" customFormat="1">
      <c r="A287" s="38"/>
      <c r="B287" s="39"/>
      <c r="C287" s="40"/>
      <c r="D287" s="240" t="s">
        <v>250</v>
      </c>
      <c r="E287" s="40"/>
      <c r="F287" s="241" t="s">
        <v>741</v>
      </c>
      <c r="G287" s="40"/>
      <c r="H287" s="40"/>
      <c r="I287" s="147"/>
      <c r="J287" s="40"/>
      <c r="K287" s="40"/>
      <c r="L287" s="44"/>
      <c r="M287" s="242"/>
      <c r="N287" s="243"/>
      <c r="O287" s="84"/>
      <c r="P287" s="84"/>
      <c r="Q287" s="84"/>
      <c r="R287" s="84"/>
      <c r="S287" s="84"/>
      <c r="T287" s="85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T287" s="17" t="s">
        <v>250</v>
      </c>
      <c r="AU287" s="17" t="s">
        <v>81</v>
      </c>
    </row>
    <row r="288" s="2" customFormat="1">
      <c r="A288" s="38"/>
      <c r="B288" s="39"/>
      <c r="C288" s="40"/>
      <c r="D288" s="240" t="s">
        <v>252</v>
      </c>
      <c r="E288" s="40"/>
      <c r="F288" s="244" t="s">
        <v>392</v>
      </c>
      <c r="G288" s="40"/>
      <c r="H288" s="40"/>
      <c r="I288" s="147"/>
      <c r="J288" s="40"/>
      <c r="K288" s="40"/>
      <c r="L288" s="44"/>
      <c r="M288" s="242"/>
      <c r="N288" s="243"/>
      <c r="O288" s="84"/>
      <c r="P288" s="84"/>
      <c r="Q288" s="84"/>
      <c r="R288" s="84"/>
      <c r="S288" s="84"/>
      <c r="T288" s="85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T288" s="17" t="s">
        <v>252</v>
      </c>
      <c r="AU288" s="17" t="s">
        <v>81</v>
      </c>
    </row>
    <row r="289" s="13" customFormat="1">
      <c r="A289" s="13"/>
      <c r="B289" s="255"/>
      <c r="C289" s="256"/>
      <c r="D289" s="240" t="s">
        <v>272</v>
      </c>
      <c r="E289" s="257" t="s">
        <v>19</v>
      </c>
      <c r="F289" s="258" t="s">
        <v>954</v>
      </c>
      <c r="G289" s="256"/>
      <c r="H289" s="259">
        <v>43.229999999999997</v>
      </c>
      <c r="I289" s="260"/>
      <c r="J289" s="256"/>
      <c r="K289" s="256"/>
      <c r="L289" s="261"/>
      <c r="M289" s="262"/>
      <c r="N289" s="263"/>
      <c r="O289" s="263"/>
      <c r="P289" s="263"/>
      <c r="Q289" s="263"/>
      <c r="R289" s="263"/>
      <c r="S289" s="263"/>
      <c r="T289" s="264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T289" s="265" t="s">
        <v>272</v>
      </c>
      <c r="AU289" s="265" t="s">
        <v>81</v>
      </c>
      <c r="AV289" s="13" t="s">
        <v>83</v>
      </c>
      <c r="AW289" s="13" t="s">
        <v>35</v>
      </c>
      <c r="AX289" s="13" t="s">
        <v>74</v>
      </c>
      <c r="AY289" s="265" t="s">
        <v>240</v>
      </c>
    </row>
    <row r="290" s="13" customFormat="1">
      <c r="A290" s="13"/>
      <c r="B290" s="255"/>
      <c r="C290" s="256"/>
      <c r="D290" s="240" t="s">
        <v>272</v>
      </c>
      <c r="E290" s="257" t="s">
        <v>19</v>
      </c>
      <c r="F290" s="258" t="s">
        <v>955</v>
      </c>
      <c r="G290" s="256"/>
      <c r="H290" s="259">
        <v>205.005</v>
      </c>
      <c r="I290" s="260"/>
      <c r="J290" s="256"/>
      <c r="K290" s="256"/>
      <c r="L290" s="261"/>
      <c r="M290" s="262"/>
      <c r="N290" s="263"/>
      <c r="O290" s="263"/>
      <c r="P290" s="263"/>
      <c r="Q290" s="263"/>
      <c r="R290" s="263"/>
      <c r="S290" s="263"/>
      <c r="T290" s="264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T290" s="265" t="s">
        <v>272</v>
      </c>
      <c r="AU290" s="265" t="s">
        <v>81</v>
      </c>
      <c r="AV290" s="13" t="s">
        <v>83</v>
      </c>
      <c r="AW290" s="13" t="s">
        <v>35</v>
      </c>
      <c r="AX290" s="13" t="s">
        <v>74</v>
      </c>
      <c r="AY290" s="265" t="s">
        <v>240</v>
      </c>
    </row>
    <row r="291" s="13" customFormat="1">
      <c r="A291" s="13"/>
      <c r="B291" s="255"/>
      <c r="C291" s="256"/>
      <c r="D291" s="240" t="s">
        <v>272</v>
      </c>
      <c r="E291" s="257" t="s">
        <v>19</v>
      </c>
      <c r="F291" s="258" t="s">
        <v>956</v>
      </c>
      <c r="G291" s="256"/>
      <c r="H291" s="259">
        <v>0.057000000000000002</v>
      </c>
      <c r="I291" s="260"/>
      <c r="J291" s="256"/>
      <c r="K291" s="256"/>
      <c r="L291" s="261"/>
      <c r="M291" s="262"/>
      <c r="N291" s="263"/>
      <c r="O291" s="263"/>
      <c r="P291" s="263"/>
      <c r="Q291" s="263"/>
      <c r="R291" s="263"/>
      <c r="S291" s="263"/>
      <c r="T291" s="264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T291" s="265" t="s">
        <v>272</v>
      </c>
      <c r="AU291" s="265" t="s">
        <v>81</v>
      </c>
      <c r="AV291" s="13" t="s">
        <v>83</v>
      </c>
      <c r="AW291" s="13" t="s">
        <v>35</v>
      </c>
      <c r="AX291" s="13" t="s">
        <v>74</v>
      </c>
      <c r="AY291" s="265" t="s">
        <v>240</v>
      </c>
    </row>
    <row r="292" s="13" customFormat="1">
      <c r="A292" s="13"/>
      <c r="B292" s="255"/>
      <c r="C292" s="256"/>
      <c r="D292" s="240" t="s">
        <v>272</v>
      </c>
      <c r="E292" s="257" t="s">
        <v>19</v>
      </c>
      <c r="F292" s="258" t="s">
        <v>957</v>
      </c>
      <c r="G292" s="256"/>
      <c r="H292" s="259">
        <v>0.021000000000000001</v>
      </c>
      <c r="I292" s="260"/>
      <c r="J292" s="256"/>
      <c r="K292" s="256"/>
      <c r="L292" s="261"/>
      <c r="M292" s="262"/>
      <c r="N292" s="263"/>
      <c r="O292" s="263"/>
      <c r="P292" s="263"/>
      <c r="Q292" s="263"/>
      <c r="R292" s="263"/>
      <c r="S292" s="263"/>
      <c r="T292" s="264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T292" s="265" t="s">
        <v>272</v>
      </c>
      <c r="AU292" s="265" t="s">
        <v>81</v>
      </c>
      <c r="AV292" s="13" t="s">
        <v>83</v>
      </c>
      <c r="AW292" s="13" t="s">
        <v>35</v>
      </c>
      <c r="AX292" s="13" t="s">
        <v>74</v>
      </c>
      <c r="AY292" s="265" t="s">
        <v>240</v>
      </c>
    </row>
    <row r="293" s="14" customFormat="1">
      <c r="A293" s="14"/>
      <c r="B293" s="266"/>
      <c r="C293" s="267"/>
      <c r="D293" s="240" t="s">
        <v>272</v>
      </c>
      <c r="E293" s="268" t="s">
        <v>19</v>
      </c>
      <c r="F293" s="269" t="s">
        <v>336</v>
      </c>
      <c r="G293" s="267"/>
      <c r="H293" s="270">
        <v>248.31299999999999</v>
      </c>
      <c r="I293" s="271"/>
      <c r="J293" s="267"/>
      <c r="K293" s="267"/>
      <c r="L293" s="272"/>
      <c r="M293" s="273"/>
      <c r="N293" s="274"/>
      <c r="O293" s="274"/>
      <c r="P293" s="274"/>
      <c r="Q293" s="274"/>
      <c r="R293" s="274"/>
      <c r="S293" s="274"/>
      <c r="T293" s="275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T293" s="276" t="s">
        <v>272</v>
      </c>
      <c r="AU293" s="276" t="s">
        <v>81</v>
      </c>
      <c r="AV293" s="14" t="s">
        <v>248</v>
      </c>
      <c r="AW293" s="14" t="s">
        <v>35</v>
      </c>
      <c r="AX293" s="14" t="s">
        <v>81</v>
      </c>
      <c r="AY293" s="276" t="s">
        <v>240</v>
      </c>
    </row>
    <row r="294" s="2" customFormat="1" ht="33" customHeight="1">
      <c r="A294" s="38"/>
      <c r="B294" s="39"/>
      <c r="C294" s="227" t="s">
        <v>767</v>
      </c>
      <c r="D294" s="227" t="s">
        <v>243</v>
      </c>
      <c r="E294" s="228" t="s">
        <v>423</v>
      </c>
      <c r="F294" s="229" t="s">
        <v>424</v>
      </c>
      <c r="G294" s="230" t="s">
        <v>269</v>
      </c>
      <c r="H294" s="231">
        <v>1.3</v>
      </c>
      <c r="I294" s="232"/>
      <c r="J294" s="233">
        <f>ROUND(I294*H294,2)</f>
        <v>0</v>
      </c>
      <c r="K294" s="229" t="s">
        <v>247</v>
      </c>
      <c r="L294" s="44"/>
      <c r="M294" s="234" t="s">
        <v>19</v>
      </c>
      <c r="N294" s="235" t="s">
        <v>45</v>
      </c>
      <c r="O294" s="84"/>
      <c r="P294" s="236">
        <f>O294*H294</f>
        <v>0</v>
      </c>
      <c r="Q294" s="236">
        <v>0</v>
      </c>
      <c r="R294" s="236">
        <f>Q294*H294</f>
        <v>0</v>
      </c>
      <c r="S294" s="236">
        <v>0</v>
      </c>
      <c r="T294" s="237">
        <f>S294*H294</f>
        <v>0</v>
      </c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R294" s="238" t="s">
        <v>257</v>
      </c>
      <c r="AT294" s="238" t="s">
        <v>243</v>
      </c>
      <c r="AU294" s="238" t="s">
        <v>81</v>
      </c>
      <c r="AY294" s="17" t="s">
        <v>240</v>
      </c>
      <c r="BE294" s="239">
        <f>IF(N294="základní",J294,0)</f>
        <v>0</v>
      </c>
      <c r="BF294" s="239">
        <f>IF(N294="snížená",J294,0)</f>
        <v>0</v>
      </c>
      <c r="BG294" s="239">
        <f>IF(N294="zákl. přenesená",J294,0)</f>
        <v>0</v>
      </c>
      <c r="BH294" s="239">
        <f>IF(N294="sníž. přenesená",J294,0)</f>
        <v>0</v>
      </c>
      <c r="BI294" s="239">
        <f>IF(N294="nulová",J294,0)</f>
        <v>0</v>
      </c>
      <c r="BJ294" s="17" t="s">
        <v>81</v>
      </c>
      <c r="BK294" s="239">
        <f>ROUND(I294*H294,2)</f>
        <v>0</v>
      </c>
      <c r="BL294" s="17" t="s">
        <v>257</v>
      </c>
      <c r="BM294" s="238" t="s">
        <v>958</v>
      </c>
    </row>
    <row r="295" s="2" customFormat="1">
      <c r="A295" s="38"/>
      <c r="B295" s="39"/>
      <c r="C295" s="40"/>
      <c r="D295" s="240" t="s">
        <v>250</v>
      </c>
      <c r="E295" s="40"/>
      <c r="F295" s="241" t="s">
        <v>426</v>
      </c>
      <c r="G295" s="40"/>
      <c r="H295" s="40"/>
      <c r="I295" s="147"/>
      <c r="J295" s="40"/>
      <c r="K295" s="40"/>
      <c r="L295" s="44"/>
      <c r="M295" s="242"/>
      <c r="N295" s="243"/>
      <c r="O295" s="84"/>
      <c r="P295" s="84"/>
      <c r="Q295" s="84"/>
      <c r="R295" s="84"/>
      <c r="S295" s="84"/>
      <c r="T295" s="85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T295" s="17" t="s">
        <v>250</v>
      </c>
      <c r="AU295" s="17" t="s">
        <v>81</v>
      </c>
    </row>
    <row r="296" s="2" customFormat="1">
      <c r="A296" s="38"/>
      <c r="B296" s="39"/>
      <c r="C296" s="40"/>
      <c r="D296" s="240" t="s">
        <v>252</v>
      </c>
      <c r="E296" s="40"/>
      <c r="F296" s="244" t="s">
        <v>392</v>
      </c>
      <c r="G296" s="40"/>
      <c r="H296" s="40"/>
      <c r="I296" s="147"/>
      <c r="J296" s="40"/>
      <c r="K296" s="40"/>
      <c r="L296" s="44"/>
      <c r="M296" s="242"/>
      <c r="N296" s="243"/>
      <c r="O296" s="84"/>
      <c r="P296" s="84"/>
      <c r="Q296" s="84"/>
      <c r="R296" s="84"/>
      <c r="S296" s="84"/>
      <c r="T296" s="85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T296" s="17" t="s">
        <v>252</v>
      </c>
      <c r="AU296" s="17" t="s">
        <v>81</v>
      </c>
    </row>
    <row r="297" s="13" customFormat="1">
      <c r="A297" s="13"/>
      <c r="B297" s="255"/>
      <c r="C297" s="256"/>
      <c r="D297" s="240" t="s">
        <v>272</v>
      </c>
      <c r="E297" s="257" t="s">
        <v>19</v>
      </c>
      <c r="F297" s="258" t="s">
        <v>959</v>
      </c>
      <c r="G297" s="256"/>
      <c r="H297" s="259">
        <v>1.3</v>
      </c>
      <c r="I297" s="260"/>
      <c r="J297" s="256"/>
      <c r="K297" s="256"/>
      <c r="L297" s="261"/>
      <c r="M297" s="262"/>
      <c r="N297" s="263"/>
      <c r="O297" s="263"/>
      <c r="P297" s="263"/>
      <c r="Q297" s="263"/>
      <c r="R297" s="263"/>
      <c r="S297" s="263"/>
      <c r="T297" s="264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T297" s="265" t="s">
        <v>272</v>
      </c>
      <c r="AU297" s="265" t="s">
        <v>81</v>
      </c>
      <c r="AV297" s="13" t="s">
        <v>83</v>
      </c>
      <c r="AW297" s="13" t="s">
        <v>35</v>
      </c>
      <c r="AX297" s="13" t="s">
        <v>81</v>
      </c>
      <c r="AY297" s="265" t="s">
        <v>240</v>
      </c>
    </row>
    <row r="298" s="2" customFormat="1" ht="33" customHeight="1">
      <c r="A298" s="38"/>
      <c r="B298" s="39"/>
      <c r="C298" s="227" t="s">
        <v>769</v>
      </c>
      <c r="D298" s="227" t="s">
        <v>243</v>
      </c>
      <c r="E298" s="228" t="s">
        <v>432</v>
      </c>
      <c r="F298" s="229" t="s">
        <v>433</v>
      </c>
      <c r="G298" s="230" t="s">
        <v>269</v>
      </c>
      <c r="H298" s="231">
        <v>195</v>
      </c>
      <c r="I298" s="232"/>
      <c r="J298" s="233">
        <f>ROUND(I298*H298,2)</f>
        <v>0</v>
      </c>
      <c r="K298" s="229" t="s">
        <v>247</v>
      </c>
      <c r="L298" s="44"/>
      <c r="M298" s="234" t="s">
        <v>19</v>
      </c>
      <c r="N298" s="235" t="s">
        <v>45</v>
      </c>
      <c r="O298" s="84"/>
      <c r="P298" s="236">
        <f>O298*H298</f>
        <v>0</v>
      </c>
      <c r="Q298" s="236">
        <v>0</v>
      </c>
      <c r="R298" s="236">
        <f>Q298*H298</f>
        <v>0</v>
      </c>
      <c r="S298" s="236">
        <v>0</v>
      </c>
      <c r="T298" s="237">
        <f>S298*H298</f>
        <v>0</v>
      </c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R298" s="238" t="s">
        <v>257</v>
      </c>
      <c r="AT298" s="238" t="s">
        <v>243</v>
      </c>
      <c r="AU298" s="238" t="s">
        <v>81</v>
      </c>
      <c r="AY298" s="17" t="s">
        <v>240</v>
      </c>
      <c r="BE298" s="239">
        <f>IF(N298="základní",J298,0)</f>
        <v>0</v>
      </c>
      <c r="BF298" s="239">
        <f>IF(N298="snížená",J298,0)</f>
        <v>0</v>
      </c>
      <c r="BG298" s="239">
        <f>IF(N298="zákl. přenesená",J298,0)</f>
        <v>0</v>
      </c>
      <c r="BH298" s="239">
        <f>IF(N298="sníž. přenesená",J298,0)</f>
        <v>0</v>
      </c>
      <c r="BI298" s="239">
        <f>IF(N298="nulová",J298,0)</f>
        <v>0</v>
      </c>
      <c r="BJ298" s="17" t="s">
        <v>81</v>
      </c>
      <c r="BK298" s="239">
        <f>ROUND(I298*H298,2)</f>
        <v>0</v>
      </c>
      <c r="BL298" s="17" t="s">
        <v>257</v>
      </c>
      <c r="BM298" s="238" t="s">
        <v>960</v>
      </c>
    </row>
    <row r="299" s="2" customFormat="1">
      <c r="A299" s="38"/>
      <c r="B299" s="39"/>
      <c r="C299" s="40"/>
      <c r="D299" s="240" t="s">
        <v>250</v>
      </c>
      <c r="E299" s="40"/>
      <c r="F299" s="241" t="s">
        <v>435</v>
      </c>
      <c r="G299" s="40"/>
      <c r="H299" s="40"/>
      <c r="I299" s="147"/>
      <c r="J299" s="40"/>
      <c r="K299" s="40"/>
      <c r="L299" s="44"/>
      <c r="M299" s="242"/>
      <c r="N299" s="243"/>
      <c r="O299" s="84"/>
      <c r="P299" s="84"/>
      <c r="Q299" s="84"/>
      <c r="R299" s="84"/>
      <c r="S299" s="84"/>
      <c r="T299" s="85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T299" s="17" t="s">
        <v>250</v>
      </c>
      <c r="AU299" s="17" t="s">
        <v>81</v>
      </c>
    </row>
    <row r="300" s="2" customFormat="1">
      <c r="A300" s="38"/>
      <c r="B300" s="39"/>
      <c r="C300" s="40"/>
      <c r="D300" s="240" t="s">
        <v>252</v>
      </c>
      <c r="E300" s="40"/>
      <c r="F300" s="244" t="s">
        <v>392</v>
      </c>
      <c r="G300" s="40"/>
      <c r="H300" s="40"/>
      <c r="I300" s="147"/>
      <c r="J300" s="40"/>
      <c r="K300" s="40"/>
      <c r="L300" s="44"/>
      <c r="M300" s="242"/>
      <c r="N300" s="243"/>
      <c r="O300" s="84"/>
      <c r="P300" s="84"/>
      <c r="Q300" s="84"/>
      <c r="R300" s="84"/>
      <c r="S300" s="84"/>
      <c r="T300" s="85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T300" s="17" t="s">
        <v>252</v>
      </c>
      <c r="AU300" s="17" t="s">
        <v>81</v>
      </c>
    </row>
    <row r="301" s="13" customFormat="1">
      <c r="A301" s="13"/>
      <c r="B301" s="255"/>
      <c r="C301" s="256"/>
      <c r="D301" s="240" t="s">
        <v>272</v>
      </c>
      <c r="E301" s="257" t="s">
        <v>19</v>
      </c>
      <c r="F301" s="258" t="s">
        <v>961</v>
      </c>
      <c r="G301" s="256"/>
      <c r="H301" s="259">
        <v>195</v>
      </c>
      <c r="I301" s="260"/>
      <c r="J301" s="256"/>
      <c r="K301" s="256"/>
      <c r="L301" s="261"/>
      <c r="M301" s="262"/>
      <c r="N301" s="263"/>
      <c r="O301" s="263"/>
      <c r="P301" s="263"/>
      <c r="Q301" s="263"/>
      <c r="R301" s="263"/>
      <c r="S301" s="263"/>
      <c r="T301" s="264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T301" s="265" t="s">
        <v>272</v>
      </c>
      <c r="AU301" s="265" t="s">
        <v>81</v>
      </c>
      <c r="AV301" s="13" t="s">
        <v>83</v>
      </c>
      <c r="AW301" s="13" t="s">
        <v>35</v>
      </c>
      <c r="AX301" s="13" t="s">
        <v>81</v>
      </c>
      <c r="AY301" s="265" t="s">
        <v>240</v>
      </c>
    </row>
    <row r="302" s="2" customFormat="1" ht="21.75" customHeight="1">
      <c r="A302" s="38"/>
      <c r="B302" s="39"/>
      <c r="C302" s="227" t="s">
        <v>771</v>
      </c>
      <c r="D302" s="227" t="s">
        <v>243</v>
      </c>
      <c r="E302" s="228" t="s">
        <v>448</v>
      </c>
      <c r="F302" s="229" t="s">
        <v>449</v>
      </c>
      <c r="G302" s="230" t="s">
        <v>276</v>
      </c>
      <c r="H302" s="231">
        <v>2</v>
      </c>
      <c r="I302" s="232"/>
      <c r="J302" s="233">
        <f>ROUND(I302*H302,2)</f>
        <v>0</v>
      </c>
      <c r="K302" s="229" t="s">
        <v>247</v>
      </c>
      <c r="L302" s="44"/>
      <c r="M302" s="234" t="s">
        <v>19</v>
      </c>
      <c r="N302" s="235" t="s">
        <v>45</v>
      </c>
      <c r="O302" s="84"/>
      <c r="P302" s="236">
        <f>O302*H302</f>
        <v>0</v>
      </c>
      <c r="Q302" s="236">
        <v>0</v>
      </c>
      <c r="R302" s="236">
        <f>Q302*H302</f>
        <v>0</v>
      </c>
      <c r="S302" s="236">
        <v>0</v>
      </c>
      <c r="T302" s="237">
        <f>S302*H302</f>
        <v>0</v>
      </c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R302" s="238" t="s">
        <v>257</v>
      </c>
      <c r="AT302" s="238" t="s">
        <v>243</v>
      </c>
      <c r="AU302" s="238" t="s">
        <v>81</v>
      </c>
      <c r="AY302" s="17" t="s">
        <v>240</v>
      </c>
      <c r="BE302" s="239">
        <f>IF(N302="základní",J302,0)</f>
        <v>0</v>
      </c>
      <c r="BF302" s="239">
        <f>IF(N302="snížená",J302,0)</f>
        <v>0</v>
      </c>
      <c r="BG302" s="239">
        <f>IF(N302="zákl. přenesená",J302,0)</f>
        <v>0</v>
      </c>
      <c r="BH302" s="239">
        <f>IF(N302="sníž. přenesená",J302,0)</f>
        <v>0</v>
      </c>
      <c r="BI302" s="239">
        <f>IF(N302="nulová",J302,0)</f>
        <v>0</v>
      </c>
      <c r="BJ302" s="17" t="s">
        <v>81</v>
      </c>
      <c r="BK302" s="239">
        <f>ROUND(I302*H302,2)</f>
        <v>0</v>
      </c>
      <c r="BL302" s="17" t="s">
        <v>257</v>
      </c>
      <c r="BM302" s="238" t="s">
        <v>962</v>
      </c>
    </row>
    <row r="303" s="2" customFormat="1">
      <c r="A303" s="38"/>
      <c r="B303" s="39"/>
      <c r="C303" s="40"/>
      <c r="D303" s="240" t="s">
        <v>250</v>
      </c>
      <c r="E303" s="40"/>
      <c r="F303" s="241" t="s">
        <v>963</v>
      </c>
      <c r="G303" s="40"/>
      <c r="H303" s="40"/>
      <c r="I303" s="147"/>
      <c r="J303" s="40"/>
      <c r="K303" s="40"/>
      <c r="L303" s="44"/>
      <c r="M303" s="242"/>
      <c r="N303" s="243"/>
      <c r="O303" s="84"/>
      <c r="P303" s="84"/>
      <c r="Q303" s="84"/>
      <c r="R303" s="84"/>
      <c r="S303" s="84"/>
      <c r="T303" s="85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T303" s="17" t="s">
        <v>250</v>
      </c>
      <c r="AU303" s="17" t="s">
        <v>81</v>
      </c>
    </row>
    <row r="304" s="2" customFormat="1">
      <c r="A304" s="38"/>
      <c r="B304" s="39"/>
      <c r="C304" s="40"/>
      <c r="D304" s="240" t="s">
        <v>252</v>
      </c>
      <c r="E304" s="40"/>
      <c r="F304" s="244" t="s">
        <v>452</v>
      </c>
      <c r="G304" s="40"/>
      <c r="H304" s="40"/>
      <c r="I304" s="147"/>
      <c r="J304" s="40"/>
      <c r="K304" s="40"/>
      <c r="L304" s="44"/>
      <c r="M304" s="242"/>
      <c r="N304" s="243"/>
      <c r="O304" s="84"/>
      <c r="P304" s="84"/>
      <c r="Q304" s="84"/>
      <c r="R304" s="84"/>
      <c r="S304" s="84"/>
      <c r="T304" s="85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T304" s="17" t="s">
        <v>252</v>
      </c>
      <c r="AU304" s="17" t="s">
        <v>81</v>
      </c>
    </row>
    <row r="305" s="13" customFormat="1">
      <c r="A305" s="13"/>
      <c r="B305" s="255"/>
      <c r="C305" s="256"/>
      <c r="D305" s="240" t="s">
        <v>272</v>
      </c>
      <c r="E305" s="257" t="s">
        <v>19</v>
      </c>
      <c r="F305" s="258" t="s">
        <v>453</v>
      </c>
      <c r="G305" s="256"/>
      <c r="H305" s="259">
        <v>1</v>
      </c>
      <c r="I305" s="260"/>
      <c r="J305" s="256"/>
      <c r="K305" s="256"/>
      <c r="L305" s="261"/>
      <c r="M305" s="262"/>
      <c r="N305" s="263"/>
      <c r="O305" s="263"/>
      <c r="P305" s="263"/>
      <c r="Q305" s="263"/>
      <c r="R305" s="263"/>
      <c r="S305" s="263"/>
      <c r="T305" s="264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T305" s="265" t="s">
        <v>272</v>
      </c>
      <c r="AU305" s="265" t="s">
        <v>81</v>
      </c>
      <c r="AV305" s="13" t="s">
        <v>83</v>
      </c>
      <c r="AW305" s="13" t="s">
        <v>35</v>
      </c>
      <c r="AX305" s="13" t="s">
        <v>74</v>
      </c>
      <c r="AY305" s="265" t="s">
        <v>240</v>
      </c>
    </row>
    <row r="306" s="13" customFormat="1">
      <c r="A306" s="13"/>
      <c r="B306" s="255"/>
      <c r="C306" s="256"/>
      <c r="D306" s="240" t="s">
        <v>272</v>
      </c>
      <c r="E306" s="257" t="s">
        <v>19</v>
      </c>
      <c r="F306" s="258" t="s">
        <v>454</v>
      </c>
      <c r="G306" s="256"/>
      <c r="H306" s="259">
        <v>1</v>
      </c>
      <c r="I306" s="260"/>
      <c r="J306" s="256"/>
      <c r="K306" s="256"/>
      <c r="L306" s="261"/>
      <c r="M306" s="262"/>
      <c r="N306" s="263"/>
      <c r="O306" s="263"/>
      <c r="P306" s="263"/>
      <c r="Q306" s="263"/>
      <c r="R306" s="263"/>
      <c r="S306" s="263"/>
      <c r="T306" s="264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T306" s="265" t="s">
        <v>272</v>
      </c>
      <c r="AU306" s="265" t="s">
        <v>81</v>
      </c>
      <c r="AV306" s="13" t="s">
        <v>83</v>
      </c>
      <c r="AW306" s="13" t="s">
        <v>35</v>
      </c>
      <c r="AX306" s="13" t="s">
        <v>74</v>
      </c>
      <c r="AY306" s="265" t="s">
        <v>240</v>
      </c>
    </row>
    <row r="307" s="14" customFormat="1">
      <c r="A307" s="14"/>
      <c r="B307" s="266"/>
      <c r="C307" s="267"/>
      <c r="D307" s="240" t="s">
        <v>272</v>
      </c>
      <c r="E307" s="268" t="s">
        <v>19</v>
      </c>
      <c r="F307" s="269" t="s">
        <v>336</v>
      </c>
      <c r="G307" s="267"/>
      <c r="H307" s="270">
        <v>2</v>
      </c>
      <c r="I307" s="271"/>
      <c r="J307" s="267"/>
      <c r="K307" s="267"/>
      <c r="L307" s="272"/>
      <c r="M307" s="273"/>
      <c r="N307" s="274"/>
      <c r="O307" s="274"/>
      <c r="P307" s="274"/>
      <c r="Q307" s="274"/>
      <c r="R307" s="274"/>
      <c r="S307" s="274"/>
      <c r="T307" s="275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T307" s="276" t="s">
        <v>272</v>
      </c>
      <c r="AU307" s="276" t="s">
        <v>81</v>
      </c>
      <c r="AV307" s="14" t="s">
        <v>248</v>
      </c>
      <c r="AW307" s="14" t="s">
        <v>35</v>
      </c>
      <c r="AX307" s="14" t="s">
        <v>81</v>
      </c>
      <c r="AY307" s="276" t="s">
        <v>240</v>
      </c>
    </row>
    <row r="308" s="2" customFormat="1" ht="21.75" customHeight="1">
      <c r="A308" s="38"/>
      <c r="B308" s="39"/>
      <c r="C308" s="227" t="s">
        <v>964</v>
      </c>
      <c r="D308" s="227" t="s">
        <v>243</v>
      </c>
      <c r="E308" s="228" t="s">
        <v>772</v>
      </c>
      <c r="F308" s="229" t="s">
        <v>773</v>
      </c>
      <c r="G308" s="230" t="s">
        <v>276</v>
      </c>
      <c r="H308" s="231">
        <v>2</v>
      </c>
      <c r="I308" s="232"/>
      <c r="J308" s="233">
        <f>ROUND(I308*H308,2)</f>
        <v>0</v>
      </c>
      <c r="K308" s="229" t="s">
        <v>247</v>
      </c>
      <c r="L308" s="44"/>
      <c r="M308" s="234" t="s">
        <v>19</v>
      </c>
      <c r="N308" s="235" t="s">
        <v>45</v>
      </c>
      <c r="O308" s="84"/>
      <c r="P308" s="236">
        <f>O308*H308</f>
        <v>0</v>
      </c>
      <c r="Q308" s="236">
        <v>0</v>
      </c>
      <c r="R308" s="236">
        <f>Q308*H308</f>
        <v>0</v>
      </c>
      <c r="S308" s="236">
        <v>0</v>
      </c>
      <c r="T308" s="237">
        <f>S308*H308</f>
        <v>0</v>
      </c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R308" s="238" t="s">
        <v>257</v>
      </c>
      <c r="AT308" s="238" t="s">
        <v>243</v>
      </c>
      <c r="AU308" s="238" t="s">
        <v>81</v>
      </c>
      <c r="AY308" s="17" t="s">
        <v>240</v>
      </c>
      <c r="BE308" s="239">
        <f>IF(N308="základní",J308,0)</f>
        <v>0</v>
      </c>
      <c r="BF308" s="239">
        <f>IF(N308="snížená",J308,0)</f>
        <v>0</v>
      </c>
      <c r="BG308" s="239">
        <f>IF(N308="zákl. přenesená",J308,0)</f>
        <v>0</v>
      </c>
      <c r="BH308" s="239">
        <f>IF(N308="sníž. přenesená",J308,0)</f>
        <v>0</v>
      </c>
      <c r="BI308" s="239">
        <f>IF(N308="nulová",J308,0)</f>
        <v>0</v>
      </c>
      <c r="BJ308" s="17" t="s">
        <v>81</v>
      </c>
      <c r="BK308" s="239">
        <f>ROUND(I308*H308,2)</f>
        <v>0</v>
      </c>
      <c r="BL308" s="17" t="s">
        <v>257</v>
      </c>
      <c r="BM308" s="238" t="s">
        <v>965</v>
      </c>
    </row>
    <row r="309" s="2" customFormat="1">
      <c r="A309" s="38"/>
      <c r="B309" s="39"/>
      <c r="C309" s="40"/>
      <c r="D309" s="240" t="s">
        <v>250</v>
      </c>
      <c r="E309" s="40"/>
      <c r="F309" s="241" t="s">
        <v>966</v>
      </c>
      <c r="G309" s="40"/>
      <c r="H309" s="40"/>
      <c r="I309" s="147"/>
      <c r="J309" s="40"/>
      <c r="K309" s="40"/>
      <c r="L309" s="44"/>
      <c r="M309" s="242"/>
      <c r="N309" s="243"/>
      <c r="O309" s="84"/>
      <c r="P309" s="84"/>
      <c r="Q309" s="84"/>
      <c r="R309" s="84"/>
      <c r="S309" s="84"/>
      <c r="T309" s="85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T309" s="17" t="s">
        <v>250</v>
      </c>
      <c r="AU309" s="17" t="s">
        <v>81</v>
      </c>
    </row>
    <row r="310" s="2" customFormat="1">
      <c r="A310" s="38"/>
      <c r="B310" s="39"/>
      <c r="C310" s="40"/>
      <c r="D310" s="240" t="s">
        <v>252</v>
      </c>
      <c r="E310" s="40"/>
      <c r="F310" s="244" t="s">
        <v>452</v>
      </c>
      <c r="G310" s="40"/>
      <c r="H310" s="40"/>
      <c r="I310" s="147"/>
      <c r="J310" s="40"/>
      <c r="K310" s="40"/>
      <c r="L310" s="44"/>
      <c r="M310" s="242"/>
      <c r="N310" s="243"/>
      <c r="O310" s="84"/>
      <c r="P310" s="84"/>
      <c r="Q310" s="84"/>
      <c r="R310" s="84"/>
      <c r="S310" s="84"/>
      <c r="T310" s="85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T310" s="17" t="s">
        <v>252</v>
      </c>
      <c r="AU310" s="17" t="s">
        <v>81</v>
      </c>
    </row>
    <row r="311" s="13" customFormat="1">
      <c r="A311" s="13"/>
      <c r="B311" s="255"/>
      <c r="C311" s="256"/>
      <c r="D311" s="240" t="s">
        <v>272</v>
      </c>
      <c r="E311" s="257" t="s">
        <v>19</v>
      </c>
      <c r="F311" s="258" t="s">
        <v>776</v>
      </c>
      <c r="G311" s="256"/>
      <c r="H311" s="259">
        <v>1</v>
      </c>
      <c r="I311" s="260"/>
      <c r="J311" s="256"/>
      <c r="K311" s="256"/>
      <c r="L311" s="261"/>
      <c r="M311" s="262"/>
      <c r="N311" s="263"/>
      <c r="O311" s="263"/>
      <c r="P311" s="263"/>
      <c r="Q311" s="263"/>
      <c r="R311" s="263"/>
      <c r="S311" s="263"/>
      <c r="T311" s="264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65" t="s">
        <v>272</v>
      </c>
      <c r="AU311" s="265" t="s">
        <v>81</v>
      </c>
      <c r="AV311" s="13" t="s">
        <v>83</v>
      </c>
      <c r="AW311" s="13" t="s">
        <v>35</v>
      </c>
      <c r="AX311" s="13" t="s">
        <v>74</v>
      </c>
      <c r="AY311" s="265" t="s">
        <v>240</v>
      </c>
    </row>
    <row r="312" s="13" customFormat="1">
      <c r="A312" s="13"/>
      <c r="B312" s="255"/>
      <c r="C312" s="256"/>
      <c r="D312" s="240" t="s">
        <v>272</v>
      </c>
      <c r="E312" s="257" t="s">
        <v>19</v>
      </c>
      <c r="F312" s="258" t="s">
        <v>777</v>
      </c>
      <c r="G312" s="256"/>
      <c r="H312" s="259">
        <v>1</v>
      </c>
      <c r="I312" s="260"/>
      <c r="J312" s="256"/>
      <c r="K312" s="256"/>
      <c r="L312" s="261"/>
      <c r="M312" s="262"/>
      <c r="N312" s="263"/>
      <c r="O312" s="263"/>
      <c r="P312" s="263"/>
      <c r="Q312" s="263"/>
      <c r="R312" s="263"/>
      <c r="S312" s="263"/>
      <c r="T312" s="264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65" t="s">
        <v>272</v>
      </c>
      <c r="AU312" s="265" t="s">
        <v>81</v>
      </c>
      <c r="AV312" s="13" t="s">
        <v>83</v>
      </c>
      <c r="AW312" s="13" t="s">
        <v>35</v>
      </c>
      <c r="AX312" s="13" t="s">
        <v>74</v>
      </c>
      <c r="AY312" s="265" t="s">
        <v>240</v>
      </c>
    </row>
    <row r="313" s="14" customFormat="1">
      <c r="A313" s="14"/>
      <c r="B313" s="266"/>
      <c r="C313" s="267"/>
      <c r="D313" s="240" t="s">
        <v>272</v>
      </c>
      <c r="E313" s="268" t="s">
        <v>19</v>
      </c>
      <c r="F313" s="269" t="s">
        <v>336</v>
      </c>
      <c r="G313" s="267"/>
      <c r="H313" s="270">
        <v>2</v>
      </c>
      <c r="I313" s="271"/>
      <c r="J313" s="267"/>
      <c r="K313" s="267"/>
      <c r="L313" s="272"/>
      <c r="M313" s="273"/>
      <c r="N313" s="274"/>
      <c r="O313" s="274"/>
      <c r="P313" s="274"/>
      <c r="Q313" s="274"/>
      <c r="R313" s="274"/>
      <c r="S313" s="274"/>
      <c r="T313" s="275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T313" s="276" t="s">
        <v>272</v>
      </c>
      <c r="AU313" s="276" t="s">
        <v>81</v>
      </c>
      <c r="AV313" s="14" t="s">
        <v>248</v>
      </c>
      <c r="AW313" s="14" t="s">
        <v>35</v>
      </c>
      <c r="AX313" s="14" t="s">
        <v>81</v>
      </c>
      <c r="AY313" s="276" t="s">
        <v>240</v>
      </c>
    </row>
    <row r="314" s="2" customFormat="1" ht="21.75" customHeight="1">
      <c r="A314" s="38"/>
      <c r="B314" s="39"/>
      <c r="C314" s="227" t="s">
        <v>967</v>
      </c>
      <c r="D314" s="227" t="s">
        <v>243</v>
      </c>
      <c r="E314" s="228" t="s">
        <v>441</v>
      </c>
      <c r="F314" s="229" t="s">
        <v>442</v>
      </c>
      <c r="G314" s="230" t="s">
        <v>269</v>
      </c>
      <c r="H314" s="231">
        <v>248.23500000000001</v>
      </c>
      <c r="I314" s="232"/>
      <c r="J314" s="233">
        <f>ROUND(I314*H314,2)</f>
        <v>0</v>
      </c>
      <c r="K314" s="229" t="s">
        <v>247</v>
      </c>
      <c r="L314" s="44"/>
      <c r="M314" s="234" t="s">
        <v>19</v>
      </c>
      <c r="N314" s="235" t="s">
        <v>45</v>
      </c>
      <c r="O314" s="84"/>
      <c r="P314" s="236">
        <f>O314*H314</f>
        <v>0</v>
      </c>
      <c r="Q314" s="236">
        <v>0</v>
      </c>
      <c r="R314" s="236">
        <f>Q314*H314</f>
        <v>0</v>
      </c>
      <c r="S314" s="236">
        <v>0</v>
      </c>
      <c r="T314" s="237">
        <f>S314*H314</f>
        <v>0</v>
      </c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R314" s="238" t="s">
        <v>257</v>
      </c>
      <c r="AT314" s="238" t="s">
        <v>243</v>
      </c>
      <c r="AU314" s="238" t="s">
        <v>81</v>
      </c>
      <c r="AY314" s="17" t="s">
        <v>240</v>
      </c>
      <c r="BE314" s="239">
        <f>IF(N314="základní",J314,0)</f>
        <v>0</v>
      </c>
      <c r="BF314" s="239">
        <f>IF(N314="snížená",J314,0)</f>
        <v>0</v>
      </c>
      <c r="BG314" s="239">
        <f>IF(N314="zákl. přenesená",J314,0)</f>
        <v>0</v>
      </c>
      <c r="BH314" s="239">
        <f>IF(N314="sníž. přenesená",J314,0)</f>
        <v>0</v>
      </c>
      <c r="BI314" s="239">
        <f>IF(N314="nulová",J314,0)</f>
        <v>0</v>
      </c>
      <c r="BJ314" s="17" t="s">
        <v>81</v>
      </c>
      <c r="BK314" s="239">
        <f>ROUND(I314*H314,2)</f>
        <v>0</v>
      </c>
      <c r="BL314" s="17" t="s">
        <v>257</v>
      </c>
      <c r="BM314" s="238" t="s">
        <v>968</v>
      </c>
    </row>
    <row r="315" s="2" customFormat="1">
      <c r="A315" s="38"/>
      <c r="B315" s="39"/>
      <c r="C315" s="40"/>
      <c r="D315" s="240" t="s">
        <v>250</v>
      </c>
      <c r="E315" s="40"/>
      <c r="F315" s="241" t="s">
        <v>521</v>
      </c>
      <c r="G315" s="40"/>
      <c r="H315" s="40"/>
      <c r="I315" s="147"/>
      <c r="J315" s="40"/>
      <c r="K315" s="40"/>
      <c r="L315" s="44"/>
      <c r="M315" s="242"/>
      <c r="N315" s="243"/>
      <c r="O315" s="84"/>
      <c r="P315" s="84"/>
      <c r="Q315" s="84"/>
      <c r="R315" s="84"/>
      <c r="S315" s="84"/>
      <c r="T315" s="85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T315" s="17" t="s">
        <v>250</v>
      </c>
      <c r="AU315" s="17" t="s">
        <v>81</v>
      </c>
    </row>
    <row r="316" s="2" customFormat="1">
      <c r="A316" s="38"/>
      <c r="B316" s="39"/>
      <c r="C316" s="40"/>
      <c r="D316" s="240" t="s">
        <v>252</v>
      </c>
      <c r="E316" s="40"/>
      <c r="F316" s="244" t="s">
        <v>445</v>
      </c>
      <c r="G316" s="40"/>
      <c r="H316" s="40"/>
      <c r="I316" s="147"/>
      <c r="J316" s="40"/>
      <c r="K316" s="40"/>
      <c r="L316" s="44"/>
      <c r="M316" s="242"/>
      <c r="N316" s="243"/>
      <c r="O316" s="84"/>
      <c r="P316" s="84"/>
      <c r="Q316" s="84"/>
      <c r="R316" s="84"/>
      <c r="S316" s="84"/>
      <c r="T316" s="85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T316" s="17" t="s">
        <v>252</v>
      </c>
      <c r="AU316" s="17" t="s">
        <v>81</v>
      </c>
    </row>
    <row r="317" s="13" customFormat="1">
      <c r="A317" s="13"/>
      <c r="B317" s="255"/>
      <c r="C317" s="256"/>
      <c r="D317" s="240" t="s">
        <v>272</v>
      </c>
      <c r="E317" s="257" t="s">
        <v>19</v>
      </c>
      <c r="F317" s="258" t="s">
        <v>954</v>
      </c>
      <c r="G317" s="256"/>
      <c r="H317" s="259">
        <v>43.229999999999997</v>
      </c>
      <c r="I317" s="260"/>
      <c r="J317" s="256"/>
      <c r="K317" s="256"/>
      <c r="L317" s="261"/>
      <c r="M317" s="262"/>
      <c r="N317" s="263"/>
      <c r="O317" s="263"/>
      <c r="P317" s="263"/>
      <c r="Q317" s="263"/>
      <c r="R317" s="263"/>
      <c r="S317" s="263"/>
      <c r="T317" s="264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65" t="s">
        <v>272</v>
      </c>
      <c r="AU317" s="265" t="s">
        <v>81</v>
      </c>
      <c r="AV317" s="13" t="s">
        <v>83</v>
      </c>
      <c r="AW317" s="13" t="s">
        <v>35</v>
      </c>
      <c r="AX317" s="13" t="s">
        <v>74</v>
      </c>
      <c r="AY317" s="265" t="s">
        <v>240</v>
      </c>
    </row>
    <row r="318" s="13" customFormat="1">
      <c r="A318" s="13"/>
      <c r="B318" s="255"/>
      <c r="C318" s="256"/>
      <c r="D318" s="240" t="s">
        <v>272</v>
      </c>
      <c r="E318" s="257" t="s">
        <v>19</v>
      </c>
      <c r="F318" s="258" t="s">
        <v>955</v>
      </c>
      <c r="G318" s="256"/>
      <c r="H318" s="259">
        <v>205.005</v>
      </c>
      <c r="I318" s="260"/>
      <c r="J318" s="256"/>
      <c r="K318" s="256"/>
      <c r="L318" s="261"/>
      <c r="M318" s="262"/>
      <c r="N318" s="263"/>
      <c r="O318" s="263"/>
      <c r="P318" s="263"/>
      <c r="Q318" s="263"/>
      <c r="R318" s="263"/>
      <c r="S318" s="263"/>
      <c r="T318" s="264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65" t="s">
        <v>272</v>
      </c>
      <c r="AU318" s="265" t="s">
        <v>81</v>
      </c>
      <c r="AV318" s="13" t="s">
        <v>83</v>
      </c>
      <c r="AW318" s="13" t="s">
        <v>35</v>
      </c>
      <c r="AX318" s="13" t="s">
        <v>74</v>
      </c>
      <c r="AY318" s="265" t="s">
        <v>240</v>
      </c>
    </row>
    <row r="319" s="14" customFormat="1">
      <c r="A319" s="14"/>
      <c r="B319" s="266"/>
      <c r="C319" s="267"/>
      <c r="D319" s="240" t="s">
        <v>272</v>
      </c>
      <c r="E319" s="268" t="s">
        <v>19</v>
      </c>
      <c r="F319" s="269" t="s">
        <v>336</v>
      </c>
      <c r="G319" s="267"/>
      <c r="H319" s="270">
        <v>248.23500000000001</v>
      </c>
      <c r="I319" s="271"/>
      <c r="J319" s="267"/>
      <c r="K319" s="267"/>
      <c r="L319" s="272"/>
      <c r="M319" s="277"/>
      <c r="N319" s="278"/>
      <c r="O319" s="278"/>
      <c r="P319" s="278"/>
      <c r="Q319" s="278"/>
      <c r="R319" s="278"/>
      <c r="S319" s="278"/>
      <c r="T319" s="279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T319" s="276" t="s">
        <v>272</v>
      </c>
      <c r="AU319" s="276" t="s">
        <v>81</v>
      </c>
      <c r="AV319" s="14" t="s">
        <v>248</v>
      </c>
      <c r="AW319" s="14" t="s">
        <v>35</v>
      </c>
      <c r="AX319" s="14" t="s">
        <v>81</v>
      </c>
      <c r="AY319" s="276" t="s">
        <v>240</v>
      </c>
    </row>
    <row r="320" s="2" customFormat="1" ht="6.96" customHeight="1">
      <c r="A320" s="38"/>
      <c r="B320" s="59"/>
      <c r="C320" s="60"/>
      <c r="D320" s="60"/>
      <c r="E320" s="60"/>
      <c r="F320" s="60"/>
      <c r="G320" s="60"/>
      <c r="H320" s="60"/>
      <c r="I320" s="176"/>
      <c r="J320" s="60"/>
      <c r="K320" s="60"/>
      <c r="L320" s="44"/>
      <c r="M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</row>
  </sheetData>
  <sheetProtection sheet="1" autoFilter="0" formatColumns="0" formatRows="0" objects="1" scenarios="1" spinCount="100000" saltValue="8n+/sXFnGi66W7pAMuT47KmPcmCGIsP5RI5hXytjjo9UprA4HmpHgsfbBk2kuJq0IMxi9uGk4z5mqbykaBFM7A==" hashValue="jXG1HPzQyso3BSh4Rn17h4zLUU0usYJw/hm8hB7cvR/cPg1djwFPCPAFdGRHhRHG/hPV0WaL0WOk7+qFQiFIMg==" algorithmName="SHA-512" password="CC35"/>
  <autoFilter ref="C87:K319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134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>
      <c r="B8" s="20"/>
      <c r="D8" s="145" t="s">
        <v>214</v>
      </c>
      <c r="L8" s="20"/>
    </row>
    <row r="9" hidden="1" s="1" customFormat="1" ht="16.5" customHeight="1">
      <c r="B9" s="20"/>
      <c r="E9" s="146" t="s">
        <v>794</v>
      </c>
      <c r="F9" s="1"/>
      <c r="G9" s="1"/>
      <c r="H9" s="1"/>
      <c r="I9" s="139"/>
      <c r="L9" s="20"/>
    </row>
    <row r="10" hidden="1" s="1" customFormat="1" ht="12" customHeight="1">
      <c r="B10" s="20"/>
      <c r="D10" s="145" t="s">
        <v>216</v>
      </c>
      <c r="I10" s="139"/>
      <c r="L10" s="20"/>
    </row>
    <row r="11" hidden="1" s="2" customFormat="1" ht="16.5" customHeight="1">
      <c r="A11" s="38"/>
      <c r="B11" s="44"/>
      <c r="C11" s="38"/>
      <c r="D11" s="38"/>
      <c r="E11" s="163" t="s">
        <v>795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 ht="12" customHeight="1">
      <c r="A12" s="38"/>
      <c r="B12" s="44"/>
      <c r="C12" s="38"/>
      <c r="D12" s="145" t="s">
        <v>969</v>
      </c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6.5" customHeight="1">
      <c r="A13" s="38"/>
      <c r="B13" s="44"/>
      <c r="C13" s="38"/>
      <c r="D13" s="38"/>
      <c r="E13" s="149" t="s">
        <v>970</v>
      </c>
      <c r="F13" s="38"/>
      <c r="G13" s="38"/>
      <c r="H13" s="38"/>
      <c r="I13" s="147"/>
      <c r="J13" s="38"/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>
      <c r="A14" s="38"/>
      <c r="B14" s="44"/>
      <c r="C14" s="38"/>
      <c r="D14" s="38"/>
      <c r="E14" s="38"/>
      <c r="F14" s="38"/>
      <c r="G14" s="38"/>
      <c r="H14" s="38"/>
      <c r="I14" s="147"/>
      <c r="J14" s="38"/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2" customHeight="1">
      <c r="A15" s="38"/>
      <c r="B15" s="44"/>
      <c r="C15" s="38"/>
      <c r="D15" s="145" t="s">
        <v>18</v>
      </c>
      <c r="E15" s="38"/>
      <c r="F15" s="133" t="s">
        <v>19</v>
      </c>
      <c r="G15" s="38"/>
      <c r="H15" s="38"/>
      <c r="I15" s="150" t="s">
        <v>20</v>
      </c>
      <c r="J15" s="133" t="s">
        <v>19</v>
      </c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21</v>
      </c>
      <c r="E16" s="38"/>
      <c r="F16" s="133" t="s">
        <v>22</v>
      </c>
      <c r="G16" s="38"/>
      <c r="H16" s="38"/>
      <c r="I16" s="150" t="s">
        <v>23</v>
      </c>
      <c r="J16" s="151" t="str">
        <f>'Rekapitulace stavby'!AN8</f>
        <v>19. 11. 2019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0.8" customHeight="1">
      <c r="A17" s="38"/>
      <c r="B17" s="44"/>
      <c r="C17" s="38"/>
      <c r="D17" s="38"/>
      <c r="E17" s="38"/>
      <c r="F17" s="38"/>
      <c r="G17" s="38"/>
      <c r="H17" s="38"/>
      <c r="I17" s="147"/>
      <c r="J17" s="38"/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12" customHeight="1">
      <c r="A18" s="38"/>
      <c r="B18" s="44"/>
      <c r="C18" s="38"/>
      <c r="D18" s="145" t="s">
        <v>25</v>
      </c>
      <c r="E18" s="38"/>
      <c r="F18" s="38"/>
      <c r="G18" s="38"/>
      <c r="H18" s="38"/>
      <c r="I18" s="150" t="s">
        <v>26</v>
      </c>
      <c r="J18" s="133" t="s">
        <v>27</v>
      </c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8" customHeight="1">
      <c r="A19" s="38"/>
      <c r="B19" s="44"/>
      <c r="C19" s="38"/>
      <c r="D19" s="38"/>
      <c r="E19" s="133" t="s">
        <v>28</v>
      </c>
      <c r="F19" s="38"/>
      <c r="G19" s="38"/>
      <c r="H19" s="38"/>
      <c r="I19" s="150" t="s">
        <v>29</v>
      </c>
      <c r="J19" s="133" t="s">
        <v>30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6.96" customHeight="1">
      <c r="A20" s="38"/>
      <c r="B20" s="44"/>
      <c r="C20" s="38"/>
      <c r="D20" s="38"/>
      <c r="E20" s="38"/>
      <c r="F20" s="38"/>
      <c r="G20" s="38"/>
      <c r="H20" s="38"/>
      <c r="I20" s="147"/>
      <c r="J20" s="38"/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12" customHeight="1">
      <c r="A21" s="38"/>
      <c r="B21" s="44"/>
      <c r="C21" s="38"/>
      <c r="D21" s="145" t="s">
        <v>31</v>
      </c>
      <c r="E21" s="38"/>
      <c r="F21" s="38"/>
      <c r="G21" s="38"/>
      <c r="H21" s="38"/>
      <c r="I21" s="150" t="s">
        <v>26</v>
      </c>
      <c r="J21" s="33" t="str">
        <f>'Rekapitulace stavby'!AN13</f>
        <v>Vyplň údaj</v>
      </c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8" customHeight="1">
      <c r="A22" s="38"/>
      <c r="B22" s="44"/>
      <c r="C22" s="38"/>
      <c r="D22" s="38"/>
      <c r="E22" s="33" t="str">
        <f>'Rekapitulace stavby'!E14</f>
        <v>Vyplň údaj</v>
      </c>
      <c r="F22" s="133"/>
      <c r="G22" s="133"/>
      <c r="H22" s="133"/>
      <c r="I22" s="150" t="s">
        <v>29</v>
      </c>
      <c r="J22" s="33" t="str">
        <f>'Rekapitulace stavby'!AN14</f>
        <v>Vyplň údaj</v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6.96" customHeight="1">
      <c r="A23" s="38"/>
      <c r="B23" s="44"/>
      <c r="C23" s="38"/>
      <c r="D23" s="38"/>
      <c r="E23" s="38"/>
      <c r="F23" s="38"/>
      <c r="G23" s="38"/>
      <c r="H23" s="38"/>
      <c r="I23" s="147"/>
      <c r="J23" s="38"/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12" customHeight="1">
      <c r="A24" s="38"/>
      <c r="B24" s="44"/>
      <c r="C24" s="38"/>
      <c r="D24" s="145" t="s">
        <v>33</v>
      </c>
      <c r="E24" s="38"/>
      <c r="F24" s="38"/>
      <c r="G24" s="38"/>
      <c r="H24" s="38"/>
      <c r="I24" s="150" t="s">
        <v>26</v>
      </c>
      <c r="J24" s="133" t="str">
        <f>IF('Rekapitulace stavby'!AN16="","",'Rekapitulace stavby'!AN16)</f>
        <v/>
      </c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8" customHeight="1">
      <c r="A25" s="38"/>
      <c r="B25" s="44"/>
      <c r="C25" s="38"/>
      <c r="D25" s="38"/>
      <c r="E25" s="133" t="str">
        <f>IF('Rekapitulace stavby'!E17="","",'Rekapitulace stavby'!E17)</f>
        <v xml:space="preserve"> </v>
      </c>
      <c r="F25" s="38"/>
      <c r="G25" s="38"/>
      <c r="H25" s="38"/>
      <c r="I25" s="150" t="s">
        <v>29</v>
      </c>
      <c r="J25" s="133" t="str">
        <f>IF('Rekapitulace stavby'!AN17="","",'Rekapitulace stavby'!AN17)</f>
        <v/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6.96" customHeight="1">
      <c r="A26" s="38"/>
      <c r="B26" s="44"/>
      <c r="C26" s="38"/>
      <c r="D26" s="38"/>
      <c r="E26" s="38"/>
      <c r="F26" s="38"/>
      <c r="G26" s="38"/>
      <c r="H26" s="38"/>
      <c r="I26" s="147"/>
      <c r="J26" s="38"/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12" customHeight="1">
      <c r="A27" s="38"/>
      <c r="B27" s="44"/>
      <c r="C27" s="38"/>
      <c r="D27" s="145" t="s">
        <v>36</v>
      </c>
      <c r="E27" s="38"/>
      <c r="F27" s="38"/>
      <c r="G27" s="38"/>
      <c r="H27" s="38"/>
      <c r="I27" s="150" t="s">
        <v>26</v>
      </c>
      <c r="J27" s="133" t="s">
        <v>19</v>
      </c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8" customHeight="1">
      <c r="A28" s="38"/>
      <c r="B28" s="44"/>
      <c r="C28" s="38"/>
      <c r="D28" s="38"/>
      <c r="E28" s="133" t="s">
        <v>37</v>
      </c>
      <c r="F28" s="38"/>
      <c r="G28" s="38"/>
      <c r="H28" s="38"/>
      <c r="I28" s="150" t="s">
        <v>29</v>
      </c>
      <c r="J28" s="133" t="s">
        <v>19</v>
      </c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2" customFormat="1" ht="6.96" customHeight="1">
      <c r="A29" s="38"/>
      <c r="B29" s="44"/>
      <c r="C29" s="38"/>
      <c r="D29" s="38"/>
      <c r="E29" s="38"/>
      <c r="F29" s="38"/>
      <c r="G29" s="38"/>
      <c r="H29" s="38"/>
      <c r="I29" s="147"/>
      <c r="J29" s="38"/>
      <c r="K29" s="38"/>
      <c r="L29" s="14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hidden="1" s="2" customFormat="1" ht="12" customHeight="1">
      <c r="A30" s="38"/>
      <c r="B30" s="44"/>
      <c r="C30" s="38"/>
      <c r="D30" s="145" t="s">
        <v>38</v>
      </c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8" customFormat="1" ht="83.25" customHeight="1">
      <c r="A31" s="152"/>
      <c r="B31" s="153"/>
      <c r="C31" s="152"/>
      <c r="D31" s="152"/>
      <c r="E31" s="154" t="s">
        <v>39</v>
      </c>
      <c r="F31" s="154"/>
      <c r="G31" s="154"/>
      <c r="H31" s="154"/>
      <c r="I31" s="155"/>
      <c r="J31" s="152"/>
      <c r="K31" s="152"/>
      <c r="L31" s="156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  <c r="AD31" s="152"/>
      <c r="AE31" s="152"/>
    </row>
    <row r="32" hidden="1" s="2" customFormat="1" ht="6.96" customHeight="1">
      <c r="A32" s="38"/>
      <c r="B32" s="44"/>
      <c r="C32" s="38"/>
      <c r="D32" s="38"/>
      <c r="E32" s="38"/>
      <c r="F32" s="38"/>
      <c r="G32" s="38"/>
      <c r="H32" s="38"/>
      <c r="I32" s="147"/>
      <c r="J32" s="38"/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25.44" customHeight="1">
      <c r="A34" s="38"/>
      <c r="B34" s="44"/>
      <c r="C34" s="38"/>
      <c r="D34" s="159" t="s">
        <v>40</v>
      </c>
      <c r="E34" s="38"/>
      <c r="F34" s="38"/>
      <c r="G34" s="38"/>
      <c r="H34" s="38"/>
      <c r="I34" s="147"/>
      <c r="J34" s="160">
        <f>ROUND(J91, 2)</f>
        <v>0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6.96" customHeight="1">
      <c r="A35" s="38"/>
      <c r="B35" s="44"/>
      <c r="C35" s="38"/>
      <c r="D35" s="157"/>
      <c r="E35" s="157"/>
      <c r="F35" s="157"/>
      <c r="G35" s="157"/>
      <c r="H35" s="157"/>
      <c r="I35" s="158"/>
      <c r="J35" s="157"/>
      <c r="K35" s="157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38"/>
      <c r="F36" s="161" t="s">
        <v>42</v>
      </c>
      <c r="G36" s="38"/>
      <c r="H36" s="38"/>
      <c r="I36" s="162" t="s">
        <v>41</v>
      </c>
      <c r="J36" s="161" t="s">
        <v>43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163" t="s">
        <v>44</v>
      </c>
      <c r="E37" s="145" t="s">
        <v>45</v>
      </c>
      <c r="F37" s="164">
        <f>ROUND((SUM(BE91:BE94)),  2)</f>
        <v>0</v>
      </c>
      <c r="G37" s="38"/>
      <c r="H37" s="38"/>
      <c r="I37" s="165">
        <v>0.20999999999999999</v>
      </c>
      <c r="J37" s="164">
        <f>ROUND(((SUM(BE91:BE94))*I37),  2)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46</v>
      </c>
      <c r="F38" s="164">
        <f>ROUND((SUM(BF91:BF94)),  2)</f>
        <v>0</v>
      </c>
      <c r="G38" s="38"/>
      <c r="H38" s="38"/>
      <c r="I38" s="165">
        <v>0.14999999999999999</v>
      </c>
      <c r="J38" s="164">
        <f>ROUND(((SUM(BF91:BF94))*I38),  2)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47</v>
      </c>
      <c r="F39" s="164">
        <f>ROUND((SUM(BG91:BG94)),  2)</f>
        <v>0</v>
      </c>
      <c r="G39" s="38"/>
      <c r="H39" s="38"/>
      <c r="I39" s="165">
        <v>0.20999999999999999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44"/>
      <c r="C40" s="38"/>
      <c r="D40" s="38"/>
      <c r="E40" s="145" t="s">
        <v>48</v>
      </c>
      <c r="F40" s="164">
        <f>ROUND((SUM(BH91:BH94)),  2)</f>
        <v>0</v>
      </c>
      <c r="G40" s="38"/>
      <c r="H40" s="38"/>
      <c r="I40" s="165">
        <v>0.14999999999999999</v>
      </c>
      <c r="J40" s="164">
        <f>0</f>
        <v>0</v>
      </c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44"/>
      <c r="C41" s="38"/>
      <c r="D41" s="38"/>
      <c r="E41" s="145" t="s">
        <v>49</v>
      </c>
      <c r="F41" s="164">
        <f>ROUND((SUM(BI91:BI94)),  2)</f>
        <v>0</v>
      </c>
      <c r="G41" s="38"/>
      <c r="H41" s="38"/>
      <c r="I41" s="165">
        <v>0</v>
      </c>
      <c r="J41" s="164">
        <f>0</f>
        <v>0</v>
      </c>
      <c r="K41" s="38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6.96" customHeight="1">
      <c r="A42" s="38"/>
      <c r="B42" s="44"/>
      <c r="C42" s="38"/>
      <c r="D42" s="38"/>
      <c r="E42" s="38"/>
      <c r="F42" s="38"/>
      <c r="G42" s="38"/>
      <c r="H42" s="38"/>
      <c r="I42" s="147"/>
      <c r="J42" s="38"/>
      <c r="K42" s="38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 s="2" customFormat="1" ht="25.44" customHeight="1">
      <c r="A43" s="38"/>
      <c r="B43" s="44"/>
      <c r="C43" s="166"/>
      <c r="D43" s="167" t="s">
        <v>50</v>
      </c>
      <c r="E43" s="168"/>
      <c r="F43" s="168"/>
      <c r="G43" s="169" t="s">
        <v>51</v>
      </c>
      <c r="H43" s="170" t="s">
        <v>52</v>
      </c>
      <c r="I43" s="171"/>
      <c r="J43" s="172">
        <f>SUM(J34:J41)</f>
        <v>0</v>
      </c>
      <c r="K43" s="173"/>
      <c r="L43" s="14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hidden="1" s="2" customFormat="1" ht="14.4" customHeight="1">
      <c r="A44" s="38"/>
      <c r="B44" s="174"/>
      <c r="C44" s="175"/>
      <c r="D44" s="175"/>
      <c r="E44" s="175"/>
      <c r="F44" s="175"/>
      <c r="G44" s="175"/>
      <c r="H44" s="175"/>
      <c r="I44" s="176"/>
      <c r="J44" s="175"/>
      <c r="K44" s="175"/>
      <c r="L44" s="14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hidden="1"/>
    <row r="46" hidden="1"/>
    <row r="47" hidden="1"/>
    <row r="48" hidden="1" s="2" customFormat="1" ht="6.96" customHeight="1">
      <c r="A48" s="38"/>
      <c r="B48" s="177"/>
      <c r="C48" s="178"/>
      <c r="D48" s="178"/>
      <c r="E48" s="178"/>
      <c r="F48" s="178"/>
      <c r="G48" s="178"/>
      <c r="H48" s="178"/>
      <c r="I48" s="179"/>
      <c r="J48" s="178"/>
      <c r="K48" s="178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24.96" customHeight="1">
      <c r="A49" s="38"/>
      <c r="B49" s="39"/>
      <c r="C49" s="23" t="s">
        <v>218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6.96" customHeight="1">
      <c r="A50" s="38"/>
      <c r="B50" s="39"/>
      <c r="C50" s="40"/>
      <c r="D50" s="40"/>
      <c r="E50" s="40"/>
      <c r="F50" s="40"/>
      <c r="G50" s="40"/>
      <c r="H50" s="40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2" customFormat="1" ht="12" customHeight="1">
      <c r="A51" s="38"/>
      <c r="B51" s="39"/>
      <c r="C51" s="32" t="s">
        <v>16</v>
      </c>
      <c r="D51" s="40"/>
      <c r="E51" s="40"/>
      <c r="F51" s="40"/>
      <c r="G51" s="40"/>
      <c r="H51" s="40"/>
      <c r="I51" s="147"/>
      <c r="J51" s="40"/>
      <c r="K51" s="40"/>
      <c r="L51" s="14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</row>
    <row r="52" hidden="1" s="2" customFormat="1" ht="23.25" customHeight="1">
      <c r="A52" s="38"/>
      <c r="B52" s="39"/>
      <c r="C52" s="40"/>
      <c r="D52" s="40"/>
      <c r="E52" s="180" t="str">
        <f>E7</f>
        <v>Oprava přejezdů na trati Mělník - Ústí n/L Střekov, Vraňany - Děčín hl.n... - ZMĚNA Č. 1</v>
      </c>
      <c r="F52" s="32"/>
      <c r="G52" s="32"/>
      <c r="H52" s="32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1" customFormat="1" ht="12" customHeight="1">
      <c r="B53" s="21"/>
      <c r="C53" s="32" t="s">
        <v>214</v>
      </c>
      <c r="D53" s="22"/>
      <c r="E53" s="22"/>
      <c r="F53" s="22"/>
      <c r="G53" s="22"/>
      <c r="H53" s="22"/>
      <c r="I53" s="139"/>
      <c r="J53" s="22"/>
      <c r="K53" s="22"/>
      <c r="L53" s="20"/>
    </row>
    <row r="54" hidden="1" s="1" customFormat="1" ht="16.5" customHeight="1">
      <c r="B54" s="21"/>
      <c r="C54" s="22"/>
      <c r="D54" s="22"/>
      <c r="E54" s="180" t="s">
        <v>794</v>
      </c>
      <c r="F54" s="22"/>
      <c r="G54" s="22"/>
      <c r="H54" s="22"/>
      <c r="I54" s="139"/>
      <c r="J54" s="22"/>
      <c r="K54" s="22"/>
      <c r="L54" s="20"/>
    </row>
    <row r="55" hidden="1" s="1" customFormat="1" ht="12" customHeight="1">
      <c r="B55" s="21"/>
      <c r="C55" s="32" t="s">
        <v>216</v>
      </c>
      <c r="D55" s="22"/>
      <c r="E55" s="22"/>
      <c r="F55" s="22"/>
      <c r="G55" s="22"/>
      <c r="H55" s="22"/>
      <c r="I55" s="139"/>
      <c r="J55" s="22"/>
      <c r="K55" s="22"/>
      <c r="L55" s="20"/>
    </row>
    <row r="56" hidden="1" s="2" customFormat="1" ht="16.5" customHeight="1">
      <c r="A56" s="38"/>
      <c r="B56" s="39"/>
      <c r="C56" s="40"/>
      <c r="D56" s="40"/>
      <c r="E56" s="287" t="s">
        <v>795</v>
      </c>
      <c r="F56" s="40"/>
      <c r="G56" s="40"/>
      <c r="H56" s="40"/>
      <c r="I56" s="147"/>
      <c r="J56" s="40"/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12" customHeight="1">
      <c r="A57" s="38"/>
      <c r="B57" s="39"/>
      <c r="C57" s="32" t="s">
        <v>969</v>
      </c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6.5" customHeight="1">
      <c r="A58" s="38"/>
      <c r="B58" s="39"/>
      <c r="C58" s="40"/>
      <c r="D58" s="40"/>
      <c r="E58" s="69" t="str">
        <f>E13</f>
        <v>SO 6.1.1 - Úhelníky pro žlábky přejezdu ve výhybce</v>
      </c>
      <c r="F58" s="40"/>
      <c r="G58" s="40"/>
      <c r="H58" s="40"/>
      <c r="I58" s="147"/>
      <c r="J58" s="40"/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6.96" customHeight="1">
      <c r="A59" s="38"/>
      <c r="B59" s="39"/>
      <c r="C59" s="40"/>
      <c r="D59" s="40"/>
      <c r="E59" s="40"/>
      <c r="F59" s="40"/>
      <c r="G59" s="40"/>
      <c r="H59" s="40"/>
      <c r="I59" s="147"/>
      <c r="J59" s="40"/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2" customHeight="1">
      <c r="A60" s="38"/>
      <c r="B60" s="39"/>
      <c r="C60" s="32" t="s">
        <v>21</v>
      </c>
      <c r="D60" s="40"/>
      <c r="E60" s="40"/>
      <c r="F60" s="27" t="str">
        <f>F16</f>
        <v>obvod ST Ústí nad Labem</v>
      </c>
      <c r="G60" s="40"/>
      <c r="H60" s="40"/>
      <c r="I60" s="150" t="s">
        <v>23</v>
      </c>
      <c r="J60" s="72" t="str">
        <f>IF(J16="","",J16)</f>
        <v>19. 11. 2019</v>
      </c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6.96" customHeight="1">
      <c r="A61" s="38"/>
      <c r="B61" s="39"/>
      <c r="C61" s="40"/>
      <c r="D61" s="40"/>
      <c r="E61" s="40"/>
      <c r="F61" s="40"/>
      <c r="G61" s="40"/>
      <c r="H61" s="40"/>
      <c r="I61" s="147"/>
      <c r="J61" s="40"/>
      <c r="K61" s="40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5.15" customHeight="1">
      <c r="A62" s="38"/>
      <c r="B62" s="39"/>
      <c r="C62" s="32" t="s">
        <v>25</v>
      </c>
      <c r="D62" s="40"/>
      <c r="E62" s="40"/>
      <c r="F62" s="27" t="str">
        <f>E19</f>
        <v>Správa železnic, OŘ Ústí n.L., ST Ústí n.L.</v>
      </c>
      <c r="G62" s="40"/>
      <c r="H62" s="40"/>
      <c r="I62" s="150" t="s">
        <v>33</v>
      </c>
      <c r="J62" s="36" t="str">
        <f>E25</f>
        <v xml:space="preserve"> </v>
      </c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15.15" customHeight="1">
      <c r="A63" s="38"/>
      <c r="B63" s="39"/>
      <c r="C63" s="32" t="s">
        <v>31</v>
      </c>
      <c r="D63" s="40"/>
      <c r="E63" s="40"/>
      <c r="F63" s="27" t="str">
        <f>IF(E22="","",E22)</f>
        <v>Vyplň údaj</v>
      </c>
      <c r="G63" s="40"/>
      <c r="H63" s="40"/>
      <c r="I63" s="150" t="s">
        <v>36</v>
      </c>
      <c r="J63" s="36" t="str">
        <f>E28</f>
        <v>Jan Seemann, DiS.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</row>
    <row r="64" hidden="1" s="2" customFormat="1" ht="10.32" customHeight="1">
      <c r="A64" s="38"/>
      <c r="B64" s="39"/>
      <c r="C64" s="40"/>
      <c r="D64" s="40"/>
      <c r="E64" s="40"/>
      <c r="F64" s="40"/>
      <c r="G64" s="40"/>
      <c r="H64" s="40"/>
      <c r="I64" s="147"/>
      <c r="J64" s="40"/>
      <c r="K64" s="40"/>
      <c r="L64" s="14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</row>
    <row r="65" hidden="1" s="2" customFormat="1" ht="29.28" customHeight="1">
      <c r="A65" s="38"/>
      <c r="B65" s="39"/>
      <c r="C65" s="181" t="s">
        <v>219</v>
      </c>
      <c r="D65" s="182"/>
      <c r="E65" s="182"/>
      <c r="F65" s="182"/>
      <c r="G65" s="182"/>
      <c r="H65" s="182"/>
      <c r="I65" s="183"/>
      <c r="J65" s="184" t="s">
        <v>220</v>
      </c>
      <c r="K65" s="182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 s="2" customFormat="1" ht="10.32" customHeight="1">
      <c r="A66" s="38"/>
      <c r="B66" s="39"/>
      <c r="C66" s="40"/>
      <c r="D66" s="40"/>
      <c r="E66" s="40"/>
      <c r="F66" s="40"/>
      <c r="G66" s="40"/>
      <c r="H66" s="40"/>
      <c r="I66" s="147"/>
      <c r="J66" s="40"/>
      <c r="K66" s="40"/>
      <c r="L66" s="14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hidden="1" s="2" customFormat="1" ht="22.8" customHeight="1">
      <c r="A67" s="38"/>
      <c r="B67" s="39"/>
      <c r="C67" s="185" t="s">
        <v>72</v>
      </c>
      <c r="D67" s="40"/>
      <c r="E67" s="40"/>
      <c r="F67" s="40"/>
      <c r="G67" s="40"/>
      <c r="H67" s="40"/>
      <c r="I67" s="147"/>
      <c r="J67" s="102">
        <f>J91</f>
        <v>0</v>
      </c>
      <c r="K67" s="40"/>
      <c r="L67" s="14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U67" s="17" t="s">
        <v>221</v>
      </c>
    </row>
    <row r="68" hidden="1" s="2" customFormat="1" ht="21.84" customHeight="1">
      <c r="A68" s="38"/>
      <c r="B68" s="39"/>
      <c r="C68" s="40"/>
      <c r="D68" s="40"/>
      <c r="E68" s="40"/>
      <c r="F68" s="40"/>
      <c r="G68" s="40"/>
      <c r="H68" s="40"/>
      <c r="I68" s="147"/>
      <c r="J68" s="40"/>
      <c r="K68" s="40"/>
      <c r="L68" s="14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hidden="1" s="2" customFormat="1" ht="6.96" customHeight="1">
      <c r="A69" s="38"/>
      <c r="B69" s="59"/>
      <c r="C69" s="60"/>
      <c r="D69" s="60"/>
      <c r="E69" s="60"/>
      <c r="F69" s="60"/>
      <c r="G69" s="60"/>
      <c r="H69" s="60"/>
      <c r="I69" s="176"/>
      <c r="J69" s="60"/>
      <c r="K69" s="60"/>
      <c r="L69" s="14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</row>
    <row r="70" hidden="1"/>
    <row r="71" hidden="1"/>
    <row r="72" hidden="1"/>
    <row r="73" s="2" customFormat="1" ht="6.96" customHeight="1">
      <c r="A73" s="38"/>
      <c r="B73" s="61"/>
      <c r="C73" s="62"/>
      <c r="D73" s="62"/>
      <c r="E73" s="62"/>
      <c r="F73" s="62"/>
      <c r="G73" s="62"/>
      <c r="H73" s="62"/>
      <c r="I73" s="179"/>
      <c r="J73" s="62"/>
      <c r="K73" s="62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24.96" customHeight="1">
      <c r="A74" s="38"/>
      <c r="B74" s="39"/>
      <c r="C74" s="23" t="s">
        <v>225</v>
      </c>
      <c r="D74" s="40"/>
      <c r="E74" s="40"/>
      <c r="F74" s="40"/>
      <c r="G74" s="40"/>
      <c r="H74" s="40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6.96" customHeight="1">
      <c r="A75" s="38"/>
      <c r="B75" s="39"/>
      <c r="C75" s="40"/>
      <c r="D75" s="40"/>
      <c r="E75" s="40"/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12" customHeight="1">
      <c r="A76" s="38"/>
      <c r="B76" s="39"/>
      <c r="C76" s="32" t="s">
        <v>16</v>
      </c>
      <c r="D76" s="40"/>
      <c r="E76" s="40"/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23.25" customHeight="1">
      <c r="A77" s="38"/>
      <c r="B77" s="39"/>
      <c r="C77" s="40"/>
      <c r="D77" s="40"/>
      <c r="E77" s="180" t="str">
        <f>E7</f>
        <v>Oprava přejezdů na trati Mělník - Ústí n/L Střekov, Vraňany - Děčín hl.n... - ZMĚNA Č. 1</v>
      </c>
      <c r="F77" s="32"/>
      <c r="G77" s="32"/>
      <c r="H77" s="32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1" customFormat="1" ht="12" customHeight="1">
      <c r="B78" s="21"/>
      <c r="C78" s="32" t="s">
        <v>214</v>
      </c>
      <c r="D78" s="22"/>
      <c r="E78" s="22"/>
      <c r="F78" s="22"/>
      <c r="G78" s="22"/>
      <c r="H78" s="22"/>
      <c r="I78" s="139"/>
      <c r="J78" s="22"/>
      <c r="K78" s="22"/>
      <c r="L78" s="20"/>
    </row>
    <row r="79" s="1" customFormat="1" ht="16.5" customHeight="1">
      <c r="B79" s="21"/>
      <c r="C79" s="22"/>
      <c r="D79" s="22"/>
      <c r="E79" s="180" t="s">
        <v>794</v>
      </c>
      <c r="F79" s="22"/>
      <c r="G79" s="22"/>
      <c r="H79" s="22"/>
      <c r="I79" s="139"/>
      <c r="J79" s="22"/>
      <c r="K79" s="22"/>
      <c r="L79" s="20"/>
    </row>
    <row r="80" s="1" customFormat="1" ht="12" customHeight="1">
      <c r="B80" s="21"/>
      <c r="C80" s="32" t="s">
        <v>216</v>
      </c>
      <c r="D80" s="22"/>
      <c r="E80" s="22"/>
      <c r="F80" s="22"/>
      <c r="G80" s="22"/>
      <c r="H80" s="22"/>
      <c r="I80" s="139"/>
      <c r="J80" s="22"/>
      <c r="K80" s="22"/>
      <c r="L80" s="20"/>
    </row>
    <row r="81" s="2" customFormat="1" ht="16.5" customHeight="1">
      <c r="A81" s="38"/>
      <c r="B81" s="39"/>
      <c r="C81" s="40"/>
      <c r="D81" s="40"/>
      <c r="E81" s="287" t="s">
        <v>795</v>
      </c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2" customHeight="1">
      <c r="A82" s="38"/>
      <c r="B82" s="39"/>
      <c r="C82" s="32" t="s">
        <v>969</v>
      </c>
      <c r="D82" s="40"/>
      <c r="E82" s="40"/>
      <c r="F82" s="40"/>
      <c r="G82" s="40"/>
      <c r="H82" s="40"/>
      <c r="I82" s="147"/>
      <c r="J82" s="40"/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6.5" customHeight="1">
      <c r="A83" s="38"/>
      <c r="B83" s="39"/>
      <c r="C83" s="40"/>
      <c r="D83" s="40"/>
      <c r="E83" s="69" t="str">
        <f>E13</f>
        <v>SO 6.1.1 - Úhelníky pro žlábky přejezdu ve výhybce</v>
      </c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6.96" customHeight="1">
      <c r="A84" s="38"/>
      <c r="B84" s="39"/>
      <c r="C84" s="40"/>
      <c r="D84" s="40"/>
      <c r="E84" s="40"/>
      <c r="F84" s="40"/>
      <c r="G84" s="40"/>
      <c r="H84" s="40"/>
      <c r="I84" s="147"/>
      <c r="J84" s="40"/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2" customHeight="1">
      <c r="A85" s="38"/>
      <c r="B85" s="39"/>
      <c r="C85" s="32" t="s">
        <v>21</v>
      </c>
      <c r="D85" s="40"/>
      <c r="E85" s="40"/>
      <c r="F85" s="27" t="str">
        <f>F16</f>
        <v>obvod ST Ústí nad Labem</v>
      </c>
      <c r="G85" s="40"/>
      <c r="H85" s="40"/>
      <c r="I85" s="150" t="s">
        <v>23</v>
      </c>
      <c r="J85" s="72" t="str">
        <f>IF(J16="","",J16)</f>
        <v>19. 11. 2019</v>
      </c>
      <c r="K85" s="40"/>
      <c r="L85" s="14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6.96" customHeight="1">
      <c r="A86" s="38"/>
      <c r="B86" s="39"/>
      <c r="C86" s="40"/>
      <c r="D86" s="40"/>
      <c r="E86" s="40"/>
      <c r="F86" s="40"/>
      <c r="G86" s="40"/>
      <c r="H86" s="40"/>
      <c r="I86" s="147"/>
      <c r="J86" s="40"/>
      <c r="K86" s="40"/>
      <c r="L86" s="14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5.15" customHeight="1">
      <c r="A87" s="38"/>
      <c r="B87" s="39"/>
      <c r="C87" s="32" t="s">
        <v>25</v>
      </c>
      <c r="D87" s="40"/>
      <c r="E87" s="40"/>
      <c r="F87" s="27" t="str">
        <f>E19</f>
        <v>Správa železnic, OŘ Ústí n.L., ST Ústí n.L.</v>
      </c>
      <c r="G87" s="40"/>
      <c r="H87" s="40"/>
      <c r="I87" s="150" t="s">
        <v>33</v>
      </c>
      <c r="J87" s="36" t="str">
        <f>E25</f>
        <v xml:space="preserve"> </v>
      </c>
      <c r="K87" s="40"/>
      <c r="L87" s="14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5.15" customHeight="1">
      <c r="A88" s="38"/>
      <c r="B88" s="39"/>
      <c r="C88" s="32" t="s">
        <v>31</v>
      </c>
      <c r="D88" s="40"/>
      <c r="E88" s="40"/>
      <c r="F88" s="27" t="str">
        <f>IF(E22="","",E22)</f>
        <v>Vyplň údaj</v>
      </c>
      <c r="G88" s="40"/>
      <c r="H88" s="40"/>
      <c r="I88" s="150" t="s">
        <v>36</v>
      </c>
      <c r="J88" s="36" t="str">
        <f>E28</f>
        <v>Jan Seemann, DiS.</v>
      </c>
      <c r="K88" s="40"/>
      <c r="L88" s="14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0.32" customHeight="1">
      <c r="A89" s="38"/>
      <c r="B89" s="39"/>
      <c r="C89" s="40"/>
      <c r="D89" s="40"/>
      <c r="E89" s="40"/>
      <c r="F89" s="40"/>
      <c r="G89" s="40"/>
      <c r="H89" s="40"/>
      <c r="I89" s="147"/>
      <c r="J89" s="40"/>
      <c r="K89" s="40"/>
      <c r="L89" s="14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11" customFormat="1" ht="29.28" customHeight="1">
      <c r="A90" s="199"/>
      <c r="B90" s="200"/>
      <c r="C90" s="201" t="s">
        <v>226</v>
      </c>
      <c r="D90" s="202" t="s">
        <v>59</v>
      </c>
      <c r="E90" s="202" t="s">
        <v>55</v>
      </c>
      <c r="F90" s="202" t="s">
        <v>56</v>
      </c>
      <c r="G90" s="202" t="s">
        <v>227</v>
      </c>
      <c r="H90" s="202" t="s">
        <v>228</v>
      </c>
      <c r="I90" s="203" t="s">
        <v>229</v>
      </c>
      <c r="J90" s="202" t="s">
        <v>220</v>
      </c>
      <c r="K90" s="204" t="s">
        <v>230</v>
      </c>
      <c r="L90" s="205"/>
      <c r="M90" s="92" t="s">
        <v>19</v>
      </c>
      <c r="N90" s="93" t="s">
        <v>44</v>
      </c>
      <c r="O90" s="93" t="s">
        <v>231</v>
      </c>
      <c r="P90" s="93" t="s">
        <v>232</v>
      </c>
      <c r="Q90" s="93" t="s">
        <v>233</v>
      </c>
      <c r="R90" s="93" t="s">
        <v>234</v>
      </c>
      <c r="S90" s="93" t="s">
        <v>235</v>
      </c>
      <c r="T90" s="94" t="s">
        <v>236</v>
      </c>
      <c r="U90" s="199"/>
      <c r="V90" s="199"/>
      <c r="W90" s="199"/>
      <c r="X90" s="199"/>
      <c r="Y90" s="199"/>
      <c r="Z90" s="199"/>
      <c r="AA90" s="199"/>
      <c r="AB90" s="199"/>
      <c r="AC90" s="199"/>
      <c r="AD90" s="199"/>
      <c r="AE90" s="199"/>
    </row>
    <row r="91" s="2" customFormat="1" ht="22.8" customHeight="1">
      <c r="A91" s="38"/>
      <c r="B91" s="39"/>
      <c r="C91" s="99" t="s">
        <v>237</v>
      </c>
      <c r="D91" s="40"/>
      <c r="E91" s="40"/>
      <c r="F91" s="40"/>
      <c r="G91" s="40"/>
      <c r="H91" s="40"/>
      <c r="I91" s="147"/>
      <c r="J91" s="206">
        <f>BK91</f>
        <v>0</v>
      </c>
      <c r="K91" s="40"/>
      <c r="L91" s="44"/>
      <c r="M91" s="95"/>
      <c r="N91" s="207"/>
      <c r="O91" s="96"/>
      <c r="P91" s="208">
        <f>SUM(P92:P94)</f>
        <v>0</v>
      </c>
      <c r="Q91" s="96"/>
      <c r="R91" s="208">
        <f>SUM(R92:R94)</f>
        <v>0.57499999999999996</v>
      </c>
      <c r="S91" s="96"/>
      <c r="T91" s="209">
        <f>SUM(T92:T94)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T91" s="17" t="s">
        <v>73</v>
      </c>
      <c r="AU91" s="17" t="s">
        <v>221</v>
      </c>
      <c r="BK91" s="210">
        <f>SUM(BK92:BK94)</f>
        <v>0</v>
      </c>
    </row>
    <row r="92" s="2" customFormat="1" ht="21.75" customHeight="1">
      <c r="A92" s="38"/>
      <c r="B92" s="39"/>
      <c r="C92" s="245" t="s">
        <v>81</v>
      </c>
      <c r="D92" s="245" t="s">
        <v>266</v>
      </c>
      <c r="E92" s="246" t="s">
        <v>971</v>
      </c>
      <c r="F92" s="247" t="s">
        <v>972</v>
      </c>
      <c r="G92" s="248" t="s">
        <v>269</v>
      </c>
      <c r="H92" s="249">
        <v>0.57499999999999996</v>
      </c>
      <c r="I92" s="250"/>
      <c r="J92" s="251">
        <f>ROUND(I92*H92,2)</f>
        <v>0</v>
      </c>
      <c r="K92" s="247" t="s">
        <v>973</v>
      </c>
      <c r="L92" s="252"/>
      <c r="M92" s="253" t="s">
        <v>19</v>
      </c>
      <c r="N92" s="254" t="s">
        <v>45</v>
      </c>
      <c r="O92" s="84"/>
      <c r="P92" s="236">
        <f>O92*H92</f>
        <v>0</v>
      </c>
      <c r="Q92" s="236">
        <v>1</v>
      </c>
      <c r="R92" s="236">
        <f>Q92*H92</f>
        <v>0.57499999999999996</v>
      </c>
      <c r="S92" s="236">
        <v>0</v>
      </c>
      <c r="T92" s="237">
        <f>S92*H92</f>
        <v>0</v>
      </c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R92" s="238" t="s">
        <v>292</v>
      </c>
      <c r="AT92" s="238" t="s">
        <v>266</v>
      </c>
      <c r="AU92" s="238" t="s">
        <v>74</v>
      </c>
      <c r="AY92" s="17" t="s">
        <v>240</v>
      </c>
      <c r="BE92" s="239">
        <f>IF(N92="základní",J92,0)</f>
        <v>0</v>
      </c>
      <c r="BF92" s="239">
        <f>IF(N92="snížená",J92,0)</f>
        <v>0</v>
      </c>
      <c r="BG92" s="239">
        <f>IF(N92="zákl. přenesená",J92,0)</f>
        <v>0</v>
      </c>
      <c r="BH92" s="239">
        <f>IF(N92="sníž. přenesená",J92,0)</f>
        <v>0</v>
      </c>
      <c r="BI92" s="239">
        <f>IF(N92="nulová",J92,0)</f>
        <v>0</v>
      </c>
      <c r="BJ92" s="17" t="s">
        <v>81</v>
      </c>
      <c r="BK92" s="239">
        <f>ROUND(I92*H92,2)</f>
        <v>0</v>
      </c>
      <c r="BL92" s="17" t="s">
        <v>248</v>
      </c>
      <c r="BM92" s="238" t="s">
        <v>974</v>
      </c>
    </row>
    <row r="93" s="2" customFormat="1">
      <c r="A93" s="38"/>
      <c r="B93" s="39"/>
      <c r="C93" s="40"/>
      <c r="D93" s="240" t="s">
        <v>250</v>
      </c>
      <c r="E93" s="40"/>
      <c r="F93" s="241" t="s">
        <v>972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250</v>
      </c>
      <c r="AU93" s="17" t="s">
        <v>74</v>
      </c>
    </row>
    <row r="94" s="13" customFormat="1">
      <c r="A94" s="13"/>
      <c r="B94" s="255"/>
      <c r="C94" s="256"/>
      <c r="D94" s="240" t="s">
        <v>272</v>
      </c>
      <c r="E94" s="257" t="s">
        <v>19</v>
      </c>
      <c r="F94" s="258" t="s">
        <v>975</v>
      </c>
      <c r="G94" s="256"/>
      <c r="H94" s="259">
        <v>0.57499999999999996</v>
      </c>
      <c r="I94" s="260"/>
      <c r="J94" s="256"/>
      <c r="K94" s="256"/>
      <c r="L94" s="261"/>
      <c r="M94" s="284"/>
      <c r="N94" s="285"/>
      <c r="O94" s="285"/>
      <c r="P94" s="285"/>
      <c r="Q94" s="285"/>
      <c r="R94" s="285"/>
      <c r="S94" s="285"/>
      <c r="T94" s="286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T94" s="265" t="s">
        <v>272</v>
      </c>
      <c r="AU94" s="265" t="s">
        <v>74</v>
      </c>
      <c r="AV94" s="13" t="s">
        <v>83</v>
      </c>
      <c r="AW94" s="13" t="s">
        <v>35</v>
      </c>
      <c r="AX94" s="13" t="s">
        <v>81</v>
      </c>
      <c r="AY94" s="265" t="s">
        <v>240</v>
      </c>
    </row>
    <row r="95" s="2" customFormat="1" ht="6.96" customHeight="1">
      <c r="A95" s="38"/>
      <c r="B95" s="59"/>
      <c r="C95" s="60"/>
      <c r="D95" s="60"/>
      <c r="E95" s="60"/>
      <c r="F95" s="60"/>
      <c r="G95" s="60"/>
      <c r="H95" s="60"/>
      <c r="I95" s="176"/>
      <c r="J95" s="60"/>
      <c r="K95" s="60"/>
      <c r="L95" s="44"/>
      <c r="M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</sheetData>
  <sheetProtection sheet="1" autoFilter="0" formatColumns="0" formatRows="0" objects="1" scenarios="1" spinCount="100000" saltValue="dxTCoAd5c8X5I7ou4BqHxWjjG9in1rTHldvy+vNVjWu8GxVO9y0Pjx4qJq3RsurRNt0kTib+6EFUcclC4ud2fQ==" hashValue="kbBp9S878cNyNqtZFrCD0YbLuRE8KR5B5fsLuiI9Ga85hkJcQX5NSD85EQOtlSaI9298iR4p0ZIQQVDSshg/qQ==" algorithmName="SHA-512" password="CC35"/>
  <autoFilter ref="C90:K94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77:H77"/>
    <mergeCell ref="E81:H81"/>
    <mergeCell ref="E79:H79"/>
    <mergeCell ref="E83:H8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136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794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976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ROUND(J86,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ROUND((SUM(BE86:BE93)),  2)</f>
        <v>0</v>
      </c>
      <c r="G35" s="38"/>
      <c r="H35" s="38"/>
      <c r="I35" s="165">
        <v>0.20999999999999999</v>
      </c>
      <c r="J35" s="164">
        <f>ROUND(((SUM(BE86:BE93))*I35),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ROUND((SUM(BF86:BF93)),  2)</f>
        <v>0</v>
      </c>
      <c r="G36" s="38"/>
      <c r="H36" s="38"/>
      <c r="I36" s="165">
        <v>0.14999999999999999</v>
      </c>
      <c r="J36" s="164">
        <f>ROUND(((SUM(BF86:BF93))*I36),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ROUND((SUM(BG86:BG93)),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ROUND((SUM(BH86:BH93)),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ROUND((SUM(BI86:BI93)),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794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6.2 - VRN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J86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456</v>
      </c>
      <c r="E64" s="189"/>
      <c r="F64" s="189"/>
      <c r="G64" s="189"/>
      <c r="H64" s="189"/>
      <c r="I64" s="190"/>
      <c r="J64" s="191">
        <f>J87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2" customFormat="1" ht="21.84" customHeight="1">
      <c r="A65" s="38"/>
      <c r="B65" s="39"/>
      <c r="C65" s="40"/>
      <c r="D65" s="40"/>
      <c r="E65" s="40"/>
      <c r="F65" s="40"/>
      <c r="G65" s="40"/>
      <c r="H65" s="40"/>
      <c r="I65" s="147"/>
      <c r="J65" s="40"/>
      <c r="K65" s="4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 s="2" customFormat="1" ht="6.96" customHeight="1">
      <c r="A66" s="38"/>
      <c r="B66" s="59"/>
      <c r="C66" s="60"/>
      <c r="D66" s="60"/>
      <c r="E66" s="60"/>
      <c r="F66" s="60"/>
      <c r="G66" s="60"/>
      <c r="H66" s="60"/>
      <c r="I66" s="176"/>
      <c r="J66" s="60"/>
      <c r="K66" s="60"/>
      <c r="L66" s="14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hidden="1"/>
    <row r="68" hidden="1"/>
    <row r="69" hidden="1"/>
    <row r="70" s="2" customFormat="1" ht="6.96" customHeight="1">
      <c r="A70" s="38"/>
      <c r="B70" s="61"/>
      <c r="C70" s="62"/>
      <c r="D70" s="62"/>
      <c r="E70" s="62"/>
      <c r="F70" s="62"/>
      <c r="G70" s="62"/>
      <c r="H70" s="62"/>
      <c r="I70" s="179"/>
      <c r="J70" s="62"/>
      <c r="K70" s="62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24.96" customHeight="1">
      <c r="A71" s="38"/>
      <c r="B71" s="39"/>
      <c r="C71" s="23" t="s">
        <v>225</v>
      </c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6.96" customHeight="1">
      <c r="A72" s="38"/>
      <c r="B72" s="39"/>
      <c r="C72" s="40"/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12" customHeight="1">
      <c r="A73" s="38"/>
      <c r="B73" s="39"/>
      <c r="C73" s="32" t="s">
        <v>16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23.25" customHeight="1">
      <c r="A74" s="38"/>
      <c r="B74" s="39"/>
      <c r="C74" s="40"/>
      <c r="D74" s="40"/>
      <c r="E74" s="180" t="str">
        <f>E7</f>
        <v>Oprava přejezdů na trati Mělník - Ústí n/L Střekov, Vraňany - Děčín hl.n... - ZMĚNA Č. 1</v>
      </c>
      <c r="F74" s="32"/>
      <c r="G74" s="32"/>
      <c r="H74" s="32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1" customFormat="1" ht="12" customHeight="1">
      <c r="B75" s="21"/>
      <c r="C75" s="32" t="s">
        <v>214</v>
      </c>
      <c r="D75" s="22"/>
      <c r="E75" s="22"/>
      <c r="F75" s="22"/>
      <c r="G75" s="22"/>
      <c r="H75" s="22"/>
      <c r="I75" s="139"/>
      <c r="J75" s="22"/>
      <c r="K75" s="22"/>
      <c r="L75" s="20"/>
    </row>
    <row r="76" s="2" customFormat="1" ht="16.5" customHeight="1">
      <c r="A76" s="38"/>
      <c r="B76" s="39"/>
      <c r="C76" s="40"/>
      <c r="D76" s="40"/>
      <c r="E76" s="180" t="s">
        <v>794</v>
      </c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2" customHeight="1">
      <c r="A77" s="38"/>
      <c r="B77" s="39"/>
      <c r="C77" s="32" t="s">
        <v>216</v>
      </c>
      <c r="D77" s="40"/>
      <c r="E77" s="40"/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6.5" customHeight="1">
      <c r="A78" s="38"/>
      <c r="B78" s="39"/>
      <c r="C78" s="40"/>
      <c r="D78" s="40"/>
      <c r="E78" s="69" t="str">
        <f>E11</f>
        <v>SO 6.2 - VRN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6.96" customHeight="1">
      <c r="A79" s="38"/>
      <c r="B79" s="39"/>
      <c r="C79" s="40"/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2" customHeight="1">
      <c r="A80" s="38"/>
      <c r="B80" s="39"/>
      <c r="C80" s="32" t="s">
        <v>21</v>
      </c>
      <c r="D80" s="40"/>
      <c r="E80" s="40"/>
      <c r="F80" s="27" t="str">
        <f>F14</f>
        <v>obvod ST Ústí nad Labem</v>
      </c>
      <c r="G80" s="40"/>
      <c r="H80" s="40"/>
      <c r="I80" s="150" t="s">
        <v>23</v>
      </c>
      <c r="J80" s="72" t="str">
        <f>IF(J14="","",J14)</f>
        <v>19. 11. 2019</v>
      </c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25</v>
      </c>
      <c r="D82" s="40"/>
      <c r="E82" s="40"/>
      <c r="F82" s="27" t="str">
        <f>E17</f>
        <v>Správa železnic, OŘ Ústí n.L., ST Ústí n.L.</v>
      </c>
      <c r="G82" s="40"/>
      <c r="H82" s="40"/>
      <c r="I82" s="150" t="s">
        <v>33</v>
      </c>
      <c r="J82" s="36" t="str">
        <f>E23</f>
        <v xml:space="preserve"> 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5.15" customHeight="1">
      <c r="A83" s="38"/>
      <c r="B83" s="39"/>
      <c r="C83" s="32" t="s">
        <v>31</v>
      </c>
      <c r="D83" s="40"/>
      <c r="E83" s="40"/>
      <c r="F83" s="27" t="str">
        <f>IF(E20="","",E20)</f>
        <v>Vyplň údaj</v>
      </c>
      <c r="G83" s="40"/>
      <c r="H83" s="40"/>
      <c r="I83" s="150" t="s">
        <v>36</v>
      </c>
      <c r="J83" s="36" t="str">
        <f>E26</f>
        <v>Jan Seemann, DiS.</v>
      </c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0.32" customHeight="1">
      <c r="A84" s="38"/>
      <c r="B84" s="39"/>
      <c r="C84" s="40"/>
      <c r="D84" s="40"/>
      <c r="E84" s="40"/>
      <c r="F84" s="40"/>
      <c r="G84" s="40"/>
      <c r="H84" s="40"/>
      <c r="I84" s="147"/>
      <c r="J84" s="40"/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11" customFormat="1" ht="29.28" customHeight="1">
      <c r="A85" s="199"/>
      <c r="B85" s="200"/>
      <c r="C85" s="201" t="s">
        <v>226</v>
      </c>
      <c r="D85" s="202" t="s">
        <v>59</v>
      </c>
      <c r="E85" s="202" t="s">
        <v>55</v>
      </c>
      <c r="F85" s="202" t="s">
        <v>56</v>
      </c>
      <c r="G85" s="202" t="s">
        <v>227</v>
      </c>
      <c r="H85" s="202" t="s">
        <v>228</v>
      </c>
      <c r="I85" s="203" t="s">
        <v>229</v>
      </c>
      <c r="J85" s="202" t="s">
        <v>220</v>
      </c>
      <c r="K85" s="204" t="s">
        <v>230</v>
      </c>
      <c r="L85" s="205"/>
      <c r="M85" s="92" t="s">
        <v>19</v>
      </c>
      <c r="N85" s="93" t="s">
        <v>44</v>
      </c>
      <c r="O85" s="93" t="s">
        <v>231</v>
      </c>
      <c r="P85" s="93" t="s">
        <v>232</v>
      </c>
      <c r="Q85" s="93" t="s">
        <v>233</v>
      </c>
      <c r="R85" s="93" t="s">
        <v>234</v>
      </c>
      <c r="S85" s="93" t="s">
        <v>235</v>
      </c>
      <c r="T85" s="94" t="s">
        <v>236</v>
      </c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</row>
    <row r="86" s="2" customFormat="1" ht="22.8" customHeight="1">
      <c r="A86" s="38"/>
      <c r="B86" s="39"/>
      <c r="C86" s="99" t="s">
        <v>237</v>
      </c>
      <c r="D86" s="40"/>
      <c r="E86" s="40"/>
      <c r="F86" s="40"/>
      <c r="G86" s="40"/>
      <c r="H86" s="40"/>
      <c r="I86" s="147"/>
      <c r="J86" s="206">
        <f>BK86</f>
        <v>0</v>
      </c>
      <c r="K86" s="40"/>
      <c r="L86" s="44"/>
      <c r="M86" s="95"/>
      <c r="N86" s="207"/>
      <c r="O86" s="96"/>
      <c r="P86" s="208">
        <f>P87</f>
        <v>0</v>
      </c>
      <c r="Q86" s="96"/>
      <c r="R86" s="208">
        <f>R87</f>
        <v>0</v>
      </c>
      <c r="S86" s="96"/>
      <c r="T86" s="209">
        <f>T87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T86" s="17" t="s">
        <v>73</v>
      </c>
      <c r="AU86" s="17" t="s">
        <v>221</v>
      </c>
      <c r="BK86" s="210">
        <f>BK87</f>
        <v>0</v>
      </c>
    </row>
    <row r="87" s="12" customFormat="1" ht="25.92" customHeight="1">
      <c r="A87" s="12"/>
      <c r="B87" s="211"/>
      <c r="C87" s="212"/>
      <c r="D87" s="213" t="s">
        <v>73</v>
      </c>
      <c r="E87" s="214" t="s">
        <v>90</v>
      </c>
      <c r="F87" s="214" t="s">
        <v>457</v>
      </c>
      <c r="G87" s="212"/>
      <c r="H87" s="212"/>
      <c r="I87" s="215"/>
      <c r="J87" s="216">
        <f>BK87</f>
        <v>0</v>
      </c>
      <c r="K87" s="212"/>
      <c r="L87" s="217"/>
      <c r="M87" s="218"/>
      <c r="N87" s="219"/>
      <c r="O87" s="219"/>
      <c r="P87" s="220">
        <f>SUM(P88:P93)</f>
        <v>0</v>
      </c>
      <c r="Q87" s="219"/>
      <c r="R87" s="220">
        <f>SUM(R88:R93)</f>
        <v>0</v>
      </c>
      <c r="S87" s="219"/>
      <c r="T87" s="221">
        <f>SUM(T88:T93)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22" t="s">
        <v>241</v>
      </c>
      <c r="AT87" s="223" t="s">
        <v>73</v>
      </c>
      <c r="AU87" s="223" t="s">
        <v>74</v>
      </c>
      <c r="AY87" s="222" t="s">
        <v>240</v>
      </c>
      <c r="BK87" s="224">
        <f>SUM(BK88:BK93)</f>
        <v>0</v>
      </c>
    </row>
    <row r="88" s="2" customFormat="1" ht="21.75" customHeight="1">
      <c r="A88" s="38"/>
      <c r="B88" s="39"/>
      <c r="C88" s="227" t="s">
        <v>81</v>
      </c>
      <c r="D88" s="227" t="s">
        <v>243</v>
      </c>
      <c r="E88" s="228" t="s">
        <v>458</v>
      </c>
      <c r="F88" s="229" t="s">
        <v>459</v>
      </c>
      <c r="G88" s="230" t="s">
        <v>276</v>
      </c>
      <c r="H88" s="231">
        <v>1</v>
      </c>
      <c r="I88" s="232"/>
      <c r="J88" s="233">
        <f>ROUND(I88*H88,2)</f>
        <v>0</v>
      </c>
      <c r="K88" s="229" t="s">
        <v>247</v>
      </c>
      <c r="L88" s="44"/>
      <c r="M88" s="234" t="s">
        <v>19</v>
      </c>
      <c r="N88" s="235" t="s">
        <v>45</v>
      </c>
      <c r="O88" s="84"/>
      <c r="P88" s="236">
        <f>O88*H88</f>
        <v>0</v>
      </c>
      <c r="Q88" s="236">
        <v>0</v>
      </c>
      <c r="R88" s="236">
        <f>Q88*H88</f>
        <v>0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248</v>
      </c>
      <c r="AT88" s="238" t="s">
        <v>243</v>
      </c>
      <c r="AU88" s="238" t="s">
        <v>81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977</v>
      </c>
    </row>
    <row r="89" s="2" customFormat="1">
      <c r="A89" s="38"/>
      <c r="B89" s="39"/>
      <c r="C89" s="40"/>
      <c r="D89" s="240" t="s">
        <v>250</v>
      </c>
      <c r="E89" s="40"/>
      <c r="F89" s="241" t="s">
        <v>462</v>
      </c>
      <c r="G89" s="40"/>
      <c r="H89" s="40"/>
      <c r="I89" s="147"/>
      <c r="J89" s="40"/>
      <c r="K89" s="40"/>
      <c r="L89" s="44"/>
      <c r="M89" s="242"/>
      <c r="N89" s="243"/>
      <c r="O89" s="84"/>
      <c r="P89" s="84"/>
      <c r="Q89" s="84"/>
      <c r="R89" s="84"/>
      <c r="S89" s="84"/>
      <c r="T89" s="85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81</v>
      </c>
    </row>
    <row r="90" s="2" customFormat="1">
      <c r="A90" s="38"/>
      <c r="B90" s="39"/>
      <c r="C90" s="40"/>
      <c r="D90" s="240" t="s">
        <v>252</v>
      </c>
      <c r="E90" s="40"/>
      <c r="F90" s="244" t="s">
        <v>463</v>
      </c>
      <c r="G90" s="40"/>
      <c r="H90" s="40"/>
      <c r="I90" s="147"/>
      <c r="J90" s="40"/>
      <c r="K90" s="40"/>
      <c r="L90" s="44"/>
      <c r="M90" s="242"/>
      <c r="N90" s="243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252</v>
      </c>
      <c r="AU90" s="17" t="s">
        <v>81</v>
      </c>
    </row>
    <row r="91" s="2" customFormat="1" ht="21.75" customHeight="1">
      <c r="A91" s="38"/>
      <c r="B91" s="39"/>
      <c r="C91" s="227" t="s">
        <v>83</v>
      </c>
      <c r="D91" s="227" t="s">
        <v>243</v>
      </c>
      <c r="E91" s="228" t="s">
        <v>464</v>
      </c>
      <c r="F91" s="229" t="s">
        <v>465</v>
      </c>
      <c r="G91" s="230" t="s">
        <v>460</v>
      </c>
      <c r="H91" s="231">
        <v>1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81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978</v>
      </c>
    </row>
    <row r="92" s="2" customFormat="1">
      <c r="A92" s="38"/>
      <c r="B92" s="39"/>
      <c r="C92" s="40"/>
      <c r="D92" s="240" t="s">
        <v>250</v>
      </c>
      <c r="E92" s="40"/>
      <c r="F92" s="241" t="s">
        <v>467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81</v>
      </c>
    </row>
    <row r="93" s="2" customFormat="1">
      <c r="A93" s="38"/>
      <c r="B93" s="39"/>
      <c r="C93" s="40"/>
      <c r="D93" s="240" t="s">
        <v>252</v>
      </c>
      <c r="E93" s="40"/>
      <c r="F93" s="244" t="s">
        <v>468</v>
      </c>
      <c r="G93" s="40"/>
      <c r="H93" s="40"/>
      <c r="I93" s="147"/>
      <c r="J93" s="40"/>
      <c r="K93" s="40"/>
      <c r="L93" s="44"/>
      <c r="M93" s="280"/>
      <c r="N93" s="281"/>
      <c r="O93" s="282"/>
      <c r="P93" s="282"/>
      <c r="Q93" s="282"/>
      <c r="R93" s="282"/>
      <c r="S93" s="282"/>
      <c r="T93" s="283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81</v>
      </c>
    </row>
    <row r="94" s="2" customFormat="1" ht="6.96" customHeight="1">
      <c r="A94" s="38"/>
      <c r="B94" s="59"/>
      <c r="C94" s="60"/>
      <c r="D94" s="60"/>
      <c r="E94" s="60"/>
      <c r="F94" s="60"/>
      <c r="G94" s="60"/>
      <c r="H94" s="60"/>
      <c r="I94" s="176"/>
      <c r="J94" s="60"/>
      <c r="K94" s="60"/>
      <c r="L94" s="44"/>
      <c r="M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</sheetData>
  <sheetProtection sheet="1" autoFilter="0" formatColumns="0" formatRows="0" objects="1" scenarios="1" spinCount="100000" saltValue="uAipTIxheI87ejhgUQp4d7nT3yoz5xS86RHLMErXpql4t5PgHarl4RzbXNJVl/jUqfG8pq4/KeZc8Ef9BaxKrw==" hashValue="2jTw0Ip30QYTtUfZskiSD2D889sH5TD4DXhFQNvXEcl5eHD5+QiwraH2cC0B6Lo58qymPe9hZrAzL1vlP1xPEg==" algorithmName="SHA-512" password="CC35"/>
  <autoFilter ref="C85:K9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138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794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979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ROUND(J85,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ROUND((SUM(BE85:BE123)),  2)</f>
        <v>0</v>
      </c>
      <c r="G35" s="38"/>
      <c r="H35" s="38"/>
      <c r="I35" s="165">
        <v>0.20999999999999999</v>
      </c>
      <c r="J35" s="164">
        <f>ROUND(((SUM(BE85:BE123))*I35),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ROUND((SUM(BF85:BF123)),  2)</f>
        <v>0</v>
      </c>
      <c r="G36" s="38"/>
      <c r="H36" s="38"/>
      <c r="I36" s="165">
        <v>0.14999999999999999</v>
      </c>
      <c r="J36" s="164">
        <f>ROUND(((SUM(BF85:BF123))*I36),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ROUND((SUM(BG85:BG123)),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ROUND((SUM(BH85:BH123)),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ROUND((SUM(BI85:BI123)),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794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6.3 - Materiál dodávaný objednatelem - NEOCEŇOVAT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J85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2" customFormat="1" ht="21.84" customHeight="1">
      <c r="A64" s="38"/>
      <c r="B64" s="39"/>
      <c r="C64" s="40"/>
      <c r="D64" s="40"/>
      <c r="E64" s="40"/>
      <c r="F64" s="40"/>
      <c r="G64" s="40"/>
      <c r="H64" s="40"/>
      <c r="I64" s="147"/>
      <c r="J64" s="40"/>
      <c r="K64" s="40"/>
      <c r="L64" s="14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</row>
    <row r="65" hidden="1" s="2" customFormat="1" ht="6.96" customHeight="1">
      <c r="A65" s="38"/>
      <c r="B65" s="59"/>
      <c r="C65" s="60"/>
      <c r="D65" s="60"/>
      <c r="E65" s="60"/>
      <c r="F65" s="60"/>
      <c r="G65" s="60"/>
      <c r="H65" s="60"/>
      <c r="I65" s="176"/>
      <c r="J65" s="60"/>
      <c r="K65" s="6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/>
    <row r="67" hidden="1"/>
    <row r="68" hidden="1"/>
    <row r="69" s="2" customFormat="1" ht="6.96" customHeight="1">
      <c r="A69" s="38"/>
      <c r="B69" s="61"/>
      <c r="C69" s="62"/>
      <c r="D69" s="62"/>
      <c r="E69" s="62"/>
      <c r="F69" s="62"/>
      <c r="G69" s="62"/>
      <c r="H69" s="62"/>
      <c r="I69" s="179"/>
      <c r="J69" s="62"/>
      <c r="K69" s="62"/>
      <c r="L69" s="14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</row>
    <row r="70" s="2" customFormat="1" ht="24.96" customHeight="1">
      <c r="A70" s="38"/>
      <c r="B70" s="39"/>
      <c r="C70" s="23" t="s">
        <v>225</v>
      </c>
      <c r="D70" s="40"/>
      <c r="E70" s="40"/>
      <c r="F70" s="40"/>
      <c r="G70" s="40"/>
      <c r="H70" s="40"/>
      <c r="I70" s="147"/>
      <c r="J70" s="40"/>
      <c r="K70" s="40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6.96" customHeight="1">
      <c r="A71" s="38"/>
      <c r="B71" s="39"/>
      <c r="C71" s="40"/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12" customHeight="1">
      <c r="A72" s="38"/>
      <c r="B72" s="39"/>
      <c r="C72" s="32" t="s">
        <v>16</v>
      </c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3.25" customHeight="1">
      <c r="A73" s="38"/>
      <c r="B73" s="39"/>
      <c r="C73" s="40"/>
      <c r="D73" s="40"/>
      <c r="E73" s="180" t="str">
        <f>E7</f>
        <v>Oprava přejezdů na trati Mělník - Ústí n/L Střekov, Vraňany - Děčín hl.n... - ZMĚNA Č. 1</v>
      </c>
      <c r="F73" s="32"/>
      <c r="G73" s="32"/>
      <c r="H73" s="32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1" customFormat="1" ht="12" customHeight="1">
      <c r="B74" s="21"/>
      <c r="C74" s="32" t="s">
        <v>214</v>
      </c>
      <c r="D74" s="22"/>
      <c r="E74" s="22"/>
      <c r="F74" s="22"/>
      <c r="G74" s="22"/>
      <c r="H74" s="22"/>
      <c r="I74" s="139"/>
      <c r="J74" s="22"/>
      <c r="K74" s="22"/>
      <c r="L74" s="20"/>
    </row>
    <row r="75" s="2" customFormat="1" ht="16.5" customHeight="1">
      <c r="A75" s="38"/>
      <c r="B75" s="39"/>
      <c r="C75" s="40"/>
      <c r="D75" s="40"/>
      <c r="E75" s="180" t="s">
        <v>794</v>
      </c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12" customHeight="1">
      <c r="A76" s="38"/>
      <c r="B76" s="39"/>
      <c r="C76" s="32" t="s">
        <v>216</v>
      </c>
      <c r="D76" s="40"/>
      <c r="E76" s="40"/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6.5" customHeight="1">
      <c r="A77" s="38"/>
      <c r="B77" s="39"/>
      <c r="C77" s="40"/>
      <c r="D77" s="40"/>
      <c r="E77" s="69" t="str">
        <f>E11</f>
        <v>SO 6.3 - Materiál dodávaný objednatelem - NEOCEŇOVAT</v>
      </c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6.96" customHeight="1">
      <c r="A78" s="38"/>
      <c r="B78" s="39"/>
      <c r="C78" s="40"/>
      <c r="D78" s="40"/>
      <c r="E78" s="40"/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</v>
      </c>
      <c r="D79" s="40"/>
      <c r="E79" s="40"/>
      <c r="F79" s="27" t="str">
        <f>F14</f>
        <v>obvod ST Ústí nad Labem</v>
      </c>
      <c r="G79" s="40"/>
      <c r="H79" s="40"/>
      <c r="I79" s="150" t="s">
        <v>23</v>
      </c>
      <c r="J79" s="72" t="str">
        <f>IF(J14="","",J14)</f>
        <v>19. 11. 2019</v>
      </c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6.96" customHeight="1">
      <c r="A80" s="38"/>
      <c r="B80" s="39"/>
      <c r="C80" s="40"/>
      <c r="D80" s="40"/>
      <c r="E80" s="40"/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15.15" customHeight="1">
      <c r="A81" s="38"/>
      <c r="B81" s="39"/>
      <c r="C81" s="32" t="s">
        <v>25</v>
      </c>
      <c r="D81" s="40"/>
      <c r="E81" s="40"/>
      <c r="F81" s="27" t="str">
        <f>E17</f>
        <v>Správa železnic, OŘ Ústí n.L., ST Ústí n.L.</v>
      </c>
      <c r="G81" s="40"/>
      <c r="H81" s="40"/>
      <c r="I81" s="150" t="s">
        <v>33</v>
      </c>
      <c r="J81" s="36" t="str">
        <f>E23</f>
        <v xml:space="preserve"> </v>
      </c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31</v>
      </c>
      <c r="D82" s="40"/>
      <c r="E82" s="40"/>
      <c r="F82" s="27" t="str">
        <f>IF(E20="","",E20)</f>
        <v>Vyplň údaj</v>
      </c>
      <c r="G82" s="40"/>
      <c r="H82" s="40"/>
      <c r="I82" s="150" t="s">
        <v>36</v>
      </c>
      <c r="J82" s="36" t="str">
        <f>E26</f>
        <v>Jan Seemann, DiS.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0.32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11" customFormat="1" ht="29.28" customHeight="1">
      <c r="A84" s="199"/>
      <c r="B84" s="200"/>
      <c r="C84" s="201" t="s">
        <v>226</v>
      </c>
      <c r="D84" s="202" t="s">
        <v>59</v>
      </c>
      <c r="E84" s="202" t="s">
        <v>55</v>
      </c>
      <c r="F84" s="202" t="s">
        <v>56</v>
      </c>
      <c r="G84" s="202" t="s">
        <v>227</v>
      </c>
      <c r="H84" s="202" t="s">
        <v>228</v>
      </c>
      <c r="I84" s="203" t="s">
        <v>229</v>
      </c>
      <c r="J84" s="202" t="s">
        <v>220</v>
      </c>
      <c r="K84" s="204" t="s">
        <v>230</v>
      </c>
      <c r="L84" s="205"/>
      <c r="M84" s="92" t="s">
        <v>19</v>
      </c>
      <c r="N84" s="93" t="s">
        <v>44</v>
      </c>
      <c r="O84" s="93" t="s">
        <v>231</v>
      </c>
      <c r="P84" s="93" t="s">
        <v>232</v>
      </c>
      <c r="Q84" s="93" t="s">
        <v>233</v>
      </c>
      <c r="R84" s="93" t="s">
        <v>234</v>
      </c>
      <c r="S84" s="93" t="s">
        <v>235</v>
      </c>
      <c r="T84" s="94" t="s">
        <v>236</v>
      </c>
      <c r="U84" s="199"/>
      <c r="V84" s="199"/>
      <c r="W84" s="199"/>
      <c r="X84" s="199"/>
      <c r="Y84" s="199"/>
      <c r="Z84" s="199"/>
      <c r="AA84" s="199"/>
      <c r="AB84" s="199"/>
      <c r="AC84" s="199"/>
      <c r="AD84" s="199"/>
      <c r="AE84" s="199"/>
    </row>
    <row r="85" s="2" customFormat="1" ht="22.8" customHeight="1">
      <c r="A85" s="38"/>
      <c r="B85" s="39"/>
      <c r="C85" s="99" t="s">
        <v>237</v>
      </c>
      <c r="D85" s="40"/>
      <c r="E85" s="40"/>
      <c r="F85" s="40"/>
      <c r="G85" s="40"/>
      <c r="H85" s="40"/>
      <c r="I85" s="147"/>
      <c r="J85" s="206">
        <f>BK85</f>
        <v>0</v>
      </c>
      <c r="K85" s="40"/>
      <c r="L85" s="44"/>
      <c r="M85" s="95"/>
      <c r="N85" s="207"/>
      <c r="O85" s="96"/>
      <c r="P85" s="208">
        <f>SUM(P86:P123)</f>
        <v>0</v>
      </c>
      <c r="Q85" s="96"/>
      <c r="R85" s="208">
        <f>SUM(R86:R123)</f>
        <v>18.669050000000002</v>
      </c>
      <c r="S85" s="96"/>
      <c r="T85" s="209">
        <f>SUM(T86:T123)</f>
        <v>0</v>
      </c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T85" s="17" t="s">
        <v>73</v>
      </c>
      <c r="AU85" s="17" t="s">
        <v>221</v>
      </c>
      <c r="BK85" s="210">
        <f>SUM(BK86:BK123)</f>
        <v>0</v>
      </c>
    </row>
    <row r="86" s="2" customFormat="1" ht="21.75" customHeight="1">
      <c r="A86" s="38"/>
      <c r="B86" s="39"/>
      <c r="C86" s="245" t="s">
        <v>81</v>
      </c>
      <c r="D86" s="245" t="s">
        <v>266</v>
      </c>
      <c r="E86" s="246" t="s">
        <v>980</v>
      </c>
      <c r="F86" s="247" t="s">
        <v>981</v>
      </c>
      <c r="G86" s="248" t="s">
        <v>276</v>
      </c>
      <c r="H86" s="249">
        <v>90</v>
      </c>
      <c r="I86" s="250"/>
      <c r="J86" s="251">
        <f>ROUND(I86*H86,2)</f>
        <v>0</v>
      </c>
      <c r="K86" s="247" t="s">
        <v>247</v>
      </c>
      <c r="L86" s="252"/>
      <c r="M86" s="253" t="s">
        <v>19</v>
      </c>
      <c r="N86" s="254" t="s">
        <v>45</v>
      </c>
      <c r="O86" s="84"/>
      <c r="P86" s="236">
        <f>O86*H86</f>
        <v>0</v>
      </c>
      <c r="Q86" s="236">
        <v>0.10299999999999999</v>
      </c>
      <c r="R86" s="236">
        <f>Q86*H86</f>
        <v>9.2699999999999996</v>
      </c>
      <c r="S86" s="236">
        <v>0</v>
      </c>
      <c r="T86" s="237">
        <f>S86*H86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R86" s="238" t="s">
        <v>292</v>
      </c>
      <c r="AT86" s="238" t="s">
        <v>266</v>
      </c>
      <c r="AU86" s="238" t="s">
        <v>74</v>
      </c>
      <c r="AY86" s="17" t="s">
        <v>240</v>
      </c>
      <c r="BE86" s="239">
        <f>IF(N86="základní",J86,0)</f>
        <v>0</v>
      </c>
      <c r="BF86" s="239">
        <f>IF(N86="snížená",J86,0)</f>
        <v>0</v>
      </c>
      <c r="BG86" s="239">
        <f>IF(N86="zákl. přenesená",J86,0)</f>
        <v>0</v>
      </c>
      <c r="BH86" s="239">
        <f>IF(N86="sníž. přenesená",J86,0)</f>
        <v>0</v>
      </c>
      <c r="BI86" s="239">
        <f>IF(N86="nulová",J86,0)</f>
        <v>0</v>
      </c>
      <c r="BJ86" s="17" t="s">
        <v>81</v>
      </c>
      <c r="BK86" s="239">
        <f>ROUND(I86*H86,2)</f>
        <v>0</v>
      </c>
      <c r="BL86" s="17" t="s">
        <v>248</v>
      </c>
      <c r="BM86" s="238" t="s">
        <v>982</v>
      </c>
    </row>
    <row r="87" s="2" customFormat="1">
      <c r="A87" s="38"/>
      <c r="B87" s="39"/>
      <c r="C87" s="40"/>
      <c r="D87" s="240" t="s">
        <v>250</v>
      </c>
      <c r="E87" s="40"/>
      <c r="F87" s="241" t="s">
        <v>981</v>
      </c>
      <c r="G87" s="40"/>
      <c r="H87" s="40"/>
      <c r="I87" s="147"/>
      <c r="J87" s="40"/>
      <c r="K87" s="40"/>
      <c r="L87" s="44"/>
      <c r="M87" s="242"/>
      <c r="N87" s="243"/>
      <c r="O87" s="84"/>
      <c r="P87" s="84"/>
      <c r="Q87" s="84"/>
      <c r="R87" s="84"/>
      <c r="S87" s="84"/>
      <c r="T87" s="85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T87" s="17" t="s">
        <v>250</v>
      </c>
      <c r="AU87" s="17" t="s">
        <v>74</v>
      </c>
    </row>
    <row r="88" s="2" customFormat="1" ht="21.75" customHeight="1">
      <c r="A88" s="38"/>
      <c r="B88" s="39"/>
      <c r="C88" s="245" t="s">
        <v>83</v>
      </c>
      <c r="D88" s="245" t="s">
        <v>266</v>
      </c>
      <c r="E88" s="246" t="s">
        <v>983</v>
      </c>
      <c r="F88" s="247" t="s">
        <v>984</v>
      </c>
      <c r="G88" s="248" t="s">
        <v>276</v>
      </c>
      <c r="H88" s="249">
        <v>9</v>
      </c>
      <c r="I88" s="250"/>
      <c r="J88" s="251">
        <f>ROUND(I88*H88,2)</f>
        <v>0</v>
      </c>
      <c r="K88" s="247" t="s">
        <v>247</v>
      </c>
      <c r="L88" s="252"/>
      <c r="M88" s="253" t="s">
        <v>19</v>
      </c>
      <c r="N88" s="254" t="s">
        <v>45</v>
      </c>
      <c r="O88" s="84"/>
      <c r="P88" s="236">
        <f>O88*H88</f>
        <v>0</v>
      </c>
      <c r="Q88" s="236">
        <v>0.10299999999999999</v>
      </c>
      <c r="R88" s="236">
        <f>Q88*H88</f>
        <v>0.92699999999999994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292</v>
      </c>
      <c r="AT88" s="238" t="s">
        <v>266</v>
      </c>
      <c r="AU88" s="238" t="s">
        <v>74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985</v>
      </c>
    </row>
    <row r="89" s="2" customFormat="1">
      <c r="A89" s="38"/>
      <c r="B89" s="39"/>
      <c r="C89" s="40"/>
      <c r="D89" s="240" t="s">
        <v>250</v>
      </c>
      <c r="E89" s="40"/>
      <c r="F89" s="241" t="s">
        <v>984</v>
      </c>
      <c r="G89" s="40"/>
      <c r="H89" s="40"/>
      <c r="I89" s="147"/>
      <c r="J89" s="40"/>
      <c r="K89" s="40"/>
      <c r="L89" s="44"/>
      <c r="M89" s="242"/>
      <c r="N89" s="243"/>
      <c r="O89" s="84"/>
      <c r="P89" s="84"/>
      <c r="Q89" s="84"/>
      <c r="R89" s="84"/>
      <c r="S89" s="84"/>
      <c r="T89" s="85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74</v>
      </c>
    </row>
    <row r="90" s="2" customFormat="1" ht="21.75" customHeight="1">
      <c r="A90" s="38"/>
      <c r="B90" s="39"/>
      <c r="C90" s="245" t="s">
        <v>130</v>
      </c>
      <c r="D90" s="245" t="s">
        <v>266</v>
      </c>
      <c r="E90" s="246" t="s">
        <v>986</v>
      </c>
      <c r="F90" s="247" t="s">
        <v>987</v>
      </c>
      <c r="G90" s="248" t="s">
        <v>276</v>
      </c>
      <c r="H90" s="249">
        <v>5</v>
      </c>
      <c r="I90" s="250"/>
      <c r="J90" s="251">
        <f>ROUND(I90*H90,2)</f>
        <v>0</v>
      </c>
      <c r="K90" s="247" t="s">
        <v>247</v>
      </c>
      <c r="L90" s="252"/>
      <c r="M90" s="253" t="s">
        <v>19</v>
      </c>
      <c r="N90" s="254" t="s">
        <v>45</v>
      </c>
      <c r="O90" s="84"/>
      <c r="P90" s="236">
        <f>O90*H90</f>
        <v>0</v>
      </c>
      <c r="Q90" s="236">
        <v>0.10696</v>
      </c>
      <c r="R90" s="236">
        <f>Q90*H90</f>
        <v>0.53479999999999994</v>
      </c>
      <c r="S90" s="236">
        <v>0</v>
      </c>
      <c r="T90" s="237">
        <f>S90*H90</f>
        <v>0</v>
      </c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R90" s="238" t="s">
        <v>292</v>
      </c>
      <c r="AT90" s="238" t="s">
        <v>266</v>
      </c>
      <c r="AU90" s="238" t="s">
        <v>74</v>
      </c>
      <c r="AY90" s="17" t="s">
        <v>240</v>
      </c>
      <c r="BE90" s="239">
        <f>IF(N90="základní",J90,0)</f>
        <v>0</v>
      </c>
      <c r="BF90" s="239">
        <f>IF(N90="snížená",J90,0)</f>
        <v>0</v>
      </c>
      <c r="BG90" s="239">
        <f>IF(N90="zákl. přenesená",J90,0)</f>
        <v>0</v>
      </c>
      <c r="BH90" s="239">
        <f>IF(N90="sníž. přenesená",J90,0)</f>
        <v>0</v>
      </c>
      <c r="BI90" s="239">
        <f>IF(N90="nulová",J90,0)</f>
        <v>0</v>
      </c>
      <c r="BJ90" s="17" t="s">
        <v>81</v>
      </c>
      <c r="BK90" s="239">
        <f>ROUND(I90*H90,2)</f>
        <v>0</v>
      </c>
      <c r="BL90" s="17" t="s">
        <v>248</v>
      </c>
      <c r="BM90" s="238" t="s">
        <v>988</v>
      </c>
    </row>
    <row r="91" s="2" customFormat="1">
      <c r="A91" s="38"/>
      <c r="B91" s="39"/>
      <c r="C91" s="40"/>
      <c r="D91" s="240" t="s">
        <v>250</v>
      </c>
      <c r="E91" s="40"/>
      <c r="F91" s="241" t="s">
        <v>987</v>
      </c>
      <c r="G91" s="40"/>
      <c r="H91" s="40"/>
      <c r="I91" s="147"/>
      <c r="J91" s="40"/>
      <c r="K91" s="40"/>
      <c r="L91" s="44"/>
      <c r="M91" s="242"/>
      <c r="N91" s="243"/>
      <c r="O91" s="84"/>
      <c r="P91" s="84"/>
      <c r="Q91" s="84"/>
      <c r="R91" s="84"/>
      <c r="S91" s="84"/>
      <c r="T91" s="85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T91" s="17" t="s">
        <v>250</v>
      </c>
      <c r="AU91" s="17" t="s">
        <v>74</v>
      </c>
    </row>
    <row r="92" s="2" customFormat="1" ht="21.75" customHeight="1">
      <c r="A92" s="38"/>
      <c r="B92" s="39"/>
      <c r="C92" s="245" t="s">
        <v>248</v>
      </c>
      <c r="D92" s="245" t="s">
        <v>266</v>
      </c>
      <c r="E92" s="246" t="s">
        <v>989</v>
      </c>
      <c r="F92" s="247" t="s">
        <v>990</v>
      </c>
      <c r="G92" s="248" t="s">
        <v>276</v>
      </c>
      <c r="H92" s="249">
        <v>4</v>
      </c>
      <c r="I92" s="250"/>
      <c r="J92" s="251">
        <f>ROUND(I92*H92,2)</f>
        <v>0</v>
      </c>
      <c r="K92" s="247" t="s">
        <v>247</v>
      </c>
      <c r="L92" s="252"/>
      <c r="M92" s="253" t="s">
        <v>19</v>
      </c>
      <c r="N92" s="254" t="s">
        <v>45</v>
      </c>
      <c r="O92" s="84"/>
      <c r="P92" s="236">
        <f>O92*H92</f>
        <v>0</v>
      </c>
      <c r="Q92" s="236">
        <v>0.11092000000000001</v>
      </c>
      <c r="R92" s="236">
        <f>Q92*H92</f>
        <v>0.44368000000000002</v>
      </c>
      <c r="S92" s="236">
        <v>0</v>
      </c>
      <c r="T92" s="237">
        <f>S92*H92</f>
        <v>0</v>
      </c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R92" s="238" t="s">
        <v>292</v>
      </c>
      <c r="AT92" s="238" t="s">
        <v>266</v>
      </c>
      <c r="AU92" s="238" t="s">
        <v>74</v>
      </c>
      <c r="AY92" s="17" t="s">
        <v>240</v>
      </c>
      <c r="BE92" s="239">
        <f>IF(N92="základní",J92,0)</f>
        <v>0</v>
      </c>
      <c r="BF92" s="239">
        <f>IF(N92="snížená",J92,0)</f>
        <v>0</v>
      </c>
      <c r="BG92" s="239">
        <f>IF(N92="zákl. přenesená",J92,0)</f>
        <v>0</v>
      </c>
      <c r="BH92" s="239">
        <f>IF(N92="sníž. přenesená",J92,0)</f>
        <v>0</v>
      </c>
      <c r="BI92" s="239">
        <f>IF(N92="nulová",J92,0)</f>
        <v>0</v>
      </c>
      <c r="BJ92" s="17" t="s">
        <v>81</v>
      </c>
      <c r="BK92" s="239">
        <f>ROUND(I92*H92,2)</f>
        <v>0</v>
      </c>
      <c r="BL92" s="17" t="s">
        <v>248</v>
      </c>
      <c r="BM92" s="238" t="s">
        <v>991</v>
      </c>
    </row>
    <row r="93" s="2" customFormat="1">
      <c r="A93" s="38"/>
      <c r="B93" s="39"/>
      <c r="C93" s="40"/>
      <c r="D93" s="240" t="s">
        <v>250</v>
      </c>
      <c r="E93" s="40"/>
      <c r="F93" s="241" t="s">
        <v>990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250</v>
      </c>
      <c r="AU93" s="17" t="s">
        <v>74</v>
      </c>
    </row>
    <row r="94" s="2" customFormat="1" ht="21.75" customHeight="1">
      <c r="A94" s="38"/>
      <c r="B94" s="39"/>
      <c r="C94" s="245" t="s">
        <v>241</v>
      </c>
      <c r="D94" s="245" t="s">
        <v>266</v>
      </c>
      <c r="E94" s="246" t="s">
        <v>992</v>
      </c>
      <c r="F94" s="247" t="s">
        <v>993</v>
      </c>
      <c r="G94" s="248" t="s">
        <v>276</v>
      </c>
      <c r="H94" s="249">
        <v>3</v>
      </c>
      <c r="I94" s="250"/>
      <c r="J94" s="251">
        <f>ROUND(I94*H94,2)</f>
        <v>0</v>
      </c>
      <c r="K94" s="247" t="s">
        <v>247</v>
      </c>
      <c r="L94" s="252"/>
      <c r="M94" s="253" t="s">
        <v>19</v>
      </c>
      <c r="N94" s="254" t="s">
        <v>45</v>
      </c>
      <c r="O94" s="84"/>
      <c r="P94" s="236">
        <f>O94*H94</f>
        <v>0</v>
      </c>
      <c r="Q94" s="236">
        <v>0.11488</v>
      </c>
      <c r="R94" s="236">
        <f>Q94*H94</f>
        <v>0.34464</v>
      </c>
      <c r="S94" s="236">
        <v>0</v>
      </c>
      <c r="T94" s="237">
        <f>S94*H94</f>
        <v>0</v>
      </c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R94" s="238" t="s">
        <v>292</v>
      </c>
      <c r="AT94" s="238" t="s">
        <v>266</v>
      </c>
      <c r="AU94" s="238" t="s">
        <v>74</v>
      </c>
      <c r="AY94" s="17" t="s">
        <v>240</v>
      </c>
      <c r="BE94" s="239">
        <f>IF(N94="základní",J94,0)</f>
        <v>0</v>
      </c>
      <c r="BF94" s="239">
        <f>IF(N94="snížená",J94,0)</f>
        <v>0</v>
      </c>
      <c r="BG94" s="239">
        <f>IF(N94="zákl. přenesená",J94,0)</f>
        <v>0</v>
      </c>
      <c r="BH94" s="239">
        <f>IF(N94="sníž. přenesená",J94,0)</f>
        <v>0</v>
      </c>
      <c r="BI94" s="239">
        <f>IF(N94="nulová",J94,0)</f>
        <v>0</v>
      </c>
      <c r="BJ94" s="17" t="s">
        <v>81</v>
      </c>
      <c r="BK94" s="239">
        <f>ROUND(I94*H94,2)</f>
        <v>0</v>
      </c>
      <c r="BL94" s="17" t="s">
        <v>248</v>
      </c>
      <c r="BM94" s="238" t="s">
        <v>994</v>
      </c>
    </row>
    <row r="95" s="2" customFormat="1">
      <c r="A95" s="38"/>
      <c r="B95" s="39"/>
      <c r="C95" s="40"/>
      <c r="D95" s="240" t="s">
        <v>250</v>
      </c>
      <c r="E95" s="40"/>
      <c r="F95" s="241" t="s">
        <v>993</v>
      </c>
      <c r="G95" s="40"/>
      <c r="H95" s="40"/>
      <c r="I95" s="147"/>
      <c r="J95" s="40"/>
      <c r="K95" s="40"/>
      <c r="L95" s="44"/>
      <c r="M95" s="242"/>
      <c r="N95" s="243"/>
      <c r="O95" s="84"/>
      <c r="P95" s="84"/>
      <c r="Q95" s="84"/>
      <c r="R95" s="84"/>
      <c r="S95" s="84"/>
      <c r="T95" s="85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T95" s="17" t="s">
        <v>250</v>
      </c>
      <c r="AU95" s="17" t="s">
        <v>74</v>
      </c>
    </row>
    <row r="96" s="2" customFormat="1" ht="21.75" customHeight="1">
      <c r="A96" s="38"/>
      <c r="B96" s="39"/>
      <c r="C96" s="245" t="s">
        <v>280</v>
      </c>
      <c r="D96" s="245" t="s">
        <v>266</v>
      </c>
      <c r="E96" s="246" t="s">
        <v>995</v>
      </c>
      <c r="F96" s="247" t="s">
        <v>996</v>
      </c>
      <c r="G96" s="248" t="s">
        <v>276</v>
      </c>
      <c r="H96" s="249">
        <v>3</v>
      </c>
      <c r="I96" s="250"/>
      <c r="J96" s="251">
        <f>ROUND(I96*H96,2)</f>
        <v>0</v>
      </c>
      <c r="K96" s="247" t="s">
        <v>247</v>
      </c>
      <c r="L96" s="252"/>
      <c r="M96" s="253" t="s">
        <v>19</v>
      </c>
      <c r="N96" s="254" t="s">
        <v>45</v>
      </c>
      <c r="O96" s="84"/>
      <c r="P96" s="236">
        <f>O96*H96</f>
        <v>0</v>
      </c>
      <c r="Q96" s="236">
        <v>0.11885</v>
      </c>
      <c r="R96" s="236">
        <f>Q96*H96</f>
        <v>0.35654999999999998</v>
      </c>
      <c r="S96" s="236">
        <v>0</v>
      </c>
      <c r="T96" s="237">
        <f>S96*H96</f>
        <v>0</v>
      </c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R96" s="238" t="s">
        <v>292</v>
      </c>
      <c r="AT96" s="238" t="s">
        <v>266</v>
      </c>
      <c r="AU96" s="238" t="s">
        <v>74</v>
      </c>
      <c r="AY96" s="17" t="s">
        <v>240</v>
      </c>
      <c r="BE96" s="239">
        <f>IF(N96="základní",J96,0)</f>
        <v>0</v>
      </c>
      <c r="BF96" s="239">
        <f>IF(N96="snížená",J96,0)</f>
        <v>0</v>
      </c>
      <c r="BG96" s="239">
        <f>IF(N96="zákl. přenesená",J96,0)</f>
        <v>0</v>
      </c>
      <c r="BH96" s="239">
        <f>IF(N96="sníž. přenesená",J96,0)</f>
        <v>0</v>
      </c>
      <c r="BI96" s="239">
        <f>IF(N96="nulová",J96,0)</f>
        <v>0</v>
      </c>
      <c r="BJ96" s="17" t="s">
        <v>81</v>
      </c>
      <c r="BK96" s="239">
        <f>ROUND(I96*H96,2)</f>
        <v>0</v>
      </c>
      <c r="BL96" s="17" t="s">
        <v>248</v>
      </c>
      <c r="BM96" s="238" t="s">
        <v>997</v>
      </c>
    </row>
    <row r="97" s="2" customFormat="1">
      <c r="A97" s="38"/>
      <c r="B97" s="39"/>
      <c r="C97" s="40"/>
      <c r="D97" s="240" t="s">
        <v>250</v>
      </c>
      <c r="E97" s="40"/>
      <c r="F97" s="241" t="s">
        <v>996</v>
      </c>
      <c r="G97" s="40"/>
      <c r="H97" s="40"/>
      <c r="I97" s="147"/>
      <c r="J97" s="40"/>
      <c r="K97" s="40"/>
      <c r="L97" s="44"/>
      <c r="M97" s="242"/>
      <c r="N97" s="243"/>
      <c r="O97" s="84"/>
      <c r="P97" s="84"/>
      <c r="Q97" s="84"/>
      <c r="R97" s="84"/>
      <c r="S97" s="84"/>
      <c r="T97" s="85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T97" s="17" t="s">
        <v>250</v>
      </c>
      <c r="AU97" s="17" t="s">
        <v>74</v>
      </c>
    </row>
    <row r="98" s="2" customFormat="1" ht="21.75" customHeight="1">
      <c r="A98" s="38"/>
      <c r="B98" s="39"/>
      <c r="C98" s="245" t="s">
        <v>288</v>
      </c>
      <c r="D98" s="245" t="s">
        <v>266</v>
      </c>
      <c r="E98" s="246" t="s">
        <v>998</v>
      </c>
      <c r="F98" s="247" t="s">
        <v>999</v>
      </c>
      <c r="G98" s="248" t="s">
        <v>276</v>
      </c>
      <c r="H98" s="249">
        <v>3</v>
      </c>
      <c r="I98" s="250"/>
      <c r="J98" s="251">
        <f>ROUND(I98*H98,2)</f>
        <v>0</v>
      </c>
      <c r="K98" s="247" t="s">
        <v>247</v>
      </c>
      <c r="L98" s="252"/>
      <c r="M98" s="253" t="s">
        <v>19</v>
      </c>
      <c r="N98" s="254" t="s">
        <v>45</v>
      </c>
      <c r="O98" s="84"/>
      <c r="P98" s="236">
        <f>O98*H98</f>
        <v>0</v>
      </c>
      <c r="Q98" s="236">
        <v>0.12281</v>
      </c>
      <c r="R98" s="236">
        <f>Q98*H98</f>
        <v>0.36843000000000004</v>
      </c>
      <c r="S98" s="236">
        <v>0</v>
      </c>
      <c r="T98" s="237">
        <f>S98*H98</f>
        <v>0</v>
      </c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R98" s="238" t="s">
        <v>292</v>
      </c>
      <c r="AT98" s="238" t="s">
        <v>266</v>
      </c>
      <c r="AU98" s="238" t="s">
        <v>74</v>
      </c>
      <c r="AY98" s="17" t="s">
        <v>240</v>
      </c>
      <c r="BE98" s="239">
        <f>IF(N98="základní",J98,0)</f>
        <v>0</v>
      </c>
      <c r="BF98" s="239">
        <f>IF(N98="snížená",J98,0)</f>
        <v>0</v>
      </c>
      <c r="BG98" s="239">
        <f>IF(N98="zákl. přenesená",J98,0)</f>
        <v>0</v>
      </c>
      <c r="BH98" s="239">
        <f>IF(N98="sníž. přenesená",J98,0)</f>
        <v>0</v>
      </c>
      <c r="BI98" s="239">
        <f>IF(N98="nulová",J98,0)</f>
        <v>0</v>
      </c>
      <c r="BJ98" s="17" t="s">
        <v>81</v>
      </c>
      <c r="BK98" s="239">
        <f>ROUND(I98*H98,2)</f>
        <v>0</v>
      </c>
      <c r="BL98" s="17" t="s">
        <v>248</v>
      </c>
      <c r="BM98" s="238" t="s">
        <v>1000</v>
      </c>
    </row>
    <row r="99" s="2" customFormat="1">
      <c r="A99" s="38"/>
      <c r="B99" s="39"/>
      <c r="C99" s="40"/>
      <c r="D99" s="240" t="s">
        <v>250</v>
      </c>
      <c r="E99" s="40"/>
      <c r="F99" s="241" t="s">
        <v>999</v>
      </c>
      <c r="G99" s="40"/>
      <c r="H99" s="40"/>
      <c r="I99" s="147"/>
      <c r="J99" s="40"/>
      <c r="K99" s="40"/>
      <c r="L99" s="44"/>
      <c r="M99" s="242"/>
      <c r="N99" s="243"/>
      <c r="O99" s="84"/>
      <c r="P99" s="84"/>
      <c r="Q99" s="84"/>
      <c r="R99" s="84"/>
      <c r="S99" s="84"/>
      <c r="T99" s="85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T99" s="17" t="s">
        <v>250</v>
      </c>
      <c r="AU99" s="17" t="s">
        <v>74</v>
      </c>
    </row>
    <row r="100" s="2" customFormat="1" ht="21.75" customHeight="1">
      <c r="A100" s="38"/>
      <c r="B100" s="39"/>
      <c r="C100" s="245" t="s">
        <v>292</v>
      </c>
      <c r="D100" s="245" t="s">
        <v>266</v>
      </c>
      <c r="E100" s="246" t="s">
        <v>1001</v>
      </c>
      <c r="F100" s="247" t="s">
        <v>1002</v>
      </c>
      <c r="G100" s="248" t="s">
        <v>276</v>
      </c>
      <c r="H100" s="249">
        <v>2</v>
      </c>
      <c r="I100" s="250"/>
      <c r="J100" s="251">
        <f>ROUND(I100*H100,2)</f>
        <v>0</v>
      </c>
      <c r="K100" s="247" t="s">
        <v>247</v>
      </c>
      <c r="L100" s="252"/>
      <c r="M100" s="253" t="s">
        <v>19</v>
      </c>
      <c r="N100" s="254" t="s">
        <v>45</v>
      </c>
      <c r="O100" s="84"/>
      <c r="P100" s="236">
        <f>O100*H100</f>
        <v>0</v>
      </c>
      <c r="Q100" s="236">
        <v>0.12676999999999999</v>
      </c>
      <c r="R100" s="236">
        <f>Q100*H100</f>
        <v>0.25353999999999999</v>
      </c>
      <c r="S100" s="236">
        <v>0</v>
      </c>
      <c r="T100" s="237">
        <f>S100*H100</f>
        <v>0</v>
      </c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R100" s="238" t="s">
        <v>292</v>
      </c>
      <c r="AT100" s="238" t="s">
        <v>266</v>
      </c>
      <c r="AU100" s="238" t="s">
        <v>74</v>
      </c>
      <c r="AY100" s="17" t="s">
        <v>240</v>
      </c>
      <c r="BE100" s="239">
        <f>IF(N100="základní",J100,0)</f>
        <v>0</v>
      </c>
      <c r="BF100" s="239">
        <f>IF(N100="snížená",J100,0)</f>
        <v>0</v>
      </c>
      <c r="BG100" s="239">
        <f>IF(N100="zákl. přenesená",J100,0)</f>
        <v>0</v>
      </c>
      <c r="BH100" s="239">
        <f>IF(N100="sníž. přenesená",J100,0)</f>
        <v>0</v>
      </c>
      <c r="BI100" s="239">
        <f>IF(N100="nulová",J100,0)</f>
        <v>0</v>
      </c>
      <c r="BJ100" s="17" t="s">
        <v>81</v>
      </c>
      <c r="BK100" s="239">
        <f>ROUND(I100*H100,2)</f>
        <v>0</v>
      </c>
      <c r="BL100" s="17" t="s">
        <v>248</v>
      </c>
      <c r="BM100" s="238" t="s">
        <v>1003</v>
      </c>
    </row>
    <row r="101" s="2" customFormat="1">
      <c r="A101" s="38"/>
      <c r="B101" s="39"/>
      <c r="C101" s="40"/>
      <c r="D101" s="240" t="s">
        <v>250</v>
      </c>
      <c r="E101" s="40"/>
      <c r="F101" s="241" t="s">
        <v>1002</v>
      </c>
      <c r="G101" s="40"/>
      <c r="H101" s="40"/>
      <c r="I101" s="147"/>
      <c r="J101" s="40"/>
      <c r="K101" s="40"/>
      <c r="L101" s="44"/>
      <c r="M101" s="242"/>
      <c r="N101" s="243"/>
      <c r="O101" s="84"/>
      <c r="P101" s="84"/>
      <c r="Q101" s="84"/>
      <c r="R101" s="84"/>
      <c r="S101" s="84"/>
      <c r="T101" s="85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T101" s="17" t="s">
        <v>250</v>
      </c>
      <c r="AU101" s="17" t="s">
        <v>74</v>
      </c>
    </row>
    <row r="102" s="2" customFormat="1" ht="21.75" customHeight="1">
      <c r="A102" s="38"/>
      <c r="B102" s="39"/>
      <c r="C102" s="245" t="s">
        <v>297</v>
      </c>
      <c r="D102" s="245" t="s">
        <v>266</v>
      </c>
      <c r="E102" s="246" t="s">
        <v>1004</v>
      </c>
      <c r="F102" s="247" t="s">
        <v>1005</v>
      </c>
      <c r="G102" s="248" t="s">
        <v>276</v>
      </c>
      <c r="H102" s="249">
        <v>3</v>
      </c>
      <c r="I102" s="250"/>
      <c r="J102" s="251">
        <f>ROUND(I102*H102,2)</f>
        <v>0</v>
      </c>
      <c r="K102" s="247" t="s">
        <v>247</v>
      </c>
      <c r="L102" s="252"/>
      <c r="M102" s="253" t="s">
        <v>19</v>
      </c>
      <c r="N102" s="254" t="s">
        <v>45</v>
      </c>
      <c r="O102" s="84"/>
      <c r="P102" s="236">
        <f>O102*H102</f>
        <v>0</v>
      </c>
      <c r="Q102" s="236">
        <v>0.13073000000000001</v>
      </c>
      <c r="R102" s="236">
        <f>Q102*H102</f>
        <v>0.39219000000000004</v>
      </c>
      <c r="S102" s="236">
        <v>0</v>
      </c>
      <c r="T102" s="237">
        <f>S102*H102</f>
        <v>0</v>
      </c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R102" s="238" t="s">
        <v>292</v>
      </c>
      <c r="AT102" s="238" t="s">
        <v>266</v>
      </c>
      <c r="AU102" s="238" t="s">
        <v>74</v>
      </c>
      <c r="AY102" s="17" t="s">
        <v>240</v>
      </c>
      <c r="BE102" s="239">
        <f>IF(N102="základní",J102,0)</f>
        <v>0</v>
      </c>
      <c r="BF102" s="239">
        <f>IF(N102="snížená",J102,0)</f>
        <v>0</v>
      </c>
      <c r="BG102" s="239">
        <f>IF(N102="zákl. přenesená",J102,0)</f>
        <v>0</v>
      </c>
      <c r="BH102" s="239">
        <f>IF(N102="sníž. přenesená",J102,0)</f>
        <v>0</v>
      </c>
      <c r="BI102" s="239">
        <f>IF(N102="nulová",J102,0)</f>
        <v>0</v>
      </c>
      <c r="BJ102" s="17" t="s">
        <v>81</v>
      </c>
      <c r="BK102" s="239">
        <f>ROUND(I102*H102,2)</f>
        <v>0</v>
      </c>
      <c r="BL102" s="17" t="s">
        <v>248</v>
      </c>
      <c r="BM102" s="238" t="s">
        <v>1006</v>
      </c>
    </row>
    <row r="103" s="2" customFormat="1">
      <c r="A103" s="38"/>
      <c r="B103" s="39"/>
      <c r="C103" s="40"/>
      <c r="D103" s="240" t="s">
        <v>250</v>
      </c>
      <c r="E103" s="40"/>
      <c r="F103" s="241" t="s">
        <v>1005</v>
      </c>
      <c r="G103" s="40"/>
      <c r="H103" s="40"/>
      <c r="I103" s="147"/>
      <c r="J103" s="40"/>
      <c r="K103" s="40"/>
      <c r="L103" s="44"/>
      <c r="M103" s="242"/>
      <c r="N103" s="243"/>
      <c r="O103" s="84"/>
      <c r="P103" s="84"/>
      <c r="Q103" s="84"/>
      <c r="R103" s="84"/>
      <c r="S103" s="84"/>
      <c r="T103" s="85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T103" s="17" t="s">
        <v>250</v>
      </c>
      <c r="AU103" s="17" t="s">
        <v>74</v>
      </c>
    </row>
    <row r="104" s="2" customFormat="1" ht="21.75" customHeight="1">
      <c r="A104" s="38"/>
      <c r="B104" s="39"/>
      <c r="C104" s="245" t="s">
        <v>301</v>
      </c>
      <c r="D104" s="245" t="s">
        <v>266</v>
      </c>
      <c r="E104" s="246" t="s">
        <v>1007</v>
      </c>
      <c r="F104" s="247" t="s">
        <v>1008</v>
      </c>
      <c r="G104" s="248" t="s">
        <v>276</v>
      </c>
      <c r="H104" s="249">
        <v>2</v>
      </c>
      <c r="I104" s="250"/>
      <c r="J104" s="251">
        <f>ROUND(I104*H104,2)</f>
        <v>0</v>
      </c>
      <c r="K104" s="247" t="s">
        <v>247</v>
      </c>
      <c r="L104" s="252"/>
      <c r="M104" s="253" t="s">
        <v>19</v>
      </c>
      <c r="N104" s="254" t="s">
        <v>45</v>
      </c>
      <c r="O104" s="84"/>
      <c r="P104" s="236">
        <f>O104*H104</f>
        <v>0</v>
      </c>
      <c r="Q104" s="236">
        <v>0.13469</v>
      </c>
      <c r="R104" s="236">
        <f>Q104*H104</f>
        <v>0.26938000000000001</v>
      </c>
      <c r="S104" s="236">
        <v>0</v>
      </c>
      <c r="T104" s="237">
        <f>S104*H104</f>
        <v>0</v>
      </c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R104" s="238" t="s">
        <v>292</v>
      </c>
      <c r="AT104" s="238" t="s">
        <v>266</v>
      </c>
      <c r="AU104" s="238" t="s">
        <v>74</v>
      </c>
      <c r="AY104" s="17" t="s">
        <v>240</v>
      </c>
      <c r="BE104" s="239">
        <f>IF(N104="základní",J104,0)</f>
        <v>0</v>
      </c>
      <c r="BF104" s="239">
        <f>IF(N104="snížená",J104,0)</f>
        <v>0</v>
      </c>
      <c r="BG104" s="239">
        <f>IF(N104="zákl. přenesená",J104,0)</f>
        <v>0</v>
      </c>
      <c r="BH104" s="239">
        <f>IF(N104="sníž. přenesená",J104,0)</f>
        <v>0</v>
      </c>
      <c r="BI104" s="239">
        <f>IF(N104="nulová",J104,0)</f>
        <v>0</v>
      </c>
      <c r="BJ104" s="17" t="s">
        <v>81</v>
      </c>
      <c r="BK104" s="239">
        <f>ROUND(I104*H104,2)</f>
        <v>0</v>
      </c>
      <c r="BL104" s="17" t="s">
        <v>248</v>
      </c>
      <c r="BM104" s="238" t="s">
        <v>1009</v>
      </c>
    </row>
    <row r="105" s="2" customFormat="1">
      <c r="A105" s="38"/>
      <c r="B105" s="39"/>
      <c r="C105" s="40"/>
      <c r="D105" s="240" t="s">
        <v>250</v>
      </c>
      <c r="E105" s="40"/>
      <c r="F105" s="241" t="s">
        <v>1008</v>
      </c>
      <c r="G105" s="40"/>
      <c r="H105" s="40"/>
      <c r="I105" s="147"/>
      <c r="J105" s="40"/>
      <c r="K105" s="40"/>
      <c r="L105" s="44"/>
      <c r="M105" s="242"/>
      <c r="N105" s="243"/>
      <c r="O105" s="84"/>
      <c r="P105" s="84"/>
      <c r="Q105" s="84"/>
      <c r="R105" s="84"/>
      <c r="S105" s="84"/>
      <c r="T105" s="85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T105" s="17" t="s">
        <v>250</v>
      </c>
      <c r="AU105" s="17" t="s">
        <v>74</v>
      </c>
    </row>
    <row r="106" s="2" customFormat="1" ht="21.75" customHeight="1">
      <c r="A106" s="38"/>
      <c r="B106" s="39"/>
      <c r="C106" s="245" t="s">
        <v>305</v>
      </c>
      <c r="D106" s="245" t="s">
        <v>266</v>
      </c>
      <c r="E106" s="246" t="s">
        <v>1010</v>
      </c>
      <c r="F106" s="247" t="s">
        <v>1011</v>
      </c>
      <c r="G106" s="248" t="s">
        <v>276</v>
      </c>
      <c r="H106" s="249">
        <v>2</v>
      </c>
      <c r="I106" s="250"/>
      <c r="J106" s="251">
        <f>ROUND(I106*H106,2)</f>
        <v>0</v>
      </c>
      <c r="K106" s="247" t="s">
        <v>247</v>
      </c>
      <c r="L106" s="252"/>
      <c r="M106" s="253" t="s">
        <v>19</v>
      </c>
      <c r="N106" s="254" t="s">
        <v>45</v>
      </c>
      <c r="O106" s="84"/>
      <c r="P106" s="236">
        <f>O106*H106</f>
        <v>0</v>
      </c>
      <c r="Q106" s="236">
        <v>0.13865</v>
      </c>
      <c r="R106" s="236">
        <f>Q106*H106</f>
        <v>0.27729999999999999</v>
      </c>
      <c r="S106" s="236">
        <v>0</v>
      </c>
      <c r="T106" s="237">
        <f>S106*H106</f>
        <v>0</v>
      </c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R106" s="238" t="s">
        <v>292</v>
      </c>
      <c r="AT106" s="238" t="s">
        <v>266</v>
      </c>
      <c r="AU106" s="238" t="s">
        <v>74</v>
      </c>
      <c r="AY106" s="17" t="s">
        <v>240</v>
      </c>
      <c r="BE106" s="239">
        <f>IF(N106="základní",J106,0)</f>
        <v>0</v>
      </c>
      <c r="BF106" s="239">
        <f>IF(N106="snížená",J106,0)</f>
        <v>0</v>
      </c>
      <c r="BG106" s="239">
        <f>IF(N106="zákl. přenesená",J106,0)</f>
        <v>0</v>
      </c>
      <c r="BH106" s="239">
        <f>IF(N106="sníž. přenesená",J106,0)</f>
        <v>0</v>
      </c>
      <c r="BI106" s="239">
        <f>IF(N106="nulová",J106,0)</f>
        <v>0</v>
      </c>
      <c r="BJ106" s="17" t="s">
        <v>81</v>
      </c>
      <c r="BK106" s="239">
        <f>ROUND(I106*H106,2)</f>
        <v>0</v>
      </c>
      <c r="BL106" s="17" t="s">
        <v>248</v>
      </c>
      <c r="BM106" s="238" t="s">
        <v>1012</v>
      </c>
    </row>
    <row r="107" s="2" customFormat="1">
      <c r="A107" s="38"/>
      <c r="B107" s="39"/>
      <c r="C107" s="40"/>
      <c r="D107" s="240" t="s">
        <v>250</v>
      </c>
      <c r="E107" s="40"/>
      <c r="F107" s="241" t="s">
        <v>1011</v>
      </c>
      <c r="G107" s="40"/>
      <c r="H107" s="40"/>
      <c r="I107" s="147"/>
      <c r="J107" s="40"/>
      <c r="K107" s="40"/>
      <c r="L107" s="44"/>
      <c r="M107" s="242"/>
      <c r="N107" s="243"/>
      <c r="O107" s="84"/>
      <c r="P107" s="84"/>
      <c r="Q107" s="84"/>
      <c r="R107" s="84"/>
      <c r="S107" s="84"/>
      <c r="T107" s="85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T107" s="17" t="s">
        <v>250</v>
      </c>
      <c r="AU107" s="17" t="s">
        <v>74</v>
      </c>
    </row>
    <row r="108" s="2" customFormat="1" ht="21.75" customHeight="1">
      <c r="A108" s="38"/>
      <c r="B108" s="39"/>
      <c r="C108" s="245" t="s">
        <v>309</v>
      </c>
      <c r="D108" s="245" t="s">
        <v>266</v>
      </c>
      <c r="E108" s="246" t="s">
        <v>1013</v>
      </c>
      <c r="F108" s="247" t="s">
        <v>1014</v>
      </c>
      <c r="G108" s="248" t="s">
        <v>276</v>
      </c>
      <c r="H108" s="249">
        <v>1</v>
      </c>
      <c r="I108" s="250"/>
      <c r="J108" s="251">
        <f>ROUND(I108*H108,2)</f>
        <v>0</v>
      </c>
      <c r="K108" s="247" t="s">
        <v>247</v>
      </c>
      <c r="L108" s="252"/>
      <c r="M108" s="253" t="s">
        <v>19</v>
      </c>
      <c r="N108" s="254" t="s">
        <v>45</v>
      </c>
      <c r="O108" s="84"/>
      <c r="P108" s="236">
        <f>O108*H108</f>
        <v>0</v>
      </c>
      <c r="Q108" s="236">
        <v>0.14262</v>
      </c>
      <c r="R108" s="236">
        <f>Q108*H108</f>
        <v>0.14262</v>
      </c>
      <c r="S108" s="236">
        <v>0</v>
      </c>
      <c r="T108" s="237">
        <f>S108*H108</f>
        <v>0</v>
      </c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R108" s="238" t="s">
        <v>292</v>
      </c>
      <c r="AT108" s="238" t="s">
        <v>266</v>
      </c>
      <c r="AU108" s="238" t="s">
        <v>74</v>
      </c>
      <c r="AY108" s="17" t="s">
        <v>240</v>
      </c>
      <c r="BE108" s="239">
        <f>IF(N108="základní",J108,0)</f>
        <v>0</v>
      </c>
      <c r="BF108" s="239">
        <f>IF(N108="snížená",J108,0)</f>
        <v>0</v>
      </c>
      <c r="BG108" s="239">
        <f>IF(N108="zákl. přenesená",J108,0)</f>
        <v>0</v>
      </c>
      <c r="BH108" s="239">
        <f>IF(N108="sníž. přenesená",J108,0)</f>
        <v>0</v>
      </c>
      <c r="BI108" s="239">
        <f>IF(N108="nulová",J108,0)</f>
        <v>0</v>
      </c>
      <c r="BJ108" s="17" t="s">
        <v>81</v>
      </c>
      <c r="BK108" s="239">
        <f>ROUND(I108*H108,2)</f>
        <v>0</v>
      </c>
      <c r="BL108" s="17" t="s">
        <v>248</v>
      </c>
      <c r="BM108" s="238" t="s">
        <v>1015</v>
      </c>
    </row>
    <row r="109" s="2" customFormat="1">
      <c r="A109" s="38"/>
      <c r="B109" s="39"/>
      <c r="C109" s="40"/>
      <c r="D109" s="240" t="s">
        <v>250</v>
      </c>
      <c r="E109" s="40"/>
      <c r="F109" s="241" t="s">
        <v>1014</v>
      </c>
      <c r="G109" s="40"/>
      <c r="H109" s="40"/>
      <c r="I109" s="147"/>
      <c r="J109" s="40"/>
      <c r="K109" s="40"/>
      <c r="L109" s="44"/>
      <c r="M109" s="242"/>
      <c r="N109" s="243"/>
      <c r="O109" s="84"/>
      <c r="P109" s="84"/>
      <c r="Q109" s="84"/>
      <c r="R109" s="84"/>
      <c r="S109" s="84"/>
      <c r="T109" s="85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T109" s="17" t="s">
        <v>250</v>
      </c>
      <c r="AU109" s="17" t="s">
        <v>74</v>
      </c>
    </row>
    <row r="110" s="2" customFormat="1" ht="21.75" customHeight="1">
      <c r="A110" s="38"/>
      <c r="B110" s="39"/>
      <c r="C110" s="245" t="s">
        <v>315</v>
      </c>
      <c r="D110" s="245" t="s">
        <v>266</v>
      </c>
      <c r="E110" s="246" t="s">
        <v>1016</v>
      </c>
      <c r="F110" s="247" t="s">
        <v>1017</v>
      </c>
      <c r="G110" s="248" t="s">
        <v>276</v>
      </c>
      <c r="H110" s="249">
        <v>1</v>
      </c>
      <c r="I110" s="250"/>
      <c r="J110" s="251">
        <f>ROUND(I110*H110,2)</f>
        <v>0</v>
      </c>
      <c r="K110" s="247" t="s">
        <v>247</v>
      </c>
      <c r="L110" s="252"/>
      <c r="M110" s="253" t="s">
        <v>19</v>
      </c>
      <c r="N110" s="254" t="s">
        <v>45</v>
      </c>
      <c r="O110" s="84"/>
      <c r="P110" s="236">
        <f>O110*H110</f>
        <v>0</v>
      </c>
      <c r="Q110" s="236">
        <v>0.16638</v>
      </c>
      <c r="R110" s="236">
        <f>Q110*H110</f>
        <v>0.16638</v>
      </c>
      <c r="S110" s="236">
        <v>0</v>
      </c>
      <c r="T110" s="237">
        <f>S110*H110</f>
        <v>0</v>
      </c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R110" s="238" t="s">
        <v>292</v>
      </c>
      <c r="AT110" s="238" t="s">
        <v>266</v>
      </c>
      <c r="AU110" s="238" t="s">
        <v>74</v>
      </c>
      <c r="AY110" s="17" t="s">
        <v>240</v>
      </c>
      <c r="BE110" s="239">
        <f>IF(N110="základní",J110,0)</f>
        <v>0</v>
      </c>
      <c r="BF110" s="239">
        <f>IF(N110="snížená",J110,0)</f>
        <v>0</v>
      </c>
      <c r="BG110" s="239">
        <f>IF(N110="zákl. přenesená",J110,0)</f>
        <v>0</v>
      </c>
      <c r="BH110" s="239">
        <f>IF(N110="sníž. přenesená",J110,0)</f>
        <v>0</v>
      </c>
      <c r="BI110" s="239">
        <f>IF(N110="nulová",J110,0)</f>
        <v>0</v>
      </c>
      <c r="BJ110" s="17" t="s">
        <v>81</v>
      </c>
      <c r="BK110" s="239">
        <f>ROUND(I110*H110,2)</f>
        <v>0</v>
      </c>
      <c r="BL110" s="17" t="s">
        <v>248</v>
      </c>
      <c r="BM110" s="238" t="s">
        <v>1018</v>
      </c>
    </row>
    <row r="111" s="2" customFormat="1">
      <c r="A111" s="38"/>
      <c r="B111" s="39"/>
      <c r="C111" s="40"/>
      <c r="D111" s="240" t="s">
        <v>250</v>
      </c>
      <c r="E111" s="40"/>
      <c r="F111" s="241" t="s">
        <v>1017</v>
      </c>
      <c r="G111" s="40"/>
      <c r="H111" s="40"/>
      <c r="I111" s="147"/>
      <c r="J111" s="40"/>
      <c r="K111" s="40"/>
      <c r="L111" s="44"/>
      <c r="M111" s="242"/>
      <c r="N111" s="243"/>
      <c r="O111" s="84"/>
      <c r="P111" s="84"/>
      <c r="Q111" s="84"/>
      <c r="R111" s="84"/>
      <c r="S111" s="84"/>
      <c r="T111" s="85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T111" s="17" t="s">
        <v>250</v>
      </c>
      <c r="AU111" s="17" t="s">
        <v>74</v>
      </c>
    </row>
    <row r="112" s="2" customFormat="1" ht="21.75" customHeight="1">
      <c r="A112" s="38"/>
      <c r="B112" s="39"/>
      <c r="C112" s="245" t="s">
        <v>321</v>
      </c>
      <c r="D112" s="245" t="s">
        <v>266</v>
      </c>
      <c r="E112" s="246" t="s">
        <v>1019</v>
      </c>
      <c r="F112" s="247" t="s">
        <v>1020</v>
      </c>
      <c r="G112" s="248" t="s">
        <v>276</v>
      </c>
      <c r="H112" s="249">
        <v>1</v>
      </c>
      <c r="I112" s="250"/>
      <c r="J112" s="251">
        <f>ROUND(I112*H112,2)</f>
        <v>0</v>
      </c>
      <c r="K112" s="247" t="s">
        <v>247</v>
      </c>
      <c r="L112" s="252"/>
      <c r="M112" s="253" t="s">
        <v>19</v>
      </c>
      <c r="N112" s="254" t="s">
        <v>45</v>
      </c>
      <c r="O112" s="84"/>
      <c r="P112" s="236">
        <f>O112*H112</f>
        <v>0</v>
      </c>
      <c r="Q112" s="236">
        <v>0.17035</v>
      </c>
      <c r="R112" s="236">
        <f>Q112*H112</f>
        <v>0.17035</v>
      </c>
      <c r="S112" s="236">
        <v>0</v>
      </c>
      <c r="T112" s="237">
        <f>S112*H112</f>
        <v>0</v>
      </c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R112" s="238" t="s">
        <v>292</v>
      </c>
      <c r="AT112" s="238" t="s">
        <v>266</v>
      </c>
      <c r="AU112" s="238" t="s">
        <v>74</v>
      </c>
      <c r="AY112" s="17" t="s">
        <v>240</v>
      </c>
      <c r="BE112" s="239">
        <f>IF(N112="základní",J112,0)</f>
        <v>0</v>
      </c>
      <c r="BF112" s="239">
        <f>IF(N112="snížená",J112,0)</f>
        <v>0</v>
      </c>
      <c r="BG112" s="239">
        <f>IF(N112="zákl. přenesená",J112,0)</f>
        <v>0</v>
      </c>
      <c r="BH112" s="239">
        <f>IF(N112="sníž. přenesená",J112,0)</f>
        <v>0</v>
      </c>
      <c r="BI112" s="239">
        <f>IF(N112="nulová",J112,0)</f>
        <v>0</v>
      </c>
      <c r="BJ112" s="17" t="s">
        <v>81</v>
      </c>
      <c r="BK112" s="239">
        <f>ROUND(I112*H112,2)</f>
        <v>0</v>
      </c>
      <c r="BL112" s="17" t="s">
        <v>248</v>
      </c>
      <c r="BM112" s="238" t="s">
        <v>1021</v>
      </c>
    </row>
    <row r="113" s="2" customFormat="1">
      <c r="A113" s="38"/>
      <c r="B113" s="39"/>
      <c r="C113" s="40"/>
      <c r="D113" s="240" t="s">
        <v>250</v>
      </c>
      <c r="E113" s="40"/>
      <c r="F113" s="241" t="s">
        <v>1020</v>
      </c>
      <c r="G113" s="40"/>
      <c r="H113" s="40"/>
      <c r="I113" s="147"/>
      <c r="J113" s="40"/>
      <c r="K113" s="40"/>
      <c r="L113" s="44"/>
      <c r="M113" s="242"/>
      <c r="N113" s="243"/>
      <c r="O113" s="84"/>
      <c r="P113" s="84"/>
      <c r="Q113" s="84"/>
      <c r="R113" s="84"/>
      <c r="S113" s="84"/>
      <c r="T113" s="85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T113" s="17" t="s">
        <v>250</v>
      </c>
      <c r="AU113" s="17" t="s">
        <v>74</v>
      </c>
    </row>
    <row r="114" s="2" customFormat="1" ht="21.75" customHeight="1">
      <c r="A114" s="38"/>
      <c r="B114" s="39"/>
      <c r="C114" s="245" t="s">
        <v>8</v>
      </c>
      <c r="D114" s="245" t="s">
        <v>266</v>
      </c>
      <c r="E114" s="246" t="s">
        <v>1022</v>
      </c>
      <c r="F114" s="247" t="s">
        <v>1023</v>
      </c>
      <c r="G114" s="248" t="s">
        <v>276</v>
      </c>
      <c r="H114" s="249">
        <v>1</v>
      </c>
      <c r="I114" s="250"/>
      <c r="J114" s="251">
        <f>ROUND(I114*H114,2)</f>
        <v>0</v>
      </c>
      <c r="K114" s="247" t="s">
        <v>247</v>
      </c>
      <c r="L114" s="252"/>
      <c r="M114" s="253" t="s">
        <v>19</v>
      </c>
      <c r="N114" s="254" t="s">
        <v>45</v>
      </c>
      <c r="O114" s="84"/>
      <c r="P114" s="236">
        <f>O114*H114</f>
        <v>0</v>
      </c>
      <c r="Q114" s="236">
        <v>0.17430999999999999</v>
      </c>
      <c r="R114" s="236">
        <f>Q114*H114</f>
        <v>0.17430999999999999</v>
      </c>
      <c r="S114" s="236">
        <v>0</v>
      </c>
      <c r="T114" s="237">
        <f>S114*H114</f>
        <v>0</v>
      </c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R114" s="238" t="s">
        <v>292</v>
      </c>
      <c r="AT114" s="238" t="s">
        <v>266</v>
      </c>
      <c r="AU114" s="238" t="s">
        <v>74</v>
      </c>
      <c r="AY114" s="17" t="s">
        <v>240</v>
      </c>
      <c r="BE114" s="239">
        <f>IF(N114="základní",J114,0)</f>
        <v>0</v>
      </c>
      <c r="BF114" s="239">
        <f>IF(N114="snížená",J114,0)</f>
        <v>0</v>
      </c>
      <c r="BG114" s="239">
        <f>IF(N114="zákl. přenesená",J114,0)</f>
        <v>0</v>
      </c>
      <c r="BH114" s="239">
        <f>IF(N114="sníž. přenesená",J114,0)</f>
        <v>0</v>
      </c>
      <c r="BI114" s="239">
        <f>IF(N114="nulová",J114,0)</f>
        <v>0</v>
      </c>
      <c r="BJ114" s="17" t="s">
        <v>81</v>
      </c>
      <c r="BK114" s="239">
        <f>ROUND(I114*H114,2)</f>
        <v>0</v>
      </c>
      <c r="BL114" s="17" t="s">
        <v>248</v>
      </c>
      <c r="BM114" s="238" t="s">
        <v>1024</v>
      </c>
    </row>
    <row r="115" s="2" customFormat="1">
      <c r="A115" s="38"/>
      <c r="B115" s="39"/>
      <c r="C115" s="40"/>
      <c r="D115" s="240" t="s">
        <v>250</v>
      </c>
      <c r="E115" s="40"/>
      <c r="F115" s="241" t="s">
        <v>1023</v>
      </c>
      <c r="G115" s="40"/>
      <c r="H115" s="40"/>
      <c r="I115" s="147"/>
      <c r="J115" s="40"/>
      <c r="K115" s="40"/>
      <c r="L115" s="44"/>
      <c r="M115" s="242"/>
      <c r="N115" s="243"/>
      <c r="O115" s="84"/>
      <c r="P115" s="84"/>
      <c r="Q115" s="84"/>
      <c r="R115" s="84"/>
      <c r="S115" s="84"/>
      <c r="T115" s="85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T115" s="17" t="s">
        <v>250</v>
      </c>
      <c r="AU115" s="17" t="s">
        <v>74</v>
      </c>
    </row>
    <row r="116" s="2" customFormat="1" ht="21.75" customHeight="1">
      <c r="A116" s="38"/>
      <c r="B116" s="39"/>
      <c r="C116" s="245" t="s">
        <v>329</v>
      </c>
      <c r="D116" s="245" t="s">
        <v>266</v>
      </c>
      <c r="E116" s="246" t="s">
        <v>1025</v>
      </c>
      <c r="F116" s="247" t="s">
        <v>1026</v>
      </c>
      <c r="G116" s="248" t="s">
        <v>246</v>
      </c>
      <c r="H116" s="249">
        <v>84</v>
      </c>
      <c r="I116" s="250"/>
      <c r="J116" s="251">
        <f>ROUND(I116*H116,2)</f>
        <v>0</v>
      </c>
      <c r="K116" s="247" t="s">
        <v>247</v>
      </c>
      <c r="L116" s="252"/>
      <c r="M116" s="253" t="s">
        <v>19</v>
      </c>
      <c r="N116" s="254" t="s">
        <v>45</v>
      </c>
      <c r="O116" s="84"/>
      <c r="P116" s="236">
        <f>O116*H116</f>
        <v>0</v>
      </c>
      <c r="Q116" s="236">
        <v>0.049390000000000003</v>
      </c>
      <c r="R116" s="236">
        <f>Q116*H116</f>
        <v>4.1487600000000002</v>
      </c>
      <c r="S116" s="236">
        <v>0</v>
      </c>
      <c r="T116" s="237">
        <f>S116*H116</f>
        <v>0</v>
      </c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R116" s="238" t="s">
        <v>292</v>
      </c>
      <c r="AT116" s="238" t="s">
        <v>266</v>
      </c>
      <c r="AU116" s="238" t="s">
        <v>74</v>
      </c>
      <c r="AY116" s="17" t="s">
        <v>240</v>
      </c>
      <c r="BE116" s="239">
        <f>IF(N116="základní",J116,0)</f>
        <v>0</v>
      </c>
      <c r="BF116" s="239">
        <f>IF(N116="snížená",J116,0)</f>
        <v>0</v>
      </c>
      <c r="BG116" s="239">
        <f>IF(N116="zákl. přenesená",J116,0)</f>
        <v>0</v>
      </c>
      <c r="BH116" s="239">
        <f>IF(N116="sníž. přenesená",J116,0)</f>
        <v>0</v>
      </c>
      <c r="BI116" s="239">
        <f>IF(N116="nulová",J116,0)</f>
        <v>0</v>
      </c>
      <c r="BJ116" s="17" t="s">
        <v>81</v>
      </c>
      <c r="BK116" s="239">
        <f>ROUND(I116*H116,2)</f>
        <v>0</v>
      </c>
      <c r="BL116" s="17" t="s">
        <v>248</v>
      </c>
      <c r="BM116" s="238" t="s">
        <v>1027</v>
      </c>
    </row>
    <row r="117" s="2" customFormat="1">
      <c r="A117" s="38"/>
      <c r="B117" s="39"/>
      <c r="C117" s="40"/>
      <c r="D117" s="240" t="s">
        <v>250</v>
      </c>
      <c r="E117" s="40"/>
      <c r="F117" s="241" t="s">
        <v>1026</v>
      </c>
      <c r="G117" s="40"/>
      <c r="H117" s="40"/>
      <c r="I117" s="147"/>
      <c r="J117" s="40"/>
      <c r="K117" s="40"/>
      <c r="L117" s="44"/>
      <c r="M117" s="242"/>
      <c r="N117" s="243"/>
      <c r="O117" s="84"/>
      <c r="P117" s="84"/>
      <c r="Q117" s="84"/>
      <c r="R117" s="84"/>
      <c r="S117" s="84"/>
      <c r="T117" s="85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T117" s="17" t="s">
        <v>250</v>
      </c>
      <c r="AU117" s="17" t="s">
        <v>74</v>
      </c>
    </row>
    <row r="118" s="13" customFormat="1">
      <c r="A118" s="13"/>
      <c r="B118" s="255"/>
      <c r="C118" s="256"/>
      <c r="D118" s="240" t="s">
        <v>272</v>
      </c>
      <c r="E118" s="257" t="s">
        <v>19</v>
      </c>
      <c r="F118" s="258" t="s">
        <v>1028</v>
      </c>
      <c r="G118" s="256"/>
      <c r="H118" s="259">
        <v>24</v>
      </c>
      <c r="I118" s="260"/>
      <c r="J118" s="256"/>
      <c r="K118" s="256"/>
      <c r="L118" s="261"/>
      <c r="M118" s="262"/>
      <c r="N118" s="263"/>
      <c r="O118" s="263"/>
      <c r="P118" s="263"/>
      <c r="Q118" s="263"/>
      <c r="R118" s="263"/>
      <c r="S118" s="263"/>
      <c r="T118" s="264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T118" s="265" t="s">
        <v>272</v>
      </c>
      <c r="AU118" s="265" t="s">
        <v>74</v>
      </c>
      <c r="AV118" s="13" t="s">
        <v>83</v>
      </c>
      <c r="AW118" s="13" t="s">
        <v>35</v>
      </c>
      <c r="AX118" s="13" t="s">
        <v>74</v>
      </c>
      <c r="AY118" s="265" t="s">
        <v>240</v>
      </c>
    </row>
    <row r="119" s="13" customFormat="1">
      <c r="A119" s="13"/>
      <c r="B119" s="255"/>
      <c r="C119" s="256"/>
      <c r="D119" s="240" t="s">
        <v>272</v>
      </c>
      <c r="E119" s="257" t="s">
        <v>19</v>
      </c>
      <c r="F119" s="258" t="s">
        <v>859</v>
      </c>
      <c r="G119" s="256"/>
      <c r="H119" s="259">
        <v>28</v>
      </c>
      <c r="I119" s="260"/>
      <c r="J119" s="256"/>
      <c r="K119" s="256"/>
      <c r="L119" s="261"/>
      <c r="M119" s="262"/>
      <c r="N119" s="263"/>
      <c r="O119" s="263"/>
      <c r="P119" s="263"/>
      <c r="Q119" s="263"/>
      <c r="R119" s="263"/>
      <c r="S119" s="263"/>
      <c r="T119" s="264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T119" s="265" t="s">
        <v>272</v>
      </c>
      <c r="AU119" s="265" t="s">
        <v>74</v>
      </c>
      <c r="AV119" s="13" t="s">
        <v>83</v>
      </c>
      <c r="AW119" s="13" t="s">
        <v>35</v>
      </c>
      <c r="AX119" s="13" t="s">
        <v>74</v>
      </c>
      <c r="AY119" s="265" t="s">
        <v>240</v>
      </c>
    </row>
    <row r="120" s="13" customFormat="1">
      <c r="A120" s="13"/>
      <c r="B120" s="255"/>
      <c r="C120" s="256"/>
      <c r="D120" s="240" t="s">
        <v>272</v>
      </c>
      <c r="E120" s="257" t="s">
        <v>19</v>
      </c>
      <c r="F120" s="258" t="s">
        <v>1029</v>
      </c>
      <c r="G120" s="256"/>
      <c r="H120" s="259">
        <v>32</v>
      </c>
      <c r="I120" s="260"/>
      <c r="J120" s="256"/>
      <c r="K120" s="256"/>
      <c r="L120" s="261"/>
      <c r="M120" s="262"/>
      <c r="N120" s="263"/>
      <c r="O120" s="263"/>
      <c r="P120" s="263"/>
      <c r="Q120" s="263"/>
      <c r="R120" s="263"/>
      <c r="S120" s="263"/>
      <c r="T120" s="264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T120" s="265" t="s">
        <v>272</v>
      </c>
      <c r="AU120" s="265" t="s">
        <v>74</v>
      </c>
      <c r="AV120" s="13" t="s">
        <v>83</v>
      </c>
      <c r="AW120" s="13" t="s">
        <v>35</v>
      </c>
      <c r="AX120" s="13" t="s">
        <v>74</v>
      </c>
      <c r="AY120" s="265" t="s">
        <v>240</v>
      </c>
    </row>
    <row r="121" s="14" customFormat="1">
      <c r="A121" s="14"/>
      <c r="B121" s="266"/>
      <c r="C121" s="267"/>
      <c r="D121" s="240" t="s">
        <v>272</v>
      </c>
      <c r="E121" s="268" t="s">
        <v>19</v>
      </c>
      <c r="F121" s="269" t="s">
        <v>336</v>
      </c>
      <c r="G121" s="267"/>
      <c r="H121" s="270">
        <v>84</v>
      </c>
      <c r="I121" s="271"/>
      <c r="J121" s="267"/>
      <c r="K121" s="267"/>
      <c r="L121" s="272"/>
      <c r="M121" s="273"/>
      <c r="N121" s="274"/>
      <c r="O121" s="274"/>
      <c r="P121" s="274"/>
      <c r="Q121" s="274"/>
      <c r="R121" s="274"/>
      <c r="S121" s="274"/>
      <c r="T121" s="275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T121" s="276" t="s">
        <v>272</v>
      </c>
      <c r="AU121" s="276" t="s">
        <v>74</v>
      </c>
      <c r="AV121" s="14" t="s">
        <v>248</v>
      </c>
      <c r="AW121" s="14" t="s">
        <v>35</v>
      </c>
      <c r="AX121" s="14" t="s">
        <v>81</v>
      </c>
      <c r="AY121" s="276" t="s">
        <v>240</v>
      </c>
    </row>
    <row r="122" s="2" customFormat="1" ht="21.75" customHeight="1">
      <c r="A122" s="38"/>
      <c r="B122" s="39"/>
      <c r="C122" s="245" t="s">
        <v>337</v>
      </c>
      <c r="D122" s="245" t="s">
        <v>266</v>
      </c>
      <c r="E122" s="246" t="s">
        <v>1030</v>
      </c>
      <c r="F122" s="247" t="s">
        <v>1031</v>
      </c>
      <c r="G122" s="248" t="s">
        <v>276</v>
      </c>
      <c r="H122" s="249">
        <v>2</v>
      </c>
      <c r="I122" s="250"/>
      <c r="J122" s="251">
        <f>ROUND(I122*H122,2)</f>
        <v>0</v>
      </c>
      <c r="K122" s="247" t="s">
        <v>247</v>
      </c>
      <c r="L122" s="252"/>
      <c r="M122" s="253" t="s">
        <v>19</v>
      </c>
      <c r="N122" s="254" t="s">
        <v>45</v>
      </c>
      <c r="O122" s="84"/>
      <c r="P122" s="236">
        <f>O122*H122</f>
        <v>0</v>
      </c>
      <c r="Q122" s="236">
        <v>0.21456</v>
      </c>
      <c r="R122" s="236">
        <f>Q122*H122</f>
        <v>0.42912</v>
      </c>
      <c r="S122" s="236">
        <v>0</v>
      </c>
      <c r="T122" s="237">
        <f>S122*H122</f>
        <v>0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R122" s="238" t="s">
        <v>292</v>
      </c>
      <c r="AT122" s="238" t="s">
        <v>266</v>
      </c>
      <c r="AU122" s="238" t="s">
        <v>74</v>
      </c>
      <c r="AY122" s="17" t="s">
        <v>240</v>
      </c>
      <c r="BE122" s="239">
        <f>IF(N122="základní",J122,0)</f>
        <v>0</v>
      </c>
      <c r="BF122" s="239">
        <f>IF(N122="snížená",J122,0)</f>
        <v>0</v>
      </c>
      <c r="BG122" s="239">
        <f>IF(N122="zákl. přenesená",J122,0)</f>
        <v>0</v>
      </c>
      <c r="BH122" s="239">
        <f>IF(N122="sníž. přenesená",J122,0)</f>
        <v>0</v>
      </c>
      <c r="BI122" s="239">
        <f>IF(N122="nulová",J122,0)</f>
        <v>0</v>
      </c>
      <c r="BJ122" s="17" t="s">
        <v>81</v>
      </c>
      <c r="BK122" s="239">
        <f>ROUND(I122*H122,2)</f>
        <v>0</v>
      </c>
      <c r="BL122" s="17" t="s">
        <v>248</v>
      </c>
      <c r="BM122" s="238" t="s">
        <v>1032</v>
      </c>
    </row>
    <row r="123" s="2" customFormat="1">
      <c r="A123" s="38"/>
      <c r="B123" s="39"/>
      <c r="C123" s="40"/>
      <c r="D123" s="240" t="s">
        <v>250</v>
      </c>
      <c r="E123" s="40"/>
      <c r="F123" s="241" t="s">
        <v>1031</v>
      </c>
      <c r="G123" s="40"/>
      <c r="H123" s="40"/>
      <c r="I123" s="147"/>
      <c r="J123" s="40"/>
      <c r="K123" s="40"/>
      <c r="L123" s="44"/>
      <c r="M123" s="280"/>
      <c r="N123" s="281"/>
      <c r="O123" s="282"/>
      <c r="P123" s="282"/>
      <c r="Q123" s="282"/>
      <c r="R123" s="282"/>
      <c r="S123" s="282"/>
      <c r="T123" s="283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7" t="s">
        <v>250</v>
      </c>
      <c r="AU123" s="17" t="s">
        <v>74</v>
      </c>
    </row>
    <row r="124" s="2" customFormat="1" ht="6.96" customHeight="1">
      <c r="A124" s="38"/>
      <c r="B124" s="59"/>
      <c r="C124" s="60"/>
      <c r="D124" s="60"/>
      <c r="E124" s="60"/>
      <c r="F124" s="60"/>
      <c r="G124" s="60"/>
      <c r="H124" s="60"/>
      <c r="I124" s="176"/>
      <c r="J124" s="60"/>
      <c r="K124" s="60"/>
      <c r="L124" s="44"/>
      <c r="M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</sheetData>
  <sheetProtection sheet="1" autoFilter="0" formatColumns="0" formatRows="0" objects="1" scenarios="1" spinCount="100000" saltValue="Qk4GTL36tmr0k1oIbGlOcilrGTzNqKXru2krPdaYEmetXRwW6vjf+yjiHrLsCnd1Z2APp3vrbJng1OEL9GSGNg==" hashValue="i3O3C7Jz9sV6DNM5GA/vyu57B2+R0eHlZjKWy0ToWYuMf5adIXVy2CwFD0zCBN5GUboExt5ofCubYr05JXemHA==" algorithmName="SHA-512" password="CC35"/>
  <autoFilter ref="C84:K12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3:H73"/>
    <mergeCell ref="E75:H75"/>
    <mergeCell ref="E77:H7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143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1033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1034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ROUND(J88,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ROUND((SUM(BE88:BE184)),  2)</f>
        <v>0</v>
      </c>
      <c r="G35" s="38"/>
      <c r="H35" s="38"/>
      <c r="I35" s="165">
        <v>0.20999999999999999</v>
      </c>
      <c r="J35" s="164">
        <f>ROUND(((SUM(BE88:BE184))*I35),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ROUND((SUM(BF88:BF184)),  2)</f>
        <v>0</v>
      </c>
      <c r="G36" s="38"/>
      <c r="H36" s="38"/>
      <c r="I36" s="165">
        <v>0.14999999999999999</v>
      </c>
      <c r="J36" s="164">
        <f>ROUND(((SUM(BF88:BF184))*I36),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ROUND((SUM(BG88:BG184)),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ROUND((SUM(BH88:BH184)),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ROUND((SUM(BI88:BI184)),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1033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7.1 - ZRN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J88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222</v>
      </c>
      <c r="E64" s="189"/>
      <c r="F64" s="189"/>
      <c r="G64" s="189"/>
      <c r="H64" s="189"/>
      <c r="I64" s="190"/>
      <c r="J64" s="191">
        <f>J89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10" customFormat="1" ht="19.92" customHeight="1">
      <c r="A65" s="10"/>
      <c r="B65" s="193"/>
      <c r="C65" s="125"/>
      <c r="D65" s="194" t="s">
        <v>223</v>
      </c>
      <c r="E65" s="195"/>
      <c r="F65" s="195"/>
      <c r="G65" s="195"/>
      <c r="H65" s="195"/>
      <c r="I65" s="196"/>
      <c r="J65" s="197">
        <f>J90</f>
        <v>0</v>
      </c>
      <c r="K65" s="125"/>
      <c r="L65" s="19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hidden="1" s="9" customFormat="1" ht="24.96" customHeight="1">
      <c r="A66" s="9"/>
      <c r="B66" s="186"/>
      <c r="C66" s="187"/>
      <c r="D66" s="188" t="s">
        <v>224</v>
      </c>
      <c r="E66" s="189"/>
      <c r="F66" s="189"/>
      <c r="G66" s="189"/>
      <c r="H66" s="189"/>
      <c r="I66" s="190"/>
      <c r="J66" s="191">
        <f>J145</f>
        <v>0</v>
      </c>
      <c r="K66" s="187"/>
      <c r="L66" s="19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hidden="1" s="2" customFormat="1" ht="21.84" customHeight="1">
      <c r="A67" s="38"/>
      <c r="B67" s="39"/>
      <c r="C67" s="40"/>
      <c r="D67" s="40"/>
      <c r="E67" s="40"/>
      <c r="F67" s="40"/>
      <c r="G67" s="40"/>
      <c r="H67" s="40"/>
      <c r="I67" s="147"/>
      <c r="J67" s="40"/>
      <c r="K67" s="40"/>
      <c r="L67" s="14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hidden="1" s="2" customFormat="1" ht="6.96" customHeight="1">
      <c r="A68" s="38"/>
      <c r="B68" s="59"/>
      <c r="C68" s="60"/>
      <c r="D68" s="60"/>
      <c r="E68" s="60"/>
      <c r="F68" s="60"/>
      <c r="G68" s="60"/>
      <c r="H68" s="60"/>
      <c r="I68" s="176"/>
      <c r="J68" s="60"/>
      <c r="K68" s="60"/>
      <c r="L68" s="14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hidden="1"/>
    <row r="70" hidden="1"/>
    <row r="71" hidden="1"/>
    <row r="72" s="2" customFormat="1" ht="6.96" customHeight="1">
      <c r="A72" s="38"/>
      <c r="B72" s="61"/>
      <c r="C72" s="62"/>
      <c r="D72" s="62"/>
      <c r="E72" s="62"/>
      <c r="F72" s="62"/>
      <c r="G72" s="62"/>
      <c r="H72" s="62"/>
      <c r="I72" s="179"/>
      <c r="J72" s="62"/>
      <c r="K72" s="62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4.96" customHeight="1">
      <c r="A73" s="38"/>
      <c r="B73" s="39"/>
      <c r="C73" s="23" t="s">
        <v>225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6.96" customHeight="1">
      <c r="A74" s="38"/>
      <c r="B74" s="39"/>
      <c r="C74" s="40"/>
      <c r="D74" s="40"/>
      <c r="E74" s="40"/>
      <c r="F74" s="40"/>
      <c r="G74" s="40"/>
      <c r="H74" s="40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12" customHeight="1">
      <c r="A75" s="38"/>
      <c r="B75" s="39"/>
      <c r="C75" s="32" t="s">
        <v>16</v>
      </c>
      <c r="D75" s="40"/>
      <c r="E75" s="40"/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23.25" customHeight="1">
      <c r="A76" s="38"/>
      <c r="B76" s="39"/>
      <c r="C76" s="40"/>
      <c r="D76" s="40"/>
      <c r="E76" s="180" t="str">
        <f>E7</f>
        <v>Oprava přejezdů na trati Mělník - Ústí n/L Střekov, Vraňany - Děčín hl.n... - ZMĚNA Č. 1</v>
      </c>
      <c r="F76" s="32"/>
      <c r="G76" s="32"/>
      <c r="H76" s="32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1" customFormat="1" ht="12" customHeight="1">
      <c r="B77" s="21"/>
      <c r="C77" s="32" t="s">
        <v>214</v>
      </c>
      <c r="D77" s="22"/>
      <c r="E77" s="22"/>
      <c r="F77" s="22"/>
      <c r="G77" s="22"/>
      <c r="H77" s="22"/>
      <c r="I77" s="139"/>
      <c r="J77" s="22"/>
      <c r="K77" s="22"/>
      <c r="L77" s="20"/>
    </row>
    <row r="78" s="2" customFormat="1" ht="16.5" customHeight="1">
      <c r="A78" s="38"/>
      <c r="B78" s="39"/>
      <c r="C78" s="40"/>
      <c r="D78" s="40"/>
      <c r="E78" s="180" t="s">
        <v>1033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216</v>
      </c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6.5" customHeight="1">
      <c r="A80" s="38"/>
      <c r="B80" s="39"/>
      <c r="C80" s="40"/>
      <c r="D80" s="40"/>
      <c r="E80" s="69" t="str">
        <f>E11</f>
        <v>SO 7.1 - ZRN</v>
      </c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2" customHeight="1">
      <c r="A82" s="38"/>
      <c r="B82" s="39"/>
      <c r="C82" s="32" t="s">
        <v>21</v>
      </c>
      <c r="D82" s="40"/>
      <c r="E82" s="40"/>
      <c r="F82" s="27" t="str">
        <f>F14</f>
        <v>obvod ST Ústí nad Labem</v>
      </c>
      <c r="G82" s="40"/>
      <c r="H82" s="40"/>
      <c r="I82" s="150" t="s">
        <v>23</v>
      </c>
      <c r="J82" s="72" t="str">
        <f>IF(J14="","",J14)</f>
        <v>19. 11. 2019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5.15" customHeight="1">
      <c r="A84" s="38"/>
      <c r="B84" s="39"/>
      <c r="C84" s="32" t="s">
        <v>25</v>
      </c>
      <c r="D84" s="40"/>
      <c r="E84" s="40"/>
      <c r="F84" s="27" t="str">
        <f>E17</f>
        <v>Správa železnic, OŘ Ústí n.L., ST Ústí n.L.</v>
      </c>
      <c r="G84" s="40"/>
      <c r="H84" s="40"/>
      <c r="I84" s="150" t="s">
        <v>33</v>
      </c>
      <c r="J84" s="36" t="str">
        <f>E23</f>
        <v xml:space="preserve"> </v>
      </c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5.15" customHeight="1">
      <c r="A85" s="38"/>
      <c r="B85" s="39"/>
      <c r="C85" s="32" t="s">
        <v>31</v>
      </c>
      <c r="D85" s="40"/>
      <c r="E85" s="40"/>
      <c r="F85" s="27" t="str">
        <f>IF(E20="","",E20)</f>
        <v>Vyplň údaj</v>
      </c>
      <c r="G85" s="40"/>
      <c r="H85" s="40"/>
      <c r="I85" s="150" t="s">
        <v>36</v>
      </c>
      <c r="J85" s="36" t="str">
        <f>E26</f>
        <v>Jan Seemann, DiS.</v>
      </c>
      <c r="K85" s="40"/>
      <c r="L85" s="14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0.32" customHeight="1">
      <c r="A86" s="38"/>
      <c r="B86" s="39"/>
      <c r="C86" s="40"/>
      <c r="D86" s="40"/>
      <c r="E86" s="40"/>
      <c r="F86" s="40"/>
      <c r="G86" s="40"/>
      <c r="H86" s="40"/>
      <c r="I86" s="147"/>
      <c r="J86" s="40"/>
      <c r="K86" s="40"/>
      <c r="L86" s="14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11" customFormat="1" ht="29.28" customHeight="1">
      <c r="A87" s="199"/>
      <c r="B87" s="200"/>
      <c r="C87" s="201" t="s">
        <v>226</v>
      </c>
      <c r="D87" s="202" t="s">
        <v>59</v>
      </c>
      <c r="E87" s="202" t="s">
        <v>55</v>
      </c>
      <c r="F87" s="202" t="s">
        <v>56</v>
      </c>
      <c r="G87" s="202" t="s">
        <v>227</v>
      </c>
      <c r="H87" s="202" t="s">
        <v>228</v>
      </c>
      <c r="I87" s="203" t="s">
        <v>229</v>
      </c>
      <c r="J87" s="202" t="s">
        <v>220</v>
      </c>
      <c r="K87" s="204" t="s">
        <v>230</v>
      </c>
      <c r="L87" s="205"/>
      <c r="M87" s="92" t="s">
        <v>19</v>
      </c>
      <c r="N87" s="93" t="s">
        <v>44</v>
      </c>
      <c r="O87" s="93" t="s">
        <v>231</v>
      </c>
      <c r="P87" s="93" t="s">
        <v>232</v>
      </c>
      <c r="Q87" s="93" t="s">
        <v>233</v>
      </c>
      <c r="R87" s="93" t="s">
        <v>234</v>
      </c>
      <c r="S87" s="93" t="s">
        <v>235</v>
      </c>
      <c r="T87" s="94" t="s">
        <v>236</v>
      </c>
      <c r="U87" s="199"/>
      <c r="V87" s="199"/>
      <c r="W87" s="199"/>
      <c r="X87" s="199"/>
      <c r="Y87" s="199"/>
      <c r="Z87" s="199"/>
      <c r="AA87" s="199"/>
      <c r="AB87" s="199"/>
      <c r="AC87" s="199"/>
      <c r="AD87" s="199"/>
      <c r="AE87" s="199"/>
    </row>
    <row r="88" s="2" customFormat="1" ht="22.8" customHeight="1">
      <c r="A88" s="38"/>
      <c r="B88" s="39"/>
      <c r="C88" s="99" t="s">
        <v>237</v>
      </c>
      <c r="D88" s="40"/>
      <c r="E88" s="40"/>
      <c r="F88" s="40"/>
      <c r="G88" s="40"/>
      <c r="H88" s="40"/>
      <c r="I88" s="147"/>
      <c r="J88" s="206">
        <f>BK88</f>
        <v>0</v>
      </c>
      <c r="K88" s="40"/>
      <c r="L88" s="44"/>
      <c r="M88" s="95"/>
      <c r="N88" s="207"/>
      <c r="O88" s="96"/>
      <c r="P88" s="208">
        <f>P89+P145</f>
        <v>0</v>
      </c>
      <c r="Q88" s="96"/>
      <c r="R88" s="208">
        <f>R89+R145</f>
        <v>311.600325</v>
      </c>
      <c r="S88" s="96"/>
      <c r="T88" s="209">
        <f>T89+T145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T88" s="17" t="s">
        <v>73</v>
      </c>
      <c r="AU88" s="17" t="s">
        <v>221</v>
      </c>
      <c r="BK88" s="210">
        <f>BK89+BK145</f>
        <v>0</v>
      </c>
    </row>
    <row r="89" s="12" customFormat="1" ht="25.92" customHeight="1">
      <c r="A89" s="12"/>
      <c r="B89" s="211"/>
      <c r="C89" s="212"/>
      <c r="D89" s="213" t="s">
        <v>73</v>
      </c>
      <c r="E89" s="214" t="s">
        <v>238</v>
      </c>
      <c r="F89" s="214" t="s">
        <v>239</v>
      </c>
      <c r="G89" s="212"/>
      <c r="H89" s="212"/>
      <c r="I89" s="215"/>
      <c r="J89" s="216">
        <f>BK89</f>
        <v>0</v>
      </c>
      <c r="K89" s="212"/>
      <c r="L89" s="217"/>
      <c r="M89" s="218"/>
      <c r="N89" s="219"/>
      <c r="O89" s="219"/>
      <c r="P89" s="220">
        <f>P90</f>
        <v>0</v>
      </c>
      <c r="Q89" s="219"/>
      <c r="R89" s="220">
        <f>R90</f>
        <v>311.600325</v>
      </c>
      <c r="S89" s="219"/>
      <c r="T89" s="221">
        <f>T90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22" t="s">
        <v>81</v>
      </c>
      <c r="AT89" s="223" t="s">
        <v>73</v>
      </c>
      <c r="AU89" s="223" t="s">
        <v>74</v>
      </c>
      <c r="AY89" s="222" t="s">
        <v>240</v>
      </c>
      <c r="BK89" s="224">
        <f>BK90</f>
        <v>0</v>
      </c>
    </row>
    <row r="90" s="12" customFormat="1" ht="22.8" customHeight="1">
      <c r="A90" s="12"/>
      <c r="B90" s="211"/>
      <c r="C90" s="212"/>
      <c r="D90" s="213" t="s">
        <v>73</v>
      </c>
      <c r="E90" s="225" t="s">
        <v>241</v>
      </c>
      <c r="F90" s="225" t="s">
        <v>242</v>
      </c>
      <c r="G90" s="212"/>
      <c r="H90" s="212"/>
      <c r="I90" s="215"/>
      <c r="J90" s="226">
        <f>BK90</f>
        <v>0</v>
      </c>
      <c r="K90" s="212"/>
      <c r="L90" s="217"/>
      <c r="M90" s="218"/>
      <c r="N90" s="219"/>
      <c r="O90" s="219"/>
      <c r="P90" s="220">
        <f>SUM(P91:P144)</f>
        <v>0</v>
      </c>
      <c r="Q90" s="219"/>
      <c r="R90" s="220">
        <f>SUM(R91:R144)</f>
        <v>311.600325</v>
      </c>
      <c r="S90" s="219"/>
      <c r="T90" s="221">
        <f>SUM(T91:T144)</f>
        <v>0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22" t="s">
        <v>81</v>
      </c>
      <c r="AT90" s="223" t="s">
        <v>73</v>
      </c>
      <c r="AU90" s="223" t="s">
        <v>81</v>
      </c>
      <c r="AY90" s="222" t="s">
        <v>240</v>
      </c>
      <c r="BK90" s="224">
        <f>SUM(BK91:BK144)</f>
        <v>0</v>
      </c>
    </row>
    <row r="91" s="2" customFormat="1" ht="21.75" customHeight="1">
      <c r="A91" s="38"/>
      <c r="B91" s="39"/>
      <c r="C91" s="227" t="s">
        <v>81</v>
      </c>
      <c r="D91" s="227" t="s">
        <v>243</v>
      </c>
      <c r="E91" s="228" t="s">
        <v>1035</v>
      </c>
      <c r="F91" s="229" t="s">
        <v>1036</v>
      </c>
      <c r="G91" s="230" t="s">
        <v>276</v>
      </c>
      <c r="H91" s="231">
        <v>4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257</v>
      </c>
      <c r="AT91" s="238" t="s">
        <v>243</v>
      </c>
      <c r="AU91" s="238" t="s">
        <v>83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257</v>
      </c>
      <c r="BM91" s="238" t="s">
        <v>1037</v>
      </c>
    </row>
    <row r="92" s="2" customFormat="1">
      <c r="A92" s="38"/>
      <c r="B92" s="39"/>
      <c r="C92" s="40"/>
      <c r="D92" s="240" t="s">
        <v>250</v>
      </c>
      <c r="E92" s="40"/>
      <c r="F92" s="241" t="s">
        <v>1038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83</v>
      </c>
    </row>
    <row r="93" s="2" customFormat="1">
      <c r="A93" s="38"/>
      <c r="B93" s="39"/>
      <c r="C93" s="40"/>
      <c r="D93" s="240" t="s">
        <v>252</v>
      </c>
      <c r="E93" s="40"/>
      <c r="F93" s="244" t="s">
        <v>253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83</v>
      </c>
    </row>
    <row r="94" s="2" customFormat="1" ht="21.75" customHeight="1">
      <c r="A94" s="38"/>
      <c r="B94" s="39"/>
      <c r="C94" s="227" t="s">
        <v>83</v>
      </c>
      <c r="D94" s="227" t="s">
        <v>243</v>
      </c>
      <c r="E94" s="228" t="s">
        <v>254</v>
      </c>
      <c r="F94" s="229" t="s">
        <v>255</v>
      </c>
      <c r="G94" s="230" t="s">
        <v>256</v>
      </c>
      <c r="H94" s="231">
        <v>42.350000000000001</v>
      </c>
      <c r="I94" s="232"/>
      <c r="J94" s="233">
        <f>ROUND(I94*H94,2)</f>
        <v>0</v>
      </c>
      <c r="K94" s="229" t="s">
        <v>247</v>
      </c>
      <c r="L94" s="44"/>
      <c r="M94" s="234" t="s">
        <v>19</v>
      </c>
      <c r="N94" s="235" t="s">
        <v>45</v>
      </c>
      <c r="O94" s="84"/>
      <c r="P94" s="236">
        <f>O94*H94</f>
        <v>0</v>
      </c>
      <c r="Q94" s="236">
        <v>0</v>
      </c>
      <c r="R94" s="236">
        <f>Q94*H94</f>
        <v>0</v>
      </c>
      <c r="S94" s="236">
        <v>0</v>
      </c>
      <c r="T94" s="237">
        <f>S94*H94</f>
        <v>0</v>
      </c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R94" s="238" t="s">
        <v>257</v>
      </c>
      <c r="AT94" s="238" t="s">
        <v>243</v>
      </c>
      <c r="AU94" s="238" t="s">
        <v>83</v>
      </c>
      <c r="AY94" s="17" t="s">
        <v>240</v>
      </c>
      <c r="BE94" s="239">
        <f>IF(N94="základní",J94,0)</f>
        <v>0</v>
      </c>
      <c r="BF94" s="239">
        <f>IF(N94="snížená",J94,0)</f>
        <v>0</v>
      </c>
      <c r="BG94" s="239">
        <f>IF(N94="zákl. přenesená",J94,0)</f>
        <v>0</v>
      </c>
      <c r="BH94" s="239">
        <f>IF(N94="sníž. přenesená",J94,0)</f>
        <v>0</v>
      </c>
      <c r="BI94" s="239">
        <f>IF(N94="nulová",J94,0)</f>
        <v>0</v>
      </c>
      <c r="BJ94" s="17" t="s">
        <v>81</v>
      </c>
      <c r="BK94" s="239">
        <f>ROUND(I94*H94,2)</f>
        <v>0</v>
      </c>
      <c r="BL94" s="17" t="s">
        <v>257</v>
      </c>
      <c r="BM94" s="238" t="s">
        <v>1039</v>
      </c>
    </row>
    <row r="95" s="2" customFormat="1">
      <c r="A95" s="38"/>
      <c r="B95" s="39"/>
      <c r="C95" s="40"/>
      <c r="D95" s="240" t="s">
        <v>250</v>
      </c>
      <c r="E95" s="40"/>
      <c r="F95" s="241" t="s">
        <v>1040</v>
      </c>
      <c r="G95" s="40"/>
      <c r="H95" s="40"/>
      <c r="I95" s="147"/>
      <c r="J95" s="40"/>
      <c r="K95" s="40"/>
      <c r="L95" s="44"/>
      <c r="M95" s="242"/>
      <c r="N95" s="243"/>
      <c r="O95" s="84"/>
      <c r="P95" s="84"/>
      <c r="Q95" s="84"/>
      <c r="R95" s="84"/>
      <c r="S95" s="84"/>
      <c r="T95" s="85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T95" s="17" t="s">
        <v>250</v>
      </c>
      <c r="AU95" s="17" t="s">
        <v>83</v>
      </c>
    </row>
    <row r="96" s="2" customFormat="1">
      <c r="A96" s="38"/>
      <c r="B96" s="39"/>
      <c r="C96" s="40"/>
      <c r="D96" s="240" t="s">
        <v>252</v>
      </c>
      <c r="E96" s="40"/>
      <c r="F96" s="244" t="s">
        <v>260</v>
      </c>
      <c r="G96" s="40"/>
      <c r="H96" s="40"/>
      <c r="I96" s="147"/>
      <c r="J96" s="40"/>
      <c r="K96" s="40"/>
      <c r="L96" s="44"/>
      <c r="M96" s="242"/>
      <c r="N96" s="243"/>
      <c r="O96" s="84"/>
      <c r="P96" s="84"/>
      <c r="Q96" s="84"/>
      <c r="R96" s="84"/>
      <c r="S96" s="84"/>
      <c r="T96" s="85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T96" s="17" t="s">
        <v>252</v>
      </c>
      <c r="AU96" s="17" t="s">
        <v>83</v>
      </c>
    </row>
    <row r="97" s="13" customFormat="1">
      <c r="A97" s="13"/>
      <c r="B97" s="255"/>
      <c r="C97" s="256"/>
      <c r="D97" s="240" t="s">
        <v>272</v>
      </c>
      <c r="E97" s="257" t="s">
        <v>19</v>
      </c>
      <c r="F97" s="258" t="s">
        <v>1041</v>
      </c>
      <c r="G97" s="256"/>
      <c r="H97" s="259">
        <v>42.350000000000001</v>
      </c>
      <c r="I97" s="260"/>
      <c r="J97" s="256"/>
      <c r="K97" s="256"/>
      <c r="L97" s="261"/>
      <c r="M97" s="262"/>
      <c r="N97" s="263"/>
      <c r="O97" s="263"/>
      <c r="P97" s="263"/>
      <c r="Q97" s="263"/>
      <c r="R97" s="263"/>
      <c r="S97" s="263"/>
      <c r="T97" s="264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T97" s="265" t="s">
        <v>272</v>
      </c>
      <c r="AU97" s="265" t="s">
        <v>83</v>
      </c>
      <c r="AV97" s="13" t="s">
        <v>83</v>
      </c>
      <c r="AW97" s="13" t="s">
        <v>35</v>
      </c>
      <c r="AX97" s="13" t="s">
        <v>81</v>
      </c>
      <c r="AY97" s="265" t="s">
        <v>240</v>
      </c>
    </row>
    <row r="98" s="2" customFormat="1" ht="21.75" customHeight="1">
      <c r="A98" s="38"/>
      <c r="B98" s="39"/>
      <c r="C98" s="227" t="s">
        <v>130</v>
      </c>
      <c r="D98" s="227" t="s">
        <v>243</v>
      </c>
      <c r="E98" s="228" t="s">
        <v>261</v>
      </c>
      <c r="F98" s="229" t="s">
        <v>262</v>
      </c>
      <c r="G98" s="230" t="s">
        <v>256</v>
      </c>
      <c r="H98" s="231">
        <v>240.34999999999999</v>
      </c>
      <c r="I98" s="232"/>
      <c r="J98" s="233">
        <f>ROUND(I98*H98,2)</f>
        <v>0</v>
      </c>
      <c r="K98" s="229" t="s">
        <v>247</v>
      </c>
      <c r="L98" s="44"/>
      <c r="M98" s="234" t="s">
        <v>19</v>
      </c>
      <c r="N98" s="235" t="s">
        <v>45</v>
      </c>
      <c r="O98" s="84"/>
      <c r="P98" s="236">
        <f>O98*H98</f>
        <v>0</v>
      </c>
      <c r="Q98" s="236">
        <v>0</v>
      </c>
      <c r="R98" s="236">
        <f>Q98*H98</f>
        <v>0</v>
      </c>
      <c r="S98" s="236">
        <v>0</v>
      </c>
      <c r="T98" s="237">
        <f>S98*H98</f>
        <v>0</v>
      </c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R98" s="238" t="s">
        <v>248</v>
      </c>
      <c r="AT98" s="238" t="s">
        <v>243</v>
      </c>
      <c r="AU98" s="238" t="s">
        <v>83</v>
      </c>
      <c r="AY98" s="17" t="s">
        <v>240</v>
      </c>
      <c r="BE98" s="239">
        <f>IF(N98="základní",J98,0)</f>
        <v>0</v>
      </c>
      <c r="BF98" s="239">
        <f>IF(N98="snížená",J98,0)</f>
        <v>0</v>
      </c>
      <c r="BG98" s="239">
        <f>IF(N98="zákl. přenesená",J98,0)</f>
        <v>0</v>
      </c>
      <c r="BH98" s="239">
        <f>IF(N98="sníž. přenesená",J98,0)</f>
        <v>0</v>
      </c>
      <c r="BI98" s="239">
        <f>IF(N98="nulová",J98,0)</f>
        <v>0</v>
      </c>
      <c r="BJ98" s="17" t="s">
        <v>81</v>
      </c>
      <c r="BK98" s="239">
        <f>ROUND(I98*H98,2)</f>
        <v>0</v>
      </c>
      <c r="BL98" s="17" t="s">
        <v>248</v>
      </c>
      <c r="BM98" s="238" t="s">
        <v>1042</v>
      </c>
    </row>
    <row r="99" s="2" customFormat="1">
      <c r="A99" s="38"/>
      <c r="B99" s="39"/>
      <c r="C99" s="40"/>
      <c r="D99" s="240" t="s">
        <v>250</v>
      </c>
      <c r="E99" s="40"/>
      <c r="F99" s="241" t="s">
        <v>611</v>
      </c>
      <c r="G99" s="40"/>
      <c r="H99" s="40"/>
      <c r="I99" s="147"/>
      <c r="J99" s="40"/>
      <c r="K99" s="40"/>
      <c r="L99" s="44"/>
      <c r="M99" s="242"/>
      <c r="N99" s="243"/>
      <c r="O99" s="84"/>
      <c r="P99" s="84"/>
      <c r="Q99" s="84"/>
      <c r="R99" s="84"/>
      <c r="S99" s="84"/>
      <c r="T99" s="85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T99" s="17" t="s">
        <v>250</v>
      </c>
      <c r="AU99" s="17" t="s">
        <v>83</v>
      </c>
    </row>
    <row r="100" s="2" customFormat="1">
      <c r="A100" s="38"/>
      <c r="B100" s="39"/>
      <c r="C100" s="40"/>
      <c r="D100" s="240" t="s">
        <v>252</v>
      </c>
      <c r="E100" s="40"/>
      <c r="F100" s="244" t="s">
        <v>265</v>
      </c>
      <c r="G100" s="40"/>
      <c r="H100" s="40"/>
      <c r="I100" s="147"/>
      <c r="J100" s="40"/>
      <c r="K100" s="40"/>
      <c r="L100" s="44"/>
      <c r="M100" s="242"/>
      <c r="N100" s="243"/>
      <c r="O100" s="84"/>
      <c r="P100" s="84"/>
      <c r="Q100" s="84"/>
      <c r="R100" s="84"/>
      <c r="S100" s="84"/>
      <c r="T100" s="85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T100" s="17" t="s">
        <v>252</v>
      </c>
      <c r="AU100" s="17" t="s">
        <v>83</v>
      </c>
    </row>
    <row r="101" s="13" customFormat="1">
      <c r="A101" s="13"/>
      <c r="B101" s="255"/>
      <c r="C101" s="256"/>
      <c r="D101" s="240" t="s">
        <v>272</v>
      </c>
      <c r="E101" s="257" t="s">
        <v>19</v>
      </c>
      <c r="F101" s="258" t="s">
        <v>1043</v>
      </c>
      <c r="G101" s="256"/>
      <c r="H101" s="259">
        <v>42.350000000000001</v>
      </c>
      <c r="I101" s="260"/>
      <c r="J101" s="256"/>
      <c r="K101" s="256"/>
      <c r="L101" s="261"/>
      <c r="M101" s="262"/>
      <c r="N101" s="263"/>
      <c r="O101" s="263"/>
      <c r="P101" s="263"/>
      <c r="Q101" s="263"/>
      <c r="R101" s="263"/>
      <c r="S101" s="263"/>
      <c r="T101" s="264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T101" s="265" t="s">
        <v>272</v>
      </c>
      <c r="AU101" s="265" t="s">
        <v>83</v>
      </c>
      <c r="AV101" s="13" t="s">
        <v>83</v>
      </c>
      <c r="AW101" s="13" t="s">
        <v>35</v>
      </c>
      <c r="AX101" s="13" t="s">
        <v>74</v>
      </c>
      <c r="AY101" s="265" t="s">
        <v>240</v>
      </c>
    </row>
    <row r="102" s="13" customFormat="1">
      <c r="A102" s="13"/>
      <c r="B102" s="255"/>
      <c r="C102" s="256"/>
      <c r="D102" s="240" t="s">
        <v>272</v>
      </c>
      <c r="E102" s="257" t="s">
        <v>19</v>
      </c>
      <c r="F102" s="258" t="s">
        <v>1044</v>
      </c>
      <c r="G102" s="256"/>
      <c r="H102" s="259">
        <v>198</v>
      </c>
      <c r="I102" s="260"/>
      <c r="J102" s="256"/>
      <c r="K102" s="256"/>
      <c r="L102" s="261"/>
      <c r="M102" s="262"/>
      <c r="N102" s="263"/>
      <c r="O102" s="263"/>
      <c r="P102" s="263"/>
      <c r="Q102" s="263"/>
      <c r="R102" s="263"/>
      <c r="S102" s="263"/>
      <c r="T102" s="264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T102" s="265" t="s">
        <v>272</v>
      </c>
      <c r="AU102" s="265" t="s">
        <v>83</v>
      </c>
      <c r="AV102" s="13" t="s">
        <v>83</v>
      </c>
      <c r="AW102" s="13" t="s">
        <v>35</v>
      </c>
      <c r="AX102" s="13" t="s">
        <v>74</v>
      </c>
      <c r="AY102" s="265" t="s">
        <v>240</v>
      </c>
    </row>
    <row r="103" s="14" customFormat="1">
      <c r="A103" s="14"/>
      <c r="B103" s="266"/>
      <c r="C103" s="267"/>
      <c r="D103" s="240" t="s">
        <v>272</v>
      </c>
      <c r="E103" s="268" t="s">
        <v>19</v>
      </c>
      <c r="F103" s="269" t="s">
        <v>336</v>
      </c>
      <c r="G103" s="267"/>
      <c r="H103" s="270">
        <v>240.34999999999999</v>
      </c>
      <c r="I103" s="271"/>
      <c r="J103" s="267"/>
      <c r="K103" s="267"/>
      <c r="L103" s="272"/>
      <c r="M103" s="273"/>
      <c r="N103" s="274"/>
      <c r="O103" s="274"/>
      <c r="P103" s="274"/>
      <c r="Q103" s="274"/>
      <c r="R103" s="274"/>
      <c r="S103" s="274"/>
      <c r="T103" s="275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T103" s="276" t="s">
        <v>272</v>
      </c>
      <c r="AU103" s="276" t="s">
        <v>83</v>
      </c>
      <c r="AV103" s="14" t="s">
        <v>248</v>
      </c>
      <c r="AW103" s="14" t="s">
        <v>35</v>
      </c>
      <c r="AX103" s="14" t="s">
        <v>81</v>
      </c>
      <c r="AY103" s="276" t="s">
        <v>240</v>
      </c>
    </row>
    <row r="104" s="2" customFormat="1" ht="21.75" customHeight="1">
      <c r="A104" s="38"/>
      <c r="B104" s="39"/>
      <c r="C104" s="245" t="s">
        <v>248</v>
      </c>
      <c r="D104" s="245" t="s">
        <v>266</v>
      </c>
      <c r="E104" s="246" t="s">
        <v>267</v>
      </c>
      <c r="F104" s="247" t="s">
        <v>268</v>
      </c>
      <c r="G104" s="248" t="s">
        <v>269</v>
      </c>
      <c r="H104" s="249">
        <v>286.98599999999999</v>
      </c>
      <c r="I104" s="250"/>
      <c r="J104" s="251">
        <f>ROUND(I104*H104,2)</f>
        <v>0</v>
      </c>
      <c r="K104" s="247" t="s">
        <v>247</v>
      </c>
      <c r="L104" s="252"/>
      <c r="M104" s="253" t="s">
        <v>19</v>
      </c>
      <c r="N104" s="254" t="s">
        <v>45</v>
      </c>
      <c r="O104" s="84"/>
      <c r="P104" s="236">
        <f>O104*H104</f>
        <v>0</v>
      </c>
      <c r="Q104" s="236">
        <v>1</v>
      </c>
      <c r="R104" s="236">
        <f>Q104*H104</f>
        <v>286.98599999999999</v>
      </c>
      <c r="S104" s="236">
        <v>0</v>
      </c>
      <c r="T104" s="237">
        <f>S104*H104</f>
        <v>0</v>
      </c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R104" s="238" t="s">
        <v>292</v>
      </c>
      <c r="AT104" s="238" t="s">
        <v>266</v>
      </c>
      <c r="AU104" s="238" t="s">
        <v>83</v>
      </c>
      <c r="AY104" s="17" t="s">
        <v>240</v>
      </c>
      <c r="BE104" s="239">
        <f>IF(N104="základní",J104,0)</f>
        <v>0</v>
      </c>
      <c r="BF104" s="239">
        <f>IF(N104="snížená",J104,0)</f>
        <v>0</v>
      </c>
      <c r="BG104" s="239">
        <f>IF(N104="zákl. přenesená",J104,0)</f>
        <v>0</v>
      </c>
      <c r="BH104" s="239">
        <f>IF(N104="sníž. přenesená",J104,0)</f>
        <v>0</v>
      </c>
      <c r="BI104" s="239">
        <f>IF(N104="nulová",J104,0)</f>
        <v>0</v>
      </c>
      <c r="BJ104" s="17" t="s">
        <v>81</v>
      </c>
      <c r="BK104" s="239">
        <f>ROUND(I104*H104,2)</f>
        <v>0</v>
      </c>
      <c r="BL104" s="17" t="s">
        <v>248</v>
      </c>
      <c r="BM104" s="238" t="s">
        <v>1045</v>
      </c>
    </row>
    <row r="105" s="2" customFormat="1">
      <c r="A105" s="38"/>
      <c r="B105" s="39"/>
      <c r="C105" s="40"/>
      <c r="D105" s="240" t="s">
        <v>250</v>
      </c>
      <c r="E105" s="40"/>
      <c r="F105" s="241" t="s">
        <v>268</v>
      </c>
      <c r="G105" s="40"/>
      <c r="H105" s="40"/>
      <c r="I105" s="147"/>
      <c r="J105" s="40"/>
      <c r="K105" s="40"/>
      <c r="L105" s="44"/>
      <c r="M105" s="242"/>
      <c r="N105" s="243"/>
      <c r="O105" s="84"/>
      <c r="P105" s="84"/>
      <c r="Q105" s="84"/>
      <c r="R105" s="84"/>
      <c r="S105" s="84"/>
      <c r="T105" s="85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T105" s="17" t="s">
        <v>250</v>
      </c>
      <c r="AU105" s="17" t="s">
        <v>83</v>
      </c>
    </row>
    <row r="106" s="13" customFormat="1">
      <c r="A106" s="13"/>
      <c r="B106" s="255"/>
      <c r="C106" s="256"/>
      <c r="D106" s="240" t="s">
        <v>272</v>
      </c>
      <c r="E106" s="257" t="s">
        <v>19</v>
      </c>
      <c r="F106" s="258" t="s">
        <v>1046</v>
      </c>
      <c r="G106" s="256"/>
      <c r="H106" s="259">
        <v>61.661999999999999</v>
      </c>
      <c r="I106" s="260"/>
      <c r="J106" s="256"/>
      <c r="K106" s="256"/>
      <c r="L106" s="261"/>
      <c r="M106" s="262"/>
      <c r="N106" s="263"/>
      <c r="O106" s="263"/>
      <c r="P106" s="263"/>
      <c r="Q106" s="263"/>
      <c r="R106" s="263"/>
      <c r="S106" s="263"/>
      <c r="T106" s="264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T106" s="265" t="s">
        <v>272</v>
      </c>
      <c r="AU106" s="265" t="s">
        <v>83</v>
      </c>
      <c r="AV106" s="13" t="s">
        <v>83</v>
      </c>
      <c r="AW106" s="13" t="s">
        <v>35</v>
      </c>
      <c r="AX106" s="13" t="s">
        <v>74</v>
      </c>
      <c r="AY106" s="265" t="s">
        <v>240</v>
      </c>
    </row>
    <row r="107" s="13" customFormat="1">
      <c r="A107" s="13"/>
      <c r="B107" s="255"/>
      <c r="C107" s="256"/>
      <c r="D107" s="240" t="s">
        <v>272</v>
      </c>
      <c r="E107" s="257" t="s">
        <v>19</v>
      </c>
      <c r="F107" s="258" t="s">
        <v>1047</v>
      </c>
      <c r="G107" s="256"/>
      <c r="H107" s="259">
        <v>225.32400000000001</v>
      </c>
      <c r="I107" s="260"/>
      <c r="J107" s="256"/>
      <c r="K107" s="256"/>
      <c r="L107" s="261"/>
      <c r="M107" s="262"/>
      <c r="N107" s="263"/>
      <c r="O107" s="263"/>
      <c r="P107" s="263"/>
      <c r="Q107" s="263"/>
      <c r="R107" s="263"/>
      <c r="S107" s="263"/>
      <c r="T107" s="264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T107" s="265" t="s">
        <v>272</v>
      </c>
      <c r="AU107" s="265" t="s">
        <v>83</v>
      </c>
      <c r="AV107" s="13" t="s">
        <v>83</v>
      </c>
      <c r="AW107" s="13" t="s">
        <v>35</v>
      </c>
      <c r="AX107" s="13" t="s">
        <v>74</v>
      </c>
      <c r="AY107" s="265" t="s">
        <v>240</v>
      </c>
    </row>
    <row r="108" s="14" customFormat="1">
      <c r="A108" s="14"/>
      <c r="B108" s="266"/>
      <c r="C108" s="267"/>
      <c r="D108" s="240" t="s">
        <v>272</v>
      </c>
      <c r="E108" s="268" t="s">
        <v>19</v>
      </c>
      <c r="F108" s="269" t="s">
        <v>336</v>
      </c>
      <c r="G108" s="267"/>
      <c r="H108" s="270">
        <v>286.98599999999999</v>
      </c>
      <c r="I108" s="271"/>
      <c r="J108" s="267"/>
      <c r="K108" s="267"/>
      <c r="L108" s="272"/>
      <c r="M108" s="273"/>
      <c r="N108" s="274"/>
      <c r="O108" s="274"/>
      <c r="P108" s="274"/>
      <c r="Q108" s="274"/>
      <c r="R108" s="274"/>
      <c r="S108" s="274"/>
      <c r="T108" s="275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T108" s="276" t="s">
        <v>272</v>
      </c>
      <c r="AU108" s="276" t="s">
        <v>83</v>
      </c>
      <c r="AV108" s="14" t="s">
        <v>248</v>
      </c>
      <c r="AW108" s="14" t="s">
        <v>35</v>
      </c>
      <c r="AX108" s="14" t="s">
        <v>81</v>
      </c>
      <c r="AY108" s="276" t="s">
        <v>240</v>
      </c>
    </row>
    <row r="109" s="2" customFormat="1" ht="21.75" customHeight="1">
      <c r="A109" s="38"/>
      <c r="B109" s="39"/>
      <c r="C109" s="227" t="s">
        <v>241</v>
      </c>
      <c r="D109" s="227" t="s">
        <v>243</v>
      </c>
      <c r="E109" s="228" t="s">
        <v>1048</v>
      </c>
      <c r="F109" s="229" t="s">
        <v>1049</v>
      </c>
      <c r="G109" s="230" t="s">
        <v>283</v>
      </c>
      <c r="H109" s="231">
        <v>144</v>
      </c>
      <c r="I109" s="232"/>
      <c r="J109" s="233">
        <f>ROUND(I109*H109,2)</f>
        <v>0</v>
      </c>
      <c r="K109" s="229" t="s">
        <v>247</v>
      </c>
      <c r="L109" s="44"/>
      <c r="M109" s="234" t="s">
        <v>19</v>
      </c>
      <c r="N109" s="235" t="s">
        <v>45</v>
      </c>
      <c r="O109" s="84"/>
      <c r="P109" s="236">
        <f>O109*H109</f>
        <v>0</v>
      </c>
      <c r="Q109" s="236">
        <v>0</v>
      </c>
      <c r="R109" s="236">
        <f>Q109*H109</f>
        <v>0</v>
      </c>
      <c r="S109" s="236">
        <v>0</v>
      </c>
      <c r="T109" s="237">
        <f>S109*H109</f>
        <v>0</v>
      </c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R109" s="238" t="s">
        <v>257</v>
      </c>
      <c r="AT109" s="238" t="s">
        <v>243</v>
      </c>
      <c r="AU109" s="238" t="s">
        <v>83</v>
      </c>
      <c r="AY109" s="17" t="s">
        <v>240</v>
      </c>
      <c r="BE109" s="239">
        <f>IF(N109="základní",J109,0)</f>
        <v>0</v>
      </c>
      <c r="BF109" s="239">
        <f>IF(N109="snížená",J109,0)</f>
        <v>0</v>
      </c>
      <c r="BG109" s="239">
        <f>IF(N109="zákl. přenesená",J109,0)</f>
        <v>0</v>
      </c>
      <c r="BH109" s="239">
        <f>IF(N109="sníž. přenesená",J109,0)</f>
        <v>0</v>
      </c>
      <c r="BI109" s="239">
        <f>IF(N109="nulová",J109,0)</f>
        <v>0</v>
      </c>
      <c r="BJ109" s="17" t="s">
        <v>81</v>
      </c>
      <c r="BK109" s="239">
        <f>ROUND(I109*H109,2)</f>
        <v>0</v>
      </c>
      <c r="BL109" s="17" t="s">
        <v>257</v>
      </c>
      <c r="BM109" s="238" t="s">
        <v>1050</v>
      </c>
    </row>
    <row r="110" s="2" customFormat="1">
      <c r="A110" s="38"/>
      <c r="B110" s="39"/>
      <c r="C110" s="40"/>
      <c r="D110" s="240" t="s">
        <v>250</v>
      </c>
      <c r="E110" s="40"/>
      <c r="F110" s="241" t="s">
        <v>1051</v>
      </c>
      <c r="G110" s="40"/>
      <c r="H110" s="40"/>
      <c r="I110" s="147"/>
      <c r="J110" s="40"/>
      <c r="K110" s="40"/>
      <c r="L110" s="44"/>
      <c r="M110" s="242"/>
      <c r="N110" s="243"/>
      <c r="O110" s="84"/>
      <c r="P110" s="84"/>
      <c r="Q110" s="84"/>
      <c r="R110" s="84"/>
      <c r="S110" s="84"/>
      <c r="T110" s="85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T110" s="17" t="s">
        <v>250</v>
      </c>
      <c r="AU110" s="17" t="s">
        <v>83</v>
      </c>
    </row>
    <row r="111" s="2" customFormat="1">
      <c r="A111" s="38"/>
      <c r="B111" s="39"/>
      <c r="C111" s="40"/>
      <c r="D111" s="240" t="s">
        <v>252</v>
      </c>
      <c r="E111" s="40"/>
      <c r="F111" s="244" t="s">
        <v>286</v>
      </c>
      <c r="G111" s="40"/>
      <c r="H111" s="40"/>
      <c r="I111" s="147"/>
      <c r="J111" s="40"/>
      <c r="K111" s="40"/>
      <c r="L111" s="44"/>
      <c r="M111" s="242"/>
      <c r="N111" s="243"/>
      <c r="O111" s="84"/>
      <c r="P111" s="84"/>
      <c r="Q111" s="84"/>
      <c r="R111" s="84"/>
      <c r="S111" s="84"/>
      <c r="T111" s="85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T111" s="17" t="s">
        <v>252</v>
      </c>
      <c r="AU111" s="17" t="s">
        <v>83</v>
      </c>
    </row>
    <row r="112" s="13" customFormat="1">
      <c r="A112" s="13"/>
      <c r="B112" s="255"/>
      <c r="C112" s="256"/>
      <c r="D112" s="240" t="s">
        <v>272</v>
      </c>
      <c r="E112" s="257" t="s">
        <v>19</v>
      </c>
      <c r="F112" s="258" t="s">
        <v>1052</v>
      </c>
      <c r="G112" s="256"/>
      <c r="H112" s="259">
        <v>144</v>
      </c>
      <c r="I112" s="260"/>
      <c r="J112" s="256"/>
      <c r="K112" s="256"/>
      <c r="L112" s="261"/>
      <c r="M112" s="262"/>
      <c r="N112" s="263"/>
      <c r="O112" s="263"/>
      <c r="P112" s="263"/>
      <c r="Q112" s="263"/>
      <c r="R112" s="263"/>
      <c r="S112" s="263"/>
      <c r="T112" s="264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65" t="s">
        <v>272</v>
      </c>
      <c r="AU112" s="265" t="s">
        <v>83</v>
      </c>
      <c r="AV112" s="13" t="s">
        <v>83</v>
      </c>
      <c r="AW112" s="13" t="s">
        <v>35</v>
      </c>
      <c r="AX112" s="13" t="s">
        <v>81</v>
      </c>
      <c r="AY112" s="265" t="s">
        <v>240</v>
      </c>
    </row>
    <row r="113" s="2" customFormat="1" ht="21.75" customHeight="1">
      <c r="A113" s="38"/>
      <c r="B113" s="39"/>
      <c r="C113" s="245" t="s">
        <v>280</v>
      </c>
      <c r="D113" s="245" t="s">
        <v>266</v>
      </c>
      <c r="E113" s="246" t="s">
        <v>626</v>
      </c>
      <c r="F113" s="247" t="s">
        <v>627</v>
      </c>
      <c r="G113" s="248" t="s">
        <v>276</v>
      </c>
      <c r="H113" s="249">
        <v>144</v>
      </c>
      <c r="I113" s="250"/>
      <c r="J113" s="251">
        <f>ROUND(I113*H113,2)</f>
        <v>0</v>
      </c>
      <c r="K113" s="247" t="s">
        <v>247</v>
      </c>
      <c r="L113" s="252"/>
      <c r="M113" s="253" t="s">
        <v>19</v>
      </c>
      <c r="N113" s="254" t="s">
        <v>45</v>
      </c>
      <c r="O113" s="84"/>
      <c r="P113" s="236">
        <f>O113*H113</f>
        <v>0</v>
      </c>
      <c r="Q113" s="236">
        <v>0.00123</v>
      </c>
      <c r="R113" s="236">
        <f>Q113*H113</f>
        <v>0.17712</v>
      </c>
      <c r="S113" s="236">
        <v>0</v>
      </c>
      <c r="T113" s="237">
        <f>S113*H113</f>
        <v>0</v>
      </c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R113" s="238" t="s">
        <v>257</v>
      </c>
      <c r="AT113" s="238" t="s">
        <v>266</v>
      </c>
      <c r="AU113" s="238" t="s">
        <v>83</v>
      </c>
      <c r="AY113" s="17" t="s">
        <v>240</v>
      </c>
      <c r="BE113" s="239">
        <f>IF(N113="základní",J113,0)</f>
        <v>0</v>
      </c>
      <c r="BF113" s="239">
        <f>IF(N113="snížená",J113,0)</f>
        <v>0</v>
      </c>
      <c r="BG113" s="239">
        <f>IF(N113="zákl. přenesená",J113,0)</f>
        <v>0</v>
      </c>
      <c r="BH113" s="239">
        <f>IF(N113="sníž. přenesená",J113,0)</f>
        <v>0</v>
      </c>
      <c r="BI113" s="239">
        <f>IF(N113="nulová",J113,0)</f>
        <v>0</v>
      </c>
      <c r="BJ113" s="17" t="s">
        <v>81</v>
      </c>
      <c r="BK113" s="239">
        <f>ROUND(I113*H113,2)</f>
        <v>0</v>
      </c>
      <c r="BL113" s="17" t="s">
        <v>257</v>
      </c>
      <c r="BM113" s="238" t="s">
        <v>1053</v>
      </c>
    </row>
    <row r="114" s="2" customFormat="1">
      <c r="A114" s="38"/>
      <c r="B114" s="39"/>
      <c r="C114" s="40"/>
      <c r="D114" s="240" t="s">
        <v>250</v>
      </c>
      <c r="E114" s="40"/>
      <c r="F114" s="241" t="s">
        <v>627</v>
      </c>
      <c r="G114" s="40"/>
      <c r="H114" s="40"/>
      <c r="I114" s="147"/>
      <c r="J114" s="40"/>
      <c r="K114" s="40"/>
      <c r="L114" s="44"/>
      <c r="M114" s="242"/>
      <c r="N114" s="243"/>
      <c r="O114" s="84"/>
      <c r="P114" s="84"/>
      <c r="Q114" s="84"/>
      <c r="R114" s="84"/>
      <c r="S114" s="84"/>
      <c r="T114" s="85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T114" s="17" t="s">
        <v>250</v>
      </c>
      <c r="AU114" s="17" t="s">
        <v>83</v>
      </c>
    </row>
    <row r="115" s="2" customFormat="1" ht="21.75" customHeight="1">
      <c r="A115" s="38"/>
      <c r="B115" s="39"/>
      <c r="C115" s="227" t="s">
        <v>288</v>
      </c>
      <c r="D115" s="227" t="s">
        <v>243</v>
      </c>
      <c r="E115" s="228" t="s">
        <v>639</v>
      </c>
      <c r="F115" s="229" t="s">
        <v>640</v>
      </c>
      <c r="G115" s="230" t="s">
        <v>641</v>
      </c>
      <c r="H115" s="231">
        <v>2.6000000000000001</v>
      </c>
      <c r="I115" s="232"/>
      <c r="J115" s="233">
        <f>ROUND(I115*H115,2)</f>
        <v>0</v>
      </c>
      <c r="K115" s="229" t="s">
        <v>247</v>
      </c>
      <c r="L115" s="44"/>
      <c r="M115" s="234" t="s">
        <v>19</v>
      </c>
      <c r="N115" s="235" t="s">
        <v>45</v>
      </c>
      <c r="O115" s="84"/>
      <c r="P115" s="236">
        <f>O115*H115</f>
        <v>0</v>
      </c>
      <c r="Q115" s="236">
        <v>0</v>
      </c>
      <c r="R115" s="236">
        <f>Q115*H115</f>
        <v>0</v>
      </c>
      <c r="S115" s="236">
        <v>0</v>
      </c>
      <c r="T115" s="237">
        <f>S115*H115</f>
        <v>0</v>
      </c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R115" s="238" t="s">
        <v>248</v>
      </c>
      <c r="AT115" s="238" t="s">
        <v>243</v>
      </c>
      <c r="AU115" s="238" t="s">
        <v>83</v>
      </c>
      <c r="AY115" s="17" t="s">
        <v>240</v>
      </c>
      <c r="BE115" s="239">
        <f>IF(N115="základní",J115,0)</f>
        <v>0</v>
      </c>
      <c r="BF115" s="239">
        <f>IF(N115="snížená",J115,0)</f>
        <v>0</v>
      </c>
      <c r="BG115" s="239">
        <f>IF(N115="zákl. přenesená",J115,0)</f>
        <v>0</v>
      </c>
      <c r="BH115" s="239">
        <f>IF(N115="sníž. přenesená",J115,0)</f>
        <v>0</v>
      </c>
      <c r="BI115" s="239">
        <f>IF(N115="nulová",J115,0)</f>
        <v>0</v>
      </c>
      <c r="BJ115" s="17" t="s">
        <v>81</v>
      </c>
      <c r="BK115" s="239">
        <f>ROUND(I115*H115,2)</f>
        <v>0</v>
      </c>
      <c r="BL115" s="17" t="s">
        <v>248</v>
      </c>
      <c r="BM115" s="238" t="s">
        <v>1054</v>
      </c>
    </row>
    <row r="116" s="2" customFormat="1">
      <c r="A116" s="38"/>
      <c r="B116" s="39"/>
      <c r="C116" s="40"/>
      <c r="D116" s="240" t="s">
        <v>250</v>
      </c>
      <c r="E116" s="40"/>
      <c r="F116" s="241" t="s">
        <v>643</v>
      </c>
      <c r="G116" s="40"/>
      <c r="H116" s="40"/>
      <c r="I116" s="147"/>
      <c r="J116" s="40"/>
      <c r="K116" s="40"/>
      <c r="L116" s="44"/>
      <c r="M116" s="242"/>
      <c r="N116" s="243"/>
      <c r="O116" s="84"/>
      <c r="P116" s="84"/>
      <c r="Q116" s="84"/>
      <c r="R116" s="84"/>
      <c r="S116" s="84"/>
      <c r="T116" s="85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T116" s="17" t="s">
        <v>250</v>
      </c>
      <c r="AU116" s="17" t="s">
        <v>83</v>
      </c>
    </row>
    <row r="117" s="2" customFormat="1">
      <c r="A117" s="38"/>
      <c r="B117" s="39"/>
      <c r="C117" s="40"/>
      <c r="D117" s="240" t="s">
        <v>252</v>
      </c>
      <c r="E117" s="40"/>
      <c r="F117" s="244" t="s">
        <v>644</v>
      </c>
      <c r="G117" s="40"/>
      <c r="H117" s="40"/>
      <c r="I117" s="147"/>
      <c r="J117" s="40"/>
      <c r="K117" s="40"/>
      <c r="L117" s="44"/>
      <c r="M117" s="242"/>
      <c r="N117" s="243"/>
      <c r="O117" s="84"/>
      <c r="P117" s="84"/>
      <c r="Q117" s="84"/>
      <c r="R117" s="84"/>
      <c r="S117" s="84"/>
      <c r="T117" s="85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T117" s="17" t="s">
        <v>252</v>
      </c>
      <c r="AU117" s="17" t="s">
        <v>83</v>
      </c>
    </row>
    <row r="118" s="2" customFormat="1" ht="21.75" customHeight="1">
      <c r="A118" s="38"/>
      <c r="B118" s="39"/>
      <c r="C118" s="227" t="s">
        <v>292</v>
      </c>
      <c r="D118" s="227" t="s">
        <v>243</v>
      </c>
      <c r="E118" s="228" t="s">
        <v>665</v>
      </c>
      <c r="F118" s="229" t="s">
        <v>666</v>
      </c>
      <c r="G118" s="230" t="s">
        <v>246</v>
      </c>
      <c r="H118" s="231">
        <v>12</v>
      </c>
      <c r="I118" s="232"/>
      <c r="J118" s="233">
        <f>ROUND(I118*H118,2)</f>
        <v>0</v>
      </c>
      <c r="K118" s="229" t="s">
        <v>247</v>
      </c>
      <c r="L118" s="44"/>
      <c r="M118" s="234" t="s">
        <v>19</v>
      </c>
      <c r="N118" s="235" t="s">
        <v>45</v>
      </c>
      <c r="O118" s="84"/>
      <c r="P118" s="236">
        <f>O118*H118</f>
        <v>0</v>
      </c>
      <c r="Q118" s="236">
        <v>0</v>
      </c>
      <c r="R118" s="236">
        <f>Q118*H118</f>
        <v>0</v>
      </c>
      <c r="S118" s="236">
        <v>0</v>
      </c>
      <c r="T118" s="237">
        <f>S118*H118</f>
        <v>0</v>
      </c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R118" s="238" t="s">
        <v>257</v>
      </c>
      <c r="AT118" s="238" t="s">
        <v>243</v>
      </c>
      <c r="AU118" s="238" t="s">
        <v>83</v>
      </c>
      <c r="AY118" s="17" t="s">
        <v>240</v>
      </c>
      <c r="BE118" s="239">
        <f>IF(N118="základní",J118,0)</f>
        <v>0</v>
      </c>
      <c r="BF118" s="239">
        <f>IF(N118="snížená",J118,0)</f>
        <v>0</v>
      </c>
      <c r="BG118" s="239">
        <f>IF(N118="zákl. přenesená",J118,0)</f>
        <v>0</v>
      </c>
      <c r="BH118" s="239">
        <f>IF(N118="sníž. přenesená",J118,0)</f>
        <v>0</v>
      </c>
      <c r="BI118" s="239">
        <f>IF(N118="nulová",J118,0)</f>
        <v>0</v>
      </c>
      <c r="BJ118" s="17" t="s">
        <v>81</v>
      </c>
      <c r="BK118" s="239">
        <f>ROUND(I118*H118,2)</f>
        <v>0</v>
      </c>
      <c r="BL118" s="17" t="s">
        <v>257</v>
      </c>
      <c r="BM118" s="238" t="s">
        <v>1055</v>
      </c>
    </row>
    <row r="119" s="2" customFormat="1">
      <c r="A119" s="38"/>
      <c r="B119" s="39"/>
      <c r="C119" s="40"/>
      <c r="D119" s="240" t="s">
        <v>250</v>
      </c>
      <c r="E119" s="40"/>
      <c r="F119" s="241" t="s">
        <v>668</v>
      </c>
      <c r="G119" s="40"/>
      <c r="H119" s="40"/>
      <c r="I119" s="147"/>
      <c r="J119" s="40"/>
      <c r="K119" s="40"/>
      <c r="L119" s="44"/>
      <c r="M119" s="242"/>
      <c r="N119" s="243"/>
      <c r="O119" s="84"/>
      <c r="P119" s="84"/>
      <c r="Q119" s="84"/>
      <c r="R119" s="84"/>
      <c r="S119" s="84"/>
      <c r="T119" s="85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T119" s="17" t="s">
        <v>250</v>
      </c>
      <c r="AU119" s="17" t="s">
        <v>83</v>
      </c>
    </row>
    <row r="120" s="2" customFormat="1">
      <c r="A120" s="38"/>
      <c r="B120" s="39"/>
      <c r="C120" s="40"/>
      <c r="D120" s="240" t="s">
        <v>252</v>
      </c>
      <c r="E120" s="40"/>
      <c r="F120" s="244" t="s">
        <v>669</v>
      </c>
      <c r="G120" s="40"/>
      <c r="H120" s="40"/>
      <c r="I120" s="147"/>
      <c r="J120" s="40"/>
      <c r="K120" s="40"/>
      <c r="L120" s="44"/>
      <c r="M120" s="242"/>
      <c r="N120" s="243"/>
      <c r="O120" s="84"/>
      <c r="P120" s="84"/>
      <c r="Q120" s="84"/>
      <c r="R120" s="84"/>
      <c r="S120" s="84"/>
      <c r="T120" s="85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T120" s="17" t="s">
        <v>252</v>
      </c>
      <c r="AU120" s="17" t="s">
        <v>83</v>
      </c>
    </row>
    <row r="121" s="13" customFormat="1">
      <c r="A121" s="13"/>
      <c r="B121" s="255"/>
      <c r="C121" s="256"/>
      <c r="D121" s="240" t="s">
        <v>272</v>
      </c>
      <c r="E121" s="257" t="s">
        <v>19</v>
      </c>
      <c r="F121" s="258" t="s">
        <v>1056</v>
      </c>
      <c r="G121" s="256"/>
      <c r="H121" s="259">
        <v>12</v>
      </c>
      <c r="I121" s="260"/>
      <c r="J121" s="256"/>
      <c r="K121" s="256"/>
      <c r="L121" s="261"/>
      <c r="M121" s="262"/>
      <c r="N121" s="263"/>
      <c r="O121" s="263"/>
      <c r="P121" s="263"/>
      <c r="Q121" s="263"/>
      <c r="R121" s="263"/>
      <c r="S121" s="263"/>
      <c r="T121" s="264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T121" s="265" t="s">
        <v>272</v>
      </c>
      <c r="AU121" s="265" t="s">
        <v>83</v>
      </c>
      <c r="AV121" s="13" t="s">
        <v>83</v>
      </c>
      <c r="AW121" s="13" t="s">
        <v>35</v>
      </c>
      <c r="AX121" s="13" t="s">
        <v>81</v>
      </c>
      <c r="AY121" s="265" t="s">
        <v>240</v>
      </c>
    </row>
    <row r="122" s="2" customFormat="1" ht="21.75" customHeight="1">
      <c r="A122" s="38"/>
      <c r="B122" s="39"/>
      <c r="C122" s="245" t="s">
        <v>297</v>
      </c>
      <c r="D122" s="245" t="s">
        <v>266</v>
      </c>
      <c r="E122" s="246" t="s">
        <v>322</v>
      </c>
      <c r="F122" s="247" t="s">
        <v>323</v>
      </c>
      <c r="G122" s="248" t="s">
        <v>276</v>
      </c>
      <c r="H122" s="249">
        <v>4</v>
      </c>
      <c r="I122" s="250"/>
      <c r="J122" s="251">
        <f>ROUND(I122*H122,2)</f>
        <v>0</v>
      </c>
      <c r="K122" s="247" t="s">
        <v>247</v>
      </c>
      <c r="L122" s="252"/>
      <c r="M122" s="253" t="s">
        <v>19</v>
      </c>
      <c r="N122" s="254" t="s">
        <v>45</v>
      </c>
      <c r="O122" s="84"/>
      <c r="P122" s="236">
        <f>O122*H122</f>
        <v>0</v>
      </c>
      <c r="Q122" s="236">
        <v>0</v>
      </c>
      <c r="R122" s="236">
        <f>Q122*H122</f>
        <v>0</v>
      </c>
      <c r="S122" s="236">
        <v>0</v>
      </c>
      <c r="T122" s="237">
        <f>S122*H122</f>
        <v>0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R122" s="238" t="s">
        <v>270</v>
      </c>
      <c r="AT122" s="238" t="s">
        <v>266</v>
      </c>
      <c r="AU122" s="238" t="s">
        <v>83</v>
      </c>
      <c r="AY122" s="17" t="s">
        <v>240</v>
      </c>
      <c r="BE122" s="239">
        <f>IF(N122="základní",J122,0)</f>
        <v>0</v>
      </c>
      <c r="BF122" s="239">
        <f>IF(N122="snížená",J122,0)</f>
        <v>0</v>
      </c>
      <c r="BG122" s="239">
        <f>IF(N122="zákl. přenesená",J122,0)</f>
        <v>0</v>
      </c>
      <c r="BH122" s="239">
        <f>IF(N122="sníž. přenesená",J122,0)</f>
        <v>0</v>
      </c>
      <c r="BI122" s="239">
        <f>IF(N122="nulová",J122,0)</f>
        <v>0</v>
      </c>
      <c r="BJ122" s="17" t="s">
        <v>81</v>
      </c>
      <c r="BK122" s="239">
        <f>ROUND(I122*H122,2)</f>
        <v>0</v>
      </c>
      <c r="BL122" s="17" t="s">
        <v>270</v>
      </c>
      <c r="BM122" s="238" t="s">
        <v>1057</v>
      </c>
    </row>
    <row r="123" s="2" customFormat="1">
      <c r="A123" s="38"/>
      <c r="B123" s="39"/>
      <c r="C123" s="40"/>
      <c r="D123" s="240" t="s">
        <v>250</v>
      </c>
      <c r="E123" s="40"/>
      <c r="F123" s="241" t="s">
        <v>323</v>
      </c>
      <c r="G123" s="40"/>
      <c r="H123" s="40"/>
      <c r="I123" s="147"/>
      <c r="J123" s="40"/>
      <c r="K123" s="40"/>
      <c r="L123" s="44"/>
      <c r="M123" s="242"/>
      <c r="N123" s="243"/>
      <c r="O123" s="84"/>
      <c r="P123" s="84"/>
      <c r="Q123" s="84"/>
      <c r="R123" s="84"/>
      <c r="S123" s="84"/>
      <c r="T123" s="85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7" t="s">
        <v>250</v>
      </c>
      <c r="AU123" s="17" t="s">
        <v>83</v>
      </c>
    </row>
    <row r="124" s="2" customFormat="1" ht="21.75" customHeight="1">
      <c r="A124" s="38"/>
      <c r="B124" s="39"/>
      <c r="C124" s="245" t="s">
        <v>301</v>
      </c>
      <c r="D124" s="245" t="s">
        <v>266</v>
      </c>
      <c r="E124" s="246" t="s">
        <v>343</v>
      </c>
      <c r="F124" s="247" t="s">
        <v>344</v>
      </c>
      <c r="G124" s="248" t="s">
        <v>276</v>
      </c>
      <c r="H124" s="249">
        <v>4</v>
      </c>
      <c r="I124" s="250"/>
      <c r="J124" s="251">
        <f>ROUND(I124*H124,2)</f>
        <v>0</v>
      </c>
      <c r="K124" s="247" t="s">
        <v>247</v>
      </c>
      <c r="L124" s="252"/>
      <c r="M124" s="253" t="s">
        <v>19</v>
      </c>
      <c r="N124" s="254" t="s">
        <v>45</v>
      </c>
      <c r="O124" s="84"/>
      <c r="P124" s="236">
        <f>O124*H124</f>
        <v>0</v>
      </c>
      <c r="Q124" s="236">
        <v>0</v>
      </c>
      <c r="R124" s="236">
        <f>Q124*H124</f>
        <v>0</v>
      </c>
      <c r="S124" s="236">
        <v>0</v>
      </c>
      <c r="T124" s="237">
        <f>S124*H124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38" t="s">
        <v>270</v>
      </c>
      <c r="AT124" s="238" t="s">
        <v>266</v>
      </c>
      <c r="AU124" s="238" t="s">
        <v>83</v>
      </c>
      <c r="AY124" s="17" t="s">
        <v>240</v>
      </c>
      <c r="BE124" s="239">
        <f>IF(N124="základní",J124,0)</f>
        <v>0</v>
      </c>
      <c r="BF124" s="239">
        <f>IF(N124="snížená",J124,0)</f>
        <v>0</v>
      </c>
      <c r="BG124" s="239">
        <f>IF(N124="zákl. přenesená",J124,0)</f>
        <v>0</v>
      </c>
      <c r="BH124" s="239">
        <f>IF(N124="sníž. přenesená",J124,0)</f>
        <v>0</v>
      </c>
      <c r="BI124" s="239">
        <f>IF(N124="nulová",J124,0)</f>
        <v>0</v>
      </c>
      <c r="BJ124" s="17" t="s">
        <v>81</v>
      </c>
      <c r="BK124" s="239">
        <f>ROUND(I124*H124,2)</f>
        <v>0</v>
      </c>
      <c r="BL124" s="17" t="s">
        <v>270</v>
      </c>
      <c r="BM124" s="238" t="s">
        <v>1058</v>
      </c>
    </row>
    <row r="125" s="2" customFormat="1">
      <c r="A125" s="38"/>
      <c r="B125" s="39"/>
      <c r="C125" s="40"/>
      <c r="D125" s="240" t="s">
        <v>250</v>
      </c>
      <c r="E125" s="40"/>
      <c r="F125" s="241" t="s">
        <v>344</v>
      </c>
      <c r="G125" s="40"/>
      <c r="H125" s="40"/>
      <c r="I125" s="147"/>
      <c r="J125" s="40"/>
      <c r="K125" s="40"/>
      <c r="L125" s="44"/>
      <c r="M125" s="242"/>
      <c r="N125" s="243"/>
      <c r="O125" s="84"/>
      <c r="P125" s="84"/>
      <c r="Q125" s="84"/>
      <c r="R125" s="84"/>
      <c r="S125" s="84"/>
      <c r="T125" s="85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T125" s="17" t="s">
        <v>250</v>
      </c>
      <c r="AU125" s="17" t="s">
        <v>83</v>
      </c>
    </row>
    <row r="126" s="2" customFormat="1" ht="21.75" customHeight="1">
      <c r="A126" s="38"/>
      <c r="B126" s="39"/>
      <c r="C126" s="227" t="s">
        <v>305</v>
      </c>
      <c r="D126" s="227" t="s">
        <v>243</v>
      </c>
      <c r="E126" s="228" t="s">
        <v>347</v>
      </c>
      <c r="F126" s="229" t="s">
        <v>348</v>
      </c>
      <c r="G126" s="230" t="s">
        <v>332</v>
      </c>
      <c r="H126" s="231">
        <v>55.5</v>
      </c>
      <c r="I126" s="232"/>
      <c r="J126" s="233">
        <f>ROUND(I126*H126,2)</f>
        <v>0</v>
      </c>
      <c r="K126" s="229" t="s">
        <v>247</v>
      </c>
      <c r="L126" s="44"/>
      <c r="M126" s="234" t="s">
        <v>19</v>
      </c>
      <c r="N126" s="235" t="s">
        <v>45</v>
      </c>
      <c r="O126" s="84"/>
      <c r="P126" s="236">
        <f>O126*H126</f>
        <v>0</v>
      </c>
      <c r="Q126" s="236">
        <v>0</v>
      </c>
      <c r="R126" s="236">
        <f>Q126*H126</f>
        <v>0</v>
      </c>
      <c r="S126" s="236">
        <v>0</v>
      </c>
      <c r="T126" s="237">
        <f>S126*H126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238" t="s">
        <v>257</v>
      </c>
      <c r="AT126" s="238" t="s">
        <v>243</v>
      </c>
      <c r="AU126" s="238" t="s">
        <v>83</v>
      </c>
      <c r="AY126" s="17" t="s">
        <v>240</v>
      </c>
      <c r="BE126" s="239">
        <f>IF(N126="základní",J126,0)</f>
        <v>0</v>
      </c>
      <c r="BF126" s="239">
        <f>IF(N126="snížená",J126,0)</f>
        <v>0</v>
      </c>
      <c r="BG126" s="239">
        <f>IF(N126="zákl. přenesená",J126,0)</f>
        <v>0</v>
      </c>
      <c r="BH126" s="239">
        <f>IF(N126="sníž. přenesená",J126,0)</f>
        <v>0</v>
      </c>
      <c r="BI126" s="239">
        <f>IF(N126="nulová",J126,0)</f>
        <v>0</v>
      </c>
      <c r="BJ126" s="17" t="s">
        <v>81</v>
      </c>
      <c r="BK126" s="239">
        <f>ROUND(I126*H126,2)</f>
        <v>0</v>
      </c>
      <c r="BL126" s="17" t="s">
        <v>257</v>
      </c>
      <c r="BM126" s="238" t="s">
        <v>1059</v>
      </c>
    </row>
    <row r="127" s="2" customFormat="1">
      <c r="A127" s="38"/>
      <c r="B127" s="39"/>
      <c r="C127" s="40"/>
      <c r="D127" s="240" t="s">
        <v>250</v>
      </c>
      <c r="E127" s="40"/>
      <c r="F127" s="241" t="s">
        <v>693</v>
      </c>
      <c r="G127" s="40"/>
      <c r="H127" s="40"/>
      <c r="I127" s="147"/>
      <c r="J127" s="40"/>
      <c r="K127" s="40"/>
      <c r="L127" s="44"/>
      <c r="M127" s="242"/>
      <c r="N127" s="243"/>
      <c r="O127" s="84"/>
      <c r="P127" s="84"/>
      <c r="Q127" s="84"/>
      <c r="R127" s="84"/>
      <c r="S127" s="84"/>
      <c r="T127" s="85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T127" s="17" t="s">
        <v>250</v>
      </c>
      <c r="AU127" s="17" t="s">
        <v>83</v>
      </c>
    </row>
    <row r="128" s="2" customFormat="1">
      <c r="A128" s="38"/>
      <c r="B128" s="39"/>
      <c r="C128" s="40"/>
      <c r="D128" s="240" t="s">
        <v>252</v>
      </c>
      <c r="E128" s="40"/>
      <c r="F128" s="244" t="s">
        <v>351</v>
      </c>
      <c r="G128" s="40"/>
      <c r="H128" s="40"/>
      <c r="I128" s="147"/>
      <c r="J128" s="40"/>
      <c r="K128" s="40"/>
      <c r="L128" s="44"/>
      <c r="M128" s="242"/>
      <c r="N128" s="243"/>
      <c r="O128" s="84"/>
      <c r="P128" s="84"/>
      <c r="Q128" s="84"/>
      <c r="R128" s="84"/>
      <c r="S128" s="84"/>
      <c r="T128" s="85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252</v>
      </c>
      <c r="AU128" s="17" t="s">
        <v>83</v>
      </c>
    </row>
    <row r="129" s="13" customFormat="1">
      <c r="A129" s="13"/>
      <c r="B129" s="255"/>
      <c r="C129" s="256"/>
      <c r="D129" s="240" t="s">
        <v>272</v>
      </c>
      <c r="E129" s="257" t="s">
        <v>19</v>
      </c>
      <c r="F129" s="258" t="s">
        <v>1060</v>
      </c>
      <c r="G129" s="256"/>
      <c r="H129" s="259">
        <v>55.5</v>
      </c>
      <c r="I129" s="260"/>
      <c r="J129" s="256"/>
      <c r="K129" s="256"/>
      <c r="L129" s="261"/>
      <c r="M129" s="262"/>
      <c r="N129" s="263"/>
      <c r="O129" s="263"/>
      <c r="P129" s="263"/>
      <c r="Q129" s="263"/>
      <c r="R129" s="263"/>
      <c r="S129" s="263"/>
      <c r="T129" s="264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65" t="s">
        <v>272</v>
      </c>
      <c r="AU129" s="265" t="s">
        <v>83</v>
      </c>
      <c r="AV129" s="13" t="s">
        <v>83</v>
      </c>
      <c r="AW129" s="13" t="s">
        <v>35</v>
      </c>
      <c r="AX129" s="13" t="s">
        <v>81</v>
      </c>
      <c r="AY129" s="265" t="s">
        <v>240</v>
      </c>
    </row>
    <row r="130" s="2" customFormat="1" ht="21.75" customHeight="1">
      <c r="A130" s="38"/>
      <c r="B130" s="39"/>
      <c r="C130" s="227" t="s">
        <v>309</v>
      </c>
      <c r="D130" s="227" t="s">
        <v>243</v>
      </c>
      <c r="E130" s="228" t="s">
        <v>354</v>
      </c>
      <c r="F130" s="229" t="s">
        <v>355</v>
      </c>
      <c r="G130" s="230" t="s">
        <v>332</v>
      </c>
      <c r="H130" s="231">
        <v>55.5</v>
      </c>
      <c r="I130" s="232"/>
      <c r="J130" s="233">
        <f>ROUND(I130*H130,2)</f>
        <v>0</v>
      </c>
      <c r="K130" s="229" t="s">
        <v>247</v>
      </c>
      <c r="L130" s="44"/>
      <c r="M130" s="234" t="s">
        <v>19</v>
      </c>
      <c r="N130" s="235" t="s">
        <v>45</v>
      </c>
      <c r="O130" s="84"/>
      <c r="P130" s="236">
        <f>O130*H130</f>
        <v>0</v>
      </c>
      <c r="Q130" s="236">
        <v>0</v>
      </c>
      <c r="R130" s="236">
        <f>Q130*H130</f>
        <v>0</v>
      </c>
      <c r="S130" s="236">
        <v>0</v>
      </c>
      <c r="T130" s="237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38" t="s">
        <v>248</v>
      </c>
      <c r="AT130" s="238" t="s">
        <v>243</v>
      </c>
      <c r="AU130" s="238" t="s">
        <v>83</v>
      </c>
      <c r="AY130" s="17" t="s">
        <v>240</v>
      </c>
      <c r="BE130" s="239">
        <f>IF(N130="základní",J130,0)</f>
        <v>0</v>
      </c>
      <c r="BF130" s="239">
        <f>IF(N130="snížená",J130,0)</f>
        <v>0</v>
      </c>
      <c r="BG130" s="239">
        <f>IF(N130="zákl. přenesená",J130,0)</f>
        <v>0</v>
      </c>
      <c r="BH130" s="239">
        <f>IF(N130="sníž. přenesená",J130,0)</f>
        <v>0</v>
      </c>
      <c r="BI130" s="239">
        <f>IF(N130="nulová",J130,0)</f>
        <v>0</v>
      </c>
      <c r="BJ130" s="17" t="s">
        <v>81</v>
      </c>
      <c r="BK130" s="239">
        <f>ROUND(I130*H130,2)</f>
        <v>0</v>
      </c>
      <c r="BL130" s="17" t="s">
        <v>248</v>
      </c>
      <c r="BM130" s="238" t="s">
        <v>1061</v>
      </c>
    </row>
    <row r="131" s="2" customFormat="1">
      <c r="A131" s="38"/>
      <c r="B131" s="39"/>
      <c r="C131" s="40"/>
      <c r="D131" s="240" t="s">
        <v>250</v>
      </c>
      <c r="E131" s="40"/>
      <c r="F131" s="241" t="s">
        <v>357</v>
      </c>
      <c r="G131" s="40"/>
      <c r="H131" s="40"/>
      <c r="I131" s="147"/>
      <c r="J131" s="40"/>
      <c r="K131" s="40"/>
      <c r="L131" s="44"/>
      <c r="M131" s="242"/>
      <c r="N131" s="243"/>
      <c r="O131" s="84"/>
      <c r="P131" s="84"/>
      <c r="Q131" s="84"/>
      <c r="R131" s="84"/>
      <c r="S131" s="84"/>
      <c r="T131" s="85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T131" s="17" t="s">
        <v>250</v>
      </c>
      <c r="AU131" s="17" t="s">
        <v>83</v>
      </c>
    </row>
    <row r="132" s="2" customFormat="1">
      <c r="A132" s="38"/>
      <c r="B132" s="39"/>
      <c r="C132" s="40"/>
      <c r="D132" s="240" t="s">
        <v>252</v>
      </c>
      <c r="E132" s="40"/>
      <c r="F132" s="244" t="s">
        <v>358</v>
      </c>
      <c r="G132" s="40"/>
      <c r="H132" s="40"/>
      <c r="I132" s="147"/>
      <c r="J132" s="40"/>
      <c r="K132" s="40"/>
      <c r="L132" s="44"/>
      <c r="M132" s="242"/>
      <c r="N132" s="243"/>
      <c r="O132" s="84"/>
      <c r="P132" s="84"/>
      <c r="Q132" s="84"/>
      <c r="R132" s="84"/>
      <c r="S132" s="84"/>
      <c r="T132" s="85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252</v>
      </c>
      <c r="AU132" s="17" t="s">
        <v>83</v>
      </c>
    </row>
    <row r="133" s="2" customFormat="1" ht="21.75" customHeight="1">
      <c r="A133" s="38"/>
      <c r="B133" s="39"/>
      <c r="C133" s="245" t="s">
        <v>315</v>
      </c>
      <c r="D133" s="245" t="s">
        <v>266</v>
      </c>
      <c r="E133" s="246" t="s">
        <v>359</v>
      </c>
      <c r="F133" s="247" t="s">
        <v>360</v>
      </c>
      <c r="G133" s="248" t="s">
        <v>269</v>
      </c>
      <c r="H133" s="249">
        <v>24.420000000000002</v>
      </c>
      <c r="I133" s="250"/>
      <c r="J133" s="251">
        <f>ROUND(I133*H133,2)</f>
        <v>0</v>
      </c>
      <c r="K133" s="247" t="s">
        <v>247</v>
      </c>
      <c r="L133" s="252"/>
      <c r="M133" s="253" t="s">
        <v>19</v>
      </c>
      <c r="N133" s="254" t="s">
        <v>45</v>
      </c>
      <c r="O133" s="84"/>
      <c r="P133" s="236">
        <f>O133*H133</f>
        <v>0</v>
      </c>
      <c r="Q133" s="236">
        <v>1</v>
      </c>
      <c r="R133" s="236">
        <f>Q133*H133</f>
        <v>24.420000000000002</v>
      </c>
      <c r="S133" s="236">
        <v>0</v>
      </c>
      <c r="T133" s="237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38" t="s">
        <v>270</v>
      </c>
      <c r="AT133" s="238" t="s">
        <v>266</v>
      </c>
      <c r="AU133" s="238" t="s">
        <v>83</v>
      </c>
      <c r="AY133" s="17" t="s">
        <v>240</v>
      </c>
      <c r="BE133" s="239">
        <f>IF(N133="základní",J133,0)</f>
        <v>0</v>
      </c>
      <c r="BF133" s="239">
        <f>IF(N133="snížená",J133,0)</f>
        <v>0</v>
      </c>
      <c r="BG133" s="239">
        <f>IF(N133="zákl. přenesená",J133,0)</f>
        <v>0</v>
      </c>
      <c r="BH133" s="239">
        <f>IF(N133="sníž. přenesená",J133,0)</f>
        <v>0</v>
      </c>
      <c r="BI133" s="239">
        <f>IF(N133="nulová",J133,0)</f>
        <v>0</v>
      </c>
      <c r="BJ133" s="17" t="s">
        <v>81</v>
      </c>
      <c r="BK133" s="239">
        <f>ROUND(I133*H133,2)</f>
        <v>0</v>
      </c>
      <c r="BL133" s="17" t="s">
        <v>270</v>
      </c>
      <c r="BM133" s="238" t="s">
        <v>1062</v>
      </c>
    </row>
    <row r="134" s="2" customFormat="1">
      <c r="A134" s="38"/>
      <c r="B134" s="39"/>
      <c r="C134" s="40"/>
      <c r="D134" s="240" t="s">
        <v>250</v>
      </c>
      <c r="E134" s="40"/>
      <c r="F134" s="241" t="s">
        <v>360</v>
      </c>
      <c r="G134" s="40"/>
      <c r="H134" s="40"/>
      <c r="I134" s="147"/>
      <c r="J134" s="40"/>
      <c r="K134" s="40"/>
      <c r="L134" s="44"/>
      <c r="M134" s="242"/>
      <c r="N134" s="243"/>
      <c r="O134" s="84"/>
      <c r="P134" s="84"/>
      <c r="Q134" s="84"/>
      <c r="R134" s="84"/>
      <c r="S134" s="84"/>
      <c r="T134" s="85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T134" s="17" t="s">
        <v>250</v>
      </c>
      <c r="AU134" s="17" t="s">
        <v>83</v>
      </c>
    </row>
    <row r="135" s="13" customFormat="1">
      <c r="A135" s="13"/>
      <c r="B135" s="255"/>
      <c r="C135" s="256"/>
      <c r="D135" s="240" t="s">
        <v>272</v>
      </c>
      <c r="E135" s="257" t="s">
        <v>19</v>
      </c>
      <c r="F135" s="258" t="s">
        <v>1063</v>
      </c>
      <c r="G135" s="256"/>
      <c r="H135" s="259">
        <v>24.420000000000002</v>
      </c>
      <c r="I135" s="260"/>
      <c r="J135" s="256"/>
      <c r="K135" s="256"/>
      <c r="L135" s="261"/>
      <c r="M135" s="262"/>
      <c r="N135" s="263"/>
      <c r="O135" s="263"/>
      <c r="P135" s="263"/>
      <c r="Q135" s="263"/>
      <c r="R135" s="263"/>
      <c r="S135" s="263"/>
      <c r="T135" s="264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65" t="s">
        <v>272</v>
      </c>
      <c r="AU135" s="265" t="s">
        <v>83</v>
      </c>
      <c r="AV135" s="13" t="s">
        <v>83</v>
      </c>
      <c r="AW135" s="13" t="s">
        <v>35</v>
      </c>
      <c r="AX135" s="13" t="s">
        <v>81</v>
      </c>
      <c r="AY135" s="265" t="s">
        <v>240</v>
      </c>
    </row>
    <row r="136" s="2" customFormat="1" ht="21.75" customHeight="1">
      <c r="A136" s="38"/>
      <c r="B136" s="39"/>
      <c r="C136" s="245" t="s">
        <v>321</v>
      </c>
      <c r="D136" s="245" t="s">
        <v>266</v>
      </c>
      <c r="E136" s="246" t="s">
        <v>364</v>
      </c>
      <c r="F136" s="247" t="s">
        <v>365</v>
      </c>
      <c r="G136" s="248" t="s">
        <v>332</v>
      </c>
      <c r="H136" s="249">
        <v>55.5</v>
      </c>
      <c r="I136" s="250"/>
      <c r="J136" s="251">
        <f>ROUND(I136*H136,2)</f>
        <v>0</v>
      </c>
      <c r="K136" s="247" t="s">
        <v>247</v>
      </c>
      <c r="L136" s="252"/>
      <c r="M136" s="253" t="s">
        <v>19</v>
      </c>
      <c r="N136" s="254" t="s">
        <v>45</v>
      </c>
      <c r="O136" s="84"/>
      <c r="P136" s="236">
        <f>O136*H136</f>
        <v>0</v>
      </c>
      <c r="Q136" s="236">
        <v>0.00031</v>
      </c>
      <c r="R136" s="236">
        <f>Q136*H136</f>
        <v>0.017205000000000002</v>
      </c>
      <c r="S136" s="236">
        <v>0</v>
      </c>
      <c r="T136" s="237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38" t="s">
        <v>270</v>
      </c>
      <c r="AT136" s="238" t="s">
        <v>266</v>
      </c>
      <c r="AU136" s="238" t="s">
        <v>83</v>
      </c>
      <c r="AY136" s="17" t="s">
        <v>240</v>
      </c>
      <c r="BE136" s="239">
        <f>IF(N136="základní",J136,0)</f>
        <v>0</v>
      </c>
      <c r="BF136" s="239">
        <f>IF(N136="snížená",J136,0)</f>
        <v>0</v>
      </c>
      <c r="BG136" s="239">
        <f>IF(N136="zákl. přenesená",J136,0)</f>
        <v>0</v>
      </c>
      <c r="BH136" s="239">
        <f>IF(N136="sníž. přenesená",J136,0)</f>
        <v>0</v>
      </c>
      <c r="BI136" s="239">
        <f>IF(N136="nulová",J136,0)</f>
        <v>0</v>
      </c>
      <c r="BJ136" s="17" t="s">
        <v>81</v>
      </c>
      <c r="BK136" s="239">
        <f>ROUND(I136*H136,2)</f>
        <v>0</v>
      </c>
      <c r="BL136" s="17" t="s">
        <v>270</v>
      </c>
      <c r="BM136" s="238" t="s">
        <v>1064</v>
      </c>
    </row>
    <row r="137" s="2" customFormat="1">
      <c r="A137" s="38"/>
      <c r="B137" s="39"/>
      <c r="C137" s="40"/>
      <c r="D137" s="240" t="s">
        <v>250</v>
      </c>
      <c r="E137" s="40"/>
      <c r="F137" s="241" t="s">
        <v>365</v>
      </c>
      <c r="G137" s="40"/>
      <c r="H137" s="40"/>
      <c r="I137" s="147"/>
      <c r="J137" s="40"/>
      <c r="K137" s="40"/>
      <c r="L137" s="44"/>
      <c r="M137" s="242"/>
      <c r="N137" s="243"/>
      <c r="O137" s="84"/>
      <c r="P137" s="84"/>
      <c r="Q137" s="84"/>
      <c r="R137" s="84"/>
      <c r="S137" s="84"/>
      <c r="T137" s="85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7" t="s">
        <v>250</v>
      </c>
      <c r="AU137" s="17" t="s">
        <v>83</v>
      </c>
    </row>
    <row r="138" s="2" customFormat="1" ht="21.75" customHeight="1">
      <c r="A138" s="38"/>
      <c r="B138" s="39"/>
      <c r="C138" s="245" t="s">
        <v>8</v>
      </c>
      <c r="D138" s="245" t="s">
        <v>266</v>
      </c>
      <c r="E138" s="246" t="s">
        <v>369</v>
      </c>
      <c r="F138" s="247" t="s">
        <v>370</v>
      </c>
      <c r="G138" s="248" t="s">
        <v>246</v>
      </c>
      <c r="H138" s="249">
        <v>24</v>
      </c>
      <c r="I138" s="250"/>
      <c r="J138" s="251">
        <f>ROUND(I138*H138,2)</f>
        <v>0</v>
      </c>
      <c r="K138" s="247" t="s">
        <v>247</v>
      </c>
      <c r="L138" s="252"/>
      <c r="M138" s="253" t="s">
        <v>19</v>
      </c>
      <c r="N138" s="254" t="s">
        <v>45</v>
      </c>
      <c r="O138" s="84"/>
      <c r="P138" s="236">
        <f>O138*H138</f>
        <v>0</v>
      </c>
      <c r="Q138" s="236">
        <v>0</v>
      </c>
      <c r="R138" s="236">
        <f>Q138*H138</f>
        <v>0</v>
      </c>
      <c r="S138" s="236">
        <v>0</v>
      </c>
      <c r="T138" s="23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38" t="s">
        <v>270</v>
      </c>
      <c r="AT138" s="238" t="s">
        <v>266</v>
      </c>
      <c r="AU138" s="238" t="s">
        <v>83</v>
      </c>
      <c r="AY138" s="17" t="s">
        <v>240</v>
      </c>
      <c r="BE138" s="239">
        <f>IF(N138="základní",J138,0)</f>
        <v>0</v>
      </c>
      <c r="BF138" s="239">
        <f>IF(N138="snížená",J138,0)</f>
        <v>0</v>
      </c>
      <c r="BG138" s="239">
        <f>IF(N138="zákl. přenesená",J138,0)</f>
        <v>0</v>
      </c>
      <c r="BH138" s="239">
        <f>IF(N138="sníž. přenesená",J138,0)</f>
        <v>0</v>
      </c>
      <c r="BI138" s="239">
        <f>IF(N138="nulová",J138,0)</f>
        <v>0</v>
      </c>
      <c r="BJ138" s="17" t="s">
        <v>81</v>
      </c>
      <c r="BK138" s="239">
        <f>ROUND(I138*H138,2)</f>
        <v>0</v>
      </c>
      <c r="BL138" s="17" t="s">
        <v>270</v>
      </c>
      <c r="BM138" s="238" t="s">
        <v>1065</v>
      </c>
    </row>
    <row r="139" s="2" customFormat="1">
      <c r="A139" s="38"/>
      <c r="B139" s="39"/>
      <c r="C139" s="40"/>
      <c r="D139" s="240" t="s">
        <v>250</v>
      </c>
      <c r="E139" s="40"/>
      <c r="F139" s="241" t="s">
        <v>370</v>
      </c>
      <c r="G139" s="40"/>
      <c r="H139" s="40"/>
      <c r="I139" s="147"/>
      <c r="J139" s="40"/>
      <c r="K139" s="40"/>
      <c r="L139" s="44"/>
      <c r="M139" s="242"/>
      <c r="N139" s="243"/>
      <c r="O139" s="84"/>
      <c r="P139" s="84"/>
      <c r="Q139" s="84"/>
      <c r="R139" s="84"/>
      <c r="S139" s="84"/>
      <c r="T139" s="85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250</v>
      </c>
      <c r="AU139" s="17" t="s">
        <v>83</v>
      </c>
    </row>
    <row r="140" s="13" customFormat="1">
      <c r="A140" s="13"/>
      <c r="B140" s="255"/>
      <c r="C140" s="256"/>
      <c r="D140" s="240" t="s">
        <v>272</v>
      </c>
      <c r="E140" s="257" t="s">
        <v>19</v>
      </c>
      <c r="F140" s="258" t="s">
        <v>1066</v>
      </c>
      <c r="G140" s="256"/>
      <c r="H140" s="259">
        <v>24</v>
      </c>
      <c r="I140" s="260"/>
      <c r="J140" s="256"/>
      <c r="K140" s="256"/>
      <c r="L140" s="261"/>
      <c r="M140" s="262"/>
      <c r="N140" s="263"/>
      <c r="O140" s="263"/>
      <c r="P140" s="263"/>
      <c r="Q140" s="263"/>
      <c r="R140" s="263"/>
      <c r="S140" s="263"/>
      <c r="T140" s="264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65" t="s">
        <v>272</v>
      </c>
      <c r="AU140" s="265" t="s">
        <v>83</v>
      </c>
      <c r="AV140" s="13" t="s">
        <v>83</v>
      </c>
      <c r="AW140" s="13" t="s">
        <v>35</v>
      </c>
      <c r="AX140" s="13" t="s">
        <v>81</v>
      </c>
      <c r="AY140" s="265" t="s">
        <v>240</v>
      </c>
    </row>
    <row r="141" s="2" customFormat="1" ht="21.75" customHeight="1">
      <c r="A141" s="38"/>
      <c r="B141" s="39"/>
      <c r="C141" s="227" t="s">
        <v>329</v>
      </c>
      <c r="D141" s="227" t="s">
        <v>243</v>
      </c>
      <c r="E141" s="228" t="s">
        <v>373</v>
      </c>
      <c r="F141" s="229" t="s">
        <v>374</v>
      </c>
      <c r="G141" s="230" t="s">
        <v>246</v>
      </c>
      <c r="H141" s="231">
        <v>26</v>
      </c>
      <c r="I141" s="232"/>
      <c r="J141" s="233">
        <f>ROUND(I141*H141,2)</f>
        <v>0</v>
      </c>
      <c r="K141" s="229" t="s">
        <v>247</v>
      </c>
      <c r="L141" s="44"/>
      <c r="M141" s="234" t="s">
        <v>19</v>
      </c>
      <c r="N141" s="235" t="s">
        <v>45</v>
      </c>
      <c r="O141" s="84"/>
      <c r="P141" s="236">
        <f>O141*H141</f>
        <v>0</v>
      </c>
      <c r="Q141" s="236">
        <v>0</v>
      </c>
      <c r="R141" s="236">
        <f>Q141*H141</f>
        <v>0</v>
      </c>
      <c r="S141" s="236">
        <v>0</v>
      </c>
      <c r="T141" s="237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38" t="s">
        <v>257</v>
      </c>
      <c r="AT141" s="238" t="s">
        <v>243</v>
      </c>
      <c r="AU141" s="238" t="s">
        <v>83</v>
      </c>
      <c r="AY141" s="17" t="s">
        <v>240</v>
      </c>
      <c r="BE141" s="239">
        <f>IF(N141="základní",J141,0)</f>
        <v>0</v>
      </c>
      <c r="BF141" s="239">
        <f>IF(N141="snížená",J141,0)</f>
        <v>0</v>
      </c>
      <c r="BG141" s="239">
        <f>IF(N141="zákl. přenesená",J141,0)</f>
        <v>0</v>
      </c>
      <c r="BH141" s="239">
        <f>IF(N141="sníž. přenesená",J141,0)</f>
        <v>0</v>
      </c>
      <c r="BI141" s="239">
        <f>IF(N141="nulová",J141,0)</f>
        <v>0</v>
      </c>
      <c r="BJ141" s="17" t="s">
        <v>81</v>
      </c>
      <c r="BK141" s="239">
        <f>ROUND(I141*H141,2)</f>
        <v>0</v>
      </c>
      <c r="BL141" s="17" t="s">
        <v>257</v>
      </c>
      <c r="BM141" s="238" t="s">
        <v>1067</v>
      </c>
    </row>
    <row r="142" s="2" customFormat="1">
      <c r="A142" s="38"/>
      <c r="B142" s="39"/>
      <c r="C142" s="40"/>
      <c r="D142" s="240" t="s">
        <v>250</v>
      </c>
      <c r="E142" s="40"/>
      <c r="F142" s="241" t="s">
        <v>944</v>
      </c>
      <c r="G142" s="40"/>
      <c r="H142" s="40"/>
      <c r="I142" s="147"/>
      <c r="J142" s="40"/>
      <c r="K142" s="40"/>
      <c r="L142" s="44"/>
      <c r="M142" s="242"/>
      <c r="N142" s="243"/>
      <c r="O142" s="84"/>
      <c r="P142" s="84"/>
      <c r="Q142" s="84"/>
      <c r="R142" s="84"/>
      <c r="S142" s="84"/>
      <c r="T142" s="85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T142" s="17" t="s">
        <v>250</v>
      </c>
      <c r="AU142" s="17" t="s">
        <v>83</v>
      </c>
    </row>
    <row r="143" s="2" customFormat="1">
      <c r="A143" s="38"/>
      <c r="B143" s="39"/>
      <c r="C143" s="40"/>
      <c r="D143" s="240" t="s">
        <v>252</v>
      </c>
      <c r="E143" s="40"/>
      <c r="F143" s="244" t="s">
        <v>377</v>
      </c>
      <c r="G143" s="40"/>
      <c r="H143" s="40"/>
      <c r="I143" s="147"/>
      <c r="J143" s="40"/>
      <c r="K143" s="40"/>
      <c r="L143" s="44"/>
      <c r="M143" s="242"/>
      <c r="N143" s="243"/>
      <c r="O143" s="84"/>
      <c r="P143" s="84"/>
      <c r="Q143" s="84"/>
      <c r="R143" s="84"/>
      <c r="S143" s="84"/>
      <c r="T143" s="85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7" t="s">
        <v>252</v>
      </c>
      <c r="AU143" s="17" t="s">
        <v>83</v>
      </c>
    </row>
    <row r="144" s="13" customFormat="1">
      <c r="A144" s="13"/>
      <c r="B144" s="255"/>
      <c r="C144" s="256"/>
      <c r="D144" s="240" t="s">
        <v>272</v>
      </c>
      <c r="E144" s="257" t="s">
        <v>19</v>
      </c>
      <c r="F144" s="258" t="s">
        <v>1068</v>
      </c>
      <c r="G144" s="256"/>
      <c r="H144" s="259">
        <v>26</v>
      </c>
      <c r="I144" s="260"/>
      <c r="J144" s="256"/>
      <c r="K144" s="256"/>
      <c r="L144" s="261"/>
      <c r="M144" s="262"/>
      <c r="N144" s="263"/>
      <c r="O144" s="263"/>
      <c r="P144" s="263"/>
      <c r="Q144" s="263"/>
      <c r="R144" s="263"/>
      <c r="S144" s="263"/>
      <c r="T144" s="264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65" t="s">
        <v>272</v>
      </c>
      <c r="AU144" s="265" t="s">
        <v>83</v>
      </c>
      <c r="AV144" s="13" t="s">
        <v>83</v>
      </c>
      <c r="AW144" s="13" t="s">
        <v>35</v>
      </c>
      <c r="AX144" s="13" t="s">
        <v>81</v>
      </c>
      <c r="AY144" s="265" t="s">
        <v>240</v>
      </c>
    </row>
    <row r="145" s="12" customFormat="1" ht="25.92" customHeight="1">
      <c r="A145" s="12"/>
      <c r="B145" s="211"/>
      <c r="C145" s="212"/>
      <c r="D145" s="213" t="s">
        <v>73</v>
      </c>
      <c r="E145" s="214" t="s">
        <v>385</v>
      </c>
      <c r="F145" s="214" t="s">
        <v>386</v>
      </c>
      <c r="G145" s="212"/>
      <c r="H145" s="212"/>
      <c r="I145" s="215"/>
      <c r="J145" s="216">
        <f>BK145</f>
        <v>0</v>
      </c>
      <c r="K145" s="212"/>
      <c r="L145" s="217"/>
      <c r="M145" s="218"/>
      <c r="N145" s="219"/>
      <c r="O145" s="219"/>
      <c r="P145" s="220">
        <f>SUM(P146:P184)</f>
        <v>0</v>
      </c>
      <c r="Q145" s="219"/>
      <c r="R145" s="220">
        <f>SUM(R146:R184)</f>
        <v>0</v>
      </c>
      <c r="S145" s="219"/>
      <c r="T145" s="221">
        <f>SUM(T146:T184)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222" t="s">
        <v>248</v>
      </c>
      <c r="AT145" s="223" t="s">
        <v>73</v>
      </c>
      <c r="AU145" s="223" t="s">
        <v>74</v>
      </c>
      <c r="AY145" s="222" t="s">
        <v>240</v>
      </c>
      <c r="BK145" s="224">
        <f>SUM(BK146:BK184)</f>
        <v>0</v>
      </c>
    </row>
    <row r="146" s="2" customFormat="1" ht="21.75" customHeight="1">
      <c r="A146" s="38"/>
      <c r="B146" s="39"/>
      <c r="C146" s="227" t="s">
        <v>337</v>
      </c>
      <c r="D146" s="227" t="s">
        <v>243</v>
      </c>
      <c r="E146" s="228" t="s">
        <v>396</v>
      </c>
      <c r="F146" s="229" t="s">
        <v>397</v>
      </c>
      <c r="G146" s="230" t="s">
        <v>269</v>
      </c>
      <c r="H146" s="231">
        <v>92.481999999999999</v>
      </c>
      <c r="I146" s="232"/>
      <c r="J146" s="233">
        <f>ROUND(I146*H146,2)</f>
        <v>0</v>
      </c>
      <c r="K146" s="229" t="s">
        <v>247</v>
      </c>
      <c r="L146" s="44"/>
      <c r="M146" s="234" t="s">
        <v>19</v>
      </c>
      <c r="N146" s="235" t="s">
        <v>45</v>
      </c>
      <c r="O146" s="84"/>
      <c r="P146" s="236">
        <f>O146*H146</f>
        <v>0</v>
      </c>
      <c r="Q146" s="236">
        <v>0</v>
      </c>
      <c r="R146" s="236">
        <f>Q146*H146</f>
        <v>0</v>
      </c>
      <c r="S146" s="236">
        <v>0</v>
      </c>
      <c r="T146" s="237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38" t="s">
        <v>257</v>
      </c>
      <c r="AT146" s="238" t="s">
        <v>243</v>
      </c>
      <c r="AU146" s="238" t="s">
        <v>81</v>
      </c>
      <c r="AY146" s="17" t="s">
        <v>240</v>
      </c>
      <c r="BE146" s="239">
        <f>IF(N146="základní",J146,0)</f>
        <v>0</v>
      </c>
      <c r="BF146" s="239">
        <f>IF(N146="snížená",J146,0)</f>
        <v>0</v>
      </c>
      <c r="BG146" s="239">
        <f>IF(N146="zákl. přenesená",J146,0)</f>
        <v>0</v>
      </c>
      <c r="BH146" s="239">
        <f>IF(N146="sníž. přenesená",J146,0)</f>
        <v>0</v>
      </c>
      <c r="BI146" s="239">
        <f>IF(N146="nulová",J146,0)</f>
        <v>0</v>
      </c>
      <c r="BJ146" s="17" t="s">
        <v>81</v>
      </c>
      <c r="BK146" s="239">
        <f>ROUND(I146*H146,2)</f>
        <v>0</v>
      </c>
      <c r="BL146" s="17" t="s">
        <v>257</v>
      </c>
      <c r="BM146" s="238" t="s">
        <v>1069</v>
      </c>
    </row>
    <row r="147" s="2" customFormat="1">
      <c r="A147" s="38"/>
      <c r="B147" s="39"/>
      <c r="C147" s="40"/>
      <c r="D147" s="240" t="s">
        <v>250</v>
      </c>
      <c r="E147" s="40"/>
      <c r="F147" s="241" t="s">
        <v>729</v>
      </c>
      <c r="G147" s="40"/>
      <c r="H147" s="40"/>
      <c r="I147" s="147"/>
      <c r="J147" s="40"/>
      <c r="K147" s="40"/>
      <c r="L147" s="44"/>
      <c r="M147" s="242"/>
      <c r="N147" s="243"/>
      <c r="O147" s="84"/>
      <c r="P147" s="84"/>
      <c r="Q147" s="84"/>
      <c r="R147" s="84"/>
      <c r="S147" s="84"/>
      <c r="T147" s="85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7" t="s">
        <v>250</v>
      </c>
      <c r="AU147" s="17" t="s">
        <v>81</v>
      </c>
    </row>
    <row r="148" s="2" customFormat="1">
      <c r="A148" s="38"/>
      <c r="B148" s="39"/>
      <c r="C148" s="40"/>
      <c r="D148" s="240" t="s">
        <v>252</v>
      </c>
      <c r="E148" s="40"/>
      <c r="F148" s="244" t="s">
        <v>392</v>
      </c>
      <c r="G148" s="40"/>
      <c r="H148" s="40"/>
      <c r="I148" s="147"/>
      <c r="J148" s="40"/>
      <c r="K148" s="40"/>
      <c r="L148" s="44"/>
      <c r="M148" s="242"/>
      <c r="N148" s="243"/>
      <c r="O148" s="84"/>
      <c r="P148" s="84"/>
      <c r="Q148" s="84"/>
      <c r="R148" s="84"/>
      <c r="S148" s="84"/>
      <c r="T148" s="85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252</v>
      </c>
      <c r="AU148" s="17" t="s">
        <v>81</v>
      </c>
    </row>
    <row r="149" s="13" customFormat="1">
      <c r="A149" s="13"/>
      <c r="B149" s="255"/>
      <c r="C149" s="256"/>
      <c r="D149" s="240" t="s">
        <v>272</v>
      </c>
      <c r="E149" s="257" t="s">
        <v>19</v>
      </c>
      <c r="F149" s="258" t="s">
        <v>1070</v>
      </c>
      <c r="G149" s="256"/>
      <c r="H149" s="259">
        <v>24.420000000000002</v>
      </c>
      <c r="I149" s="260"/>
      <c r="J149" s="256"/>
      <c r="K149" s="256"/>
      <c r="L149" s="261"/>
      <c r="M149" s="262"/>
      <c r="N149" s="263"/>
      <c r="O149" s="263"/>
      <c r="P149" s="263"/>
      <c r="Q149" s="263"/>
      <c r="R149" s="263"/>
      <c r="S149" s="263"/>
      <c r="T149" s="264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65" t="s">
        <v>272</v>
      </c>
      <c r="AU149" s="265" t="s">
        <v>81</v>
      </c>
      <c r="AV149" s="13" t="s">
        <v>83</v>
      </c>
      <c r="AW149" s="13" t="s">
        <v>35</v>
      </c>
      <c r="AX149" s="13" t="s">
        <v>74</v>
      </c>
      <c r="AY149" s="265" t="s">
        <v>240</v>
      </c>
    </row>
    <row r="150" s="13" customFormat="1">
      <c r="A150" s="13"/>
      <c r="B150" s="255"/>
      <c r="C150" s="256"/>
      <c r="D150" s="240" t="s">
        <v>272</v>
      </c>
      <c r="E150" s="257" t="s">
        <v>19</v>
      </c>
      <c r="F150" s="258" t="s">
        <v>1071</v>
      </c>
      <c r="G150" s="256"/>
      <c r="H150" s="259">
        <v>61.661999999999999</v>
      </c>
      <c r="I150" s="260"/>
      <c r="J150" s="256"/>
      <c r="K150" s="256"/>
      <c r="L150" s="261"/>
      <c r="M150" s="262"/>
      <c r="N150" s="263"/>
      <c r="O150" s="263"/>
      <c r="P150" s="263"/>
      <c r="Q150" s="263"/>
      <c r="R150" s="263"/>
      <c r="S150" s="263"/>
      <c r="T150" s="264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65" t="s">
        <v>272</v>
      </c>
      <c r="AU150" s="265" t="s">
        <v>81</v>
      </c>
      <c r="AV150" s="13" t="s">
        <v>83</v>
      </c>
      <c r="AW150" s="13" t="s">
        <v>35</v>
      </c>
      <c r="AX150" s="13" t="s">
        <v>74</v>
      </c>
      <c r="AY150" s="265" t="s">
        <v>240</v>
      </c>
    </row>
    <row r="151" s="13" customFormat="1">
      <c r="A151" s="13"/>
      <c r="B151" s="255"/>
      <c r="C151" s="256"/>
      <c r="D151" s="240" t="s">
        <v>272</v>
      </c>
      <c r="E151" s="257" t="s">
        <v>19</v>
      </c>
      <c r="F151" s="258" t="s">
        <v>1072</v>
      </c>
      <c r="G151" s="256"/>
      <c r="H151" s="259">
        <v>6.4000000000000004</v>
      </c>
      <c r="I151" s="260"/>
      <c r="J151" s="256"/>
      <c r="K151" s="256"/>
      <c r="L151" s="261"/>
      <c r="M151" s="262"/>
      <c r="N151" s="263"/>
      <c r="O151" s="263"/>
      <c r="P151" s="263"/>
      <c r="Q151" s="263"/>
      <c r="R151" s="263"/>
      <c r="S151" s="263"/>
      <c r="T151" s="264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65" t="s">
        <v>272</v>
      </c>
      <c r="AU151" s="265" t="s">
        <v>81</v>
      </c>
      <c r="AV151" s="13" t="s">
        <v>83</v>
      </c>
      <c r="AW151" s="13" t="s">
        <v>35</v>
      </c>
      <c r="AX151" s="13" t="s">
        <v>74</v>
      </c>
      <c r="AY151" s="265" t="s">
        <v>240</v>
      </c>
    </row>
    <row r="152" s="14" customFormat="1">
      <c r="A152" s="14"/>
      <c r="B152" s="266"/>
      <c r="C152" s="267"/>
      <c r="D152" s="240" t="s">
        <v>272</v>
      </c>
      <c r="E152" s="268" t="s">
        <v>19</v>
      </c>
      <c r="F152" s="269" t="s">
        <v>336</v>
      </c>
      <c r="G152" s="267"/>
      <c r="H152" s="270">
        <v>92.481999999999999</v>
      </c>
      <c r="I152" s="271"/>
      <c r="J152" s="267"/>
      <c r="K152" s="267"/>
      <c r="L152" s="272"/>
      <c r="M152" s="273"/>
      <c r="N152" s="274"/>
      <c r="O152" s="274"/>
      <c r="P152" s="274"/>
      <c r="Q152" s="274"/>
      <c r="R152" s="274"/>
      <c r="S152" s="274"/>
      <c r="T152" s="275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T152" s="276" t="s">
        <v>272</v>
      </c>
      <c r="AU152" s="276" t="s">
        <v>81</v>
      </c>
      <c r="AV152" s="14" t="s">
        <v>248</v>
      </c>
      <c r="AW152" s="14" t="s">
        <v>35</v>
      </c>
      <c r="AX152" s="14" t="s">
        <v>81</v>
      </c>
      <c r="AY152" s="276" t="s">
        <v>240</v>
      </c>
    </row>
    <row r="153" s="2" customFormat="1" ht="21.75" customHeight="1">
      <c r="A153" s="38"/>
      <c r="B153" s="39"/>
      <c r="C153" s="227" t="s">
        <v>342</v>
      </c>
      <c r="D153" s="227" t="s">
        <v>243</v>
      </c>
      <c r="E153" s="228" t="s">
        <v>738</v>
      </c>
      <c r="F153" s="229" t="s">
        <v>739</v>
      </c>
      <c r="G153" s="230" t="s">
        <v>269</v>
      </c>
      <c r="H153" s="231">
        <v>289.98599999999999</v>
      </c>
      <c r="I153" s="232"/>
      <c r="J153" s="233">
        <f>ROUND(I153*H153,2)</f>
        <v>0</v>
      </c>
      <c r="K153" s="229" t="s">
        <v>247</v>
      </c>
      <c r="L153" s="44"/>
      <c r="M153" s="234" t="s">
        <v>19</v>
      </c>
      <c r="N153" s="235" t="s">
        <v>45</v>
      </c>
      <c r="O153" s="84"/>
      <c r="P153" s="236">
        <f>O153*H153</f>
        <v>0</v>
      </c>
      <c r="Q153" s="236">
        <v>0</v>
      </c>
      <c r="R153" s="236">
        <f>Q153*H153</f>
        <v>0</v>
      </c>
      <c r="S153" s="236">
        <v>0</v>
      </c>
      <c r="T153" s="237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38" t="s">
        <v>257</v>
      </c>
      <c r="AT153" s="238" t="s">
        <v>243</v>
      </c>
      <c r="AU153" s="238" t="s">
        <v>81</v>
      </c>
      <c r="AY153" s="17" t="s">
        <v>240</v>
      </c>
      <c r="BE153" s="239">
        <f>IF(N153="základní",J153,0)</f>
        <v>0</v>
      </c>
      <c r="BF153" s="239">
        <f>IF(N153="snížená",J153,0)</f>
        <v>0</v>
      </c>
      <c r="BG153" s="239">
        <f>IF(N153="zákl. přenesená",J153,0)</f>
        <v>0</v>
      </c>
      <c r="BH153" s="239">
        <f>IF(N153="sníž. přenesená",J153,0)</f>
        <v>0</v>
      </c>
      <c r="BI153" s="239">
        <f>IF(N153="nulová",J153,0)</f>
        <v>0</v>
      </c>
      <c r="BJ153" s="17" t="s">
        <v>81</v>
      </c>
      <c r="BK153" s="239">
        <f>ROUND(I153*H153,2)</f>
        <v>0</v>
      </c>
      <c r="BL153" s="17" t="s">
        <v>257</v>
      </c>
      <c r="BM153" s="238" t="s">
        <v>1073</v>
      </c>
    </row>
    <row r="154" s="2" customFormat="1">
      <c r="A154" s="38"/>
      <c r="B154" s="39"/>
      <c r="C154" s="40"/>
      <c r="D154" s="240" t="s">
        <v>250</v>
      </c>
      <c r="E154" s="40"/>
      <c r="F154" s="241" t="s">
        <v>741</v>
      </c>
      <c r="G154" s="40"/>
      <c r="H154" s="40"/>
      <c r="I154" s="147"/>
      <c r="J154" s="40"/>
      <c r="K154" s="40"/>
      <c r="L154" s="44"/>
      <c r="M154" s="242"/>
      <c r="N154" s="243"/>
      <c r="O154" s="84"/>
      <c r="P154" s="84"/>
      <c r="Q154" s="84"/>
      <c r="R154" s="84"/>
      <c r="S154" s="84"/>
      <c r="T154" s="85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250</v>
      </c>
      <c r="AU154" s="17" t="s">
        <v>81</v>
      </c>
    </row>
    <row r="155" s="2" customFormat="1">
      <c r="A155" s="38"/>
      <c r="B155" s="39"/>
      <c r="C155" s="40"/>
      <c r="D155" s="240" t="s">
        <v>252</v>
      </c>
      <c r="E155" s="40"/>
      <c r="F155" s="244" t="s">
        <v>392</v>
      </c>
      <c r="G155" s="40"/>
      <c r="H155" s="40"/>
      <c r="I155" s="147"/>
      <c r="J155" s="40"/>
      <c r="K155" s="40"/>
      <c r="L155" s="44"/>
      <c r="M155" s="242"/>
      <c r="N155" s="243"/>
      <c r="O155" s="84"/>
      <c r="P155" s="84"/>
      <c r="Q155" s="84"/>
      <c r="R155" s="84"/>
      <c r="S155" s="84"/>
      <c r="T155" s="85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T155" s="17" t="s">
        <v>252</v>
      </c>
      <c r="AU155" s="17" t="s">
        <v>81</v>
      </c>
    </row>
    <row r="156" s="13" customFormat="1">
      <c r="A156" s="13"/>
      <c r="B156" s="255"/>
      <c r="C156" s="256"/>
      <c r="D156" s="240" t="s">
        <v>272</v>
      </c>
      <c r="E156" s="257" t="s">
        <v>19</v>
      </c>
      <c r="F156" s="258" t="s">
        <v>1074</v>
      </c>
      <c r="G156" s="256"/>
      <c r="H156" s="259">
        <v>289.98599999999999</v>
      </c>
      <c r="I156" s="260"/>
      <c r="J156" s="256"/>
      <c r="K156" s="256"/>
      <c r="L156" s="261"/>
      <c r="M156" s="262"/>
      <c r="N156" s="263"/>
      <c r="O156" s="263"/>
      <c r="P156" s="263"/>
      <c r="Q156" s="263"/>
      <c r="R156" s="263"/>
      <c r="S156" s="263"/>
      <c r="T156" s="264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65" t="s">
        <v>272</v>
      </c>
      <c r="AU156" s="265" t="s">
        <v>81</v>
      </c>
      <c r="AV156" s="13" t="s">
        <v>83</v>
      </c>
      <c r="AW156" s="13" t="s">
        <v>35</v>
      </c>
      <c r="AX156" s="13" t="s">
        <v>81</v>
      </c>
      <c r="AY156" s="265" t="s">
        <v>240</v>
      </c>
    </row>
    <row r="157" s="2" customFormat="1" ht="33" customHeight="1">
      <c r="A157" s="38"/>
      <c r="B157" s="39"/>
      <c r="C157" s="227" t="s">
        <v>346</v>
      </c>
      <c r="D157" s="227" t="s">
        <v>243</v>
      </c>
      <c r="E157" s="228" t="s">
        <v>1075</v>
      </c>
      <c r="F157" s="229" t="s">
        <v>1076</v>
      </c>
      <c r="G157" s="230" t="s">
        <v>269</v>
      </c>
      <c r="H157" s="231">
        <v>6.2400000000000002</v>
      </c>
      <c r="I157" s="232"/>
      <c r="J157" s="233">
        <f>ROUND(I157*H157,2)</f>
        <v>0</v>
      </c>
      <c r="K157" s="229" t="s">
        <v>247</v>
      </c>
      <c r="L157" s="44"/>
      <c r="M157" s="234" t="s">
        <v>19</v>
      </c>
      <c r="N157" s="235" t="s">
        <v>45</v>
      </c>
      <c r="O157" s="84"/>
      <c r="P157" s="236">
        <f>O157*H157</f>
        <v>0</v>
      </c>
      <c r="Q157" s="236">
        <v>0</v>
      </c>
      <c r="R157" s="236">
        <f>Q157*H157</f>
        <v>0</v>
      </c>
      <c r="S157" s="236">
        <v>0</v>
      </c>
      <c r="T157" s="237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38" t="s">
        <v>257</v>
      </c>
      <c r="AT157" s="238" t="s">
        <v>243</v>
      </c>
      <c r="AU157" s="238" t="s">
        <v>81</v>
      </c>
      <c r="AY157" s="17" t="s">
        <v>240</v>
      </c>
      <c r="BE157" s="239">
        <f>IF(N157="základní",J157,0)</f>
        <v>0</v>
      </c>
      <c r="BF157" s="239">
        <f>IF(N157="snížená",J157,0)</f>
        <v>0</v>
      </c>
      <c r="BG157" s="239">
        <f>IF(N157="zákl. přenesená",J157,0)</f>
        <v>0</v>
      </c>
      <c r="BH157" s="239">
        <f>IF(N157="sníž. přenesená",J157,0)</f>
        <v>0</v>
      </c>
      <c r="BI157" s="239">
        <f>IF(N157="nulová",J157,0)</f>
        <v>0</v>
      </c>
      <c r="BJ157" s="17" t="s">
        <v>81</v>
      </c>
      <c r="BK157" s="239">
        <f>ROUND(I157*H157,2)</f>
        <v>0</v>
      </c>
      <c r="BL157" s="17" t="s">
        <v>257</v>
      </c>
      <c r="BM157" s="238" t="s">
        <v>1077</v>
      </c>
    </row>
    <row r="158" s="2" customFormat="1">
      <c r="A158" s="38"/>
      <c r="B158" s="39"/>
      <c r="C158" s="40"/>
      <c r="D158" s="240" t="s">
        <v>250</v>
      </c>
      <c r="E158" s="40"/>
      <c r="F158" s="241" t="s">
        <v>1078</v>
      </c>
      <c r="G158" s="40"/>
      <c r="H158" s="40"/>
      <c r="I158" s="147"/>
      <c r="J158" s="40"/>
      <c r="K158" s="40"/>
      <c r="L158" s="44"/>
      <c r="M158" s="242"/>
      <c r="N158" s="243"/>
      <c r="O158" s="84"/>
      <c r="P158" s="84"/>
      <c r="Q158" s="84"/>
      <c r="R158" s="84"/>
      <c r="S158" s="84"/>
      <c r="T158" s="85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T158" s="17" t="s">
        <v>250</v>
      </c>
      <c r="AU158" s="17" t="s">
        <v>81</v>
      </c>
    </row>
    <row r="159" s="2" customFormat="1">
      <c r="A159" s="38"/>
      <c r="B159" s="39"/>
      <c r="C159" s="40"/>
      <c r="D159" s="240" t="s">
        <v>252</v>
      </c>
      <c r="E159" s="40"/>
      <c r="F159" s="244" t="s">
        <v>392</v>
      </c>
      <c r="G159" s="40"/>
      <c r="H159" s="40"/>
      <c r="I159" s="147"/>
      <c r="J159" s="40"/>
      <c r="K159" s="40"/>
      <c r="L159" s="44"/>
      <c r="M159" s="242"/>
      <c r="N159" s="243"/>
      <c r="O159" s="84"/>
      <c r="P159" s="84"/>
      <c r="Q159" s="84"/>
      <c r="R159" s="84"/>
      <c r="S159" s="84"/>
      <c r="T159" s="85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7" t="s">
        <v>252</v>
      </c>
      <c r="AU159" s="17" t="s">
        <v>81</v>
      </c>
    </row>
    <row r="160" s="13" customFormat="1">
      <c r="A160" s="13"/>
      <c r="B160" s="255"/>
      <c r="C160" s="256"/>
      <c r="D160" s="240" t="s">
        <v>272</v>
      </c>
      <c r="E160" s="257" t="s">
        <v>19</v>
      </c>
      <c r="F160" s="258" t="s">
        <v>1079</v>
      </c>
      <c r="G160" s="256"/>
      <c r="H160" s="259">
        <v>6.2400000000000002</v>
      </c>
      <c r="I160" s="260"/>
      <c r="J160" s="256"/>
      <c r="K160" s="256"/>
      <c r="L160" s="261"/>
      <c r="M160" s="262"/>
      <c r="N160" s="263"/>
      <c r="O160" s="263"/>
      <c r="P160" s="263"/>
      <c r="Q160" s="263"/>
      <c r="R160" s="263"/>
      <c r="S160" s="263"/>
      <c r="T160" s="264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65" t="s">
        <v>272</v>
      </c>
      <c r="AU160" s="265" t="s">
        <v>81</v>
      </c>
      <c r="AV160" s="13" t="s">
        <v>83</v>
      </c>
      <c r="AW160" s="13" t="s">
        <v>35</v>
      </c>
      <c r="AX160" s="13" t="s">
        <v>81</v>
      </c>
      <c r="AY160" s="265" t="s">
        <v>240</v>
      </c>
    </row>
    <row r="161" s="2" customFormat="1" ht="33" customHeight="1">
      <c r="A161" s="38"/>
      <c r="B161" s="39"/>
      <c r="C161" s="227" t="s">
        <v>353</v>
      </c>
      <c r="D161" s="227" t="s">
        <v>243</v>
      </c>
      <c r="E161" s="228" t="s">
        <v>423</v>
      </c>
      <c r="F161" s="229" t="s">
        <v>424</v>
      </c>
      <c r="G161" s="230" t="s">
        <v>269</v>
      </c>
      <c r="H161" s="231">
        <v>0.16</v>
      </c>
      <c r="I161" s="232"/>
      <c r="J161" s="233">
        <f>ROUND(I161*H161,2)</f>
        <v>0</v>
      </c>
      <c r="K161" s="229" t="s">
        <v>247</v>
      </c>
      <c r="L161" s="44"/>
      <c r="M161" s="234" t="s">
        <v>19</v>
      </c>
      <c r="N161" s="235" t="s">
        <v>45</v>
      </c>
      <c r="O161" s="84"/>
      <c r="P161" s="236">
        <f>O161*H161</f>
        <v>0</v>
      </c>
      <c r="Q161" s="236">
        <v>0</v>
      </c>
      <c r="R161" s="236">
        <f>Q161*H161</f>
        <v>0</v>
      </c>
      <c r="S161" s="236">
        <v>0</v>
      </c>
      <c r="T161" s="237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38" t="s">
        <v>257</v>
      </c>
      <c r="AT161" s="238" t="s">
        <v>243</v>
      </c>
      <c r="AU161" s="238" t="s">
        <v>81</v>
      </c>
      <c r="AY161" s="17" t="s">
        <v>240</v>
      </c>
      <c r="BE161" s="239">
        <f>IF(N161="základní",J161,0)</f>
        <v>0</v>
      </c>
      <c r="BF161" s="239">
        <f>IF(N161="snížená",J161,0)</f>
        <v>0</v>
      </c>
      <c r="BG161" s="239">
        <f>IF(N161="zákl. přenesená",J161,0)</f>
        <v>0</v>
      </c>
      <c r="BH161" s="239">
        <f>IF(N161="sníž. přenesená",J161,0)</f>
        <v>0</v>
      </c>
      <c r="BI161" s="239">
        <f>IF(N161="nulová",J161,0)</f>
        <v>0</v>
      </c>
      <c r="BJ161" s="17" t="s">
        <v>81</v>
      </c>
      <c r="BK161" s="239">
        <f>ROUND(I161*H161,2)</f>
        <v>0</v>
      </c>
      <c r="BL161" s="17" t="s">
        <v>257</v>
      </c>
      <c r="BM161" s="238" t="s">
        <v>1080</v>
      </c>
    </row>
    <row r="162" s="2" customFormat="1">
      <c r="A162" s="38"/>
      <c r="B162" s="39"/>
      <c r="C162" s="40"/>
      <c r="D162" s="240" t="s">
        <v>250</v>
      </c>
      <c r="E162" s="40"/>
      <c r="F162" s="241" t="s">
        <v>426</v>
      </c>
      <c r="G162" s="40"/>
      <c r="H162" s="40"/>
      <c r="I162" s="147"/>
      <c r="J162" s="40"/>
      <c r="K162" s="40"/>
      <c r="L162" s="44"/>
      <c r="M162" s="242"/>
      <c r="N162" s="243"/>
      <c r="O162" s="84"/>
      <c r="P162" s="84"/>
      <c r="Q162" s="84"/>
      <c r="R162" s="84"/>
      <c r="S162" s="84"/>
      <c r="T162" s="85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T162" s="17" t="s">
        <v>250</v>
      </c>
      <c r="AU162" s="17" t="s">
        <v>81</v>
      </c>
    </row>
    <row r="163" s="2" customFormat="1">
      <c r="A163" s="38"/>
      <c r="B163" s="39"/>
      <c r="C163" s="40"/>
      <c r="D163" s="240" t="s">
        <v>252</v>
      </c>
      <c r="E163" s="40"/>
      <c r="F163" s="244" t="s">
        <v>392</v>
      </c>
      <c r="G163" s="40"/>
      <c r="H163" s="40"/>
      <c r="I163" s="147"/>
      <c r="J163" s="40"/>
      <c r="K163" s="40"/>
      <c r="L163" s="44"/>
      <c r="M163" s="242"/>
      <c r="N163" s="243"/>
      <c r="O163" s="84"/>
      <c r="P163" s="84"/>
      <c r="Q163" s="84"/>
      <c r="R163" s="84"/>
      <c r="S163" s="84"/>
      <c r="T163" s="85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252</v>
      </c>
      <c r="AU163" s="17" t="s">
        <v>81</v>
      </c>
    </row>
    <row r="164" s="13" customFormat="1">
      <c r="A164" s="13"/>
      <c r="B164" s="255"/>
      <c r="C164" s="256"/>
      <c r="D164" s="240" t="s">
        <v>272</v>
      </c>
      <c r="E164" s="257" t="s">
        <v>19</v>
      </c>
      <c r="F164" s="258" t="s">
        <v>1081</v>
      </c>
      <c r="G164" s="256"/>
      <c r="H164" s="259">
        <v>0.16</v>
      </c>
      <c r="I164" s="260"/>
      <c r="J164" s="256"/>
      <c r="K164" s="256"/>
      <c r="L164" s="261"/>
      <c r="M164" s="262"/>
      <c r="N164" s="263"/>
      <c r="O164" s="263"/>
      <c r="P164" s="263"/>
      <c r="Q164" s="263"/>
      <c r="R164" s="263"/>
      <c r="S164" s="263"/>
      <c r="T164" s="264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65" t="s">
        <v>272</v>
      </c>
      <c r="AU164" s="265" t="s">
        <v>81</v>
      </c>
      <c r="AV164" s="13" t="s">
        <v>83</v>
      </c>
      <c r="AW164" s="13" t="s">
        <v>35</v>
      </c>
      <c r="AX164" s="13" t="s">
        <v>81</v>
      </c>
      <c r="AY164" s="265" t="s">
        <v>240</v>
      </c>
    </row>
    <row r="165" s="2" customFormat="1" ht="33" customHeight="1">
      <c r="A165" s="38"/>
      <c r="B165" s="39"/>
      <c r="C165" s="227" t="s">
        <v>7</v>
      </c>
      <c r="D165" s="227" t="s">
        <v>243</v>
      </c>
      <c r="E165" s="228" t="s">
        <v>432</v>
      </c>
      <c r="F165" s="229" t="s">
        <v>433</v>
      </c>
      <c r="G165" s="230" t="s">
        <v>269</v>
      </c>
      <c r="H165" s="231">
        <v>24</v>
      </c>
      <c r="I165" s="232"/>
      <c r="J165" s="233">
        <f>ROUND(I165*H165,2)</f>
        <v>0</v>
      </c>
      <c r="K165" s="229" t="s">
        <v>247</v>
      </c>
      <c r="L165" s="44"/>
      <c r="M165" s="234" t="s">
        <v>19</v>
      </c>
      <c r="N165" s="235" t="s">
        <v>45</v>
      </c>
      <c r="O165" s="84"/>
      <c r="P165" s="236">
        <f>O165*H165</f>
        <v>0</v>
      </c>
      <c r="Q165" s="236">
        <v>0</v>
      </c>
      <c r="R165" s="236">
        <f>Q165*H165</f>
        <v>0</v>
      </c>
      <c r="S165" s="236">
        <v>0</v>
      </c>
      <c r="T165" s="237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38" t="s">
        <v>257</v>
      </c>
      <c r="AT165" s="238" t="s">
        <v>243</v>
      </c>
      <c r="AU165" s="238" t="s">
        <v>81</v>
      </c>
      <c r="AY165" s="17" t="s">
        <v>240</v>
      </c>
      <c r="BE165" s="239">
        <f>IF(N165="základní",J165,0)</f>
        <v>0</v>
      </c>
      <c r="BF165" s="239">
        <f>IF(N165="snížená",J165,0)</f>
        <v>0</v>
      </c>
      <c r="BG165" s="239">
        <f>IF(N165="zákl. přenesená",J165,0)</f>
        <v>0</v>
      </c>
      <c r="BH165" s="239">
        <f>IF(N165="sníž. přenesená",J165,0)</f>
        <v>0</v>
      </c>
      <c r="BI165" s="239">
        <f>IF(N165="nulová",J165,0)</f>
        <v>0</v>
      </c>
      <c r="BJ165" s="17" t="s">
        <v>81</v>
      </c>
      <c r="BK165" s="239">
        <f>ROUND(I165*H165,2)</f>
        <v>0</v>
      </c>
      <c r="BL165" s="17" t="s">
        <v>257</v>
      </c>
      <c r="BM165" s="238" t="s">
        <v>1082</v>
      </c>
    </row>
    <row r="166" s="2" customFormat="1">
      <c r="A166" s="38"/>
      <c r="B166" s="39"/>
      <c r="C166" s="40"/>
      <c r="D166" s="240" t="s">
        <v>250</v>
      </c>
      <c r="E166" s="40"/>
      <c r="F166" s="241" t="s">
        <v>435</v>
      </c>
      <c r="G166" s="40"/>
      <c r="H166" s="40"/>
      <c r="I166" s="147"/>
      <c r="J166" s="40"/>
      <c r="K166" s="40"/>
      <c r="L166" s="44"/>
      <c r="M166" s="242"/>
      <c r="N166" s="243"/>
      <c r="O166" s="84"/>
      <c r="P166" s="84"/>
      <c r="Q166" s="84"/>
      <c r="R166" s="84"/>
      <c r="S166" s="84"/>
      <c r="T166" s="85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T166" s="17" t="s">
        <v>250</v>
      </c>
      <c r="AU166" s="17" t="s">
        <v>81</v>
      </c>
    </row>
    <row r="167" s="2" customFormat="1">
      <c r="A167" s="38"/>
      <c r="B167" s="39"/>
      <c r="C167" s="40"/>
      <c r="D167" s="240" t="s">
        <v>252</v>
      </c>
      <c r="E167" s="40"/>
      <c r="F167" s="244" t="s">
        <v>392</v>
      </c>
      <c r="G167" s="40"/>
      <c r="H167" s="40"/>
      <c r="I167" s="147"/>
      <c r="J167" s="40"/>
      <c r="K167" s="40"/>
      <c r="L167" s="44"/>
      <c r="M167" s="242"/>
      <c r="N167" s="243"/>
      <c r="O167" s="84"/>
      <c r="P167" s="84"/>
      <c r="Q167" s="84"/>
      <c r="R167" s="84"/>
      <c r="S167" s="84"/>
      <c r="T167" s="85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T167" s="17" t="s">
        <v>252</v>
      </c>
      <c r="AU167" s="17" t="s">
        <v>81</v>
      </c>
    </row>
    <row r="168" s="13" customFormat="1">
      <c r="A168" s="13"/>
      <c r="B168" s="255"/>
      <c r="C168" s="256"/>
      <c r="D168" s="240" t="s">
        <v>272</v>
      </c>
      <c r="E168" s="257" t="s">
        <v>19</v>
      </c>
      <c r="F168" s="258" t="s">
        <v>1083</v>
      </c>
      <c r="G168" s="256"/>
      <c r="H168" s="259">
        <v>24</v>
      </c>
      <c r="I168" s="260"/>
      <c r="J168" s="256"/>
      <c r="K168" s="256"/>
      <c r="L168" s="261"/>
      <c r="M168" s="262"/>
      <c r="N168" s="263"/>
      <c r="O168" s="263"/>
      <c r="P168" s="263"/>
      <c r="Q168" s="263"/>
      <c r="R168" s="263"/>
      <c r="S168" s="263"/>
      <c r="T168" s="264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65" t="s">
        <v>272</v>
      </c>
      <c r="AU168" s="265" t="s">
        <v>81</v>
      </c>
      <c r="AV168" s="13" t="s">
        <v>83</v>
      </c>
      <c r="AW168" s="13" t="s">
        <v>35</v>
      </c>
      <c r="AX168" s="13" t="s">
        <v>81</v>
      </c>
      <c r="AY168" s="265" t="s">
        <v>240</v>
      </c>
    </row>
    <row r="169" s="2" customFormat="1" ht="21.75" customHeight="1">
      <c r="A169" s="38"/>
      <c r="B169" s="39"/>
      <c r="C169" s="227" t="s">
        <v>363</v>
      </c>
      <c r="D169" s="227" t="s">
        <v>243</v>
      </c>
      <c r="E169" s="228" t="s">
        <v>448</v>
      </c>
      <c r="F169" s="229" t="s">
        <v>449</v>
      </c>
      <c r="G169" s="230" t="s">
        <v>276</v>
      </c>
      <c r="H169" s="231">
        <v>2</v>
      </c>
      <c r="I169" s="232"/>
      <c r="J169" s="233">
        <f>ROUND(I169*H169,2)</f>
        <v>0</v>
      </c>
      <c r="K169" s="229" t="s">
        <v>247</v>
      </c>
      <c r="L169" s="44"/>
      <c r="M169" s="234" t="s">
        <v>19</v>
      </c>
      <c r="N169" s="235" t="s">
        <v>45</v>
      </c>
      <c r="O169" s="84"/>
      <c r="P169" s="236">
        <f>O169*H169</f>
        <v>0</v>
      </c>
      <c r="Q169" s="236">
        <v>0</v>
      </c>
      <c r="R169" s="236">
        <f>Q169*H169</f>
        <v>0</v>
      </c>
      <c r="S169" s="236">
        <v>0</v>
      </c>
      <c r="T169" s="237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38" t="s">
        <v>257</v>
      </c>
      <c r="AT169" s="238" t="s">
        <v>243</v>
      </c>
      <c r="AU169" s="238" t="s">
        <v>81</v>
      </c>
      <c r="AY169" s="17" t="s">
        <v>240</v>
      </c>
      <c r="BE169" s="239">
        <f>IF(N169="základní",J169,0)</f>
        <v>0</v>
      </c>
      <c r="BF169" s="239">
        <f>IF(N169="snížená",J169,0)</f>
        <v>0</v>
      </c>
      <c r="BG169" s="239">
        <f>IF(N169="zákl. přenesená",J169,0)</f>
        <v>0</v>
      </c>
      <c r="BH169" s="239">
        <f>IF(N169="sníž. přenesená",J169,0)</f>
        <v>0</v>
      </c>
      <c r="BI169" s="239">
        <f>IF(N169="nulová",J169,0)</f>
        <v>0</v>
      </c>
      <c r="BJ169" s="17" t="s">
        <v>81</v>
      </c>
      <c r="BK169" s="239">
        <f>ROUND(I169*H169,2)</f>
        <v>0</v>
      </c>
      <c r="BL169" s="17" t="s">
        <v>257</v>
      </c>
      <c r="BM169" s="238" t="s">
        <v>1084</v>
      </c>
    </row>
    <row r="170" s="2" customFormat="1">
      <c r="A170" s="38"/>
      <c r="B170" s="39"/>
      <c r="C170" s="40"/>
      <c r="D170" s="240" t="s">
        <v>250</v>
      </c>
      <c r="E170" s="40"/>
      <c r="F170" s="241" t="s">
        <v>963</v>
      </c>
      <c r="G170" s="40"/>
      <c r="H170" s="40"/>
      <c r="I170" s="147"/>
      <c r="J170" s="40"/>
      <c r="K170" s="40"/>
      <c r="L170" s="44"/>
      <c r="M170" s="242"/>
      <c r="N170" s="243"/>
      <c r="O170" s="84"/>
      <c r="P170" s="84"/>
      <c r="Q170" s="84"/>
      <c r="R170" s="84"/>
      <c r="S170" s="84"/>
      <c r="T170" s="85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T170" s="17" t="s">
        <v>250</v>
      </c>
      <c r="AU170" s="17" t="s">
        <v>81</v>
      </c>
    </row>
    <row r="171" s="2" customFormat="1">
      <c r="A171" s="38"/>
      <c r="B171" s="39"/>
      <c r="C171" s="40"/>
      <c r="D171" s="240" t="s">
        <v>252</v>
      </c>
      <c r="E171" s="40"/>
      <c r="F171" s="244" t="s">
        <v>452</v>
      </c>
      <c r="G171" s="40"/>
      <c r="H171" s="40"/>
      <c r="I171" s="147"/>
      <c r="J171" s="40"/>
      <c r="K171" s="40"/>
      <c r="L171" s="44"/>
      <c r="M171" s="242"/>
      <c r="N171" s="243"/>
      <c r="O171" s="84"/>
      <c r="P171" s="84"/>
      <c r="Q171" s="84"/>
      <c r="R171" s="84"/>
      <c r="S171" s="84"/>
      <c r="T171" s="85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7" t="s">
        <v>252</v>
      </c>
      <c r="AU171" s="17" t="s">
        <v>81</v>
      </c>
    </row>
    <row r="172" s="13" customFormat="1">
      <c r="A172" s="13"/>
      <c r="B172" s="255"/>
      <c r="C172" s="256"/>
      <c r="D172" s="240" t="s">
        <v>272</v>
      </c>
      <c r="E172" s="257" t="s">
        <v>19</v>
      </c>
      <c r="F172" s="258" t="s">
        <v>453</v>
      </c>
      <c r="G172" s="256"/>
      <c r="H172" s="259">
        <v>1</v>
      </c>
      <c r="I172" s="260"/>
      <c r="J172" s="256"/>
      <c r="K172" s="256"/>
      <c r="L172" s="261"/>
      <c r="M172" s="262"/>
      <c r="N172" s="263"/>
      <c r="O172" s="263"/>
      <c r="P172" s="263"/>
      <c r="Q172" s="263"/>
      <c r="R172" s="263"/>
      <c r="S172" s="263"/>
      <c r="T172" s="264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65" t="s">
        <v>272</v>
      </c>
      <c r="AU172" s="265" t="s">
        <v>81</v>
      </c>
      <c r="AV172" s="13" t="s">
        <v>83</v>
      </c>
      <c r="AW172" s="13" t="s">
        <v>35</v>
      </c>
      <c r="AX172" s="13" t="s">
        <v>74</v>
      </c>
      <c r="AY172" s="265" t="s">
        <v>240</v>
      </c>
    </row>
    <row r="173" s="13" customFormat="1">
      <c r="A173" s="13"/>
      <c r="B173" s="255"/>
      <c r="C173" s="256"/>
      <c r="D173" s="240" t="s">
        <v>272</v>
      </c>
      <c r="E173" s="257" t="s">
        <v>19</v>
      </c>
      <c r="F173" s="258" t="s">
        <v>454</v>
      </c>
      <c r="G173" s="256"/>
      <c r="H173" s="259">
        <v>1</v>
      </c>
      <c r="I173" s="260"/>
      <c r="J173" s="256"/>
      <c r="K173" s="256"/>
      <c r="L173" s="261"/>
      <c r="M173" s="262"/>
      <c r="N173" s="263"/>
      <c r="O173" s="263"/>
      <c r="P173" s="263"/>
      <c r="Q173" s="263"/>
      <c r="R173" s="263"/>
      <c r="S173" s="263"/>
      <c r="T173" s="264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65" t="s">
        <v>272</v>
      </c>
      <c r="AU173" s="265" t="s">
        <v>81</v>
      </c>
      <c r="AV173" s="13" t="s">
        <v>83</v>
      </c>
      <c r="AW173" s="13" t="s">
        <v>35</v>
      </c>
      <c r="AX173" s="13" t="s">
        <v>74</v>
      </c>
      <c r="AY173" s="265" t="s">
        <v>240</v>
      </c>
    </row>
    <row r="174" s="14" customFormat="1">
      <c r="A174" s="14"/>
      <c r="B174" s="266"/>
      <c r="C174" s="267"/>
      <c r="D174" s="240" t="s">
        <v>272</v>
      </c>
      <c r="E174" s="268" t="s">
        <v>19</v>
      </c>
      <c r="F174" s="269" t="s">
        <v>336</v>
      </c>
      <c r="G174" s="267"/>
      <c r="H174" s="270">
        <v>2</v>
      </c>
      <c r="I174" s="271"/>
      <c r="J174" s="267"/>
      <c r="K174" s="267"/>
      <c r="L174" s="272"/>
      <c r="M174" s="273"/>
      <c r="N174" s="274"/>
      <c r="O174" s="274"/>
      <c r="P174" s="274"/>
      <c r="Q174" s="274"/>
      <c r="R174" s="274"/>
      <c r="S174" s="274"/>
      <c r="T174" s="275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76" t="s">
        <v>272</v>
      </c>
      <c r="AU174" s="276" t="s">
        <v>81</v>
      </c>
      <c r="AV174" s="14" t="s">
        <v>248</v>
      </c>
      <c r="AW174" s="14" t="s">
        <v>35</v>
      </c>
      <c r="AX174" s="14" t="s">
        <v>81</v>
      </c>
      <c r="AY174" s="276" t="s">
        <v>240</v>
      </c>
    </row>
    <row r="175" s="2" customFormat="1" ht="21.75" customHeight="1">
      <c r="A175" s="38"/>
      <c r="B175" s="39"/>
      <c r="C175" s="227" t="s">
        <v>368</v>
      </c>
      <c r="D175" s="227" t="s">
        <v>243</v>
      </c>
      <c r="E175" s="228" t="s">
        <v>772</v>
      </c>
      <c r="F175" s="229" t="s">
        <v>773</v>
      </c>
      <c r="G175" s="230" t="s">
        <v>276</v>
      </c>
      <c r="H175" s="231">
        <v>2</v>
      </c>
      <c r="I175" s="232"/>
      <c r="J175" s="233">
        <f>ROUND(I175*H175,2)</f>
        <v>0</v>
      </c>
      <c r="K175" s="229" t="s">
        <v>247</v>
      </c>
      <c r="L175" s="44"/>
      <c r="M175" s="234" t="s">
        <v>19</v>
      </c>
      <c r="N175" s="235" t="s">
        <v>45</v>
      </c>
      <c r="O175" s="84"/>
      <c r="P175" s="236">
        <f>O175*H175</f>
        <v>0</v>
      </c>
      <c r="Q175" s="236">
        <v>0</v>
      </c>
      <c r="R175" s="236">
        <f>Q175*H175</f>
        <v>0</v>
      </c>
      <c r="S175" s="236">
        <v>0</v>
      </c>
      <c r="T175" s="237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38" t="s">
        <v>257</v>
      </c>
      <c r="AT175" s="238" t="s">
        <v>243</v>
      </c>
      <c r="AU175" s="238" t="s">
        <v>81</v>
      </c>
      <c r="AY175" s="17" t="s">
        <v>240</v>
      </c>
      <c r="BE175" s="239">
        <f>IF(N175="základní",J175,0)</f>
        <v>0</v>
      </c>
      <c r="BF175" s="239">
        <f>IF(N175="snížená",J175,0)</f>
        <v>0</v>
      </c>
      <c r="BG175" s="239">
        <f>IF(N175="zákl. přenesená",J175,0)</f>
        <v>0</v>
      </c>
      <c r="BH175" s="239">
        <f>IF(N175="sníž. přenesená",J175,0)</f>
        <v>0</v>
      </c>
      <c r="BI175" s="239">
        <f>IF(N175="nulová",J175,0)</f>
        <v>0</v>
      </c>
      <c r="BJ175" s="17" t="s">
        <v>81</v>
      </c>
      <c r="BK175" s="239">
        <f>ROUND(I175*H175,2)</f>
        <v>0</v>
      </c>
      <c r="BL175" s="17" t="s">
        <v>257</v>
      </c>
      <c r="BM175" s="238" t="s">
        <v>1085</v>
      </c>
    </row>
    <row r="176" s="2" customFormat="1">
      <c r="A176" s="38"/>
      <c r="B176" s="39"/>
      <c r="C176" s="40"/>
      <c r="D176" s="240" t="s">
        <v>250</v>
      </c>
      <c r="E176" s="40"/>
      <c r="F176" s="241" t="s">
        <v>966</v>
      </c>
      <c r="G176" s="40"/>
      <c r="H176" s="40"/>
      <c r="I176" s="147"/>
      <c r="J176" s="40"/>
      <c r="K176" s="40"/>
      <c r="L176" s="44"/>
      <c r="M176" s="242"/>
      <c r="N176" s="243"/>
      <c r="O176" s="84"/>
      <c r="P176" s="84"/>
      <c r="Q176" s="84"/>
      <c r="R176" s="84"/>
      <c r="S176" s="84"/>
      <c r="T176" s="85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T176" s="17" t="s">
        <v>250</v>
      </c>
      <c r="AU176" s="17" t="s">
        <v>81</v>
      </c>
    </row>
    <row r="177" s="2" customFormat="1">
      <c r="A177" s="38"/>
      <c r="B177" s="39"/>
      <c r="C177" s="40"/>
      <c r="D177" s="240" t="s">
        <v>252</v>
      </c>
      <c r="E177" s="40"/>
      <c r="F177" s="244" t="s">
        <v>452</v>
      </c>
      <c r="G177" s="40"/>
      <c r="H177" s="40"/>
      <c r="I177" s="147"/>
      <c r="J177" s="40"/>
      <c r="K177" s="40"/>
      <c r="L177" s="44"/>
      <c r="M177" s="242"/>
      <c r="N177" s="243"/>
      <c r="O177" s="84"/>
      <c r="P177" s="84"/>
      <c r="Q177" s="84"/>
      <c r="R177" s="84"/>
      <c r="S177" s="84"/>
      <c r="T177" s="85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T177" s="17" t="s">
        <v>252</v>
      </c>
      <c r="AU177" s="17" t="s">
        <v>81</v>
      </c>
    </row>
    <row r="178" s="13" customFormat="1">
      <c r="A178" s="13"/>
      <c r="B178" s="255"/>
      <c r="C178" s="256"/>
      <c r="D178" s="240" t="s">
        <v>272</v>
      </c>
      <c r="E178" s="257" t="s">
        <v>19</v>
      </c>
      <c r="F178" s="258" t="s">
        <v>776</v>
      </c>
      <c r="G178" s="256"/>
      <c r="H178" s="259">
        <v>1</v>
      </c>
      <c r="I178" s="260"/>
      <c r="J178" s="256"/>
      <c r="K178" s="256"/>
      <c r="L178" s="261"/>
      <c r="M178" s="262"/>
      <c r="N178" s="263"/>
      <c r="O178" s="263"/>
      <c r="P178" s="263"/>
      <c r="Q178" s="263"/>
      <c r="R178" s="263"/>
      <c r="S178" s="263"/>
      <c r="T178" s="264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65" t="s">
        <v>272</v>
      </c>
      <c r="AU178" s="265" t="s">
        <v>81</v>
      </c>
      <c r="AV178" s="13" t="s">
        <v>83</v>
      </c>
      <c r="AW178" s="13" t="s">
        <v>35</v>
      </c>
      <c r="AX178" s="13" t="s">
        <v>74</v>
      </c>
      <c r="AY178" s="265" t="s">
        <v>240</v>
      </c>
    </row>
    <row r="179" s="13" customFormat="1">
      <c r="A179" s="13"/>
      <c r="B179" s="255"/>
      <c r="C179" s="256"/>
      <c r="D179" s="240" t="s">
        <v>272</v>
      </c>
      <c r="E179" s="257" t="s">
        <v>19</v>
      </c>
      <c r="F179" s="258" t="s">
        <v>777</v>
      </c>
      <c r="G179" s="256"/>
      <c r="H179" s="259">
        <v>1</v>
      </c>
      <c r="I179" s="260"/>
      <c r="J179" s="256"/>
      <c r="K179" s="256"/>
      <c r="L179" s="261"/>
      <c r="M179" s="262"/>
      <c r="N179" s="263"/>
      <c r="O179" s="263"/>
      <c r="P179" s="263"/>
      <c r="Q179" s="263"/>
      <c r="R179" s="263"/>
      <c r="S179" s="263"/>
      <c r="T179" s="264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65" t="s">
        <v>272</v>
      </c>
      <c r="AU179" s="265" t="s">
        <v>81</v>
      </c>
      <c r="AV179" s="13" t="s">
        <v>83</v>
      </c>
      <c r="AW179" s="13" t="s">
        <v>35</v>
      </c>
      <c r="AX179" s="13" t="s">
        <v>74</v>
      </c>
      <c r="AY179" s="265" t="s">
        <v>240</v>
      </c>
    </row>
    <row r="180" s="14" customFormat="1">
      <c r="A180" s="14"/>
      <c r="B180" s="266"/>
      <c r="C180" s="267"/>
      <c r="D180" s="240" t="s">
        <v>272</v>
      </c>
      <c r="E180" s="268" t="s">
        <v>19</v>
      </c>
      <c r="F180" s="269" t="s">
        <v>336</v>
      </c>
      <c r="G180" s="267"/>
      <c r="H180" s="270">
        <v>2</v>
      </c>
      <c r="I180" s="271"/>
      <c r="J180" s="267"/>
      <c r="K180" s="267"/>
      <c r="L180" s="272"/>
      <c r="M180" s="273"/>
      <c r="N180" s="274"/>
      <c r="O180" s="274"/>
      <c r="P180" s="274"/>
      <c r="Q180" s="274"/>
      <c r="R180" s="274"/>
      <c r="S180" s="274"/>
      <c r="T180" s="275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76" t="s">
        <v>272</v>
      </c>
      <c r="AU180" s="276" t="s">
        <v>81</v>
      </c>
      <c r="AV180" s="14" t="s">
        <v>248</v>
      </c>
      <c r="AW180" s="14" t="s">
        <v>35</v>
      </c>
      <c r="AX180" s="14" t="s">
        <v>81</v>
      </c>
      <c r="AY180" s="276" t="s">
        <v>240</v>
      </c>
    </row>
    <row r="181" s="2" customFormat="1" ht="21.75" customHeight="1">
      <c r="A181" s="38"/>
      <c r="B181" s="39"/>
      <c r="C181" s="227" t="s">
        <v>372</v>
      </c>
      <c r="D181" s="227" t="s">
        <v>243</v>
      </c>
      <c r="E181" s="228" t="s">
        <v>441</v>
      </c>
      <c r="F181" s="229" t="s">
        <v>442</v>
      </c>
      <c r="G181" s="230" t="s">
        <v>269</v>
      </c>
      <c r="H181" s="231">
        <v>61.661999999999999</v>
      </c>
      <c r="I181" s="232"/>
      <c r="J181" s="233">
        <f>ROUND(I181*H181,2)</f>
        <v>0</v>
      </c>
      <c r="K181" s="229" t="s">
        <v>247</v>
      </c>
      <c r="L181" s="44"/>
      <c r="M181" s="234" t="s">
        <v>19</v>
      </c>
      <c r="N181" s="235" t="s">
        <v>45</v>
      </c>
      <c r="O181" s="84"/>
      <c r="P181" s="236">
        <f>O181*H181</f>
        <v>0</v>
      </c>
      <c r="Q181" s="236">
        <v>0</v>
      </c>
      <c r="R181" s="236">
        <f>Q181*H181</f>
        <v>0</v>
      </c>
      <c r="S181" s="236">
        <v>0</v>
      </c>
      <c r="T181" s="237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38" t="s">
        <v>257</v>
      </c>
      <c r="AT181" s="238" t="s">
        <v>243</v>
      </c>
      <c r="AU181" s="238" t="s">
        <v>81</v>
      </c>
      <c r="AY181" s="17" t="s">
        <v>240</v>
      </c>
      <c r="BE181" s="239">
        <f>IF(N181="základní",J181,0)</f>
        <v>0</v>
      </c>
      <c r="BF181" s="239">
        <f>IF(N181="snížená",J181,0)</f>
        <v>0</v>
      </c>
      <c r="BG181" s="239">
        <f>IF(N181="zákl. přenesená",J181,0)</f>
        <v>0</v>
      </c>
      <c r="BH181" s="239">
        <f>IF(N181="sníž. přenesená",J181,0)</f>
        <v>0</v>
      </c>
      <c r="BI181" s="239">
        <f>IF(N181="nulová",J181,0)</f>
        <v>0</v>
      </c>
      <c r="BJ181" s="17" t="s">
        <v>81</v>
      </c>
      <c r="BK181" s="239">
        <f>ROUND(I181*H181,2)</f>
        <v>0</v>
      </c>
      <c r="BL181" s="17" t="s">
        <v>257</v>
      </c>
      <c r="BM181" s="238" t="s">
        <v>1086</v>
      </c>
    </row>
    <row r="182" s="2" customFormat="1">
      <c r="A182" s="38"/>
      <c r="B182" s="39"/>
      <c r="C182" s="40"/>
      <c r="D182" s="240" t="s">
        <v>250</v>
      </c>
      <c r="E182" s="40"/>
      <c r="F182" s="241" t="s">
        <v>521</v>
      </c>
      <c r="G182" s="40"/>
      <c r="H182" s="40"/>
      <c r="I182" s="147"/>
      <c r="J182" s="40"/>
      <c r="K182" s="40"/>
      <c r="L182" s="44"/>
      <c r="M182" s="242"/>
      <c r="N182" s="243"/>
      <c r="O182" s="84"/>
      <c r="P182" s="84"/>
      <c r="Q182" s="84"/>
      <c r="R182" s="84"/>
      <c r="S182" s="84"/>
      <c r="T182" s="85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T182" s="17" t="s">
        <v>250</v>
      </c>
      <c r="AU182" s="17" t="s">
        <v>81</v>
      </c>
    </row>
    <row r="183" s="2" customFormat="1">
      <c r="A183" s="38"/>
      <c r="B183" s="39"/>
      <c r="C183" s="40"/>
      <c r="D183" s="240" t="s">
        <v>252</v>
      </c>
      <c r="E183" s="40"/>
      <c r="F183" s="244" t="s">
        <v>445</v>
      </c>
      <c r="G183" s="40"/>
      <c r="H183" s="40"/>
      <c r="I183" s="147"/>
      <c r="J183" s="40"/>
      <c r="K183" s="40"/>
      <c r="L183" s="44"/>
      <c r="M183" s="242"/>
      <c r="N183" s="243"/>
      <c r="O183" s="84"/>
      <c r="P183" s="84"/>
      <c r="Q183" s="84"/>
      <c r="R183" s="84"/>
      <c r="S183" s="84"/>
      <c r="T183" s="85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T183" s="17" t="s">
        <v>252</v>
      </c>
      <c r="AU183" s="17" t="s">
        <v>81</v>
      </c>
    </row>
    <row r="184" s="13" customFormat="1">
      <c r="A184" s="13"/>
      <c r="B184" s="255"/>
      <c r="C184" s="256"/>
      <c r="D184" s="240" t="s">
        <v>272</v>
      </c>
      <c r="E184" s="257" t="s">
        <v>19</v>
      </c>
      <c r="F184" s="258" t="s">
        <v>1071</v>
      </c>
      <c r="G184" s="256"/>
      <c r="H184" s="259">
        <v>61.661999999999999</v>
      </c>
      <c r="I184" s="260"/>
      <c r="J184" s="256"/>
      <c r="K184" s="256"/>
      <c r="L184" s="261"/>
      <c r="M184" s="284"/>
      <c r="N184" s="285"/>
      <c r="O184" s="285"/>
      <c r="P184" s="285"/>
      <c r="Q184" s="285"/>
      <c r="R184" s="285"/>
      <c r="S184" s="285"/>
      <c r="T184" s="286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65" t="s">
        <v>272</v>
      </c>
      <c r="AU184" s="265" t="s">
        <v>81</v>
      </c>
      <c r="AV184" s="13" t="s">
        <v>83</v>
      </c>
      <c r="AW184" s="13" t="s">
        <v>35</v>
      </c>
      <c r="AX184" s="13" t="s">
        <v>81</v>
      </c>
      <c r="AY184" s="265" t="s">
        <v>240</v>
      </c>
    </row>
    <row r="185" s="2" customFormat="1" ht="6.96" customHeight="1">
      <c r="A185" s="38"/>
      <c r="B185" s="59"/>
      <c r="C185" s="60"/>
      <c r="D185" s="60"/>
      <c r="E185" s="60"/>
      <c r="F185" s="60"/>
      <c r="G185" s="60"/>
      <c r="H185" s="60"/>
      <c r="I185" s="176"/>
      <c r="J185" s="60"/>
      <c r="K185" s="60"/>
      <c r="L185" s="44"/>
      <c r="M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</row>
  </sheetData>
  <sheetProtection sheet="1" autoFilter="0" formatColumns="0" formatRows="0" objects="1" scenarios="1" spinCount="100000" saltValue="GkX4Tu3Yt/NwY1xKK1gYapG8IAgumHkTO1jgp4bYRNlQdfbkbDnweCkIDXG3pGkX9p6T3XRhbguq/+Qu5xks0g==" hashValue="mcMdgB3cW8a5A2To5XAcclZe+VZyPAfjlGSYonGdhgwBDyIcZuXYfuQyqMr4EzdbsuFPQ8AIrwjwmRWiwHJ+Cg==" algorithmName="SHA-512" password="CC35"/>
  <autoFilter ref="C87:K184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145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1033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1087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ROUND(J86,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ROUND((SUM(BE86:BE93)),  2)</f>
        <v>0</v>
      </c>
      <c r="G35" s="38"/>
      <c r="H35" s="38"/>
      <c r="I35" s="165">
        <v>0.20999999999999999</v>
      </c>
      <c r="J35" s="164">
        <f>ROUND(((SUM(BE86:BE93))*I35),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ROUND((SUM(BF86:BF93)),  2)</f>
        <v>0</v>
      </c>
      <c r="G36" s="38"/>
      <c r="H36" s="38"/>
      <c r="I36" s="165">
        <v>0.14999999999999999</v>
      </c>
      <c r="J36" s="164">
        <f>ROUND(((SUM(BF86:BF93))*I36),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ROUND((SUM(BG86:BG93)),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ROUND((SUM(BH86:BH93)),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ROUND((SUM(BI86:BI93)),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1033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7.2 - VRN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J86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456</v>
      </c>
      <c r="E64" s="189"/>
      <c r="F64" s="189"/>
      <c r="G64" s="189"/>
      <c r="H64" s="189"/>
      <c r="I64" s="190"/>
      <c r="J64" s="191">
        <f>J87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2" customFormat="1" ht="21.84" customHeight="1">
      <c r="A65" s="38"/>
      <c r="B65" s="39"/>
      <c r="C65" s="40"/>
      <c r="D65" s="40"/>
      <c r="E65" s="40"/>
      <c r="F65" s="40"/>
      <c r="G65" s="40"/>
      <c r="H65" s="40"/>
      <c r="I65" s="147"/>
      <c r="J65" s="40"/>
      <c r="K65" s="4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 s="2" customFormat="1" ht="6.96" customHeight="1">
      <c r="A66" s="38"/>
      <c r="B66" s="59"/>
      <c r="C66" s="60"/>
      <c r="D66" s="60"/>
      <c r="E66" s="60"/>
      <c r="F66" s="60"/>
      <c r="G66" s="60"/>
      <c r="H66" s="60"/>
      <c r="I66" s="176"/>
      <c r="J66" s="60"/>
      <c r="K66" s="60"/>
      <c r="L66" s="14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hidden="1"/>
    <row r="68" hidden="1"/>
    <row r="69" hidden="1"/>
    <row r="70" s="2" customFormat="1" ht="6.96" customHeight="1">
      <c r="A70" s="38"/>
      <c r="B70" s="61"/>
      <c r="C70" s="62"/>
      <c r="D70" s="62"/>
      <c r="E70" s="62"/>
      <c r="F70" s="62"/>
      <c r="G70" s="62"/>
      <c r="H70" s="62"/>
      <c r="I70" s="179"/>
      <c r="J70" s="62"/>
      <c r="K70" s="62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24.96" customHeight="1">
      <c r="A71" s="38"/>
      <c r="B71" s="39"/>
      <c r="C71" s="23" t="s">
        <v>225</v>
      </c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6.96" customHeight="1">
      <c r="A72" s="38"/>
      <c r="B72" s="39"/>
      <c r="C72" s="40"/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12" customHeight="1">
      <c r="A73" s="38"/>
      <c r="B73" s="39"/>
      <c r="C73" s="32" t="s">
        <v>16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23.25" customHeight="1">
      <c r="A74" s="38"/>
      <c r="B74" s="39"/>
      <c r="C74" s="40"/>
      <c r="D74" s="40"/>
      <c r="E74" s="180" t="str">
        <f>E7</f>
        <v>Oprava přejezdů na trati Mělník - Ústí n/L Střekov, Vraňany - Děčín hl.n... - ZMĚNA Č. 1</v>
      </c>
      <c r="F74" s="32"/>
      <c r="G74" s="32"/>
      <c r="H74" s="32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1" customFormat="1" ht="12" customHeight="1">
      <c r="B75" s="21"/>
      <c r="C75" s="32" t="s">
        <v>214</v>
      </c>
      <c r="D75" s="22"/>
      <c r="E75" s="22"/>
      <c r="F75" s="22"/>
      <c r="G75" s="22"/>
      <c r="H75" s="22"/>
      <c r="I75" s="139"/>
      <c r="J75" s="22"/>
      <c r="K75" s="22"/>
      <c r="L75" s="20"/>
    </row>
    <row r="76" s="2" customFormat="1" ht="16.5" customHeight="1">
      <c r="A76" s="38"/>
      <c r="B76" s="39"/>
      <c r="C76" s="40"/>
      <c r="D76" s="40"/>
      <c r="E76" s="180" t="s">
        <v>1033</v>
      </c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2" customHeight="1">
      <c r="A77" s="38"/>
      <c r="B77" s="39"/>
      <c r="C77" s="32" t="s">
        <v>216</v>
      </c>
      <c r="D77" s="40"/>
      <c r="E77" s="40"/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6.5" customHeight="1">
      <c r="A78" s="38"/>
      <c r="B78" s="39"/>
      <c r="C78" s="40"/>
      <c r="D78" s="40"/>
      <c r="E78" s="69" t="str">
        <f>E11</f>
        <v>SO 7.2 - VRN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6.96" customHeight="1">
      <c r="A79" s="38"/>
      <c r="B79" s="39"/>
      <c r="C79" s="40"/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2" customHeight="1">
      <c r="A80" s="38"/>
      <c r="B80" s="39"/>
      <c r="C80" s="32" t="s">
        <v>21</v>
      </c>
      <c r="D80" s="40"/>
      <c r="E80" s="40"/>
      <c r="F80" s="27" t="str">
        <f>F14</f>
        <v>obvod ST Ústí nad Labem</v>
      </c>
      <c r="G80" s="40"/>
      <c r="H80" s="40"/>
      <c r="I80" s="150" t="s">
        <v>23</v>
      </c>
      <c r="J80" s="72" t="str">
        <f>IF(J14="","",J14)</f>
        <v>19. 11. 2019</v>
      </c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25</v>
      </c>
      <c r="D82" s="40"/>
      <c r="E82" s="40"/>
      <c r="F82" s="27" t="str">
        <f>E17</f>
        <v>Správa železnic, OŘ Ústí n.L., ST Ústí n.L.</v>
      </c>
      <c r="G82" s="40"/>
      <c r="H82" s="40"/>
      <c r="I82" s="150" t="s">
        <v>33</v>
      </c>
      <c r="J82" s="36" t="str">
        <f>E23</f>
        <v xml:space="preserve"> 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5.15" customHeight="1">
      <c r="A83" s="38"/>
      <c r="B83" s="39"/>
      <c r="C83" s="32" t="s">
        <v>31</v>
      </c>
      <c r="D83" s="40"/>
      <c r="E83" s="40"/>
      <c r="F83" s="27" t="str">
        <f>IF(E20="","",E20)</f>
        <v>Vyplň údaj</v>
      </c>
      <c r="G83" s="40"/>
      <c r="H83" s="40"/>
      <c r="I83" s="150" t="s">
        <v>36</v>
      </c>
      <c r="J83" s="36" t="str">
        <f>E26</f>
        <v>Jan Seemann, DiS.</v>
      </c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0.32" customHeight="1">
      <c r="A84" s="38"/>
      <c r="B84" s="39"/>
      <c r="C84" s="40"/>
      <c r="D84" s="40"/>
      <c r="E84" s="40"/>
      <c r="F84" s="40"/>
      <c r="G84" s="40"/>
      <c r="H84" s="40"/>
      <c r="I84" s="147"/>
      <c r="J84" s="40"/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11" customFormat="1" ht="29.28" customHeight="1">
      <c r="A85" s="199"/>
      <c r="B85" s="200"/>
      <c r="C85" s="201" t="s">
        <v>226</v>
      </c>
      <c r="D85" s="202" t="s">
        <v>59</v>
      </c>
      <c r="E85" s="202" t="s">
        <v>55</v>
      </c>
      <c r="F85" s="202" t="s">
        <v>56</v>
      </c>
      <c r="G85" s="202" t="s">
        <v>227</v>
      </c>
      <c r="H85" s="202" t="s">
        <v>228</v>
      </c>
      <c r="I85" s="203" t="s">
        <v>229</v>
      </c>
      <c r="J85" s="202" t="s">
        <v>220</v>
      </c>
      <c r="K85" s="204" t="s">
        <v>230</v>
      </c>
      <c r="L85" s="205"/>
      <c r="M85" s="92" t="s">
        <v>19</v>
      </c>
      <c r="N85" s="93" t="s">
        <v>44</v>
      </c>
      <c r="O85" s="93" t="s">
        <v>231</v>
      </c>
      <c r="P85" s="93" t="s">
        <v>232</v>
      </c>
      <c r="Q85" s="93" t="s">
        <v>233</v>
      </c>
      <c r="R85" s="93" t="s">
        <v>234</v>
      </c>
      <c r="S85" s="93" t="s">
        <v>235</v>
      </c>
      <c r="T85" s="94" t="s">
        <v>236</v>
      </c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</row>
    <row r="86" s="2" customFormat="1" ht="22.8" customHeight="1">
      <c r="A86" s="38"/>
      <c r="B86" s="39"/>
      <c r="C86" s="99" t="s">
        <v>237</v>
      </c>
      <c r="D86" s="40"/>
      <c r="E86" s="40"/>
      <c r="F86" s="40"/>
      <c r="G86" s="40"/>
      <c r="H86" s="40"/>
      <c r="I86" s="147"/>
      <c r="J86" s="206">
        <f>BK86</f>
        <v>0</v>
      </c>
      <c r="K86" s="40"/>
      <c r="L86" s="44"/>
      <c r="M86" s="95"/>
      <c r="N86" s="207"/>
      <c r="O86" s="96"/>
      <c r="P86" s="208">
        <f>P87</f>
        <v>0</v>
      </c>
      <c r="Q86" s="96"/>
      <c r="R86" s="208">
        <f>R87</f>
        <v>0</v>
      </c>
      <c r="S86" s="96"/>
      <c r="T86" s="209">
        <f>T87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T86" s="17" t="s">
        <v>73</v>
      </c>
      <c r="AU86" s="17" t="s">
        <v>221</v>
      </c>
      <c r="BK86" s="210">
        <f>BK87</f>
        <v>0</v>
      </c>
    </row>
    <row r="87" s="12" customFormat="1" ht="25.92" customHeight="1">
      <c r="A87" s="12"/>
      <c r="B87" s="211"/>
      <c r="C87" s="212"/>
      <c r="D87" s="213" t="s">
        <v>73</v>
      </c>
      <c r="E87" s="214" t="s">
        <v>90</v>
      </c>
      <c r="F87" s="214" t="s">
        <v>457</v>
      </c>
      <c r="G87" s="212"/>
      <c r="H87" s="212"/>
      <c r="I87" s="215"/>
      <c r="J87" s="216">
        <f>BK87</f>
        <v>0</v>
      </c>
      <c r="K87" s="212"/>
      <c r="L87" s="217"/>
      <c r="M87" s="218"/>
      <c r="N87" s="219"/>
      <c r="O87" s="219"/>
      <c r="P87" s="220">
        <f>SUM(P88:P93)</f>
        <v>0</v>
      </c>
      <c r="Q87" s="219"/>
      <c r="R87" s="220">
        <f>SUM(R88:R93)</f>
        <v>0</v>
      </c>
      <c r="S87" s="219"/>
      <c r="T87" s="221">
        <f>SUM(T88:T93)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22" t="s">
        <v>241</v>
      </c>
      <c r="AT87" s="223" t="s">
        <v>73</v>
      </c>
      <c r="AU87" s="223" t="s">
        <v>74</v>
      </c>
      <c r="AY87" s="222" t="s">
        <v>240</v>
      </c>
      <c r="BK87" s="224">
        <f>SUM(BK88:BK93)</f>
        <v>0</v>
      </c>
    </row>
    <row r="88" s="2" customFormat="1" ht="21.75" customHeight="1">
      <c r="A88" s="38"/>
      <c r="B88" s="39"/>
      <c r="C88" s="227" t="s">
        <v>81</v>
      </c>
      <c r="D88" s="227" t="s">
        <v>243</v>
      </c>
      <c r="E88" s="228" t="s">
        <v>458</v>
      </c>
      <c r="F88" s="229" t="s">
        <v>459</v>
      </c>
      <c r="G88" s="230" t="s">
        <v>276</v>
      </c>
      <c r="H88" s="231">
        <v>1</v>
      </c>
      <c r="I88" s="232"/>
      <c r="J88" s="233">
        <f>ROUND(I88*H88,2)</f>
        <v>0</v>
      </c>
      <c r="K88" s="229" t="s">
        <v>247</v>
      </c>
      <c r="L88" s="44"/>
      <c r="M88" s="234" t="s">
        <v>19</v>
      </c>
      <c r="N88" s="235" t="s">
        <v>45</v>
      </c>
      <c r="O88" s="84"/>
      <c r="P88" s="236">
        <f>O88*H88</f>
        <v>0</v>
      </c>
      <c r="Q88" s="236">
        <v>0</v>
      </c>
      <c r="R88" s="236">
        <f>Q88*H88</f>
        <v>0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248</v>
      </c>
      <c r="AT88" s="238" t="s">
        <v>243</v>
      </c>
      <c r="AU88" s="238" t="s">
        <v>81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1088</v>
      </c>
    </row>
    <row r="89" s="2" customFormat="1">
      <c r="A89" s="38"/>
      <c r="B89" s="39"/>
      <c r="C89" s="40"/>
      <c r="D89" s="240" t="s">
        <v>250</v>
      </c>
      <c r="E89" s="40"/>
      <c r="F89" s="241" t="s">
        <v>462</v>
      </c>
      <c r="G89" s="40"/>
      <c r="H89" s="40"/>
      <c r="I89" s="147"/>
      <c r="J89" s="40"/>
      <c r="K89" s="40"/>
      <c r="L89" s="44"/>
      <c r="M89" s="242"/>
      <c r="N89" s="243"/>
      <c r="O89" s="84"/>
      <c r="P89" s="84"/>
      <c r="Q89" s="84"/>
      <c r="R89" s="84"/>
      <c r="S89" s="84"/>
      <c r="T89" s="85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81</v>
      </c>
    </row>
    <row r="90" s="2" customFormat="1">
      <c r="A90" s="38"/>
      <c r="B90" s="39"/>
      <c r="C90" s="40"/>
      <c r="D90" s="240" t="s">
        <v>252</v>
      </c>
      <c r="E90" s="40"/>
      <c r="F90" s="244" t="s">
        <v>463</v>
      </c>
      <c r="G90" s="40"/>
      <c r="H90" s="40"/>
      <c r="I90" s="147"/>
      <c r="J90" s="40"/>
      <c r="K90" s="40"/>
      <c r="L90" s="44"/>
      <c r="M90" s="242"/>
      <c r="N90" s="243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252</v>
      </c>
      <c r="AU90" s="17" t="s">
        <v>81</v>
      </c>
    </row>
    <row r="91" s="2" customFormat="1" ht="21.75" customHeight="1">
      <c r="A91" s="38"/>
      <c r="B91" s="39"/>
      <c r="C91" s="227" t="s">
        <v>83</v>
      </c>
      <c r="D91" s="227" t="s">
        <v>243</v>
      </c>
      <c r="E91" s="228" t="s">
        <v>464</v>
      </c>
      <c r="F91" s="229" t="s">
        <v>465</v>
      </c>
      <c r="G91" s="230" t="s">
        <v>460</v>
      </c>
      <c r="H91" s="231">
        <v>1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81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1089</v>
      </c>
    </row>
    <row r="92" s="2" customFormat="1">
      <c r="A92" s="38"/>
      <c r="B92" s="39"/>
      <c r="C92" s="40"/>
      <c r="D92" s="240" t="s">
        <v>250</v>
      </c>
      <c r="E92" s="40"/>
      <c r="F92" s="241" t="s">
        <v>467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81</v>
      </c>
    </row>
    <row r="93" s="2" customFormat="1">
      <c r="A93" s="38"/>
      <c r="B93" s="39"/>
      <c r="C93" s="40"/>
      <c r="D93" s="240" t="s">
        <v>252</v>
      </c>
      <c r="E93" s="40"/>
      <c r="F93" s="244" t="s">
        <v>468</v>
      </c>
      <c r="G93" s="40"/>
      <c r="H93" s="40"/>
      <c r="I93" s="147"/>
      <c r="J93" s="40"/>
      <c r="K93" s="40"/>
      <c r="L93" s="44"/>
      <c r="M93" s="280"/>
      <c r="N93" s="281"/>
      <c r="O93" s="282"/>
      <c r="P93" s="282"/>
      <c r="Q93" s="282"/>
      <c r="R93" s="282"/>
      <c r="S93" s="282"/>
      <c r="T93" s="283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81</v>
      </c>
    </row>
    <row r="94" s="2" customFormat="1" ht="6.96" customHeight="1">
      <c r="A94" s="38"/>
      <c r="B94" s="59"/>
      <c r="C94" s="60"/>
      <c r="D94" s="60"/>
      <c r="E94" s="60"/>
      <c r="F94" s="60"/>
      <c r="G94" s="60"/>
      <c r="H94" s="60"/>
      <c r="I94" s="176"/>
      <c r="J94" s="60"/>
      <c r="K94" s="60"/>
      <c r="L94" s="44"/>
      <c r="M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</sheetData>
  <sheetProtection sheet="1" autoFilter="0" formatColumns="0" formatRows="0" objects="1" scenarios="1" spinCount="100000" saltValue="qvneaze34u5rfyANKBkffCdgoOvH7/m0RsJh41K9nhp186qIRV2O/o8ofNEklGbFnPR++lP5IaP8MYRHXe/fxg==" hashValue="hDVa3rtu1q7u/BrlEJEms9d0I5aGd/OLXvaiHYR+PA83fLboyh+whTJinj7WoMczQn+AUfh66Qz3G0Mjp2ODOQ==" algorithmName="SHA-512" password="CC35"/>
  <autoFilter ref="C85:K9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150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1090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1091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ROUND(J88,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ROUND((SUM(BE88:BE233)),  2)</f>
        <v>0</v>
      </c>
      <c r="G35" s="38"/>
      <c r="H35" s="38"/>
      <c r="I35" s="165">
        <v>0.20999999999999999</v>
      </c>
      <c r="J35" s="164">
        <f>ROUND(((SUM(BE88:BE233))*I35),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ROUND((SUM(BF88:BF233)),  2)</f>
        <v>0</v>
      </c>
      <c r="G36" s="38"/>
      <c r="H36" s="38"/>
      <c r="I36" s="165">
        <v>0.14999999999999999</v>
      </c>
      <c r="J36" s="164">
        <f>ROUND(((SUM(BF88:BF233))*I36),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ROUND((SUM(BG88:BG233)),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ROUND((SUM(BH88:BH233)),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ROUND((SUM(BI88:BI233)),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1090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8.1 - ZRN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J88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222</v>
      </c>
      <c r="E64" s="189"/>
      <c r="F64" s="189"/>
      <c r="G64" s="189"/>
      <c r="H64" s="189"/>
      <c r="I64" s="190"/>
      <c r="J64" s="191">
        <f>J89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10" customFormat="1" ht="19.92" customHeight="1">
      <c r="A65" s="10"/>
      <c r="B65" s="193"/>
      <c r="C65" s="125"/>
      <c r="D65" s="194" t="s">
        <v>223</v>
      </c>
      <c r="E65" s="195"/>
      <c r="F65" s="195"/>
      <c r="G65" s="195"/>
      <c r="H65" s="195"/>
      <c r="I65" s="196"/>
      <c r="J65" s="197">
        <f>J90</f>
        <v>0</v>
      </c>
      <c r="K65" s="125"/>
      <c r="L65" s="19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hidden="1" s="9" customFormat="1" ht="24.96" customHeight="1">
      <c r="A66" s="9"/>
      <c r="B66" s="186"/>
      <c r="C66" s="187"/>
      <c r="D66" s="188" t="s">
        <v>224</v>
      </c>
      <c r="E66" s="189"/>
      <c r="F66" s="189"/>
      <c r="G66" s="189"/>
      <c r="H66" s="189"/>
      <c r="I66" s="190"/>
      <c r="J66" s="191">
        <f>J188</f>
        <v>0</v>
      </c>
      <c r="K66" s="187"/>
      <c r="L66" s="19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hidden="1" s="2" customFormat="1" ht="21.84" customHeight="1">
      <c r="A67" s="38"/>
      <c r="B67" s="39"/>
      <c r="C67" s="40"/>
      <c r="D67" s="40"/>
      <c r="E67" s="40"/>
      <c r="F67" s="40"/>
      <c r="G67" s="40"/>
      <c r="H67" s="40"/>
      <c r="I67" s="147"/>
      <c r="J67" s="40"/>
      <c r="K67" s="40"/>
      <c r="L67" s="14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hidden="1" s="2" customFormat="1" ht="6.96" customHeight="1">
      <c r="A68" s="38"/>
      <c r="B68" s="59"/>
      <c r="C68" s="60"/>
      <c r="D68" s="60"/>
      <c r="E68" s="60"/>
      <c r="F68" s="60"/>
      <c r="G68" s="60"/>
      <c r="H68" s="60"/>
      <c r="I68" s="176"/>
      <c r="J68" s="60"/>
      <c r="K68" s="60"/>
      <c r="L68" s="14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hidden="1"/>
    <row r="70" hidden="1"/>
    <row r="71" hidden="1"/>
    <row r="72" s="2" customFormat="1" ht="6.96" customHeight="1">
      <c r="A72" s="38"/>
      <c r="B72" s="61"/>
      <c r="C72" s="62"/>
      <c r="D72" s="62"/>
      <c r="E72" s="62"/>
      <c r="F72" s="62"/>
      <c r="G72" s="62"/>
      <c r="H72" s="62"/>
      <c r="I72" s="179"/>
      <c r="J72" s="62"/>
      <c r="K72" s="62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4.96" customHeight="1">
      <c r="A73" s="38"/>
      <c r="B73" s="39"/>
      <c r="C73" s="23" t="s">
        <v>225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6.96" customHeight="1">
      <c r="A74" s="38"/>
      <c r="B74" s="39"/>
      <c r="C74" s="40"/>
      <c r="D74" s="40"/>
      <c r="E74" s="40"/>
      <c r="F74" s="40"/>
      <c r="G74" s="40"/>
      <c r="H74" s="40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12" customHeight="1">
      <c r="A75" s="38"/>
      <c r="B75" s="39"/>
      <c r="C75" s="32" t="s">
        <v>16</v>
      </c>
      <c r="D75" s="40"/>
      <c r="E75" s="40"/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23.25" customHeight="1">
      <c r="A76" s="38"/>
      <c r="B76" s="39"/>
      <c r="C76" s="40"/>
      <c r="D76" s="40"/>
      <c r="E76" s="180" t="str">
        <f>E7</f>
        <v>Oprava přejezdů na trati Mělník - Ústí n/L Střekov, Vraňany - Děčín hl.n... - ZMĚNA Č. 1</v>
      </c>
      <c r="F76" s="32"/>
      <c r="G76" s="32"/>
      <c r="H76" s="32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1" customFormat="1" ht="12" customHeight="1">
      <c r="B77" s="21"/>
      <c r="C77" s="32" t="s">
        <v>214</v>
      </c>
      <c r="D77" s="22"/>
      <c r="E77" s="22"/>
      <c r="F77" s="22"/>
      <c r="G77" s="22"/>
      <c r="H77" s="22"/>
      <c r="I77" s="139"/>
      <c r="J77" s="22"/>
      <c r="K77" s="22"/>
      <c r="L77" s="20"/>
    </row>
    <row r="78" s="2" customFormat="1" ht="16.5" customHeight="1">
      <c r="A78" s="38"/>
      <c r="B78" s="39"/>
      <c r="C78" s="40"/>
      <c r="D78" s="40"/>
      <c r="E78" s="180" t="s">
        <v>1090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216</v>
      </c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6.5" customHeight="1">
      <c r="A80" s="38"/>
      <c r="B80" s="39"/>
      <c r="C80" s="40"/>
      <c r="D80" s="40"/>
      <c r="E80" s="69" t="str">
        <f>E11</f>
        <v>SO 8.1 - ZRN</v>
      </c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2" customHeight="1">
      <c r="A82" s="38"/>
      <c r="B82" s="39"/>
      <c r="C82" s="32" t="s">
        <v>21</v>
      </c>
      <c r="D82" s="40"/>
      <c r="E82" s="40"/>
      <c r="F82" s="27" t="str">
        <f>F14</f>
        <v>obvod ST Ústí nad Labem</v>
      </c>
      <c r="G82" s="40"/>
      <c r="H82" s="40"/>
      <c r="I82" s="150" t="s">
        <v>23</v>
      </c>
      <c r="J82" s="72" t="str">
        <f>IF(J14="","",J14)</f>
        <v>19. 11. 2019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5.15" customHeight="1">
      <c r="A84" s="38"/>
      <c r="B84" s="39"/>
      <c r="C84" s="32" t="s">
        <v>25</v>
      </c>
      <c r="D84" s="40"/>
      <c r="E84" s="40"/>
      <c r="F84" s="27" t="str">
        <f>E17</f>
        <v>Správa železnic, OŘ Ústí n.L., ST Ústí n.L.</v>
      </c>
      <c r="G84" s="40"/>
      <c r="H84" s="40"/>
      <c r="I84" s="150" t="s">
        <v>33</v>
      </c>
      <c r="J84" s="36" t="str">
        <f>E23</f>
        <v xml:space="preserve"> </v>
      </c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5.15" customHeight="1">
      <c r="A85" s="38"/>
      <c r="B85" s="39"/>
      <c r="C85" s="32" t="s">
        <v>31</v>
      </c>
      <c r="D85" s="40"/>
      <c r="E85" s="40"/>
      <c r="F85" s="27" t="str">
        <f>IF(E20="","",E20)</f>
        <v>Vyplň údaj</v>
      </c>
      <c r="G85" s="40"/>
      <c r="H85" s="40"/>
      <c r="I85" s="150" t="s">
        <v>36</v>
      </c>
      <c r="J85" s="36" t="str">
        <f>E26</f>
        <v>Jan Seemann, DiS.</v>
      </c>
      <c r="K85" s="40"/>
      <c r="L85" s="14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0.32" customHeight="1">
      <c r="A86" s="38"/>
      <c r="B86" s="39"/>
      <c r="C86" s="40"/>
      <c r="D86" s="40"/>
      <c r="E86" s="40"/>
      <c r="F86" s="40"/>
      <c r="G86" s="40"/>
      <c r="H86" s="40"/>
      <c r="I86" s="147"/>
      <c r="J86" s="40"/>
      <c r="K86" s="40"/>
      <c r="L86" s="14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11" customFormat="1" ht="29.28" customHeight="1">
      <c r="A87" s="199"/>
      <c r="B87" s="200"/>
      <c r="C87" s="201" t="s">
        <v>226</v>
      </c>
      <c r="D87" s="202" t="s">
        <v>59</v>
      </c>
      <c r="E87" s="202" t="s">
        <v>55</v>
      </c>
      <c r="F87" s="202" t="s">
        <v>56</v>
      </c>
      <c r="G87" s="202" t="s">
        <v>227</v>
      </c>
      <c r="H87" s="202" t="s">
        <v>228</v>
      </c>
      <c r="I87" s="203" t="s">
        <v>229</v>
      </c>
      <c r="J87" s="202" t="s">
        <v>220</v>
      </c>
      <c r="K87" s="204" t="s">
        <v>230</v>
      </c>
      <c r="L87" s="205"/>
      <c r="M87" s="92" t="s">
        <v>19</v>
      </c>
      <c r="N87" s="93" t="s">
        <v>44</v>
      </c>
      <c r="O87" s="93" t="s">
        <v>231</v>
      </c>
      <c r="P87" s="93" t="s">
        <v>232</v>
      </c>
      <c r="Q87" s="93" t="s">
        <v>233</v>
      </c>
      <c r="R87" s="93" t="s">
        <v>234</v>
      </c>
      <c r="S87" s="93" t="s">
        <v>235</v>
      </c>
      <c r="T87" s="94" t="s">
        <v>236</v>
      </c>
      <c r="U87" s="199"/>
      <c r="V87" s="199"/>
      <c r="W87" s="199"/>
      <c r="X87" s="199"/>
      <c r="Y87" s="199"/>
      <c r="Z87" s="199"/>
      <c r="AA87" s="199"/>
      <c r="AB87" s="199"/>
      <c r="AC87" s="199"/>
      <c r="AD87" s="199"/>
      <c r="AE87" s="199"/>
    </row>
    <row r="88" s="2" customFormat="1" ht="22.8" customHeight="1">
      <c r="A88" s="38"/>
      <c r="B88" s="39"/>
      <c r="C88" s="99" t="s">
        <v>237</v>
      </c>
      <c r="D88" s="40"/>
      <c r="E88" s="40"/>
      <c r="F88" s="40"/>
      <c r="G88" s="40"/>
      <c r="H88" s="40"/>
      <c r="I88" s="147"/>
      <c r="J88" s="206">
        <f>BK88</f>
        <v>0</v>
      </c>
      <c r="K88" s="40"/>
      <c r="L88" s="44"/>
      <c r="M88" s="95"/>
      <c r="N88" s="207"/>
      <c r="O88" s="96"/>
      <c r="P88" s="208">
        <f>P89+P188</f>
        <v>0</v>
      </c>
      <c r="Q88" s="96"/>
      <c r="R88" s="208">
        <f>R89+R188</f>
        <v>307.91614999999996</v>
      </c>
      <c r="S88" s="96"/>
      <c r="T88" s="209">
        <f>T89+T188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T88" s="17" t="s">
        <v>73</v>
      </c>
      <c r="AU88" s="17" t="s">
        <v>221</v>
      </c>
      <c r="BK88" s="210">
        <f>BK89+BK188</f>
        <v>0</v>
      </c>
    </row>
    <row r="89" s="12" customFormat="1" ht="25.92" customHeight="1">
      <c r="A89" s="12"/>
      <c r="B89" s="211"/>
      <c r="C89" s="212"/>
      <c r="D89" s="213" t="s">
        <v>73</v>
      </c>
      <c r="E89" s="214" t="s">
        <v>238</v>
      </c>
      <c r="F89" s="214" t="s">
        <v>239</v>
      </c>
      <c r="G89" s="212"/>
      <c r="H89" s="212"/>
      <c r="I89" s="215"/>
      <c r="J89" s="216">
        <f>BK89</f>
        <v>0</v>
      </c>
      <c r="K89" s="212"/>
      <c r="L89" s="217"/>
      <c r="M89" s="218"/>
      <c r="N89" s="219"/>
      <c r="O89" s="219"/>
      <c r="P89" s="220">
        <f>P90</f>
        <v>0</v>
      </c>
      <c r="Q89" s="219"/>
      <c r="R89" s="220">
        <f>R90</f>
        <v>307.91614999999996</v>
      </c>
      <c r="S89" s="219"/>
      <c r="T89" s="221">
        <f>T90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22" t="s">
        <v>81</v>
      </c>
      <c r="AT89" s="223" t="s">
        <v>73</v>
      </c>
      <c r="AU89" s="223" t="s">
        <v>74</v>
      </c>
      <c r="AY89" s="222" t="s">
        <v>240</v>
      </c>
      <c r="BK89" s="224">
        <f>BK90</f>
        <v>0</v>
      </c>
    </row>
    <row r="90" s="12" customFormat="1" ht="22.8" customHeight="1">
      <c r="A90" s="12"/>
      <c r="B90" s="211"/>
      <c r="C90" s="212"/>
      <c r="D90" s="213" t="s">
        <v>73</v>
      </c>
      <c r="E90" s="225" t="s">
        <v>241</v>
      </c>
      <c r="F90" s="225" t="s">
        <v>242</v>
      </c>
      <c r="G90" s="212"/>
      <c r="H90" s="212"/>
      <c r="I90" s="215"/>
      <c r="J90" s="226">
        <f>BK90</f>
        <v>0</v>
      </c>
      <c r="K90" s="212"/>
      <c r="L90" s="217"/>
      <c r="M90" s="218"/>
      <c r="N90" s="219"/>
      <c r="O90" s="219"/>
      <c r="P90" s="220">
        <f>SUM(P91:P187)</f>
        <v>0</v>
      </c>
      <c r="Q90" s="219"/>
      <c r="R90" s="220">
        <f>SUM(R91:R187)</f>
        <v>307.91614999999996</v>
      </c>
      <c r="S90" s="219"/>
      <c r="T90" s="221">
        <f>SUM(T91:T187)</f>
        <v>0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22" t="s">
        <v>81</v>
      </c>
      <c r="AT90" s="223" t="s">
        <v>73</v>
      </c>
      <c r="AU90" s="223" t="s">
        <v>81</v>
      </c>
      <c r="AY90" s="222" t="s">
        <v>240</v>
      </c>
      <c r="BK90" s="224">
        <f>SUM(BK91:BK187)</f>
        <v>0</v>
      </c>
    </row>
    <row r="91" s="2" customFormat="1" ht="21.75" customHeight="1">
      <c r="A91" s="38"/>
      <c r="B91" s="39"/>
      <c r="C91" s="227" t="s">
        <v>81</v>
      </c>
      <c r="D91" s="227" t="s">
        <v>243</v>
      </c>
      <c r="E91" s="228" t="s">
        <v>578</v>
      </c>
      <c r="F91" s="229" t="s">
        <v>579</v>
      </c>
      <c r="G91" s="230" t="s">
        <v>246</v>
      </c>
      <c r="H91" s="231">
        <v>40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257</v>
      </c>
      <c r="AT91" s="238" t="s">
        <v>243</v>
      </c>
      <c r="AU91" s="238" t="s">
        <v>83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257</v>
      </c>
      <c r="BM91" s="238" t="s">
        <v>1092</v>
      </c>
    </row>
    <row r="92" s="2" customFormat="1">
      <c r="A92" s="38"/>
      <c r="B92" s="39"/>
      <c r="C92" s="40"/>
      <c r="D92" s="240" t="s">
        <v>250</v>
      </c>
      <c r="E92" s="40"/>
      <c r="F92" s="241" t="s">
        <v>581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83</v>
      </c>
    </row>
    <row r="93" s="2" customFormat="1">
      <c r="A93" s="38"/>
      <c r="B93" s="39"/>
      <c r="C93" s="40"/>
      <c r="D93" s="240" t="s">
        <v>252</v>
      </c>
      <c r="E93" s="40"/>
      <c r="F93" s="244" t="s">
        <v>582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83</v>
      </c>
    </row>
    <row r="94" s="13" customFormat="1">
      <c r="A94" s="13"/>
      <c r="B94" s="255"/>
      <c r="C94" s="256"/>
      <c r="D94" s="240" t="s">
        <v>272</v>
      </c>
      <c r="E94" s="257" t="s">
        <v>19</v>
      </c>
      <c r="F94" s="258" t="s">
        <v>1093</v>
      </c>
      <c r="G94" s="256"/>
      <c r="H94" s="259">
        <v>40</v>
      </c>
      <c r="I94" s="260"/>
      <c r="J94" s="256"/>
      <c r="K94" s="256"/>
      <c r="L94" s="261"/>
      <c r="M94" s="262"/>
      <c r="N94" s="263"/>
      <c r="O94" s="263"/>
      <c r="P94" s="263"/>
      <c r="Q94" s="263"/>
      <c r="R94" s="263"/>
      <c r="S94" s="263"/>
      <c r="T94" s="264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T94" s="265" t="s">
        <v>272</v>
      </c>
      <c r="AU94" s="265" t="s">
        <v>83</v>
      </c>
      <c r="AV94" s="13" t="s">
        <v>83</v>
      </c>
      <c r="AW94" s="13" t="s">
        <v>35</v>
      </c>
      <c r="AX94" s="13" t="s">
        <v>81</v>
      </c>
      <c r="AY94" s="265" t="s">
        <v>240</v>
      </c>
    </row>
    <row r="95" s="2" customFormat="1" ht="21.75" customHeight="1">
      <c r="A95" s="38"/>
      <c r="B95" s="39"/>
      <c r="C95" s="227" t="s">
        <v>83</v>
      </c>
      <c r="D95" s="227" t="s">
        <v>243</v>
      </c>
      <c r="E95" s="228" t="s">
        <v>584</v>
      </c>
      <c r="F95" s="229" t="s">
        <v>585</v>
      </c>
      <c r="G95" s="230" t="s">
        <v>332</v>
      </c>
      <c r="H95" s="231">
        <v>185</v>
      </c>
      <c r="I95" s="232"/>
      <c r="J95" s="233">
        <f>ROUND(I95*H95,2)</f>
        <v>0</v>
      </c>
      <c r="K95" s="229" t="s">
        <v>247</v>
      </c>
      <c r="L95" s="44"/>
      <c r="M95" s="234" t="s">
        <v>19</v>
      </c>
      <c r="N95" s="235" t="s">
        <v>45</v>
      </c>
      <c r="O95" s="84"/>
      <c r="P95" s="236">
        <f>O95*H95</f>
        <v>0</v>
      </c>
      <c r="Q95" s="236">
        <v>0</v>
      </c>
      <c r="R95" s="236">
        <f>Q95*H95</f>
        <v>0</v>
      </c>
      <c r="S95" s="236">
        <v>0</v>
      </c>
      <c r="T95" s="237">
        <f>S95*H95</f>
        <v>0</v>
      </c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R95" s="238" t="s">
        <v>257</v>
      </c>
      <c r="AT95" s="238" t="s">
        <v>243</v>
      </c>
      <c r="AU95" s="238" t="s">
        <v>83</v>
      </c>
      <c r="AY95" s="17" t="s">
        <v>240</v>
      </c>
      <c r="BE95" s="239">
        <f>IF(N95="základní",J95,0)</f>
        <v>0</v>
      </c>
      <c r="BF95" s="239">
        <f>IF(N95="snížená",J95,0)</f>
        <v>0</v>
      </c>
      <c r="BG95" s="239">
        <f>IF(N95="zákl. přenesená",J95,0)</f>
        <v>0</v>
      </c>
      <c r="BH95" s="239">
        <f>IF(N95="sníž. přenesená",J95,0)</f>
        <v>0</v>
      </c>
      <c r="BI95" s="239">
        <f>IF(N95="nulová",J95,0)</f>
        <v>0</v>
      </c>
      <c r="BJ95" s="17" t="s">
        <v>81</v>
      </c>
      <c r="BK95" s="239">
        <f>ROUND(I95*H95,2)</f>
        <v>0</v>
      </c>
      <c r="BL95" s="17" t="s">
        <v>257</v>
      </c>
      <c r="BM95" s="238" t="s">
        <v>1094</v>
      </c>
    </row>
    <row r="96" s="2" customFormat="1">
      <c r="A96" s="38"/>
      <c r="B96" s="39"/>
      <c r="C96" s="40"/>
      <c r="D96" s="240" t="s">
        <v>250</v>
      </c>
      <c r="E96" s="40"/>
      <c r="F96" s="241" t="s">
        <v>587</v>
      </c>
      <c r="G96" s="40"/>
      <c r="H96" s="40"/>
      <c r="I96" s="147"/>
      <c r="J96" s="40"/>
      <c r="K96" s="40"/>
      <c r="L96" s="44"/>
      <c r="M96" s="242"/>
      <c r="N96" s="243"/>
      <c r="O96" s="84"/>
      <c r="P96" s="84"/>
      <c r="Q96" s="84"/>
      <c r="R96" s="84"/>
      <c r="S96" s="84"/>
      <c r="T96" s="85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T96" s="17" t="s">
        <v>250</v>
      </c>
      <c r="AU96" s="17" t="s">
        <v>83</v>
      </c>
    </row>
    <row r="97" s="2" customFormat="1">
      <c r="A97" s="38"/>
      <c r="B97" s="39"/>
      <c r="C97" s="40"/>
      <c r="D97" s="240" t="s">
        <v>252</v>
      </c>
      <c r="E97" s="40"/>
      <c r="F97" s="244" t="s">
        <v>588</v>
      </c>
      <c r="G97" s="40"/>
      <c r="H97" s="40"/>
      <c r="I97" s="147"/>
      <c r="J97" s="40"/>
      <c r="K97" s="40"/>
      <c r="L97" s="44"/>
      <c r="M97" s="242"/>
      <c r="N97" s="243"/>
      <c r="O97" s="84"/>
      <c r="P97" s="84"/>
      <c r="Q97" s="84"/>
      <c r="R97" s="84"/>
      <c r="S97" s="84"/>
      <c r="T97" s="85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T97" s="17" t="s">
        <v>252</v>
      </c>
      <c r="AU97" s="17" t="s">
        <v>83</v>
      </c>
    </row>
    <row r="98" s="13" customFormat="1">
      <c r="A98" s="13"/>
      <c r="B98" s="255"/>
      <c r="C98" s="256"/>
      <c r="D98" s="240" t="s">
        <v>272</v>
      </c>
      <c r="E98" s="257" t="s">
        <v>19</v>
      </c>
      <c r="F98" s="258" t="s">
        <v>1095</v>
      </c>
      <c r="G98" s="256"/>
      <c r="H98" s="259">
        <v>185</v>
      </c>
      <c r="I98" s="260"/>
      <c r="J98" s="256"/>
      <c r="K98" s="256"/>
      <c r="L98" s="261"/>
      <c r="M98" s="262"/>
      <c r="N98" s="263"/>
      <c r="O98" s="263"/>
      <c r="P98" s="263"/>
      <c r="Q98" s="263"/>
      <c r="R98" s="263"/>
      <c r="S98" s="263"/>
      <c r="T98" s="264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T98" s="265" t="s">
        <v>272</v>
      </c>
      <c r="AU98" s="265" t="s">
        <v>83</v>
      </c>
      <c r="AV98" s="13" t="s">
        <v>83</v>
      </c>
      <c r="AW98" s="13" t="s">
        <v>35</v>
      </c>
      <c r="AX98" s="13" t="s">
        <v>81</v>
      </c>
      <c r="AY98" s="265" t="s">
        <v>240</v>
      </c>
    </row>
    <row r="99" s="2" customFormat="1" ht="21.75" customHeight="1">
      <c r="A99" s="38"/>
      <c r="B99" s="39"/>
      <c r="C99" s="227" t="s">
        <v>130</v>
      </c>
      <c r="D99" s="227" t="s">
        <v>243</v>
      </c>
      <c r="E99" s="228" t="s">
        <v>589</v>
      </c>
      <c r="F99" s="229" t="s">
        <v>590</v>
      </c>
      <c r="G99" s="230" t="s">
        <v>276</v>
      </c>
      <c r="H99" s="231">
        <v>4</v>
      </c>
      <c r="I99" s="232"/>
      <c r="J99" s="233">
        <f>ROUND(I99*H99,2)</f>
        <v>0</v>
      </c>
      <c r="K99" s="229" t="s">
        <v>247</v>
      </c>
      <c r="L99" s="44"/>
      <c r="M99" s="234" t="s">
        <v>19</v>
      </c>
      <c r="N99" s="235" t="s">
        <v>45</v>
      </c>
      <c r="O99" s="84"/>
      <c r="P99" s="236">
        <f>O99*H99</f>
        <v>0</v>
      </c>
      <c r="Q99" s="236">
        <v>0</v>
      </c>
      <c r="R99" s="236">
        <f>Q99*H99</f>
        <v>0</v>
      </c>
      <c r="S99" s="236">
        <v>0</v>
      </c>
      <c r="T99" s="237">
        <f>S99*H99</f>
        <v>0</v>
      </c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R99" s="238" t="s">
        <v>248</v>
      </c>
      <c r="AT99" s="238" t="s">
        <v>243</v>
      </c>
      <c r="AU99" s="238" t="s">
        <v>83</v>
      </c>
      <c r="AY99" s="17" t="s">
        <v>240</v>
      </c>
      <c r="BE99" s="239">
        <f>IF(N99="základní",J99,0)</f>
        <v>0</v>
      </c>
      <c r="BF99" s="239">
        <f>IF(N99="snížená",J99,0)</f>
        <v>0</v>
      </c>
      <c r="BG99" s="239">
        <f>IF(N99="zákl. přenesená",J99,0)</f>
        <v>0</v>
      </c>
      <c r="BH99" s="239">
        <f>IF(N99="sníž. přenesená",J99,0)</f>
        <v>0</v>
      </c>
      <c r="BI99" s="239">
        <f>IF(N99="nulová",J99,0)</f>
        <v>0</v>
      </c>
      <c r="BJ99" s="17" t="s">
        <v>81</v>
      </c>
      <c r="BK99" s="239">
        <f>ROUND(I99*H99,2)</f>
        <v>0</v>
      </c>
      <c r="BL99" s="17" t="s">
        <v>248</v>
      </c>
      <c r="BM99" s="238" t="s">
        <v>1096</v>
      </c>
    </row>
    <row r="100" s="2" customFormat="1">
      <c r="A100" s="38"/>
      <c r="B100" s="39"/>
      <c r="C100" s="40"/>
      <c r="D100" s="240" t="s">
        <v>250</v>
      </c>
      <c r="E100" s="40"/>
      <c r="F100" s="241" t="s">
        <v>592</v>
      </c>
      <c r="G100" s="40"/>
      <c r="H100" s="40"/>
      <c r="I100" s="147"/>
      <c r="J100" s="40"/>
      <c r="K100" s="40"/>
      <c r="L100" s="44"/>
      <c r="M100" s="242"/>
      <c r="N100" s="243"/>
      <c r="O100" s="84"/>
      <c r="P100" s="84"/>
      <c r="Q100" s="84"/>
      <c r="R100" s="84"/>
      <c r="S100" s="84"/>
      <c r="T100" s="85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T100" s="17" t="s">
        <v>250</v>
      </c>
      <c r="AU100" s="17" t="s">
        <v>83</v>
      </c>
    </row>
    <row r="101" s="2" customFormat="1">
      <c r="A101" s="38"/>
      <c r="B101" s="39"/>
      <c r="C101" s="40"/>
      <c r="D101" s="240" t="s">
        <v>252</v>
      </c>
      <c r="E101" s="40"/>
      <c r="F101" s="244" t="s">
        <v>593</v>
      </c>
      <c r="G101" s="40"/>
      <c r="H101" s="40"/>
      <c r="I101" s="147"/>
      <c r="J101" s="40"/>
      <c r="K101" s="40"/>
      <c r="L101" s="44"/>
      <c r="M101" s="242"/>
      <c r="N101" s="243"/>
      <c r="O101" s="84"/>
      <c r="P101" s="84"/>
      <c r="Q101" s="84"/>
      <c r="R101" s="84"/>
      <c r="S101" s="84"/>
      <c r="T101" s="85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T101" s="17" t="s">
        <v>252</v>
      </c>
      <c r="AU101" s="17" t="s">
        <v>83</v>
      </c>
    </row>
    <row r="102" s="2" customFormat="1" ht="21.75" customHeight="1">
      <c r="A102" s="38"/>
      <c r="B102" s="39"/>
      <c r="C102" s="227" t="s">
        <v>248</v>
      </c>
      <c r="D102" s="227" t="s">
        <v>243</v>
      </c>
      <c r="E102" s="228" t="s">
        <v>594</v>
      </c>
      <c r="F102" s="229" t="s">
        <v>595</v>
      </c>
      <c r="G102" s="230" t="s">
        <v>276</v>
      </c>
      <c r="H102" s="231">
        <v>80</v>
      </c>
      <c r="I102" s="232"/>
      <c r="J102" s="233">
        <f>ROUND(I102*H102,2)</f>
        <v>0</v>
      </c>
      <c r="K102" s="229" t="s">
        <v>247</v>
      </c>
      <c r="L102" s="44"/>
      <c r="M102" s="234" t="s">
        <v>19</v>
      </c>
      <c r="N102" s="235" t="s">
        <v>45</v>
      </c>
      <c r="O102" s="84"/>
      <c r="P102" s="236">
        <f>O102*H102</f>
        <v>0</v>
      </c>
      <c r="Q102" s="236">
        <v>0</v>
      </c>
      <c r="R102" s="236">
        <f>Q102*H102</f>
        <v>0</v>
      </c>
      <c r="S102" s="236">
        <v>0</v>
      </c>
      <c r="T102" s="237">
        <f>S102*H102</f>
        <v>0</v>
      </c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R102" s="238" t="s">
        <v>248</v>
      </c>
      <c r="AT102" s="238" t="s">
        <v>243</v>
      </c>
      <c r="AU102" s="238" t="s">
        <v>83</v>
      </c>
      <c r="AY102" s="17" t="s">
        <v>240</v>
      </c>
      <c r="BE102" s="239">
        <f>IF(N102="základní",J102,0)</f>
        <v>0</v>
      </c>
      <c r="BF102" s="239">
        <f>IF(N102="snížená",J102,0)</f>
        <v>0</v>
      </c>
      <c r="BG102" s="239">
        <f>IF(N102="zákl. přenesená",J102,0)</f>
        <v>0</v>
      </c>
      <c r="BH102" s="239">
        <f>IF(N102="sníž. přenesená",J102,0)</f>
        <v>0</v>
      </c>
      <c r="BI102" s="239">
        <f>IF(N102="nulová",J102,0)</f>
        <v>0</v>
      </c>
      <c r="BJ102" s="17" t="s">
        <v>81</v>
      </c>
      <c r="BK102" s="239">
        <f>ROUND(I102*H102,2)</f>
        <v>0</v>
      </c>
      <c r="BL102" s="17" t="s">
        <v>248</v>
      </c>
      <c r="BM102" s="238" t="s">
        <v>1097</v>
      </c>
    </row>
    <row r="103" s="2" customFormat="1">
      <c r="A103" s="38"/>
      <c r="B103" s="39"/>
      <c r="C103" s="40"/>
      <c r="D103" s="240" t="s">
        <v>250</v>
      </c>
      <c r="E103" s="40"/>
      <c r="F103" s="241" t="s">
        <v>597</v>
      </c>
      <c r="G103" s="40"/>
      <c r="H103" s="40"/>
      <c r="I103" s="147"/>
      <c r="J103" s="40"/>
      <c r="K103" s="40"/>
      <c r="L103" s="44"/>
      <c r="M103" s="242"/>
      <c r="N103" s="243"/>
      <c r="O103" s="84"/>
      <c r="P103" s="84"/>
      <c r="Q103" s="84"/>
      <c r="R103" s="84"/>
      <c r="S103" s="84"/>
      <c r="T103" s="85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T103" s="17" t="s">
        <v>250</v>
      </c>
      <c r="AU103" s="17" t="s">
        <v>83</v>
      </c>
    </row>
    <row r="104" s="2" customFormat="1">
      <c r="A104" s="38"/>
      <c r="B104" s="39"/>
      <c r="C104" s="40"/>
      <c r="D104" s="240" t="s">
        <v>252</v>
      </c>
      <c r="E104" s="40"/>
      <c r="F104" s="244" t="s">
        <v>598</v>
      </c>
      <c r="G104" s="40"/>
      <c r="H104" s="40"/>
      <c r="I104" s="147"/>
      <c r="J104" s="40"/>
      <c r="K104" s="40"/>
      <c r="L104" s="44"/>
      <c r="M104" s="242"/>
      <c r="N104" s="243"/>
      <c r="O104" s="84"/>
      <c r="P104" s="84"/>
      <c r="Q104" s="84"/>
      <c r="R104" s="84"/>
      <c r="S104" s="84"/>
      <c r="T104" s="85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T104" s="17" t="s">
        <v>252</v>
      </c>
      <c r="AU104" s="17" t="s">
        <v>83</v>
      </c>
    </row>
    <row r="105" s="13" customFormat="1">
      <c r="A105" s="13"/>
      <c r="B105" s="255"/>
      <c r="C105" s="256"/>
      <c r="D105" s="240" t="s">
        <v>272</v>
      </c>
      <c r="E105" s="257" t="s">
        <v>19</v>
      </c>
      <c r="F105" s="258" t="s">
        <v>1098</v>
      </c>
      <c r="G105" s="256"/>
      <c r="H105" s="259">
        <v>80</v>
      </c>
      <c r="I105" s="260"/>
      <c r="J105" s="256"/>
      <c r="K105" s="256"/>
      <c r="L105" s="261"/>
      <c r="M105" s="262"/>
      <c r="N105" s="263"/>
      <c r="O105" s="263"/>
      <c r="P105" s="263"/>
      <c r="Q105" s="263"/>
      <c r="R105" s="263"/>
      <c r="S105" s="263"/>
      <c r="T105" s="264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T105" s="265" t="s">
        <v>272</v>
      </c>
      <c r="AU105" s="265" t="s">
        <v>83</v>
      </c>
      <c r="AV105" s="13" t="s">
        <v>83</v>
      </c>
      <c r="AW105" s="13" t="s">
        <v>35</v>
      </c>
      <c r="AX105" s="13" t="s">
        <v>81</v>
      </c>
      <c r="AY105" s="265" t="s">
        <v>240</v>
      </c>
    </row>
    <row r="106" s="2" customFormat="1" ht="21.75" customHeight="1">
      <c r="A106" s="38"/>
      <c r="B106" s="39"/>
      <c r="C106" s="227" t="s">
        <v>241</v>
      </c>
      <c r="D106" s="227" t="s">
        <v>243</v>
      </c>
      <c r="E106" s="228" t="s">
        <v>803</v>
      </c>
      <c r="F106" s="229" t="s">
        <v>804</v>
      </c>
      <c r="G106" s="230" t="s">
        <v>256</v>
      </c>
      <c r="H106" s="231">
        <v>53.200000000000003</v>
      </c>
      <c r="I106" s="232"/>
      <c r="J106" s="233">
        <f>ROUND(I106*H106,2)</f>
        <v>0</v>
      </c>
      <c r="K106" s="229" t="s">
        <v>247</v>
      </c>
      <c r="L106" s="44"/>
      <c r="M106" s="234" t="s">
        <v>19</v>
      </c>
      <c r="N106" s="235" t="s">
        <v>45</v>
      </c>
      <c r="O106" s="84"/>
      <c r="P106" s="236">
        <f>O106*H106</f>
        <v>0</v>
      </c>
      <c r="Q106" s="236">
        <v>0</v>
      </c>
      <c r="R106" s="236">
        <f>Q106*H106</f>
        <v>0</v>
      </c>
      <c r="S106" s="236">
        <v>0</v>
      </c>
      <c r="T106" s="237">
        <f>S106*H106</f>
        <v>0</v>
      </c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R106" s="238" t="s">
        <v>257</v>
      </c>
      <c r="AT106" s="238" t="s">
        <v>243</v>
      </c>
      <c r="AU106" s="238" t="s">
        <v>83</v>
      </c>
      <c r="AY106" s="17" t="s">
        <v>240</v>
      </c>
      <c r="BE106" s="239">
        <f>IF(N106="základní",J106,0)</f>
        <v>0</v>
      </c>
      <c r="BF106" s="239">
        <f>IF(N106="snížená",J106,0)</f>
        <v>0</v>
      </c>
      <c r="BG106" s="239">
        <f>IF(N106="zákl. přenesená",J106,0)</f>
        <v>0</v>
      </c>
      <c r="BH106" s="239">
        <f>IF(N106="sníž. přenesená",J106,0)</f>
        <v>0</v>
      </c>
      <c r="BI106" s="239">
        <f>IF(N106="nulová",J106,0)</f>
        <v>0</v>
      </c>
      <c r="BJ106" s="17" t="s">
        <v>81</v>
      </c>
      <c r="BK106" s="239">
        <f>ROUND(I106*H106,2)</f>
        <v>0</v>
      </c>
      <c r="BL106" s="17" t="s">
        <v>257</v>
      </c>
      <c r="BM106" s="238" t="s">
        <v>1099</v>
      </c>
    </row>
    <row r="107" s="2" customFormat="1">
      <c r="A107" s="38"/>
      <c r="B107" s="39"/>
      <c r="C107" s="40"/>
      <c r="D107" s="240" t="s">
        <v>250</v>
      </c>
      <c r="E107" s="40"/>
      <c r="F107" s="241" t="s">
        <v>806</v>
      </c>
      <c r="G107" s="40"/>
      <c r="H107" s="40"/>
      <c r="I107" s="147"/>
      <c r="J107" s="40"/>
      <c r="K107" s="40"/>
      <c r="L107" s="44"/>
      <c r="M107" s="242"/>
      <c r="N107" s="243"/>
      <c r="O107" s="84"/>
      <c r="P107" s="84"/>
      <c r="Q107" s="84"/>
      <c r="R107" s="84"/>
      <c r="S107" s="84"/>
      <c r="T107" s="85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T107" s="17" t="s">
        <v>250</v>
      </c>
      <c r="AU107" s="17" t="s">
        <v>83</v>
      </c>
    </row>
    <row r="108" s="2" customFormat="1">
      <c r="A108" s="38"/>
      <c r="B108" s="39"/>
      <c r="C108" s="40"/>
      <c r="D108" s="240" t="s">
        <v>252</v>
      </c>
      <c r="E108" s="40"/>
      <c r="F108" s="244" t="s">
        <v>260</v>
      </c>
      <c r="G108" s="40"/>
      <c r="H108" s="40"/>
      <c r="I108" s="147"/>
      <c r="J108" s="40"/>
      <c r="K108" s="40"/>
      <c r="L108" s="44"/>
      <c r="M108" s="242"/>
      <c r="N108" s="243"/>
      <c r="O108" s="84"/>
      <c r="P108" s="84"/>
      <c r="Q108" s="84"/>
      <c r="R108" s="84"/>
      <c r="S108" s="84"/>
      <c r="T108" s="85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T108" s="17" t="s">
        <v>252</v>
      </c>
      <c r="AU108" s="17" t="s">
        <v>83</v>
      </c>
    </row>
    <row r="109" s="13" customFormat="1">
      <c r="A109" s="13"/>
      <c r="B109" s="255"/>
      <c r="C109" s="256"/>
      <c r="D109" s="240" t="s">
        <v>272</v>
      </c>
      <c r="E109" s="257" t="s">
        <v>19</v>
      </c>
      <c r="F109" s="258" t="s">
        <v>1100</v>
      </c>
      <c r="G109" s="256"/>
      <c r="H109" s="259">
        <v>53.200000000000003</v>
      </c>
      <c r="I109" s="260"/>
      <c r="J109" s="256"/>
      <c r="K109" s="256"/>
      <c r="L109" s="261"/>
      <c r="M109" s="262"/>
      <c r="N109" s="263"/>
      <c r="O109" s="263"/>
      <c r="P109" s="263"/>
      <c r="Q109" s="263"/>
      <c r="R109" s="263"/>
      <c r="S109" s="263"/>
      <c r="T109" s="264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65" t="s">
        <v>272</v>
      </c>
      <c r="AU109" s="265" t="s">
        <v>83</v>
      </c>
      <c r="AV109" s="13" t="s">
        <v>83</v>
      </c>
      <c r="AW109" s="13" t="s">
        <v>35</v>
      </c>
      <c r="AX109" s="13" t="s">
        <v>81</v>
      </c>
      <c r="AY109" s="265" t="s">
        <v>240</v>
      </c>
    </row>
    <row r="110" s="2" customFormat="1" ht="21.75" customHeight="1">
      <c r="A110" s="38"/>
      <c r="B110" s="39"/>
      <c r="C110" s="227" t="s">
        <v>280</v>
      </c>
      <c r="D110" s="227" t="s">
        <v>243</v>
      </c>
      <c r="E110" s="228" t="s">
        <v>261</v>
      </c>
      <c r="F110" s="229" t="s">
        <v>262</v>
      </c>
      <c r="G110" s="230" t="s">
        <v>256</v>
      </c>
      <c r="H110" s="231">
        <v>152.19999999999999</v>
      </c>
      <c r="I110" s="232"/>
      <c r="J110" s="233">
        <f>ROUND(I110*H110,2)</f>
        <v>0</v>
      </c>
      <c r="K110" s="229" t="s">
        <v>247</v>
      </c>
      <c r="L110" s="44"/>
      <c r="M110" s="234" t="s">
        <v>19</v>
      </c>
      <c r="N110" s="235" t="s">
        <v>45</v>
      </c>
      <c r="O110" s="84"/>
      <c r="P110" s="236">
        <f>O110*H110</f>
        <v>0</v>
      </c>
      <c r="Q110" s="236">
        <v>0</v>
      </c>
      <c r="R110" s="236">
        <f>Q110*H110</f>
        <v>0</v>
      </c>
      <c r="S110" s="236">
        <v>0</v>
      </c>
      <c r="T110" s="237">
        <f>S110*H110</f>
        <v>0</v>
      </c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R110" s="238" t="s">
        <v>248</v>
      </c>
      <c r="AT110" s="238" t="s">
        <v>243</v>
      </c>
      <c r="AU110" s="238" t="s">
        <v>83</v>
      </c>
      <c r="AY110" s="17" t="s">
        <v>240</v>
      </c>
      <c r="BE110" s="239">
        <f>IF(N110="základní",J110,0)</f>
        <v>0</v>
      </c>
      <c r="BF110" s="239">
        <f>IF(N110="snížená",J110,0)</f>
        <v>0</v>
      </c>
      <c r="BG110" s="239">
        <f>IF(N110="zákl. přenesená",J110,0)</f>
        <v>0</v>
      </c>
      <c r="BH110" s="239">
        <f>IF(N110="sníž. přenesená",J110,0)</f>
        <v>0</v>
      </c>
      <c r="BI110" s="239">
        <f>IF(N110="nulová",J110,0)</f>
        <v>0</v>
      </c>
      <c r="BJ110" s="17" t="s">
        <v>81</v>
      </c>
      <c r="BK110" s="239">
        <f>ROUND(I110*H110,2)</f>
        <v>0</v>
      </c>
      <c r="BL110" s="17" t="s">
        <v>248</v>
      </c>
      <c r="BM110" s="238" t="s">
        <v>1101</v>
      </c>
    </row>
    <row r="111" s="2" customFormat="1">
      <c r="A111" s="38"/>
      <c r="B111" s="39"/>
      <c r="C111" s="40"/>
      <c r="D111" s="240" t="s">
        <v>250</v>
      </c>
      <c r="E111" s="40"/>
      <c r="F111" s="241" t="s">
        <v>611</v>
      </c>
      <c r="G111" s="40"/>
      <c r="H111" s="40"/>
      <c r="I111" s="147"/>
      <c r="J111" s="40"/>
      <c r="K111" s="40"/>
      <c r="L111" s="44"/>
      <c r="M111" s="242"/>
      <c r="N111" s="243"/>
      <c r="O111" s="84"/>
      <c r="P111" s="84"/>
      <c r="Q111" s="84"/>
      <c r="R111" s="84"/>
      <c r="S111" s="84"/>
      <c r="T111" s="85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T111" s="17" t="s">
        <v>250</v>
      </c>
      <c r="AU111" s="17" t="s">
        <v>83</v>
      </c>
    </row>
    <row r="112" s="2" customFormat="1">
      <c r="A112" s="38"/>
      <c r="B112" s="39"/>
      <c r="C112" s="40"/>
      <c r="D112" s="240" t="s">
        <v>252</v>
      </c>
      <c r="E112" s="40"/>
      <c r="F112" s="244" t="s">
        <v>265</v>
      </c>
      <c r="G112" s="40"/>
      <c r="H112" s="40"/>
      <c r="I112" s="147"/>
      <c r="J112" s="40"/>
      <c r="K112" s="40"/>
      <c r="L112" s="44"/>
      <c r="M112" s="242"/>
      <c r="N112" s="243"/>
      <c r="O112" s="84"/>
      <c r="P112" s="84"/>
      <c r="Q112" s="84"/>
      <c r="R112" s="84"/>
      <c r="S112" s="84"/>
      <c r="T112" s="85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T112" s="17" t="s">
        <v>252</v>
      </c>
      <c r="AU112" s="17" t="s">
        <v>83</v>
      </c>
    </row>
    <row r="113" s="13" customFormat="1">
      <c r="A113" s="13"/>
      <c r="B113" s="255"/>
      <c r="C113" s="256"/>
      <c r="D113" s="240" t="s">
        <v>272</v>
      </c>
      <c r="E113" s="257" t="s">
        <v>19</v>
      </c>
      <c r="F113" s="258" t="s">
        <v>1102</v>
      </c>
      <c r="G113" s="256"/>
      <c r="H113" s="259">
        <v>53.200000000000003</v>
      </c>
      <c r="I113" s="260"/>
      <c r="J113" s="256"/>
      <c r="K113" s="256"/>
      <c r="L113" s="261"/>
      <c r="M113" s="262"/>
      <c r="N113" s="263"/>
      <c r="O113" s="263"/>
      <c r="P113" s="263"/>
      <c r="Q113" s="263"/>
      <c r="R113" s="263"/>
      <c r="S113" s="263"/>
      <c r="T113" s="264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T113" s="265" t="s">
        <v>272</v>
      </c>
      <c r="AU113" s="265" t="s">
        <v>83</v>
      </c>
      <c r="AV113" s="13" t="s">
        <v>83</v>
      </c>
      <c r="AW113" s="13" t="s">
        <v>35</v>
      </c>
      <c r="AX113" s="13" t="s">
        <v>74</v>
      </c>
      <c r="AY113" s="265" t="s">
        <v>240</v>
      </c>
    </row>
    <row r="114" s="13" customFormat="1">
      <c r="A114" s="13"/>
      <c r="B114" s="255"/>
      <c r="C114" s="256"/>
      <c r="D114" s="240" t="s">
        <v>272</v>
      </c>
      <c r="E114" s="257" t="s">
        <v>19</v>
      </c>
      <c r="F114" s="258" t="s">
        <v>1103</v>
      </c>
      <c r="G114" s="256"/>
      <c r="H114" s="259">
        <v>99</v>
      </c>
      <c r="I114" s="260"/>
      <c r="J114" s="256"/>
      <c r="K114" s="256"/>
      <c r="L114" s="261"/>
      <c r="M114" s="262"/>
      <c r="N114" s="263"/>
      <c r="O114" s="263"/>
      <c r="P114" s="263"/>
      <c r="Q114" s="263"/>
      <c r="R114" s="263"/>
      <c r="S114" s="263"/>
      <c r="T114" s="264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T114" s="265" t="s">
        <v>272</v>
      </c>
      <c r="AU114" s="265" t="s">
        <v>83</v>
      </c>
      <c r="AV114" s="13" t="s">
        <v>83</v>
      </c>
      <c r="AW114" s="13" t="s">
        <v>35</v>
      </c>
      <c r="AX114" s="13" t="s">
        <v>74</v>
      </c>
      <c r="AY114" s="265" t="s">
        <v>240</v>
      </c>
    </row>
    <row r="115" s="14" customFormat="1">
      <c r="A115" s="14"/>
      <c r="B115" s="266"/>
      <c r="C115" s="267"/>
      <c r="D115" s="240" t="s">
        <v>272</v>
      </c>
      <c r="E115" s="268" t="s">
        <v>19</v>
      </c>
      <c r="F115" s="269" t="s">
        <v>336</v>
      </c>
      <c r="G115" s="267"/>
      <c r="H115" s="270">
        <v>152.19999999999999</v>
      </c>
      <c r="I115" s="271"/>
      <c r="J115" s="267"/>
      <c r="K115" s="267"/>
      <c r="L115" s="272"/>
      <c r="M115" s="273"/>
      <c r="N115" s="274"/>
      <c r="O115" s="274"/>
      <c r="P115" s="274"/>
      <c r="Q115" s="274"/>
      <c r="R115" s="274"/>
      <c r="S115" s="274"/>
      <c r="T115" s="275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T115" s="276" t="s">
        <v>272</v>
      </c>
      <c r="AU115" s="276" t="s">
        <v>83</v>
      </c>
      <c r="AV115" s="14" t="s">
        <v>248</v>
      </c>
      <c r="AW115" s="14" t="s">
        <v>35</v>
      </c>
      <c r="AX115" s="14" t="s">
        <v>81</v>
      </c>
      <c r="AY115" s="276" t="s">
        <v>240</v>
      </c>
    </row>
    <row r="116" s="2" customFormat="1" ht="21.75" customHeight="1">
      <c r="A116" s="38"/>
      <c r="B116" s="39"/>
      <c r="C116" s="245" t="s">
        <v>288</v>
      </c>
      <c r="D116" s="245" t="s">
        <v>266</v>
      </c>
      <c r="E116" s="246" t="s">
        <v>267</v>
      </c>
      <c r="F116" s="247" t="s">
        <v>268</v>
      </c>
      <c r="G116" s="248" t="s">
        <v>269</v>
      </c>
      <c r="H116" s="249">
        <v>211.26300000000001</v>
      </c>
      <c r="I116" s="250"/>
      <c r="J116" s="251">
        <f>ROUND(I116*H116,2)</f>
        <v>0</v>
      </c>
      <c r="K116" s="247" t="s">
        <v>247</v>
      </c>
      <c r="L116" s="252"/>
      <c r="M116" s="253" t="s">
        <v>19</v>
      </c>
      <c r="N116" s="254" t="s">
        <v>45</v>
      </c>
      <c r="O116" s="84"/>
      <c r="P116" s="236">
        <f>O116*H116</f>
        <v>0</v>
      </c>
      <c r="Q116" s="236">
        <v>1</v>
      </c>
      <c r="R116" s="236">
        <f>Q116*H116</f>
        <v>211.26300000000001</v>
      </c>
      <c r="S116" s="236">
        <v>0</v>
      </c>
      <c r="T116" s="237">
        <f>S116*H116</f>
        <v>0</v>
      </c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R116" s="238" t="s">
        <v>270</v>
      </c>
      <c r="AT116" s="238" t="s">
        <v>266</v>
      </c>
      <c r="AU116" s="238" t="s">
        <v>83</v>
      </c>
      <c r="AY116" s="17" t="s">
        <v>240</v>
      </c>
      <c r="BE116" s="239">
        <f>IF(N116="základní",J116,0)</f>
        <v>0</v>
      </c>
      <c r="BF116" s="239">
        <f>IF(N116="snížená",J116,0)</f>
        <v>0</v>
      </c>
      <c r="BG116" s="239">
        <f>IF(N116="zákl. přenesená",J116,0)</f>
        <v>0</v>
      </c>
      <c r="BH116" s="239">
        <f>IF(N116="sníž. přenesená",J116,0)</f>
        <v>0</v>
      </c>
      <c r="BI116" s="239">
        <f>IF(N116="nulová",J116,0)</f>
        <v>0</v>
      </c>
      <c r="BJ116" s="17" t="s">
        <v>81</v>
      </c>
      <c r="BK116" s="239">
        <f>ROUND(I116*H116,2)</f>
        <v>0</v>
      </c>
      <c r="BL116" s="17" t="s">
        <v>270</v>
      </c>
      <c r="BM116" s="238" t="s">
        <v>1104</v>
      </c>
    </row>
    <row r="117" s="2" customFormat="1">
      <c r="A117" s="38"/>
      <c r="B117" s="39"/>
      <c r="C117" s="40"/>
      <c r="D117" s="240" t="s">
        <v>250</v>
      </c>
      <c r="E117" s="40"/>
      <c r="F117" s="241" t="s">
        <v>268</v>
      </c>
      <c r="G117" s="40"/>
      <c r="H117" s="40"/>
      <c r="I117" s="147"/>
      <c r="J117" s="40"/>
      <c r="K117" s="40"/>
      <c r="L117" s="44"/>
      <c r="M117" s="242"/>
      <c r="N117" s="243"/>
      <c r="O117" s="84"/>
      <c r="P117" s="84"/>
      <c r="Q117" s="84"/>
      <c r="R117" s="84"/>
      <c r="S117" s="84"/>
      <c r="T117" s="85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T117" s="17" t="s">
        <v>250</v>
      </c>
      <c r="AU117" s="17" t="s">
        <v>83</v>
      </c>
    </row>
    <row r="118" s="13" customFormat="1">
      <c r="A118" s="13"/>
      <c r="B118" s="255"/>
      <c r="C118" s="256"/>
      <c r="D118" s="240" t="s">
        <v>272</v>
      </c>
      <c r="E118" s="257" t="s">
        <v>19</v>
      </c>
      <c r="F118" s="258" t="s">
        <v>1105</v>
      </c>
      <c r="G118" s="256"/>
      <c r="H118" s="259">
        <v>80.385000000000005</v>
      </c>
      <c r="I118" s="260"/>
      <c r="J118" s="256"/>
      <c r="K118" s="256"/>
      <c r="L118" s="261"/>
      <c r="M118" s="262"/>
      <c r="N118" s="263"/>
      <c r="O118" s="263"/>
      <c r="P118" s="263"/>
      <c r="Q118" s="263"/>
      <c r="R118" s="263"/>
      <c r="S118" s="263"/>
      <c r="T118" s="264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T118" s="265" t="s">
        <v>272</v>
      </c>
      <c r="AU118" s="265" t="s">
        <v>83</v>
      </c>
      <c r="AV118" s="13" t="s">
        <v>83</v>
      </c>
      <c r="AW118" s="13" t="s">
        <v>35</v>
      </c>
      <c r="AX118" s="13" t="s">
        <v>74</v>
      </c>
      <c r="AY118" s="265" t="s">
        <v>240</v>
      </c>
    </row>
    <row r="119" s="13" customFormat="1">
      <c r="A119" s="13"/>
      <c r="B119" s="255"/>
      <c r="C119" s="256"/>
      <c r="D119" s="240" t="s">
        <v>272</v>
      </c>
      <c r="E119" s="257" t="s">
        <v>19</v>
      </c>
      <c r="F119" s="258" t="s">
        <v>1106</v>
      </c>
      <c r="G119" s="256"/>
      <c r="H119" s="259">
        <v>130.87799999999999</v>
      </c>
      <c r="I119" s="260"/>
      <c r="J119" s="256"/>
      <c r="K119" s="256"/>
      <c r="L119" s="261"/>
      <c r="M119" s="262"/>
      <c r="N119" s="263"/>
      <c r="O119" s="263"/>
      <c r="P119" s="263"/>
      <c r="Q119" s="263"/>
      <c r="R119" s="263"/>
      <c r="S119" s="263"/>
      <c r="T119" s="264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T119" s="265" t="s">
        <v>272</v>
      </c>
      <c r="AU119" s="265" t="s">
        <v>83</v>
      </c>
      <c r="AV119" s="13" t="s">
        <v>83</v>
      </c>
      <c r="AW119" s="13" t="s">
        <v>35</v>
      </c>
      <c r="AX119" s="13" t="s">
        <v>74</v>
      </c>
      <c r="AY119" s="265" t="s">
        <v>240</v>
      </c>
    </row>
    <row r="120" s="14" customFormat="1">
      <c r="A120" s="14"/>
      <c r="B120" s="266"/>
      <c r="C120" s="267"/>
      <c r="D120" s="240" t="s">
        <v>272</v>
      </c>
      <c r="E120" s="268" t="s">
        <v>19</v>
      </c>
      <c r="F120" s="269" t="s">
        <v>336</v>
      </c>
      <c r="G120" s="267"/>
      <c r="H120" s="270">
        <v>211.26300000000001</v>
      </c>
      <c r="I120" s="271"/>
      <c r="J120" s="267"/>
      <c r="K120" s="267"/>
      <c r="L120" s="272"/>
      <c r="M120" s="273"/>
      <c r="N120" s="274"/>
      <c r="O120" s="274"/>
      <c r="P120" s="274"/>
      <c r="Q120" s="274"/>
      <c r="R120" s="274"/>
      <c r="S120" s="274"/>
      <c r="T120" s="275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T120" s="276" t="s">
        <v>272</v>
      </c>
      <c r="AU120" s="276" t="s">
        <v>83</v>
      </c>
      <c r="AV120" s="14" t="s">
        <v>248</v>
      </c>
      <c r="AW120" s="14" t="s">
        <v>35</v>
      </c>
      <c r="AX120" s="14" t="s">
        <v>81</v>
      </c>
      <c r="AY120" s="276" t="s">
        <v>240</v>
      </c>
    </row>
    <row r="121" s="2" customFormat="1" ht="21.75" customHeight="1">
      <c r="A121" s="38"/>
      <c r="B121" s="39"/>
      <c r="C121" s="227" t="s">
        <v>292</v>
      </c>
      <c r="D121" s="227" t="s">
        <v>243</v>
      </c>
      <c r="E121" s="228" t="s">
        <v>837</v>
      </c>
      <c r="F121" s="229" t="s">
        <v>838</v>
      </c>
      <c r="G121" s="230" t="s">
        <v>246</v>
      </c>
      <c r="H121" s="231">
        <v>75</v>
      </c>
      <c r="I121" s="232"/>
      <c r="J121" s="233">
        <f>ROUND(I121*H121,2)</f>
        <v>0</v>
      </c>
      <c r="K121" s="229" t="s">
        <v>247</v>
      </c>
      <c r="L121" s="44"/>
      <c r="M121" s="234" t="s">
        <v>19</v>
      </c>
      <c r="N121" s="235" t="s">
        <v>45</v>
      </c>
      <c r="O121" s="84"/>
      <c r="P121" s="236">
        <f>O121*H121</f>
        <v>0</v>
      </c>
      <c r="Q121" s="236">
        <v>0</v>
      </c>
      <c r="R121" s="236">
        <f>Q121*H121</f>
        <v>0</v>
      </c>
      <c r="S121" s="236">
        <v>0</v>
      </c>
      <c r="T121" s="237">
        <f>S121*H121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R121" s="238" t="s">
        <v>248</v>
      </c>
      <c r="AT121" s="238" t="s">
        <v>243</v>
      </c>
      <c r="AU121" s="238" t="s">
        <v>83</v>
      </c>
      <c r="AY121" s="17" t="s">
        <v>240</v>
      </c>
      <c r="BE121" s="239">
        <f>IF(N121="základní",J121,0)</f>
        <v>0</v>
      </c>
      <c r="BF121" s="239">
        <f>IF(N121="snížená",J121,0)</f>
        <v>0</v>
      </c>
      <c r="BG121" s="239">
        <f>IF(N121="zákl. přenesená",J121,0)</f>
        <v>0</v>
      </c>
      <c r="BH121" s="239">
        <f>IF(N121="sníž. přenesená",J121,0)</f>
        <v>0</v>
      </c>
      <c r="BI121" s="239">
        <f>IF(N121="nulová",J121,0)</f>
        <v>0</v>
      </c>
      <c r="BJ121" s="17" t="s">
        <v>81</v>
      </c>
      <c r="BK121" s="239">
        <f>ROUND(I121*H121,2)</f>
        <v>0</v>
      </c>
      <c r="BL121" s="17" t="s">
        <v>248</v>
      </c>
      <c r="BM121" s="238" t="s">
        <v>1107</v>
      </c>
    </row>
    <row r="122" s="2" customFormat="1">
      <c r="A122" s="38"/>
      <c r="B122" s="39"/>
      <c r="C122" s="40"/>
      <c r="D122" s="240" t="s">
        <v>250</v>
      </c>
      <c r="E122" s="40"/>
      <c r="F122" s="241" t="s">
        <v>1108</v>
      </c>
      <c r="G122" s="40"/>
      <c r="H122" s="40"/>
      <c r="I122" s="147"/>
      <c r="J122" s="40"/>
      <c r="K122" s="40"/>
      <c r="L122" s="44"/>
      <c r="M122" s="242"/>
      <c r="N122" s="243"/>
      <c r="O122" s="84"/>
      <c r="P122" s="84"/>
      <c r="Q122" s="84"/>
      <c r="R122" s="84"/>
      <c r="S122" s="84"/>
      <c r="T122" s="85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7" t="s">
        <v>250</v>
      </c>
      <c r="AU122" s="17" t="s">
        <v>83</v>
      </c>
    </row>
    <row r="123" s="2" customFormat="1">
      <c r="A123" s="38"/>
      <c r="B123" s="39"/>
      <c r="C123" s="40"/>
      <c r="D123" s="240" t="s">
        <v>252</v>
      </c>
      <c r="E123" s="40"/>
      <c r="F123" s="244" t="s">
        <v>604</v>
      </c>
      <c r="G123" s="40"/>
      <c r="H123" s="40"/>
      <c r="I123" s="147"/>
      <c r="J123" s="40"/>
      <c r="K123" s="40"/>
      <c r="L123" s="44"/>
      <c r="M123" s="242"/>
      <c r="N123" s="243"/>
      <c r="O123" s="84"/>
      <c r="P123" s="84"/>
      <c r="Q123" s="84"/>
      <c r="R123" s="84"/>
      <c r="S123" s="84"/>
      <c r="T123" s="85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7" t="s">
        <v>252</v>
      </c>
      <c r="AU123" s="17" t="s">
        <v>83</v>
      </c>
    </row>
    <row r="124" s="2" customFormat="1" ht="33" customHeight="1">
      <c r="A124" s="38"/>
      <c r="B124" s="39"/>
      <c r="C124" s="227" t="s">
        <v>297</v>
      </c>
      <c r="D124" s="227" t="s">
        <v>243</v>
      </c>
      <c r="E124" s="228" t="s">
        <v>1109</v>
      </c>
      <c r="F124" s="229" t="s">
        <v>1110</v>
      </c>
      <c r="G124" s="230" t="s">
        <v>276</v>
      </c>
      <c r="H124" s="231">
        <v>40</v>
      </c>
      <c r="I124" s="232"/>
      <c r="J124" s="233">
        <f>ROUND(I124*H124,2)</f>
        <v>0</v>
      </c>
      <c r="K124" s="229" t="s">
        <v>247</v>
      </c>
      <c r="L124" s="44"/>
      <c r="M124" s="234" t="s">
        <v>19</v>
      </c>
      <c r="N124" s="235" t="s">
        <v>45</v>
      </c>
      <c r="O124" s="84"/>
      <c r="P124" s="236">
        <f>O124*H124</f>
        <v>0</v>
      </c>
      <c r="Q124" s="236">
        <v>0</v>
      </c>
      <c r="R124" s="236">
        <f>Q124*H124</f>
        <v>0</v>
      </c>
      <c r="S124" s="236">
        <v>0</v>
      </c>
      <c r="T124" s="237">
        <f>S124*H124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38" t="s">
        <v>248</v>
      </c>
      <c r="AT124" s="238" t="s">
        <v>243</v>
      </c>
      <c r="AU124" s="238" t="s">
        <v>83</v>
      </c>
      <c r="AY124" s="17" t="s">
        <v>240</v>
      </c>
      <c r="BE124" s="239">
        <f>IF(N124="základní",J124,0)</f>
        <v>0</v>
      </c>
      <c r="BF124" s="239">
        <f>IF(N124="snížená",J124,0)</f>
        <v>0</v>
      </c>
      <c r="BG124" s="239">
        <f>IF(N124="zákl. přenesená",J124,0)</f>
        <v>0</v>
      </c>
      <c r="BH124" s="239">
        <f>IF(N124="sníž. přenesená",J124,0)</f>
        <v>0</v>
      </c>
      <c r="BI124" s="239">
        <f>IF(N124="nulová",J124,0)</f>
        <v>0</v>
      </c>
      <c r="BJ124" s="17" t="s">
        <v>81</v>
      </c>
      <c r="BK124" s="239">
        <f>ROUND(I124*H124,2)</f>
        <v>0</v>
      </c>
      <c r="BL124" s="17" t="s">
        <v>248</v>
      </c>
      <c r="BM124" s="238" t="s">
        <v>1111</v>
      </c>
    </row>
    <row r="125" s="2" customFormat="1">
      <c r="A125" s="38"/>
      <c r="B125" s="39"/>
      <c r="C125" s="40"/>
      <c r="D125" s="240" t="s">
        <v>250</v>
      </c>
      <c r="E125" s="40"/>
      <c r="F125" s="241" t="s">
        <v>1112</v>
      </c>
      <c r="G125" s="40"/>
      <c r="H125" s="40"/>
      <c r="I125" s="147"/>
      <c r="J125" s="40"/>
      <c r="K125" s="40"/>
      <c r="L125" s="44"/>
      <c r="M125" s="242"/>
      <c r="N125" s="243"/>
      <c r="O125" s="84"/>
      <c r="P125" s="84"/>
      <c r="Q125" s="84"/>
      <c r="R125" s="84"/>
      <c r="S125" s="84"/>
      <c r="T125" s="85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T125" s="17" t="s">
        <v>250</v>
      </c>
      <c r="AU125" s="17" t="s">
        <v>83</v>
      </c>
    </row>
    <row r="126" s="2" customFormat="1">
      <c r="A126" s="38"/>
      <c r="B126" s="39"/>
      <c r="C126" s="40"/>
      <c r="D126" s="240" t="s">
        <v>252</v>
      </c>
      <c r="E126" s="40"/>
      <c r="F126" s="244" t="s">
        <v>279</v>
      </c>
      <c r="G126" s="40"/>
      <c r="H126" s="40"/>
      <c r="I126" s="147"/>
      <c r="J126" s="40"/>
      <c r="K126" s="40"/>
      <c r="L126" s="44"/>
      <c r="M126" s="242"/>
      <c r="N126" s="243"/>
      <c r="O126" s="84"/>
      <c r="P126" s="84"/>
      <c r="Q126" s="84"/>
      <c r="R126" s="84"/>
      <c r="S126" s="84"/>
      <c r="T126" s="85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7" t="s">
        <v>252</v>
      </c>
      <c r="AU126" s="17" t="s">
        <v>83</v>
      </c>
    </row>
    <row r="127" s="2" customFormat="1" ht="21.75" customHeight="1">
      <c r="A127" s="38"/>
      <c r="B127" s="39"/>
      <c r="C127" s="227" t="s">
        <v>301</v>
      </c>
      <c r="D127" s="227" t="s">
        <v>243</v>
      </c>
      <c r="E127" s="228" t="s">
        <v>1048</v>
      </c>
      <c r="F127" s="229" t="s">
        <v>1049</v>
      </c>
      <c r="G127" s="230" t="s">
        <v>283</v>
      </c>
      <c r="H127" s="231">
        <v>240</v>
      </c>
      <c r="I127" s="232"/>
      <c r="J127" s="233">
        <f>ROUND(I127*H127,2)</f>
        <v>0</v>
      </c>
      <c r="K127" s="229" t="s">
        <v>247</v>
      </c>
      <c r="L127" s="44"/>
      <c r="M127" s="234" t="s">
        <v>19</v>
      </c>
      <c r="N127" s="235" t="s">
        <v>45</v>
      </c>
      <c r="O127" s="84"/>
      <c r="P127" s="236">
        <f>O127*H127</f>
        <v>0</v>
      </c>
      <c r="Q127" s="236">
        <v>0</v>
      </c>
      <c r="R127" s="236">
        <f>Q127*H127</f>
        <v>0</v>
      </c>
      <c r="S127" s="236">
        <v>0</v>
      </c>
      <c r="T127" s="237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38" t="s">
        <v>248</v>
      </c>
      <c r="AT127" s="238" t="s">
        <v>243</v>
      </c>
      <c r="AU127" s="238" t="s">
        <v>83</v>
      </c>
      <c r="AY127" s="17" t="s">
        <v>240</v>
      </c>
      <c r="BE127" s="239">
        <f>IF(N127="základní",J127,0)</f>
        <v>0</v>
      </c>
      <c r="BF127" s="239">
        <f>IF(N127="snížená",J127,0)</f>
        <v>0</v>
      </c>
      <c r="BG127" s="239">
        <f>IF(N127="zákl. přenesená",J127,0)</f>
        <v>0</v>
      </c>
      <c r="BH127" s="239">
        <f>IF(N127="sníž. přenesená",J127,0)</f>
        <v>0</v>
      </c>
      <c r="BI127" s="239">
        <f>IF(N127="nulová",J127,0)</f>
        <v>0</v>
      </c>
      <c r="BJ127" s="17" t="s">
        <v>81</v>
      </c>
      <c r="BK127" s="239">
        <f>ROUND(I127*H127,2)</f>
        <v>0</v>
      </c>
      <c r="BL127" s="17" t="s">
        <v>248</v>
      </c>
      <c r="BM127" s="238" t="s">
        <v>1113</v>
      </c>
    </row>
    <row r="128" s="2" customFormat="1">
      <c r="A128" s="38"/>
      <c r="B128" s="39"/>
      <c r="C128" s="40"/>
      <c r="D128" s="240" t="s">
        <v>250</v>
      </c>
      <c r="E128" s="40"/>
      <c r="F128" s="241" t="s">
        <v>1114</v>
      </c>
      <c r="G128" s="40"/>
      <c r="H128" s="40"/>
      <c r="I128" s="147"/>
      <c r="J128" s="40"/>
      <c r="K128" s="40"/>
      <c r="L128" s="44"/>
      <c r="M128" s="242"/>
      <c r="N128" s="243"/>
      <c r="O128" s="84"/>
      <c r="P128" s="84"/>
      <c r="Q128" s="84"/>
      <c r="R128" s="84"/>
      <c r="S128" s="84"/>
      <c r="T128" s="85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250</v>
      </c>
      <c r="AU128" s="17" t="s">
        <v>83</v>
      </c>
    </row>
    <row r="129" s="2" customFormat="1">
      <c r="A129" s="38"/>
      <c r="B129" s="39"/>
      <c r="C129" s="40"/>
      <c r="D129" s="240" t="s">
        <v>252</v>
      </c>
      <c r="E129" s="40"/>
      <c r="F129" s="244" t="s">
        <v>286</v>
      </c>
      <c r="G129" s="40"/>
      <c r="H129" s="40"/>
      <c r="I129" s="147"/>
      <c r="J129" s="40"/>
      <c r="K129" s="40"/>
      <c r="L129" s="44"/>
      <c r="M129" s="242"/>
      <c r="N129" s="243"/>
      <c r="O129" s="84"/>
      <c r="P129" s="84"/>
      <c r="Q129" s="84"/>
      <c r="R129" s="84"/>
      <c r="S129" s="84"/>
      <c r="T129" s="85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252</v>
      </c>
      <c r="AU129" s="17" t="s">
        <v>83</v>
      </c>
    </row>
    <row r="130" s="13" customFormat="1">
      <c r="A130" s="13"/>
      <c r="B130" s="255"/>
      <c r="C130" s="256"/>
      <c r="D130" s="240" t="s">
        <v>272</v>
      </c>
      <c r="E130" s="257" t="s">
        <v>19</v>
      </c>
      <c r="F130" s="258" t="s">
        <v>1115</v>
      </c>
      <c r="G130" s="256"/>
      <c r="H130" s="259">
        <v>240</v>
      </c>
      <c r="I130" s="260"/>
      <c r="J130" s="256"/>
      <c r="K130" s="256"/>
      <c r="L130" s="261"/>
      <c r="M130" s="262"/>
      <c r="N130" s="263"/>
      <c r="O130" s="263"/>
      <c r="P130" s="263"/>
      <c r="Q130" s="263"/>
      <c r="R130" s="263"/>
      <c r="S130" s="263"/>
      <c r="T130" s="264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65" t="s">
        <v>272</v>
      </c>
      <c r="AU130" s="265" t="s">
        <v>83</v>
      </c>
      <c r="AV130" s="13" t="s">
        <v>83</v>
      </c>
      <c r="AW130" s="13" t="s">
        <v>35</v>
      </c>
      <c r="AX130" s="13" t="s">
        <v>81</v>
      </c>
      <c r="AY130" s="265" t="s">
        <v>240</v>
      </c>
    </row>
    <row r="131" s="2" customFormat="1" ht="21.75" customHeight="1">
      <c r="A131" s="38"/>
      <c r="B131" s="39"/>
      <c r="C131" s="245" t="s">
        <v>305</v>
      </c>
      <c r="D131" s="245" t="s">
        <v>266</v>
      </c>
      <c r="E131" s="246" t="s">
        <v>626</v>
      </c>
      <c r="F131" s="247" t="s">
        <v>627</v>
      </c>
      <c r="G131" s="248" t="s">
        <v>276</v>
      </c>
      <c r="H131" s="249">
        <v>160</v>
      </c>
      <c r="I131" s="250"/>
      <c r="J131" s="251">
        <f>ROUND(I131*H131,2)</f>
        <v>0</v>
      </c>
      <c r="K131" s="247" t="s">
        <v>247</v>
      </c>
      <c r="L131" s="252"/>
      <c r="M131" s="253" t="s">
        <v>19</v>
      </c>
      <c r="N131" s="254" t="s">
        <v>45</v>
      </c>
      <c r="O131" s="84"/>
      <c r="P131" s="236">
        <f>O131*H131</f>
        <v>0</v>
      </c>
      <c r="Q131" s="236">
        <v>0.00123</v>
      </c>
      <c r="R131" s="236">
        <f>Q131*H131</f>
        <v>0.1968</v>
      </c>
      <c r="S131" s="236">
        <v>0</v>
      </c>
      <c r="T131" s="23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38" t="s">
        <v>292</v>
      </c>
      <c r="AT131" s="238" t="s">
        <v>266</v>
      </c>
      <c r="AU131" s="238" t="s">
        <v>83</v>
      </c>
      <c r="AY131" s="17" t="s">
        <v>240</v>
      </c>
      <c r="BE131" s="239">
        <f>IF(N131="základní",J131,0)</f>
        <v>0</v>
      </c>
      <c r="BF131" s="239">
        <f>IF(N131="snížená",J131,0)</f>
        <v>0</v>
      </c>
      <c r="BG131" s="239">
        <f>IF(N131="zákl. přenesená",J131,0)</f>
        <v>0</v>
      </c>
      <c r="BH131" s="239">
        <f>IF(N131="sníž. přenesená",J131,0)</f>
        <v>0</v>
      </c>
      <c r="BI131" s="239">
        <f>IF(N131="nulová",J131,0)</f>
        <v>0</v>
      </c>
      <c r="BJ131" s="17" t="s">
        <v>81</v>
      </c>
      <c r="BK131" s="239">
        <f>ROUND(I131*H131,2)</f>
        <v>0</v>
      </c>
      <c r="BL131" s="17" t="s">
        <v>248</v>
      </c>
      <c r="BM131" s="238" t="s">
        <v>1116</v>
      </c>
    </row>
    <row r="132" s="2" customFormat="1">
      <c r="A132" s="38"/>
      <c r="B132" s="39"/>
      <c r="C132" s="40"/>
      <c r="D132" s="240" t="s">
        <v>250</v>
      </c>
      <c r="E132" s="40"/>
      <c r="F132" s="241" t="s">
        <v>627</v>
      </c>
      <c r="G132" s="40"/>
      <c r="H132" s="40"/>
      <c r="I132" s="147"/>
      <c r="J132" s="40"/>
      <c r="K132" s="40"/>
      <c r="L132" s="44"/>
      <c r="M132" s="242"/>
      <c r="N132" s="243"/>
      <c r="O132" s="84"/>
      <c r="P132" s="84"/>
      <c r="Q132" s="84"/>
      <c r="R132" s="84"/>
      <c r="S132" s="84"/>
      <c r="T132" s="85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250</v>
      </c>
      <c r="AU132" s="17" t="s">
        <v>83</v>
      </c>
    </row>
    <row r="133" s="13" customFormat="1">
      <c r="A133" s="13"/>
      <c r="B133" s="255"/>
      <c r="C133" s="256"/>
      <c r="D133" s="240" t="s">
        <v>272</v>
      </c>
      <c r="E133" s="257" t="s">
        <v>19</v>
      </c>
      <c r="F133" s="258" t="s">
        <v>1117</v>
      </c>
      <c r="G133" s="256"/>
      <c r="H133" s="259">
        <v>160</v>
      </c>
      <c r="I133" s="260"/>
      <c r="J133" s="256"/>
      <c r="K133" s="256"/>
      <c r="L133" s="261"/>
      <c r="M133" s="262"/>
      <c r="N133" s="263"/>
      <c r="O133" s="263"/>
      <c r="P133" s="263"/>
      <c r="Q133" s="263"/>
      <c r="R133" s="263"/>
      <c r="S133" s="263"/>
      <c r="T133" s="264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65" t="s">
        <v>272</v>
      </c>
      <c r="AU133" s="265" t="s">
        <v>83</v>
      </c>
      <c r="AV133" s="13" t="s">
        <v>83</v>
      </c>
      <c r="AW133" s="13" t="s">
        <v>35</v>
      </c>
      <c r="AX133" s="13" t="s">
        <v>81</v>
      </c>
      <c r="AY133" s="265" t="s">
        <v>240</v>
      </c>
    </row>
    <row r="134" s="2" customFormat="1" ht="21.75" customHeight="1">
      <c r="A134" s="38"/>
      <c r="B134" s="39"/>
      <c r="C134" s="245" t="s">
        <v>309</v>
      </c>
      <c r="D134" s="245" t="s">
        <v>266</v>
      </c>
      <c r="E134" s="246" t="s">
        <v>890</v>
      </c>
      <c r="F134" s="247" t="s">
        <v>891</v>
      </c>
      <c r="G134" s="248" t="s">
        <v>276</v>
      </c>
      <c r="H134" s="249">
        <v>80</v>
      </c>
      <c r="I134" s="250"/>
      <c r="J134" s="251">
        <f>ROUND(I134*H134,2)</f>
        <v>0</v>
      </c>
      <c r="K134" s="247" t="s">
        <v>247</v>
      </c>
      <c r="L134" s="252"/>
      <c r="M134" s="253" t="s">
        <v>19</v>
      </c>
      <c r="N134" s="254" t="s">
        <v>45</v>
      </c>
      <c r="O134" s="84"/>
      <c r="P134" s="236">
        <f>O134*H134</f>
        <v>0</v>
      </c>
      <c r="Q134" s="236">
        <v>0.00063000000000000003</v>
      </c>
      <c r="R134" s="236">
        <f>Q134*H134</f>
        <v>0.0504</v>
      </c>
      <c r="S134" s="236">
        <v>0</v>
      </c>
      <c r="T134" s="237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38" t="s">
        <v>292</v>
      </c>
      <c r="AT134" s="238" t="s">
        <v>266</v>
      </c>
      <c r="AU134" s="238" t="s">
        <v>83</v>
      </c>
      <c r="AY134" s="17" t="s">
        <v>240</v>
      </c>
      <c r="BE134" s="239">
        <f>IF(N134="základní",J134,0)</f>
        <v>0</v>
      </c>
      <c r="BF134" s="239">
        <f>IF(N134="snížená",J134,0)</f>
        <v>0</v>
      </c>
      <c r="BG134" s="239">
        <f>IF(N134="zákl. přenesená",J134,0)</f>
        <v>0</v>
      </c>
      <c r="BH134" s="239">
        <f>IF(N134="sníž. přenesená",J134,0)</f>
        <v>0</v>
      </c>
      <c r="BI134" s="239">
        <f>IF(N134="nulová",J134,0)</f>
        <v>0</v>
      </c>
      <c r="BJ134" s="17" t="s">
        <v>81</v>
      </c>
      <c r="BK134" s="239">
        <f>ROUND(I134*H134,2)</f>
        <v>0</v>
      </c>
      <c r="BL134" s="17" t="s">
        <v>248</v>
      </c>
      <c r="BM134" s="238" t="s">
        <v>1118</v>
      </c>
    </row>
    <row r="135" s="2" customFormat="1">
      <c r="A135" s="38"/>
      <c r="B135" s="39"/>
      <c r="C135" s="40"/>
      <c r="D135" s="240" t="s">
        <v>250</v>
      </c>
      <c r="E135" s="40"/>
      <c r="F135" s="241" t="s">
        <v>891</v>
      </c>
      <c r="G135" s="40"/>
      <c r="H135" s="40"/>
      <c r="I135" s="147"/>
      <c r="J135" s="40"/>
      <c r="K135" s="40"/>
      <c r="L135" s="44"/>
      <c r="M135" s="242"/>
      <c r="N135" s="243"/>
      <c r="O135" s="84"/>
      <c r="P135" s="84"/>
      <c r="Q135" s="84"/>
      <c r="R135" s="84"/>
      <c r="S135" s="84"/>
      <c r="T135" s="85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7" t="s">
        <v>250</v>
      </c>
      <c r="AU135" s="17" t="s">
        <v>83</v>
      </c>
    </row>
    <row r="136" s="13" customFormat="1">
      <c r="A136" s="13"/>
      <c r="B136" s="255"/>
      <c r="C136" s="256"/>
      <c r="D136" s="240" t="s">
        <v>272</v>
      </c>
      <c r="E136" s="257" t="s">
        <v>19</v>
      </c>
      <c r="F136" s="258" t="s">
        <v>1119</v>
      </c>
      <c r="G136" s="256"/>
      <c r="H136" s="259">
        <v>80</v>
      </c>
      <c r="I136" s="260"/>
      <c r="J136" s="256"/>
      <c r="K136" s="256"/>
      <c r="L136" s="261"/>
      <c r="M136" s="262"/>
      <c r="N136" s="263"/>
      <c r="O136" s="263"/>
      <c r="P136" s="263"/>
      <c r="Q136" s="263"/>
      <c r="R136" s="263"/>
      <c r="S136" s="263"/>
      <c r="T136" s="264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65" t="s">
        <v>272</v>
      </c>
      <c r="AU136" s="265" t="s">
        <v>83</v>
      </c>
      <c r="AV136" s="13" t="s">
        <v>83</v>
      </c>
      <c r="AW136" s="13" t="s">
        <v>35</v>
      </c>
      <c r="AX136" s="13" t="s">
        <v>81</v>
      </c>
      <c r="AY136" s="265" t="s">
        <v>240</v>
      </c>
    </row>
    <row r="137" s="2" customFormat="1" ht="21.75" customHeight="1">
      <c r="A137" s="38"/>
      <c r="B137" s="39"/>
      <c r="C137" s="245" t="s">
        <v>315</v>
      </c>
      <c r="D137" s="245" t="s">
        <v>266</v>
      </c>
      <c r="E137" s="246" t="s">
        <v>894</v>
      </c>
      <c r="F137" s="247" t="s">
        <v>895</v>
      </c>
      <c r="G137" s="248" t="s">
        <v>276</v>
      </c>
      <c r="H137" s="249">
        <v>80</v>
      </c>
      <c r="I137" s="250"/>
      <c r="J137" s="251">
        <f>ROUND(I137*H137,2)</f>
        <v>0</v>
      </c>
      <c r="K137" s="247" t="s">
        <v>247</v>
      </c>
      <c r="L137" s="252"/>
      <c r="M137" s="253" t="s">
        <v>19</v>
      </c>
      <c r="N137" s="254" t="s">
        <v>45</v>
      </c>
      <c r="O137" s="84"/>
      <c r="P137" s="236">
        <f>O137*H137</f>
        <v>0</v>
      </c>
      <c r="Q137" s="236">
        <v>0.00054000000000000001</v>
      </c>
      <c r="R137" s="236">
        <f>Q137*H137</f>
        <v>0.043200000000000002</v>
      </c>
      <c r="S137" s="236">
        <v>0</v>
      </c>
      <c r="T137" s="237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38" t="s">
        <v>292</v>
      </c>
      <c r="AT137" s="238" t="s">
        <v>266</v>
      </c>
      <c r="AU137" s="238" t="s">
        <v>83</v>
      </c>
      <c r="AY137" s="17" t="s">
        <v>240</v>
      </c>
      <c r="BE137" s="239">
        <f>IF(N137="základní",J137,0)</f>
        <v>0</v>
      </c>
      <c r="BF137" s="239">
        <f>IF(N137="snížená",J137,0)</f>
        <v>0</v>
      </c>
      <c r="BG137" s="239">
        <f>IF(N137="zákl. přenesená",J137,0)</f>
        <v>0</v>
      </c>
      <c r="BH137" s="239">
        <f>IF(N137="sníž. přenesená",J137,0)</f>
        <v>0</v>
      </c>
      <c r="BI137" s="239">
        <f>IF(N137="nulová",J137,0)</f>
        <v>0</v>
      </c>
      <c r="BJ137" s="17" t="s">
        <v>81</v>
      </c>
      <c r="BK137" s="239">
        <f>ROUND(I137*H137,2)</f>
        <v>0</v>
      </c>
      <c r="BL137" s="17" t="s">
        <v>248</v>
      </c>
      <c r="BM137" s="238" t="s">
        <v>1120</v>
      </c>
    </row>
    <row r="138" s="2" customFormat="1">
      <c r="A138" s="38"/>
      <c r="B138" s="39"/>
      <c r="C138" s="40"/>
      <c r="D138" s="240" t="s">
        <v>250</v>
      </c>
      <c r="E138" s="40"/>
      <c r="F138" s="241" t="s">
        <v>895</v>
      </c>
      <c r="G138" s="40"/>
      <c r="H138" s="40"/>
      <c r="I138" s="147"/>
      <c r="J138" s="40"/>
      <c r="K138" s="40"/>
      <c r="L138" s="44"/>
      <c r="M138" s="242"/>
      <c r="N138" s="243"/>
      <c r="O138" s="84"/>
      <c r="P138" s="84"/>
      <c r="Q138" s="84"/>
      <c r="R138" s="84"/>
      <c r="S138" s="84"/>
      <c r="T138" s="85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T138" s="17" t="s">
        <v>250</v>
      </c>
      <c r="AU138" s="17" t="s">
        <v>83</v>
      </c>
    </row>
    <row r="139" s="13" customFormat="1">
      <c r="A139" s="13"/>
      <c r="B139" s="255"/>
      <c r="C139" s="256"/>
      <c r="D139" s="240" t="s">
        <v>272</v>
      </c>
      <c r="E139" s="257" t="s">
        <v>19</v>
      </c>
      <c r="F139" s="258" t="s">
        <v>1119</v>
      </c>
      <c r="G139" s="256"/>
      <c r="H139" s="259">
        <v>80</v>
      </c>
      <c r="I139" s="260"/>
      <c r="J139" s="256"/>
      <c r="K139" s="256"/>
      <c r="L139" s="261"/>
      <c r="M139" s="262"/>
      <c r="N139" s="263"/>
      <c r="O139" s="263"/>
      <c r="P139" s="263"/>
      <c r="Q139" s="263"/>
      <c r="R139" s="263"/>
      <c r="S139" s="263"/>
      <c r="T139" s="264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65" t="s">
        <v>272</v>
      </c>
      <c r="AU139" s="265" t="s">
        <v>83</v>
      </c>
      <c r="AV139" s="13" t="s">
        <v>83</v>
      </c>
      <c r="AW139" s="13" t="s">
        <v>35</v>
      </c>
      <c r="AX139" s="13" t="s">
        <v>81</v>
      </c>
      <c r="AY139" s="265" t="s">
        <v>240</v>
      </c>
    </row>
    <row r="140" s="2" customFormat="1" ht="21.75" customHeight="1">
      <c r="A140" s="38"/>
      <c r="B140" s="39"/>
      <c r="C140" s="245" t="s">
        <v>321</v>
      </c>
      <c r="D140" s="245" t="s">
        <v>266</v>
      </c>
      <c r="E140" s="246" t="s">
        <v>293</v>
      </c>
      <c r="F140" s="247" t="s">
        <v>294</v>
      </c>
      <c r="G140" s="248" t="s">
        <v>276</v>
      </c>
      <c r="H140" s="249">
        <v>80</v>
      </c>
      <c r="I140" s="250"/>
      <c r="J140" s="251">
        <f>ROUND(I140*H140,2)</f>
        <v>0</v>
      </c>
      <c r="K140" s="247" t="s">
        <v>247</v>
      </c>
      <c r="L140" s="252"/>
      <c r="M140" s="253" t="s">
        <v>19</v>
      </c>
      <c r="N140" s="254" t="s">
        <v>45</v>
      </c>
      <c r="O140" s="84"/>
      <c r="P140" s="236">
        <f>O140*H140</f>
        <v>0</v>
      </c>
      <c r="Q140" s="236">
        <v>0.00013999999999999999</v>
      </c>
      <c r="R140" s="236">
        <f>Q140*H140</f>
        <v>0.011199999999999998</v>
      </c>
      <c r="S140" s="236">
        <v>0</v>
      </c>
      <c r="T140" s="237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38" t="s">
        <v>292</v>
      </c>
      <c r="AT140" s="238" t="s">
        <v>266</v>
      </c>
      <c r="AU140" s="238" t="s">
        <v>83</v>
      </c>
      <c r="AY140" s="17" t="s">
        <v>240</v>
      </c>
      <c r="BE140" s="239">
        <f>IF(N140="základní",J140,0)</f>
        <v>0</v>
      </c>
      <c r="BF140" s="239">
        <f>IF(N140="snížená",J140,0)</f>
        <v>0</v>
      </c>
      <c r="BG140" s="239">
        <f>IF(N140="zákl. přenesená",J140,0)</f>
        <v>0</v>
      </c>
      <c r="BH140" s="239">
        <f>IF(N140="sníž. přenesená",J140,0)</f>
        <v>0</v>
      </c>
      <c r="BI140" s="239">
        <f>IF(N140="nulová",J140,0)</f>
        <v>0</v>
      </c>
      <c r="BJ140" s="17" t="s">
        <v>81</v>
      </c>
      <c r="BK140" s="239">
        <f>ROUND(I140*H140,2)</f>
        <v>0</v>
      </c>
      <c r="BL140" s="17" t="s">
        <v>248</v>
      </c>
      <c r="BM140" s="238" t="s">
        <v>1121</v>
      </c>
    </row>
    <row r="141" s="2" customFormat="1">
      <c r="A141" s="38"/>
      <c r="B141" s="39"/>
      <c r="C141" s="40"/>
      <c r="D141" s="240" t="s">
        <v>250</v>
      </c>
      <c r="E141" s="40"/>
      <c r="F141" s="241" t="s">
        <v>294</v>
      </c>
      <c r="G141" s="40"/>
      <c r="H141" s="40"/>
      <c r="I141" s="147"/>
      <c r="J141" s="40"/>
      <c r="K141" s="40"/>
      <c r="L141" s="44"/>
      <c r="M141" s="242"/>
      <c r="N141" s="243"/>
      <c r="O141" s="84"/>
      <c r="P141" s="84"/>
      <c r="Q141" s="84"/>
      <c r="R141" s="84"/>
      <c r="S141" s="84"/>
      <c r="T141" s="85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T141" s="17" t="s">
        <v>250</v>
      </c>
      <c r="AU141" s="17" t="s">
        <v>83</v>
      </c>
    </row>
    <row r="142" s="2" customFormat="1" ht="21.75" customHeight="1">
      <c r="A142" s="38"/>
      <c r="B142" s="39"/>
      <c r="C142" s="245" t="s">
        <v>8</v>
      </c>
      <c r="D142" s="245" t="s">
        <v>266</v>
      </c>
      <c r="E142" s="246" t="s">
        <v>298</v>
      </c>
      <c r="F142" s="247" t="s">
        <v>299</v>
      </c>
      <c r="G142" s="248" t="s">
        <v>276</v>
      </c>
      <c r="H142" s="249">
        <v>80</v>
      </c>
      <c r="I142" s="250"/>
      <c r="J142" s="251">
        <f>ROUND(I142*H142,2)</f>
        <v>0</v>
      </c>
      <c r="K142" s="247" t="s">
        <v>247</v>
      </c>
      <c r="L142" s="252"/>
      <c r="M142" s="253" t="s">
        <v>19</v>
      </c>
      <c r="N142" s="254" t="s">
        <v>45</v>
      </c>
      <c r="O142" s="84"/>
      <c r="P142" s="236">
        <f>O142*H142</f>
        <v>0</v>
      </c>
      <c r="Q142" s="236">
        <v>9.0000000000000006E-05</v>
      </c>
      <c r="R142" s="236">
        <f>Q142*H142</f>
        <v>0.0072000000000000007</v>
      </c>
      <c r="S142" s="236">
        <v>0</v>
      </c>
      <c r="T142" s="237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38" t="s">
        <v>292</v>
      </c>
      <c r="AT142" s="238" t="s">
        <v>266</v>
      </c>
      <c r="AU142" s="238" t="s">
        <v>83</v>
      </c>
      <c r="AY142" s="17" t="s">
        <v>240</v>
      </c>
      <c r="BE142" s="239">
        <f>IF(N142="základní",J142,0)</f>
        <v>0</v>
      </c>
      <c r="BF142" s="239">
        <f>IF(N142="snížená",J142,0)</f>
        <v>0</v>
      </c>
      <c r="BG142" s="239">
        <f>IF(N142="zákl. přenesená",J142,0)</f>
        <v>0</v>
      </c>
      <c r="BH142" s="239">
        <f>IF(N142="sníž. přenesená",J142,0)</f>
        <v>0</v>
      </c>
      <c r="BI142" s="239">
        <f>IF(N142="nulová",J142,0)</f>
        <v>0</v>
      </c>
      <c r="BJ142" s="17" t="s">
        <v>81</v>
      </c>
      <c r="BK142" s="239">
        <f>ROUND(I142*H142,2)</f>
        <v>0</v>
      </c>
      <c r="BL142" s="17" t="s">
        <v>248</v>
      </c>
      <c r="BM142" s="238" t="s">
        <v>1122</v>
      </c>
    </row>
    <row r="143" s="2" customFormat="1">
      <c r="A143" s="38"/>
      <c r="B143" s="39"/>
      <c r="C143" s="40"/>
      <c r="D143" s="240" t="s">
        <v>250</v>
      </c>
      <c r="E143" s="40"/>
      <c r="F143" s="241" t="s">
        <v>299</v>
      </c>
      <c r="G143" s="40"/>
      <c r="H143" s="40"/>
      <c r="I143" s="147"/>
      <c r="J143" s="40"/>
      <c r="K143" s="40"/>
      <c r="L143" s="44"/>
      <c r="M143" s="242"/>
      <c r="N143" s="243"/>
      <c r="O143" s="84"/>
      <c r="P143" s="84"/>
      <c r="Q143" s="84"/>
      <c r="R143" s="84"/>
      <c r="S143" s="84"/>
      <c r="T143" s="85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7" t="s">
        <v>250</v>
      </c>
      <c r="AU143" s="17" t="s">
        <v>83</v>
      </c>
    </row>
    <row r="144" s="2" customFormat="1" ht="21.75" customHeight="1">
      <c r="A144" s="38"/>
      <c r="B144" s="39"/>
      <c r="C144" s="227" t="s">
        <v>329</v>
      </c>
      <c r="D144" s="227" t="s">
        <v>243</v>
      </c>
      <c r="E144" s="228" t="s">
        <v>645</v>
      </c>
      <c r="F144" s="229" t="s">
        <v>646</v>
      </c>
      <c r="G144" s="230" t="s">
        <v>647</v>
      </c>
      <c r="H144" s="231">
        <v>4</v>
      </c>
      <c r="I144" s="232"/>
      <c r="J144" s="233">
        <f>ROUND(I144*H144,2)</f>
        <v>0</v>
      </c>
      <c r="K144" s="229" t="s">
        <v>247</v>
      </c>
      <c r="L144" s="44"/>
      <c r="M144" s="234" t="s">
        <v>19</v>
      </c>
      <c r="N144" s="235" t="s">
        <v>45</v>
      </c>
      <c r="O144" s="84"/>
      <c r="P144" s="236">
        <f>O144*H144</f>
        <v>0</v>
      </c>
      <c r="Q144" s="236">
        <v>0</v>
      </c>
      <c r="R144" s="236">
        <f>Q144*H144</f>
        <v>0</v>
      </c>
      <c r="S144" s="236">
        <v>0</v>
      </c>
      <c r="T144" s="237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38" t="s">
        <v>257</v>
      </c>
      <c r="AT144" s="238" t="s">
        <v>243</v>
      </c>
      <c r="AU144" s="238" t="s">
        <v>83</v>
      </c>
      <c r="AY144" s="17" t="s">
        <v>240</v>
      </c>
      <c r="BE144" s="239">
        <f>IF(N144="základní",J144,0)</f>
        <v>0</v>
      </c>
      <c r="BF144" s="239">
        <f>IF(N144="snížená",J144,0)</f>
        <v>0</v>
      </c>
      <c r="BG144" s="239">
        <f>IF(N144="zákl. přenesená",J144,0)</f>
        <v>0</v>
      </c>
      <c r="BH144" s="239">
        <f>IF(N144="sníž. přenesená",J144,0)</f>
        <v>0</v>
      </c>
      <c r="BI144" s="239">
        <f>IF(N144="nulová",J144,0)</f>
        <v>0</v>
      </c>
      <c r="BJ144" s="17" t="s">
        <v>81</v>
      </c>
      <c r="BK144" s="239">
        <f>ROUND(I144*H144,2)</f>
        <v>0</v>
      </c>
      <c r="BL144" s="17" t="s">
        <v>257</v>
      </c>
      <c r="BM144" s="238" t="s">
        <v>1123</v>
      </c>
    </row>
    <row r="145" s="2" customFormat="1">
      <c r="A145" s="38"/>
      <c r="B145" s="39"/>
      <c r="C145" s="40"/>
      <c r="D145" s="240" t="s">
        <v>250</v>
      </c>
      <c r="E145" s="40"/>
      <c r="F145" s="241" t="s">
        <v>649</v>
      </c>
      <c r="G145" s="40"/>
      <c r="H145" s="40"/>
      <c r="I145" s="147"/>
      <c r="J145" s="40"/>
      <c r="K145" s="40"/>
      <c r="L145" s="44"/>
      <c r="M145" s="242"/>
      <c r="N145" s="243"/>
      <c r="O145" s="84"/>
      <c r="P145" s="84"/>
      <c r="Q145" s="84"/>
      <c r="R145" s="84"/>
      <c r="S145" s="84"/>
      <c r="T145" s="85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7" t="s">
        <v>250</v>
      </c>
      <c r="AU145" s="17" t="s">
        <v>83</v>
      </c>
    </row>
    <row r="146" s="2" customFormat="1">
      <c r="A146" s="38"/>
      <c r="B146" s="39"/>
      <c r="C146" s="40"/>
      <c r="D146" s="240" t="s">
        <v>252</v>
      </c>
      <c r="E146" s="40"/>
      <c r="F146" s="244" t="s">
        <v>650</v>
      </c>
      <c r="G146" s="40"/>
      <c r="H146" s="40"/>
      <c r="I146" s="147"/>
      <c r="J146" s="40"/>
      <c r="K146" s="40"/>
      <c r="L146" s="44"/>
      <c r="M146" s="242"/>
      <c r="N146" s="243"/>
      <c r="O146" s="84"/>
      <c r="P146" s="84"/>
      <c r="Q146" s="84"/>
      <c r="R146" s="84"/>
      <c r="S146" s="84"/>
      <c r="T146" s="85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T146" s="17" t="s">
        <v>252</v>
      </c>
      <c r="AU146" s="17" t="s">
        <v>83</v>
      </c>
    </row>
    <row r="147" s="2" customFormat="1" ht="21.75" customHeight="1">
      <c r="A147" s="38"/>
      <c r="B147" s="39"/>
      <c r="C147" s="227" t="s">
        <v>337</v>
      </c>
      <c r="D147" s="227" t="s">
        <v>243</v>
      </c>
      <c r="E147" s="228" t="s">
        <v>651</v>
      </c>
      <c r="F147" s="229" t="s">
        <v>652</v>
      </c>
      <c r="G147" s="230" t="s">
        <v>647</v>
      </c>
      <c r="H147" s="231">
        <v>2</v>
      </c>
      <c r="I147" s="232"/>
      <c r="J147" s="233">
        <f>ROUND(I147*H147,2)</f>
        <v>0</v>
      </c>
      <c r="K147" s="229" t="s">
        <v>247</v>
      </c>
      <c r="L147" s="44"/>
      <c r="M147" s="234" t="s">
        <v>19</v>
      </c>
      <c r="N147" s="235" t="s">
        <v>45</v>
      </c>
      <c r="O147" s="84"/>
      <c r="P147" s="236">
        <f>O147*H147</f>
        <v>0</v>
      </c>
      <c r="Q147" s="236">
        <v>0</v>
      </c>
      <c r="R147" s="236">
        <f>Q147*H147</f>
        <v>0</v>
      </c>
      <c r="S147" s="236">
        <v>0</v>
      </c>
      <c r="T147" s="237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38" t="s">
        <v>257</v>
      </c>
      <c r="AT147" s="238" t="s">
        <v>243</v>
      </c>
      <c r="AU147" s="238" t="s">
        <v>83</v>
      </c>
      <c r="AY147" s="17" t="s">
        <v>240</v>
      </c>
      <c r="BE147" s="239">
        <f>IF(N147="základní",J147,0)</f>
        <v>0</v>
      </c>
      <c r="BF147" s="239">
        <f>IF(N147="snížená",J147,0)</f>
        <v>0</v>
      </c>
      <c r="BG147" s="239">
        <f>IF(N147="zákl. přenesená",J147,0)</f>
        <v>0</v>
      </c>
      <c r="BH147" s="239">
        <f>IF(N147="sníž. přenesená",J147,0)</f>
        <v>0</v>
      </c>
      <c r="BI147" s="239">
        <f>IF(N147="nulová",J147,0)</f>
        <v>0</v>
      </c>
      <c r="BJ147" s="17" t="s">
        <v>81</v>
      </c>
      <c r="BK147" s="239">
        <f>ROUND(I147*H147,2)</f>
        <v>0</v>
      </c>
      <c r="BL147" s="17" t="s">
        <v>257</v>
      </c>
      <c r="BM147" s="238" t="s">
        <v>1124</v>
      </c>
    </row>
    <row r="148" s="2" customFormat="1">
      <c r="A148" s="38"/>
      <c r="B148" s="39"/>
      <c r="C148" s="40"/>
      <c r="D148" s="240" t="s">
        <v>250</v>
      </c>
      <c r="E148" s="40"/>
      <c r="F148" s="241" t="s">
        <v>654</v>
      </c>
      <c r="G148" s="40"/>
      <c r="H148" s="40"/>
      <c r="I148" s="147"/>
      <c r="J148" s="40"/>
      <c r="K148" s="40"/>
      <c r="L148" s="44"/>
      <c r="M148" s="242"/>
      <c r="N148" s="243"/>
      <c r="O148" s="84"/>
      <c r="P148" s="84"/>
      <c r="Q148" s="84"/>
      <c r="R148" s="84"/>
      <c r="S148" s="84"/>
      <c r="T148" s="85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250</v>
      </c>
      <c r="AU148" s="17" t="s">
        <v>83</v>
      </c>
    </row>
    <row r="149" s="2" customFormat="1">
      <c r="A149" s="38"/>
      <c r="B149" s="39"/>
      <c r="C149" s="40"/>
      <c r="D149" s="240" t="s">
        <v>252</v>
      </c>
      <c r="E149" s="40"/>
      <c r="F149" s="244" t="s">
        <v>655</v>
      </c>
      <c r="G149" s="40"/>
      <c r="H149" s="40"/>
      <c r="I149" s="147"/>
      <c r="J149" s="40"/>
      <c r="K149" s="40"/>
      <c r="L149" s="44"/>
      <c r="M149" s="242"/>
      <c r="N149" s="243"/>
      <c r="O149" s="84"/>
      <c r="P149" s="84"/>
      <c r="Q149" s="84"/>
      <c r="R149" s="84"/>
      <c r="S149" s="84"/>
      <c r="T149" s="85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7" t="s">
        <v>252</v>
      </c>
      <c r="AU149" s="17" t="s">
        <v>83</v>
      </c>
    </row>
    <row r="150" s="2" customFormat="1" ht="33" customHeight="1">
      <c r="A150" s="38"/>
      <c r="B150" s="39"/>
      <c r="C150" s="227" t="s">
        <v>342</v>
      </c>
      <c r="D150" s="227" t="s">
        <v>243</v>
      </c>
      <c r="E150" s="228" t="s">
        <v>656</v>
      </c>
      <c r="F150" s="229" t="s">
        <v>657</v>
      </c>
      <c r="G150" s="230" t="s">
        <v>246</v>
      </c>
      <c r="H150" s="231">
        <v>70</v>
      </c>
      <c r="I150" s="232"/>
      <c r="J150" s="233">
        <f>ROUND(I150*H150,2)</f>
        <v>0</v>
      </c>
      <c r="K150" s="229" t="s">
        <v>247</v>
      </c>
      <c r="L150" s="44"/>
      <c r="M150" s="234" t="s">
        <v>19</v>
      </c>
      <c r="N150" s="235" t="s">
        <v>45</v>
      </c>
      <c r="O150" s="84"/>
      <c r="P150" s="236">
        <f>O150*H150</f>
        <v>0</v>
      </c>
      <c r="Q150" s="236">
        <v>0</v>
      </c>
      <c r="R150" s="236">
        <f>Q150*H150</f>
        <v>0</v>
      </c>
      <c r="S150" s="236">
        <v>0</v>
      </c>
      <c r="T150" s="237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38" t="s">
        <v>257</v>
      </c>
      <c r="AT150" s="238" t="s">
        <v>243</v>
      </c>
      <c r="AU150" s="238" t="s">
        <v>83</v>
      </c>
      <c r="AY150" s="17" t="s">
        <v>240</v>
      </c>
      <c r="BE150" s="239">
        <f>IF(N150="základní",J150,0)</f>
        <v>0</v>
      </c>
      <c r="BF150" s="239">
        <f>IF(N150="snížená",J150,0)</f>
        <v>0</v>
      </c>
      <c r="BG150" s="239">
        <f>IF(N150="zákl. přenesená",J150,0)</f>
        <v>0</v>
      </c>
      <c r="BH150" s="239">
        <f>IF(N150="sníž. přenesená",J150,0)</f>
        <v>0</v>
      </c>
      <c r="BI150" s="239">
        <f>IF(N150="nulová",J150,0)</f>
        <v>0</v>
      </c>
      <c r="BJ150" s="17" t="s">
        <v>81</v>
      </c>
      <c r="BK150" s="239">
        <f>ROUND(I150*H150,2)</f>
        <v>0</v>
      </c>
      <c r="BL150" s="17" t="s">
        <v>257</v>
      </c>
      <c r="BM150" s="238" t="s">
        <v>1125</v>
      </c>
    </row>
    <row r="151" s="2" customFormat="1">
      <c r="A151" s="38"/>
      <c r="B151" s="39"/>
      <c r="C151" s="40"/>
      <c r="D151" s="240" t="s">
        <v>250</v>
      </c>
      <c r="E151" s="40"/>
      <c r="F151" s="241" t="s">
        <v>659</v>
      </c>
      <c r="G151" s="40"/>
      <c r="H151" s="40"/>
      <c r="I151" s="147"/>
      <c r="J151" s="40"/>
      <c r="K151" s="40"/>
      <c r="L151" s="44"/>
      <c r="M151" s="242"/>
      <c r="N151" s="243"/>
      <c r="O151" s="84"/>
      <c r="P151" s="84"/>
      <c r="Q151" s="84"/>
      <c r="R151" s="84"/>
      <c r="S151" s="84"/>
      <c r="T151" s="85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7" t="s">
        <v>250</v>
      </c>
      <c r="AU151" s="17" t="s">
        <v>83</v>
      </c>
    </row>
    <row r="152" s="2" customFormat="1">
      <c r="A152" s="38"/>
      <c r="B152" s="39"/>
      <c r="C152" s="40"/>
      <c r="D152" s="240" t="s">
        <v>252</v>
      </c>
      <c r="E152" s="40"/>
      <c r="F152" s="244" t="s">
        <v>660</v>
      </c>
      <c r="G152" s="40"/>
      <c r="H152" s="40"/>
      <c r="I152" s="147"/>
      <c r="J152" s="40"/>
      <c r="K152" s="40"/>
      <c r="L152" s="44"/>
      <c r="M152" s="242"/>
      <c r="N152" s="243"/>
      <c r="O152" s="84"/>
      <c r="P152" s="84"/>
      <c r="Q152" s="84"/>
      <c r="R152" s="84"/>
      <c r="S152" s="84"/>
      <c r="T152" s="85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7" t="s">
        <v>252</v>
      </c>
      <c r="AU152" s="17" t="s">
        <v>83</v>
      </c>
    </row>
    <row r="153" s="2" customFormat="1" ht="33" customHeight="1">
      <c r="A153" s="38"/>
      <c r="B153" s="39"/>
      <c r="C153" s="227" t="s">
        <v>346</v>
      </c>
      <c r="D153" s="227" t="s">
        <v>243</v>
      </c>
      <c r="E153" s="228" t="s">
        <v>661</v>
      </c>
      <c r="F153" s="229" t="s">
        <v>662</v>
      </c>
      <c r="G153" s="230" t="s">
        <v>246</v>
      </c>
      <c r="H153" s="231">
        <v>70</v>
      </c>
      <c r="I153" s="232"/>
      <c r="J153" s="233">
        <f>ROUND(I153*H153,2)</f>
        <v>0</v>
      </c>
      <c r="K153" s="229" t="s">
        <v>247</v>
      </c>
      <c r="L153" s="44"/>
      <c r="M153" s="234" t="s">
        <v>19</v>
      </c>
      <c r="N153" s="235" t="s">
        <v>45</v>
      </c>
      <c r="O153" s="84"/>
      <c r="P153" s="236">
        <f>O153*H153</f>
        <v>0</v>
      </c>
      <c r="Q153" s="236">
        <v>0</v>
      </c>
      <c r="R153" s="236">
        <f>Q153*H153</f>
        <v>0</v>
      </c>
      <c r="S153" s="236">
        <v>0</v>
      </c>
      <c r="T153" s="237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38" t="s">
        <v>257</v>
      </c>
      <c r="AT153" s="238" t="s">
        <v>243</v>
      </c>
      <c r="AU153" s="238" t="s">
        <v>83</v>
      </c>
      <c r="AY153" s="17" t="s">
        <v>240</v>
      </c>
      <c r="BE153" s="239">
        <f>IF(N153="základní",J153,0)</f>
        <v>0</v>
      </c>
      <c r="BF153" s="239">
        <f>IF(N153="snížená",J153,0)</f>
        <v>0</v>
      </c>
      <c r="BG153" s="239">
        <f>IF(N153="zákl. přenesená",J153,0)</f>
        <v>0</v>
      </c>
      <c r="BH153" s="239">
        <f>IF(N153="sníž. přenesená",J153,0)</f>
        <v>0</v>
      </c>
      <c r="BI153" s="239">
        <f>IF(N153="nulová",J153,0)</f>
        <v>0</v>
      </c>
      <c r="BJ153" s="17" t="s">
        <v>81</v>
      </c>
      <c r="BK153" s="239">
        <f>ROUND(I153*H153,2)</f>
        <v>0</v>
      </c>
      <c r="BL153" s="17" t="s">
        <v>257</v>
      </c>
      <c r="BM153" s="238" t="s">
        <v>1126</v>
      </c>
    </row>
    <row r="154" s="2" customFormat="1">
      <c r="A154" s="38"/>
      <c r="B154" s="39"/>
      <c r="C154" s="40"/>
      <c r="D154" s="240" t="s">
        <v>250</v>
      </c>
      <c r="E154" s="40"/>
      <c r="F154" s="241" t="s">
        <v>664</v>
      </c>
      <c r="G154" s="40"/>
      <c r="H154" s="40"/>
      <c r="I154" s="147"/>
      <c r="J154" s="40"/>
      <c r="K154" s="40"/>
      <c r="L154" s="44"/>
      <c r="M154" s="242"/>
      <c r="N154" s="243"/>
      <c r="O154" s="84"/>
      <c r="P154" s="84"/>
      <c r="Q154" s="84"/>
      <c r="R154" s="84"/>
      <c r="S154" s="84"/>
      <c r="T154" s="85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250</v>
      </c>
      <c r="AU154" s="17" t="s">
        <v>83</v>
      </c>
    </row>
    <row r="155" s="2" customFormat="1">
      <c r="A155" s="38"/>
      <c r="B155" s="39"/>
      <c r="C155" s="40"/>
      <c r="D155" s="240" t="s">
        <v>252</v>
      </c>
      <c r="E155" s="40"/>
      <c r="F155" s="244" t="s">
        <v>660</v>
      </c>
      <c r="G155" s="40"/>
      <c r="H155" s="40"/>
      <c r="I155" s="147"/>
      <c r="J155" s="40"/>
      <c r="K155" s="40"/>
      <c r="L155" s="44"/>
      <c r="M155" s="242"/>
      <c r="N155" s="243"/>
      <c r="O155" s="84"/>
      <c r="P155" s="84"/>
      <c r="Q155" s="84"/>
      <c r="R155" s="84"/>
      <c r="S155" s="84"/>
      <c r="T155" s="85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T155" s="17" t="s">
        <v>252</v>
      </c>
      <c r="AU155" s="17" t="s">
        <v>83</v>
      </c>
    </row>
    <row r="156" s="2" customFormat="1" ht="16.5" customHeight="1">
      <c r="A156" s="38"/>
      <c r="B156" s="39"/>
      <c r="C156" s="245" t="s">
        <v>353</v>
      </c>
      <c r="D156" s="245" t="s">
        <v>266</v>
      </c>
      <c r="E156" s="246" t="s">
        <v>1127</v>
      </c>
      <c r="F156" s="247" t="s">
        <v>1128</v>
      </c>
      <c r="G156" s="248" t="s">
        <v>276</v>
      </c>
      <c r="H156" s="249">
        <v>40</v>
      </c>
      <c r="I156" s="250"/>
      <c r="J156" s="251">
        <f>ROUND(I156*H156,2)</f>
        <v>0</v>
      </c>
      <c r="K156" s="247" t="s">
        <v>19</v>
      </c>
      <c r="L156" s="252"/>
      <c r="M156" s="253" t="s">
        <v>19</v>
      </c>
      <c r="N156" s="254" t="s">
        <v>45</v>
      </c>
      <c r="O156" s="84"/>
      <c r="P156" s="236">
        <f>O156*H156</f>
        <v>0</v>
      </c>
      <c r="Q156" s="236">
        <v>0.32729999999999998</v>
      </c>
      <c r="R156" s="236">
        <f>Q156*H156</f>
        <v>13.091999999999999</v>
      </c>
      <c r="S156" s="236">
        <v>0</v>
      </c>
      <c r="T156" s="237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38" t="s">
        <v>292</v>
      </c>
      <c r="AT156" s="238" t="s">
        <v>266</v>
      </c>
      <c r="AU156" s="238" t="s">
        <v>83</v>
      </c>
      <c r="AY156" s="17" t="s">
        <v>240</v>
      </c>
      <c r="BE156" s="239">
        <f>IF(N156="základní",J156,0)</f>
        <v>0</v>
      </c>
      <c r="BF156" s="239">
        <f>IF(N156="snížená",J156,0)</f>
        <v>0</v>
      </c>
      <c r="BG156" s="239">
        <f>IF(N156="zákl. přenesená",J156,0)</f>
        <v>0</v>
      </c>
      <c r="BH156" s="239">
        <f>IF(N156="sníž. přenesená",J156,0)</f>
        <v>0</v>
      </c>
      <c r="BI156" s="239">
        <f>IF(N156="nulová",J156,0)</f>
        <v>0</v>
      </c>
      <c r="BJ156" s="17" t="s">
        <v>81</v>
      </c>
      <c r="BK156" s="239">
        <f>ROUND(I156*H156,2)</f>
        <v>0</v>
      </c>
      <c r="BL156" s="17" t="s">
        <v>248</v>
      </c>
      <c r="BM156" s="238" t="s">
        <v>1129</v>
      </c>
    </row>
    <row r="157" s="2" customFormat="1">
      <c r="A157" s="38"/>
      <c r="B157" s="39"/>
      <c r="C157" s="40"/>
      <c r="D157" s="240" t="s">
        <v>250</v>
      </c>
      <c r="E157" s="40"/>
      <c r="F157" s="241" t="s">
        <v>1130</v>
      </c>
      <c r="G157" s="40"/>
      <c r="H157" s="40"/>
      <c r="I157" s="147"/>
      <c r="J157" s="40"/>
      <c r="K157" s="40"/>
      <c r="L157" s="44"/>
      <c r="M157" s="242"/>
      <c r="N157" s="243"/>
      <c r="O157" s="84"/>
      <c r="P157" s="84"/>
      <c r="Q157" s="84"/>
      <c r="R157" s="84"/>
      <c r="S157" s="84"/>
      <c r="T157" s="85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7" t="s">
        <v>250</v>
      </c>
      <c r="AU157" s="17" t="s">
        <v>83</v>
      </c>
    </row>
    <row r="158" s="2" customFormat="1" ht="21.75" customHeight="1">
      <c r="A158" s="38"/>
      <c r="B158" s="39"/>
      <c r="C158" s="227" t="s">
        <v>7</v>
      </c>
      <c r="D158" s="227" t="s">
        <v>243</v>
      </c>
      <c r="E158" s="228" t="s">
        <v>639</v>
      </c>
      <c r="F158" s="229" t="s">
        <v>640</v>
      </c>
      <c r="G158" s="230" t="s">
        <v>641</v>
      </c>
      <c r="H158" s="231">
        <v>1.3</v>
      </c>
      <c r="I158" s="232"/>
      <c r="J158" s="233">
        <f>ROUND(I158*H158,2)</f>
        <v>0</v>
      </c>
      <c r="K158" s="229" t="s">
        <v>247</v>
      </c>
      <c r="L158" s="44"/>
      <c r="M158" s="234" t="s">
        <v>19</v>
      </c>
      <c r="N158" s="235" t="s">
        <v>45</v>
      </c>
      <c r="O158" s="84"/>
      <c r="P158" s="236">
        <f>O158*H158</f>
        <v>0</v>
      </c>
      <c r="Q158" s="236">
        <v>0</v>
      </c>
      <c r="R158" s="236">
        <f>Q158*H158</f>
        <v>0</v>
      </c>
      <c r="S158" s="236">
        <v>0</v>
      </c>
      <c r="T158" s="237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38" t="s">
        <v>248</v>
      </c>
      <c r="AT158" s="238" t="s">
        <v>243</v>
      </c>
      <c r="AU158" s="238" t="s">
        <v>83</v>
      </c>
      <c r="AY158" s="17" t="s">
        <v>240</v>
      </c>
      <c r="BE158" s="239">
        <f>IF(N158="základní",J158,0)</f>
        <v>0</v>
      </c>
      <c r="BF158" s="239">
        <f>IF(N158="snížená",J158,0)</f>
        <v>0</v>
      </c>
      <c r="BG158" s="239">
        <f>IF(N158="zákl. přenesená",J158,0)</f>
        <v>0</v>
      </c>
      <c r="BH158" s="239">
        <f>IF(N158="sníž. přenesená",J158,0)</f>
        <v>0</v>
      </c>
      <c r="BI158" s="239">
        <f>IF(N158="nulová",J158,0)</f>
        <v>0</v>
      </c>
      <c r="BJ158" s="17" t="s">
        <v>81</v>
      </c>
      <c r="BK158" s="239">
        <f>ROUND(I158*H158,2)</f>
        <v>0</v>
      </c>
      <c r="BL158" s="17" t="s">
        <v>248</v>
      </c>
      <c r="BM158" s="238" t="s">
        <v>1131</v>
      </c>
    </row>
    <row r="159" s="2" customFormat="1">
      <c r="A159" s="38"/>
      <c r="B159" s="39"/>
      <c r="C159" s="40"/>
      <c r="D159" s="240" t="s">
        <v>250</v>
      </c>
      <c r="E159" s="40"/>
      <c r="F159" s="241" t="s">
        <v>643</v>
      </c>
      <c r="G159" s="40"/>
      <c r="H159" s="40"/>
      <c r="I159" s="147"/>
      <c r="J159" s="40"/>
      <c r="K159" s="40"/>
      <c r="L159" s="44"/>
      <c r="M159" s="242"/>
      <c r="N159" s="243"/>
      <c r="O159" s="84"/>
      <c r="P159" s="84"/>
      <c r="Q159" s="84"/>
      <c r="R159" s="84"/>
      <c r="S159" s="84"/>
      <c r="T159" s="85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7" t="s">
        <v>250</v>
      </c>
      <c r="AU159" s="17" t="s">
        <v>83</v>
      </c>
    </row>
    <row r="160" s="2" customFormat="1">
      <c r="A160" s="38"/>
      <c r="B160" s="39"/>
      <c r="C160" s="40"/>
      <c r="D160" s="240" t="s">
        <v>252</v>
      </c>
      <c r="E160" s="40"/>
      <c r="F160" s="244" t="s">
        <v>644</v>
      </c>
      <c r="G160" s="40"/>
      <c r="H160" s="40"/>
      <c r="I160" s="147"/>
      <c r="J160" s="40"/>
      <c r="K160" s="40"/>
      <c r="L160" s="44"/>
      <c r="M160" s="242"/>
      <c r="N160" s="243"/>
      <c r="O160" s="84"/>
      <c r="P160" s="84"/>
      <c r="Q160" s="84"/>
      <c r="R160" s="84"/>
      <c r="S160" s="84"/>
      <c r="T160" s="85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252</v>
      </c>
      <c r="AU160" s="17" t="s">
        <v>83</v>
      </c>
    </row>
    <row r="161" s="2" customFormat="1" ht="21.75" customHeight="1">
      <c r="A161" s="38"/>
      <c r="B161" s="39"/>
      <c r="C161" s="227" t="s">
        <v>363</v>
      </c>
      <c r="D161" s="227" t="s">
        <v>243</v>
      </c>
      <c r="E161" s="228" t="s">
        <v>347</v>
      </c>
      <c r="F161" s="229" t="s">
        <v>348</v>
      </c>
      <c r="G161" s="230" t="s">
        <v>332</v>
      </c>
      <c r="H161" s="231">
        <v>185</v>
      </c>
      <c r="I161" s="232"/>
      <c r="J161" s="233">
        <f>ROUND(I161*H161,2)</f>
        <v>0</v>
      </c>
      <c r="K161" s="229" t="s">
        <v>247</v>
      </c>
      <c r="L161" s="44"/>
      <c r="M161" s="234" t="s">
        <v>19</v>
      </c>
      <c r="N161" s="235" t="s">
        <v>45</v>
      </c>
      <c r="O161" s="84"/>
      <c r="P161" s="236">
        <f>O161*H161</f>
        <v>0</v>
      </c>
      <c r="Q161" s="236">
        <v>0</v>
      </c>
      <c r="R161" s="236">
        <f>Q161*H161</f>
        <v>0</v>
      </c>
      <c r="S161" s="236">
        <v>0</v>
      </c>
      <c r="T161" s="237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38" t="s">
        <v>257</v>
      </c>
      <c r="AT161" s="238" t="s">
        <v>243</v>
      </c>
      <c r="AU161" s="238" t="s">
        <v>83</v>
      </c>
      <c r="AY161" s="17" t="s">
        <v>240</v>
      </c>
      <c r="BE161" s="239">
        <f>IF(N161="základní",J161,0)</f>
        <v>0</v>
      </c>
      <c r="BF161" s="239">
        <f>IF(N161="snížená",J161,0)</f>
        <v>0</v>
      </c>
      <c r="BG161" s="239">
        <f>IF(N161="zákl. přenesená",J161,0)</f>
        <v>0</v>
      </c>
      <c r="BH161" s="239">
        <f>IF(N161="sníž. přenesená",J161,0)</f>
        <v>0</v>
      </c>
      <c r="BI161" s="239">
        <f>IF(N161="nulová",J161,0)</f>
        <v>0</v>
      </c>
      <c r="BJ161" s="17" t="s">
        <v>81</v>
      </c>
      <c r="BK161" s="239">
        <f>ROUND(I161*H161,2)</f>
        <v>0</v>
      </c>
      <c r="BL161" s="17" t="s">
        <v>257</v>
      </c>
      <c r="BM161" s="238" t="s">
        <v>1132</v>
      </c>
    </row>
    <row r="162" s="2" customFormat="1">
      <c r="A162" s="38"/>
      <c r="B162" s="39"/>
      <c r="C162" s="40"/>
      <c r="D162" s="240" t="s">
        <v>250</v>
      </c>
      <c r="E162" s="40"/>
      <c r="F162" s="241" t="s">
        <v>693</v>
      </c>
      <c r="G162" s="40"/>
      <c r="H162" s="40"/>
      <c r="I162" s="147"/>
      <c r="J162" s="40"/>
      <c r="K162" s="40"/>
      <c r="L162" s="44"/>
      <c r="M162" s="242"/>
      <c r="N162" s="243"/>
      <c r="O162" s="84"/>
      <c r="P162" s="84"/>
      <c r="Q162" s="84"/>
      <c r="R162" s="84"/>
      <c r="S162" s="84"/>
      <c r="T162" s="85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T162" s="17" t="s">
        <v>250</v>
      </c>
      <c r="AU162" s="17" t="s">
        <v>83</v>
      </c>
    </row>
    <row r="163" s="2" customFormat="1">
      <c r="A163" s="38"/>
      <c r="B163" s="39"/>
      <c r="C163" s="40"/>
      <c r="D163" s="240" t="s">
        <v>252</v>
      </c>
      <c r="E163" s="40"/>
      <c r="F163" s="244" t="s">
        <v>351</v>
      </c>
      <c r="G163" s="40"/>
      <c r="H163" s="40"/>
      <c r="I163" s="147"/>
      <c r="J163" s="40"/>
      <c r="K163" s="40"/>
      <c r="L163" s="44"/>
      <c r="M163" s="242"/>
      <c r="N163" s="243"/>
      <c r="O163" s="84"/>
      <c r="P163" s="84"/>
      <c r="Q163" s="84"/>
      <c r="R163" s="84"/>
      <c r="S163" s="84"/>
      <c r="T163" s="85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252</v>
      </c>
      <c r="AU163" s="17" t="s">
        <v>83</v>
      </c>
    </row>
    <row r="164" s="2" customFormat="1" ht="21.75" customHeight="1">
      <c r="A164" s="38"/>
      <c r="B164" s="39"/>
      <c r="C164" s="227" t="s">
        <v>368</v>
      </c>
      <c r="D164" s="227" t="s">
        <v>243</v>
      </c>
      <c r="E164" s="228" t="s">
        <v>354</v>
      </c>
      <c r="F164" s="229" t="s">
        <v>355</v>
      </c>
      <c r="G164" s="230" t="s">
        <v>332</v>
      </c>
      <c r="H164" s="231">
        <v>185</v>
      </c>
      <c r="I164" s="232"/>
      <c r="J164" s="233">
        <f>ROUND(I164*H164,2)</f>
        <v>0</v>
      </c>
      <c r="K164" s="229" t="s">
        <v>247</v>
      </c>
      <c r="L164" s="44"/>
      <c r="M164" s="234" t="s">
        <v>19</v>
      </c>
      <c r="N164" s="235" t="s">
        <v>45</v>
      </c>
      <c r="O164" s="84"/>
      <c r="P164" s="236">
        <f>O164*H164</f>
        <v>0</v>
      </c>
      <c r="Q164" s="236">
        <v>0</v>
      </c>
      <c r="R164" s="236">
        <f>Q164*H164</f>
        <v>0</v>
      </c>
      <c r="S164" s="236">
        <v>0</v>
      </c>
      <c r="T164" s="237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38" t="s">
        <v>248</v>
      </c>
      <c r="AT164" s="238" t="s">
        <v>243</v>
      </c>
      <c r="AU164" s="238" t="s">
        <v>83</v>
      </c>
      <c r="AY164" s="17" t="s">
        <v>240</v>
      </c>
      <c r="BE164" s="239">
        <f>IF(N164="základní",J164,0)</f>
        <v>0</v>
      </c>
      <c r="BF164" s="239">
        <f>IF(N164="snížená",J164,0)</f>
        <v>0</v>
      </c>
      <c r="BG164" s="239">
        <f>IF(N164="zákl. přenesená",J164,0)</f>
        <v>0</v>
      </c>
      <c r="BH164" s="239">
        <f>IF(N164="sníž. přenesená",J164,0)</f>
        <v>0</v>
      </c>
      <c r="BI164" s="239">
        <f>IF(N164="nulová",J164,0)</f>
        <v>0</v>
      </c>
      <c r="BJ164" s="17" t="s">
        <v>81</v>
      </c>
      <c r="BK164" s="239">
        <f>ROUND(I164*H164,2)</f>
        <v>0</v>
      </c>
      <c r="BL164" s="17" t="s">
        <v>248</v>
      </c>
      <c r="BM164" s="238" t="s">
        <v>1133</v>
      </c>
    </row>
    <row r="165" s="2" customFormat="1">
      <c r="A165" s="38"/>
      <c r="B165" s="39"/>
      <c r="C165" s="40"/>
      <c r="D165" s="240" t="s">
        <v>250</v>
      </c>
      <c r="E165" s="40"/>
      <c r="F165" s="241" t="s">
        <v>357</v>
      </c>
      <c r="G165" s="40"/>
      <c r="H165" s="40"/>
      <c r="I165" s="147"/>
      <c r="J165" s="40"/>
      <c r="K165" s="40"/>
      <c r="L165" s="44"/>
      <c r="M165" s="242"/>
      <c r="N165" s="243"/>
      <c r="O165" s="84"/>
      <c r="P165" s="84"/>
      <c r="Q165" s="84"/>
      <c r="R165" s="84"/>
      <c r="S165" s="84"/>
      <c r="T165" s="85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T165" s="17" t="s">
        <v>250</v>
      </c>
      <c r="AU165" s="17" t="s">
        <v>83</v>
      </c>
    </row>
    <row r="166" s="2" customFormat="1">
      <c r="A166" s="38"/>
      <c r="B166" s="39"/>
      <c r="C166" s="40"/>
      <c r="D166" s="240" t="s">
        <v>252</v>
      </c>
      <c r="E166" s="40"/>
      <c r="F166" s="244" t="s">
        <v>358</v>
      </c>
      <c r="G166" s="40"/>
      <c r="H166" s="40"/>
      <c r="I166" s="147"/>
      <c r="J166" s="40"/>
      <c r="K166" s="40"/>
      <c r="L166" s="44"/>
      <c r="M166" s="242"/>
      <c r="N166" s="243"/>
      <c r="O166" s="84"/>
      <c r="P166" s="84"/>
      <c r="Q166" s="84"/>
      <c r="R166" s="84"/>
      <c r="S166" s="84"/>
      <c r="T166" s="85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T166" s="17" t="s">
        <v>252</v>
      </c>
      <c r="AU166" s="17" t="s">
        <v>83</v>
      </c>
    </row>
    <row r="167" s="2" customFormat="1" ht="21.75" customHeight="1">
      <c r="A167" s="38"/>
      <c r="B167" s="39"/>
      <c r="C167" s="245" t="s">
        <v>372</v>
      </c>
      <c r="D167" s="245" t="s">
        <v>266</v>
      </c>
      <c r="E167" s="246" t="s">
        <v>359</v>
      </c>
      <c r="F167" s="247" t="s">
        <v>360</v>
      </c>
      <c r="G167" s="248" t="s">
        <v>269</v>
      </c>
      <c r="H167" s="249">
        <v>83.194999999999993</v>
      </c>
      <c r="I167" s="250"/>
      <c r="J167" s="251">
        <f>ROUND(I167*H167,2)</f>
        <v>0</v>
      </c>
      <c r="K167" s="247" t="s">
        <v>247</v>
      </c>
      <c r="L167" s="252"/>
      <c r="M167" s="253" t="s">
        <v>19</v>
      </c>
      <c r="N167" s="254" t="s">
        <v>45</v>
      </c>
      <c r="O167" s="84"/>
      <c r="P167" s="236">
        <f>O167*H167</f>
        <v>0</v>
      </c>
      <c r="Q167" s="236">
        <v>1</v>
      </c>
      <c r="R167" s="236">
        <f>Q167*H167</f>
        <v>83.194999999999993</v>
      </c>
      <c r="S167" s="236">
        <v>0</v>
      </c>
      <c r="T167" s="237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38" t="s">
        <v>270</v>
      </c>
      <c r="AT167" s="238" t="s">
        <v>266</v>
      </c>
      <c r="AU167" s="238" t="s">
        <v>83</v>
      </c>
      <c r="AY167" s="17" t="s">
        <v>240</v>
      </c>
      <c r="BE167" s="239">
        <f>IF(N167="základní",J167,0)</f>
        <v>0</v>
      </c>
      <c r="BF167" s="239">
        <f>IF(N167="snížená",J167,0)</f>
        <v>0</v>
      </c>
      <c r="BG167" s="239">
        <f>IF(N167="zákl. přenesená",J167,0)</f>
        <v>0</v>
      </c>
      <c r="BH167" s="239">
        <f>IF(N167="sníž. přenesená",J167,0)</f>
        <v>0</v>
      </c>
      <c r="BI167" s="239">
        <f>IF(N167="nulová",J167,0)</f>
        <v>0</v>
      </c>
      <c r="BJ167" s="17" t="s">
        <v>81</v>
      </c>
      <c r="BK167" s="239">
        <f>ROUND(I167*H167,2)</f>
        <v>0</v>
      </c>
      <c r="BL167" s="17" t="s">
        <v>270</v>
      </c>
      <c r="BM167" s="238" t="s">
        <v>1134</v>
      </c>
    </row>
    <row r="168" s="2" customFormat="1">
      <c r="A168" s="38"/>
      <c r="B168" s="39"/>
      <c r="C168" s="40"/>
      <c r="D168" s="240" t="s">
        <v>250</v>
      </c>
      <c r="E168" s="40"/>
      <c r="F168" s="241" t="s">
        <v>360</v>
      </c>
      <c r="G168" s="40"/>
      <c r="H168" s="40"/>
      <c r="I168" s="147"/>
      <c r="J168" s="40"/>
      <c r="K168" s="40"/>
      <c r="L168" s="44"/>
      <c r="M168" s="242"/>
      <c r="N168" s="243"/>
      <c r="O168" s="84"/>
      <c r="P168" s="84"/>
      <c r="Q168" s="84"/>
      <c r="R168" s="84"/>
      <c r="S168" s="84"/>
      <c r="T168" s="85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T168" s="17" t="s">
        <v>250</v>
      </c>
      <c r="AU168" s="17" t="s">
        <v>83</v>
      </c>
    </row>
    <row r="169" s="13" customFormat="1">
      <c r="A169" s="13"/>
      <c r="B169" s="255"/>
      <c r="C169" s="256"/>
      <c r="D169" s="240" t="s">
        <v>272</v>
      </c>
      <c r="E169" s="257" t="s">
        <v>19</v>
      </c>
      <c r="F169" s="258" t="s">
        <v>1135</v>
      </c>
      <c r="G169" s="256"/>
      <c r="H169" s="259">
        <v>61.049999999999997</v>
      </c>
      <c r="I169" s="260"/>
      <c r="J169" s="256"/>
      <c r="K169" s="256"/>
      <c r="L169" s="261"/>
      <c r="M169" s="262"/>
      <c r="N169" s="263"/>
      <c r="O169" s="263"/>
      <c r="P169" s="263"/>
      <c r="Q169" s="263"/>
      <c r="R169" s="263"/>
      <c r="S169" s="263"/>
      <c r="T169" s="264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65" t="s">
        <v>272</v>
      </c>
      <c r="AU169" s="265" t="s">
        <v>83</v>
      </c>
      <c r="AV169" s="13" t="s">
        <v>83</v>
      </c>
      <c r="AW169" s="13" t="s">
        <v>35</v>
      </c>
      <c r="AX169" s="13" t="s">
        <v>74</v>
      </c>
      <c r="AY169" s="265" t="s">
        <v>240</v>
      </c>
    </row>
    <row r="170" s="13" customFormat="1">
      <c r="A170" s="13"/>
      <c r="B170" s="255"/>
      <c r="C170" s="256"/>
      <c r="D170" s="240" t="s">
        <v>272</v>
      </c>
      <c r="E170" s="257" t="s">
        <v>19</v>
      </c>
      <c r="F170" s="258" t="s">
        <v>1136</v>
      </c>
      <c r="G170" s="256"/>
      <c r="H170" s="259">
        <v>22.145</v>
      </c>
      <c r="I170" s="260"/>
      <c r="J170" s="256"/>
      <c r="K170" s="256"/>
      <c r="L170" s="261"/>
      <c r="M170" s="262"/>
      <c r="N170" s="263"/>
      <c r="O170" s="263"/>
      <c r="P170" s="263"/>
      <c r="Q170" s="263"/>
      <c r="R170" s="263"/>
      <c r="S170" s="263"/>
      <c r="T170" s="264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65" t="s">
        <v>272</v>
      </c>
      <c r="AU170" s="265" t="s">
        <v>83</v>
      </c>
      <c r="AV170" s="13" t="s">
        <v>83</v>
      </c>
      <c r="AW170" s="13" t="s">
        <v>35</v>
      </c>
      <c r="AX170" s="13" t="s">
        <v>74</v>
      </c>
      <c r="AY170" s="265" t="s">
        <v>240</v>
      </c>
    </row>
    <row r="171" s="14" customFormat="1">
      <c r="A171" s="14"/>
      <c r="B171" s="266"/>
      <c r="C171" s="267"/>
      <c r="D171" s="240" t="s">
        <v>272</v>
      </c>
      <c r="E171" s="268" t="s">
        <v>19</v>
      </c>
      <c r="F171" s="269" t="s">
        <v>336</v>
      </c>
      <c r="G171" s="267"/>
      <c r="H171" s="270">
        <v>83.194999999999993</v>
      </c>
      <c r="I171" s="271"/>
      <c r="J171" s="267"/>
      <c r="K171" s="267"/>
      <c r="L171" s="272"/>
      <c r="M171" s="273"/>
      <c r="N171" s="274"/>
      <c r="O171" s="274"/>
      <c r="P171" s="274"/>
      <c r="Q171" s="274"/>
      <c r="R171" s="274"/>
      <c r="S171" s="274"/>
      <c r="T171" s="275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T171" s="276" t="s">
        <v>272</v>
      </c>
      <c r="AU171" s="276" t="s">
        <v>83</v>
      </c>
      <c r="AV171" s="14" t="s">
        <v>248</v>
      </c>
      <c r="AW171" s="14" t="s">
        <v>35</v>
      </c>
      <c r="AX171" s="14" t="s">
        <v>81</v>
      </c>
      <c r="AY171" s="276" t="s">
        <v>240</v>
      </c>
    </row>
    <row r="172" s="2" customFormat="1" ht="21.75" customHeight="1">
      <c r="A172" s="38"/>
      <c r="B172" s="39"/>
      <c r="C172" s="245" t="s">
        <v>378</v>
      </c>
      <c r="D172" s="245" t="s">
        <v>266</v>
      </c>
      <c r="E172" s="246" t="s">
        <v>364</v>
      </c>
      <c r="F172" s="247" t="s">
        <v>365</v>
      </c>
      <c r="G172" s="248" t="s">
        <v>332</v>
      </c>
      <c r="H172" s="249">
        <v>185</v>
      </c>
      <c r="I172" s="250"/>
      <c r="J172" s="251">
        <f>ROUND(I172*H172,2)</f>
        <v>0</v>
      </c>
      <c r="K172" s="247" t="s">
        <v>247</v>
      </c>
      <c r="L172" s="252"/>
      <c r="M172" s="253" t="s">
        <v>19</v>
      </c>
      <c r="N172" s="254" t="s">
        <v>45</v>
      </c>
      <c r="O172" s="84"/>
      <c r="P172" s="236">
        <f>O172*H172</f>
        <v>0</v>
      </c>
      <c r="Q172" s="236">
        <v>0.00031</v>
      </c>
      <c r="R172" s="236">
        <f>Q172*H172</f>
        <v>0.057349999999999998</v>
      </c>
      <c r="S172" s="236">
        <v>0</v>
      </c>
      <c r="T172" s="237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38" t="s">
        <v>270</v>
      </c>
      <c r="AT172" s="238" t="s">
        <v>266</v>
      </c>
      <c r="AU172" s="238" t="s">
        <v>83</v>
      </c>
      <c r="AY172" s="17" t="s">
        <v>240</v>
      </c>
      <c r="BE172" s="239">
        <f>IF(N172="základní",J172,0)</f>
        <v>0</v>
      </c>
      <c r="BF172" s="239">
        <f>IF(N172="snížená",J172,0)</f>
        <v>0</v>
      </c>
      <c r="BG172" s="239">
        <f>IF(N172="zákl. přenesená",J172,0)</f>
        <v>0</v>
      </c>
      <c r="BH172" s="239">
        <f>IF(N172="sníž. přenesená",J172,0)</f>
        <v>0</v>
      </c>
      <c r="BI172" s="239">
        <f>IF(N172="nulová",J172,0)</f>
        <v>0</v>
      </c>
      <c r="BJ172" s="17" t="s">
        <v>81</v>
      </c>
      <c r="BK172" s="239">
        <f>ROUND(I172*H172,2)</f>
        <v>0</v>
      </c>
      <c r="BL172" s="17" t="s">
        <v>270</v>
      </c>
      <c r="BM172" s="238" t="s">
        <v>1137</v>
      </c>
    </row>
    <row r="173" s="2" customFormat="1">
      <c r="A173" s="38"/>
      <c r="B173" s="39"/>
      <c r="C173" s="40"/>
      <c r="D173" s="240" t="s">
        <v>250</v>
      </c>
      <c r="E173" s="40"/>
      <c r="F173" s="241" t="s">
        <v>365</v>
      </c>
      <c r="G173" s="40"/>
      <c r="H173" s="40"/>
      <c r="I173" s="147"/>
      <c r="J173" s="40"/>
      <c r="K173" s="40"/>
      <c r="L173" s="44"/>
      <c r="M173" s="242"/>
      <c r="N173" s="243"/>
      <c r="O173" s="84"/>
      <c r="P173" s="84"/>
      <c r="Q173" s="84"/>
      <c r="R173" s="84"/>
      <c r="S173" s="84"/>
      <c r="T173" s="85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7" t="s">
        <v>250</v>
      </c>
      <c r="AU173" s="17" t="s">
        <v>83</v>
      </c>
    </row>
    <row r="174" s="2" customFormat="1" ht="21.75" customHeight="1">
      <c r="A174" s="38"/>
      <c r="B174" s="39"/>
      <c r="C174" s="245" t="s">
        <v>387</v>
      </c>
      <c r="D174" s="245" t="s">
        <v>266</v>
      </c>
      <c r="E174" s="246" t="s">
        <v>369</v>
      </c>
      <c r="F174" s="247" t="s">
        <v>370</v>
      </c>
      <c r="G174" s="248" t="s">
        <v>246</v>
      </c>
      <c r="H174" s="249">
        <v>52</v>
      </c>
      <c r="I174" s="250"/>
      <c r="J174" s="251">
        <f>ROUND(I174*H174,2)</f>
        <v>0</v>
      </c>
      <c r="K174" s="247" t="s">
        <v>247</v>
      </c>
      <c r="L174" s="252"/>
      <c r="M174" s="253" t="s">
        <v>19</v>
      </c>
      <c r="N174" s="254" t="s">
        <v>45</v>
      </c>
      <c r="O174" s="84"/>
      <c r="P174" s="236">
        <f>O174*H174</f>
        <v>0</v>
      </c>
      <c r="Q174" s="236">
        <v>0</v>
      </c>
      <c r="R174" s="236">
        <f>Q174*H174</f>
        <v>0</v>
      </c>
      <c r="S174" s="236">
        <v>0</v>
      </c>
      <c r="T174" s="237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38" t="s">
        <v>270</v>
      </c>
      <c r="AT174" s="238" t="s">
        <v>266</v>
      </c>
      <c r="AU174" s="238" t="s">
        <v>83</v>
      </c>
      <c r="AY174" s="17" t="s">
        <v>240</v>
      </c>
      <c r="BE174" s="239">
        <f>IF(N174="základní",J174,0)</f>
        <v>0</v>
      </c>
      <c r="BF174" s="239">
        <f>IF(N174="snížená",J174,0)</f>
        <v>0</v>
      </c>
      <c r="BG174" s="239">
        <f>IF(N174="zákl. přenesená",J174,0)</f>
        <v>0</v>
      </c>
      <c r="BH174" s="239">
        <f>IF(N174="sníž. přenesená",J174,0)</f>
        <v>0</v>
      </c>
      <c r="BI174" s="239">
        <f>IF(N174="nulová",J174,0)</f>
        <v>0</v>
      </c>
      <c r="BJ174" s="17" t="s">
        <v>81</v>
      </c>
      <c r="BK174" s="239">
        <f>ROUND(I174*H174,2)</f>
        <v>0</v>
      </c>
      <c r="BL174" s="17" t="s">
        <v>270</v>
      </c>
      <c r="BM174" s="238" t="s">
        <v>1138</v>
      </c>
    </row>
    <row r="175" s="2" customFormat="1">
      <c r="A175" s="38"/>
      <c r="B175" s="39"/>
      <c r="C175" s="40"/>
      <c r="D175" s="240" t="s">
        <v>250</v>
      </c>
      <c r="E175" s="40"/>
      <c r="F175" s="241" t="s">
        <v>370</v>
      </c>
      <c r="G175" s="40"/>
      <c r="H175" s="40"/>
      <c r="I175" s="147"/>
      <c r="J175" s="40"/>
      <c r="K175" s="40"/>
      <c r="L175" s="44"/>
      <c r="M175" s="242"/>
      <c r="N175" s="243"/>
      <c r="O175" s="84"/>
      <c r="P175" s="84"/>
      <c r="Q175" s="84"/>
      <c r="R175" s="84"/>
      <c r="S175" s="84"/>
      <c r="T175" s="85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T175" s="17" t="s">
        <v>250</v>
      </c>
      <c r="AU175" s="17" t="s">
        <v>83</v>
      </c>
    </row>
    <row r="176" s="13" customFormat="1">
      <c r="A176" s="13"/>
      <c r="B176" s="255"/>
      <c r="C176" s="256"/>
      <c r="D176" s="240" t="s">
        <v>272</v>
      </c>
      <c r="E176" s="257" t="s">
        <v>19</v>
      </c>
      <c r="F176" s="258" t="s">
        <v>1139</v>
      </c>
      <c r="G176" s="256"/>
      <c r="H176" s="259">
        <v>52</v>
      </c>
      <c r="I176" s="260"/>
      <c r="J176" s="256"/>
      <c r="K176" s="256"/>
      <c r="L176" s="261"/>
      <c r="M176" s="262"/>
      <c r="N176" s="263"/>
      <c r="O176" s="263"/>
      <c r="P176" s="263"/>
      <c r="Q176" s="263"/>
      <c r="R176" s="263"/>
      <c r="S176" s="263"/>
      <c r="T176" s="264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65" t="s">
        <v>272</v>
      </c>
      <c r="AU176" s="265" t="s">
        <v>83</v>
      </c>
      <c r="AV176" s="13" t="s">
        <v>83</v>
      </c>
      <c r="AW176" s="13" t="s">
        <v>35</v>
      </c>
      <c r="AX176" s="13" t="s">
        <v>81</v>
      </c>
      <c r="AY176" s="265" t="s">
        <v>240</v>
      </c>
    </row>
    <row r="177" s="2" customFormat="1" ht="21.75" customHeight="1">
      <c r="A177" s="38"/>
      <c r="B177" s="39"/>
      <c r="C177" s="245" t="s">
        <v>395</v>
      </c>
      <c r="D177" s="245" t="s">
        <v>266</v>
      </c>
      <c r="E177" s="246" t="s">
        <v>703</v>
      </c>
      <c r="F177" s="247" t="s">
        <v>704</v>
      </c>
      <c r="G177" s="248" t="s">
        <v>246</v>
      </c>
      <c r="H177" s="249">
        <v>40</v>
      </c>
      <c r="I177" s="250"/>
      <c r="J177" s="251">
        <f>ROUND(I177*H177,2)</f>
        <v>0</v>
      </c>
      <c r="K177" s="247" t="s">
        <v>247</v>
      </c>
      <c r="L177" s="252"/>
      <c r="M177" s="253" t="s">
        <v>19</v>
      </c>
      <c r="N177" s="254" t="s">
        <v>45</v>
      </c>
      <c r="O177" s="84"/>
      <c r="P177" s="236">
        <f>O177*H177</f>
        <v>0</v>
      </c>
      <c r="Q177" s="236">
        <v>0</v>
      </c>
      <c r="R177" s="236">
        <f>Q177*H177</f>
        <v>0</v>
      </c>
      <c r="S177" s="236">
        <v>0</v>
      </c>
      <c r="T177" s="237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38" t="s">
        <v>270</v>
      </c>
      <c r="AT177" s="238" t="s">
        <v>266</v>
      </c>
      <c r="AU177" s="238" t="s">
        <v>83</v>
      </c>
      <c r="AY177" s="17" t="s">
        <v>240</v>
      </c>
      <c r="BE177" s="239">
        <f>IF(N177="základní",J177,0)</f>
        <v>0</v>
      </c>
      <c r="BF177" s="239">
        <f>IF(N177="snížená",J177,0)</f>
        <v>0</v>
      </c>
      <c r="BG177" s="239">
        <f>IF(N177="zákl. přenesená",J177,0)</f>
        <v>0</v>
      </c>
      <c r="BH177" s="239">
        <f>IF(N177="sníž. přenesená",J177,0)</f>
        <v>0</v>
      </c>
      <c r="BI177" s="239">
        <f>IF(N177="nulová",J177,0)</f>
        <v>0</v>
      </c>
      <c r="BJ177" s="17" t="s">
        <v>81</v>
      </c>
      <c r="BK177" s="239">
        <f>ROUND(I177*H177,2)</f>
        <v>0</v>
      </c>
      <c r="BL177" s="17" t="s">
        <v>270</v>
      </c>
      <c r="BM177" s="238" t="s">
        <v>1140</v>
      </c>
    </row>
    <row r="178" s="2" customFormat="1">
      <c r="A178" s="38"/>
      <c r="B178" s="39"/>
      <c r="C178" s="40"/>
      <c r="D178" s="240" t="s">
        <v>250</v>
      </c>
      <c r="E178" s="40"/>
      <c r="F178" s="241" t="s">
        <v>704</v>
      </c>
      <c r="G178" s="40"/>
      <c r="H178" s="40"/>
      <c r="I178" s="147"/>
      <c r="J178" s="40"/>
      <c r="K178" s="40"/>
      <c r="L178" s="44"/>
      <c r="M178" s="242"/>
      <c r="N178" s="243"/>
      <c r="O178" s="84"/>
      <c r="P178" s="84"/>
      <c r="Q178" s="84"/>
      <c r="R178" s="84"/>
      <c r="S178" s="84"/>
      <c r="T178" s="85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T178" s="17" t="s">
        <v>250</v>
      </c>
      <c r="AU178" s="17" t="s">
        <v>83</v>
      </c>
    </row>
    <row r="179" s="13" customFormat="1">
      <c r="A179" s="13"/>
      <c r="B179" s="255"/>
      <c r="C179" s="256"/>
      <c r="D179" s="240" t="s">
        <v>272</v>
      </c>
      <c r="E179" s="257" t="s">
        <v>19</v>
      </c>
      <c r="F179" s="258" t="s">
        <v>1141</v>
      </c>
      <c r="G179" s="256"/>
      <c r="H179" s="259">
        <v>40</v>
      </c>
      <c r="I179" s="260"/>
      <c r="J179" s="256"/>
      <c r="K179" s="256"/>
      <c r="L179" s="261"/>
      <c r="M179" s="262"/>
      <c r="N179" s="263"/>
      <c r="O179" s="263"/>
      <c r="P179" s="263"/>
      <c r="Q179" s="263"/>
      <c r="R179" s="263"/>
      <c r="S179" s="263"/>
      <c r="T179" s="264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65" t="s">
        <v>272</v>
      </c>
      <c r="AU179" s="265" t="s">
        <v>83</v>
      </c>
      <c r="AV179" s="13" t="s">
        <v>83</v>
      </c>
      <c r="AW179" s="13" t="s">
        <v>35</v>
      </c>
      <c r="AX179" s="13" t="s">
        <v>81</v>
      </c>
      <c r="AY179" s="265" t="s">
        <v>240</v>
      </c>
    </row>
    <row r="180" s="2" customFormat="1" ht="21.75" customHeight="1">
      <c r="A180" s="38"/>
      <c r="B180" s="39"/>
      <c r="C180" s="227" t="s">
        <v>403</v>
      </c>
      <c r="D180" s="227" t="s">
        <v>243</v>
      </c>
      <c r="E180" s="228" t="s">
        <v>373</v>
      </c>
      <c r="F180" s="229" t="s">
        <v>374</v>
      </c>
      <c r="G180" s="230" t="s">
        <v>246</v>
      </c>
      <c r="H180" s="231">
        <v>40</v>
      </c>
      <c r="I180" s="232"/>
      <c r="J180" s="233">
        <f>ROUND(I180*H180,2)</f>
        <v>0</v>
      </c>
      <c r="K180" s="229" t="s">
        <v>247</v>
      </c>
      <c r="L180" s="44"/>
      <c r="M180" s="234" t="s">
        <v>19</v>
      </c>
      <c r="N180" s="235" t="s">
        <v>45</v>
      </c>
      <c r="O180" s="84"/>
      <c r="P180" s="236">
        <f>O180*H180</f>
        <v>0</v>
      </c>
      <c r="Q180" s="236">
        <v>0</v>
      </c>
      <c r="R180" s="236">
        <f>Q180*H180</f>
        <v>0</v>
      </c>
      <c r="S180" s="236">
        <v>0</v>
      </c>
      <c r="T180" s="237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38" t="s">
        <v>257</v>
      </c>
      <c r="AT180" s="238" t="s">
        <v>243</v>
      </c>
      <c r="AU180" s="238" t="s">
        <v>83</v>
      </c>
      <c r="AY180" s="17" t="s">
        <v>240</v>
      </c>
      <c r="BE180" s="239">
        <f>IF(N180="základní",J180,0)</f>
        <v>0</v>
      </c>
      <c r="BF180" s="239">
        <f>IF(N180="snížená",J180,0)</f>
        <v>0</v>
      </c>
      <c r="BG180" s="239">
        <f>IF(N180="zákl. přenesená",J180,0)</f>
        <v>0</v>
      </c>
      <c r="BH180" s="239">
        <f>IF(N180="sníž. přenesená",J180,0)</f>
        <v>0</v>
      </c>
      <c r="BI180" s="239">
        <f>IF(N180="nulová",J180,0)</f>
        <v>0</v>
      </c>
      <c r="BJ180" s="17" t="s">
        <v>81</v>
      </c>
      <c r="BK180" s="239">
        <f>ROUND(I180*H180,2)</f>
        <v>0</v>
      </c>
      <c r="BL180" s="17" t="s">
        <v>257</v>
      </c>
      <c r="BM180" s="238" t="s">
        <v>1142</v>
      </c>
    </row>
    <row r="181" s="2" customFormat="1">
      <c r="A181" s="38"/>
      <c r="B181" s="39"/>
      <c r="C181" s="40"/>
      <c r="D181" s="240" t="s">
        <v>250</v>
      </c>
      <c r="E181" s="40"/>
      <c r="F181" s="241" t="s">
        <v>944</v>
      </c>
      <c r="G181" s="40"/>
      <c r="H181" s="40"/>
      <c r="I181" s="147"/>
      <c r="J181" s="40"/>
      <c r="K181" s="40"/>
      <c r="L181" s="44"/>
      <c r="M181" s="242"/>
      <c r="N181" s="243"/>
      <c r="O181" s="84"/>
      <c r="P181" s="84"/>
      <c r="Q181" s="84"/>
      <c r="R181" s="84"/>
      <c r="S181" s="84"/>
      <c r="T181" s="85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T181" s="17" t="s">
        <v>250</v>
      </c>
      <c r="AU181" s="17" t="s">
        <v>83</v>
      </c>
    </row>
    <row r="182" s="2" customFormat="1">
      <c r="A182" s="38"/>
      <c r="B182" s="39"/>
      <c r="C182" s="40"/>
      <c r="D182" s="240" t="s">
        <v>252</v>
      </c>
      <c r="E182" s="40"/>
      <c r="F182" s="244" t="s">
        <v>377</v>
      </c>
      <c r="G182" s="40"/>
      <c r="H182" s="40"/>
      <c r="I182" s="147"/>
      <c r="J182" s="40"/>
      <c r="K182" s="40"/>
      <c r="L182" s="44"/>
      <c r="M182" s="242"/>
      <c r="N182" s="243"/>
      <c r="O182" s="84"/>
      <c r="P182" s="84"/>
      <c r="Q182" s="84"/>
      <c r="R182" s="84"/>
      <c r="S182" s="84"/>
      <c r="T182" s="85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T182" s="17" t="s">
        <v>252</v>
      </c>
      <c r="AU182" s="17" t="s">
        <v>83</v>
      </c>
    </row>
    <row r="183" s="13" customFormat="1">
      <c r="A183" s="13"/>
      <c r="B183" s="255"/>
      <c r="C183" s="256"/>
      <c r="D183" s="240" t="s">
        <v>272</v>
      </c>
      <c r="E183" s="257" t="s">
        <v>19</v>
      </c>
      <c r="F183" s="258" t="s">
        <v>1141</v>
      </c>
      <c r="G183" s="256"/>
      <c r="H183" s="259">
        <v>40</v>
      </c>
      <c r="I183" s="260"/>
      <c r="J183" s="256"/>
      <c r="K183" s="256"/>
      <c r="L183" s="261"/>
      <c r="M183" s="262"/>
      <c r="N183" s="263"/>
      <c r="O183" s="263"/>
      <c r="P183" s="263"/>
      <c r="Q183" s="263"/>
      <c r="R183" s="263"/>
      <c r="S183" s="263"/>
      <c r="T183" s="264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65" t="s">
        <v>272</v>
      </c>
      <c r="AU183" s="265" t="s">
        <v>83</v>
      </c>
      <c r="AV183" s="13" t="s">
        <v>83</v>
      </c>
      <c r="AW183" s="13" t="s">
        <v>35</v>
      </c>
      <c r="AX183" s="13" t="s">
        <v>81</v>
      </c>
      <c r="AY183" s="265" t="s">
        <v>240</v>
      </c>
    </row>
    <row r="184" s="2" customFormat="1" ht="21.75" customHeight="1">
      <c r="A184" s="38"/>
      <c r="B184" s="39"/>
      <c r="C184" s="227" t="s">
        <v>410</v>
      </c>
      <c r="D184" s="227" t="s">
        <v>243</v>
      </c>
      <c r="E184" s="228" t="s">
        <v>717</v>
      </c>
      <c r="F184" s="229" t="s">
        <v>718</v>
      </c>
      <c r="G184" s="230" t="s">
        <v>276</v>
      </c>
      <c r="H184" s="231">
        <v>14</v>
      </c>
      <c r="I184" s="232"/>
      <c r="J184" s="233">
        <f>ROUND(I184*H184,2)</f>
        <v>0</v>
      </c>
      <c r="K184" s="229" t="s">
        <v>247</v>
      </c>
      <c r="L184" s="44"/>
      <c r="M184" s="234" t="s">
        <v>19</v>
      </c>
      <c r="N184" s="235" t="s">
        <v>45</v>
      </c>
      <c r="O184" s="84"/>
      <c r="P184" s="236">
        <f>O184*H184</f>
        <v>0</v>
      </c>
      <c r="Q184" s="236">
        <v>0</v>
      </c>
      <c r="R184" s="236">
        <f>Q184*H184</f>
        <v>0</v>
      </c>
      <c r="S184" s="236">
        <v>0</v>
      </c>
      <c r="T184" s="237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238" t="s">
        <v>248</v>
      </c>
      <c r="AT184" s="238" t="s">
        <v>243</v>
      </c>
      <c r="AU184" s="238" t="s">
        <v>83</v>
      </c>
      <c r="AY184" s="17" t="s">
        <v>240</v>
      </c>
      <c r="BE184" s="239">
        <f>IF(N184="základní",J184,0)</f>
        <v>0</v>
      </c>
      <c r="BF184" s="239">
        <f>IF(N184="snížená",J184,0)</f>
        <v>0</v>
      </c>
      <c r="BG184" s="239">
        <f>IF(N184="zákl. přenesená",J184,0)</f>
        <v>0</v>
      </c>
      <c r="BH184" s="239">
        <f>IF(N184="sníž. přenesená",J184,0)</f>
        <v>0</v>
      </c>
      <c r="BI184" s="239">
        <f>IF(N184="nulová",J184,0)</f>
        <v>0</v>
      </c>
      <c r="BJ184" s="17" t="s">
        <v>81</v>
      </c>
      <c r="BK184" s="239">
        <f>ROUND(I184*H184,2)</f>
        <v>0</v>
      </c>
      <c r="BL184" s="17" t="s">
        <v>248</v>
      </c>
      <c r="BM184" s="238" t="s">
        <v>1143</v>
      </c>
    </row>
    <row r="185" s="2" customFormat="1">
      <c r="A185" s="38"/>
      <c r="B185" s="39"/>
      <c r="C185" s="40"/>
      <c r="D185" s="240" t="s">
        <v>250</v>
      </c>
      <c r="E185" s="40"/>
      <c r="F185" s="241" t="s">
        <v>720</v>
      </c>
      <c r="G185" s="40"/>
      <c r="H185" s="40"/>
      <c r="I185" s="147"/>
      <c r="J185" s="40"/>
      <c r="K185" s="40"/>
      <c r="L185" s="44"/>
      <c r="M185" s="242"/>
      <c r="N185" s="243"/>
      <c r="O185" s="84"/>
      <c r="P185" s="84"/>
      <c r="Q185" s="84"/>
      <c r="R185" s="84"/>
      <c r="S185" s="84"/>
      <c r="T185" s="85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T185" s="17" t="s">
        <v>250</v>
      </c>
      <c r="AU185" s="17" t="s">
        <v>83</v>
      </c>
    </row>
    <row r="186" s="2" customFormat="1">
      <c r="A186" s="38"/>
      <c r="B186" s="39"/>
      <c r="C186" s="40"/>
      <c r="D186" s="240" t="s">
        <v>252</v>
      </c>
      <c r="E186" s="40"/>
      <c r="F186" s="244" t="s">
        <v>593</v>
      </c>
      <c r="G186" s="40"/>
      <c r="H186" s="40"/>
      <c r="I186" s="147"/>
      <c r="J186" s="40"/>
      <c r="K186" s="40"/>
      <c r="L186" s="44"/>
      <c r="M186" s="242"/>
      <c r="N186" s="243"/>
      <c r="O186" s="84"/>
      <c r="P186" s="84"/>
      <c r="Q186" s="84"/>
      <c r="R186" s="84"/>
      <c r="S186" s="84"/>
      <c r="T186" s="85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T186" s="17" t="s">
        <v>252</v>
      </c>
      <c r="AU186" s="17" t="s">
        <v>83</v>
      </c>
    </row>
    <row r="187" s="13" customFormat="1">
      <c r="A187" s="13"/>
      <c r="B187" s="255"/>
      <c r="C187" s="256"/>
      <c r="D187" s="240" t="s">
        <v>272</v>
      </c>
      <c r="E187" s="257" t="s">
        <v>19</v>
      </c>
      <c r="F187" s="258" t="s">
        <v>1144</v>
      </c>
      <c r="G187" s="256"/>
      <c r="H187" s="259">
        <v>14</v>
      </c>
      <c r="I187" s="260"/>
      <c r="J187" s="256"/>
      <c r="K187" s="256"/>
      <c r="L187" s="261"/>
      <c r="M187" s="262"/>
      <c r="N187" s="263"/>
      <c r="O187" s="263"/>
      <c r="P187" s="263"/>
      <c r="Q187" s="263"/>
      <c r="R187" s="263"/>
      <c r="S187" s="263"/>
      <c r="T187" s="264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65" t="s">
        <v>272</v>
      </c>
      <c r="AU187" s="265" t="s">
        <v>83</v>
      </c>
      <c r="AV187" s="13" t="s">
        <v>83</v>
      </c>
      <c r="AW187" s="13" t="s">
        <v>35</v>
      </c>
      <c r="AX187" s="13" t="s">
        <v>81</v>
      </c>
      <c r="AY187" s="265" t="s">
        <v>240</v>
      </c>
    </row>
    <row r="188" s="12" customFormat="1" ht="25.92" customHeight="1">
      <c r="A188" s="12"/>
      <c r="B188" s="211"/>
      <c r="C188" s="212"/>
      <c r="D188" s="213" t="s">
        <v>73</v>
      </c>
      <c r="E188" s="214" t="s">
        <v>385</v>
      </c>
      <c r="F188" s="214" t="s">
        <v>386</v>
      </c>
      <c r="G188" s="212"/>
      <c r="H188" s="212"/>
      <c r="I188" s="215"/>
      <c r="J188" s="216">
        <f>BK188</f>
        <v>0</v>
      </c>
      <c r="K188" s="212"/>
      <c r="L188" s="217"/>
      <c r="M188" s="218"/>
      <c r="N188" s="219"/>
      <c r="O188" s="219"/>
      <c r="P188" s="220">
        <f>SUM(P189:P233)</f>
        <v>0</v>
      </c>
      <c r="Q188" s="219"/>
      <c r="R188" s="220">
        <f>SUM(R189:R233)</f>
        <v>0</v>
      </c>
      <c r="S188" s="219"/>
      <c r="T188" s="221">
        <f>SUM(T189:T233)</f>
        <v>0</v>
      </c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R188" s="222" t="s">
        <v>248</v>
      </c>
      <c r="AT188" s="223" t="s">
        <v>73</v>
      </c>
      <c r="AU188" s="223" t="s">
        <v>74</v>
      </c>
      <c r="AY188" s="222" t="s">
        <v>240</v>
      </c>
      <c r="BK188" s="224">
        <f>SUM(BK189:BK233)</f>
        <v>0</v>
      </c>
    </row>
    <row r="189" s="2" customFormat="1" ht="21.75" customHeight="1">
      <c r="A189" s="38"/>
      <c r="B189" s="39"/>
      <c r="C189" s="227" t="s">
        <v>416</v>
      </c>
      <c r="D189" s="227" t="s">
        <v>243</v>
      </c>
      <c r="E189" s="228" t="s">
        <v>388</v>
      </c>
      <c r="F189" s="229" t="s">
        <v>389</v>
      </c>
      <c r="G189" s="230" t="s">
        <v>269</v>
      </c>
      <c r="H189" s="231">
        <v>145.035</v>
      </c>
      <c r="I189" s="232"/>
      <c r="J189" s="233">
        <f>ROUND(I189*H189,2)</f>
        <v>0</v>
      </c>
      <c r="K189" s="229" t="s">
        <v>247</v>
      </c>
      <c r="L189" s="44"/>
      <c r="M189" s="234" t="s">
        <v>19</v>
      </c>
      <c r="N189" s="235" t="s">
        <v>45</v>
      </c>
      <c r="O189" s="84"/>
      <c r="P189" s="236">
        <f>O189*H189</f>
        <v>0</v>
      </c>
      <c r="Q189" s="236">
        <v>0</v>
      </c>
      <c r="R189" s="236">
        <f>Q189*H189</f>
        <v>0</v>
      </c>
      <c r="S189" s="236">
        <v>0</v>
      </c>
      <c r="T189" s="237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38" t="s">
        <v>257</v>
      </c>
      <c r="AT189" s="238" t="s">
        <v>243</v>
      </c>
      <c r="AU189" s="238" t="s">
        <v>81</v>
      </c>
      <c r="AY189" s="17" t="s">
        <v>240</v>
      </c>
      <c r="BE189" s="239">
        <f>IF(N189="základní",J189,0)</f>
        <v>0</v>
      </c>
      <c r="BF189" s="239">
        <f>IF(N189="snížená",J189,0)</f>
        <v>0</v>
      </c>
      <c r="BG189" s="239">
        <f>IF(N189="zákl. přenesená",J189,0)</f>
        <v>0</v>
      </c>
      <c r="BH189" s="239">
        <f>IF(N189="sníž. přenesená",J189,0)</f>
        <v>0</v>
      </c>
      <c r="BI189" s="239">
        <f>IF(N189="nulová",J189,0)</f>
        <v>0</v>
      </c>
      <c r="BJ189" s="17" t="s">
        <v>81</v>
      </c>
      <c r="BK189" s="239">
        <f>ROUND(I189*H189,2)</f>
        <v>0</v>
      </c>
      <c r="BL189" s="17" t="s">
        <v>257</v>
      </c>
      <c r="BM189" s="238" t="s">
        <v>1145</v>
      </c>
    </row>
    <row r="190" s="2" customFormat="1">
      <c r="A190" s="38"/>
      <c r="B190" s="39"/>
      <c r="C190" s="40"/>
      <c r="D190" s="240" t="s">
        <v>250</v>
      </c>
      <c r="E190" s="40"/>
      <c r="F190" s="241" t="s">
        <v>391</v>
      </c>
      <c r="G190" s="40"/>
      <c r="H190" s="40"/>
      <c r="I190" s="147"/>
      <c r="J190" s="40"/>
      <c r="K190" s="40"/>
      <c r="L190" s="44"/>
      <c r="M190" s="242"/>
      <c r="N190" s="243"/>
      <c r="O190" s="84"/>
      <c r="P190" s="84"/>
      <c r="Q190" s="84"/>
      <c r="R190" s="84"/>
      <c r="S190" s="84"/>
      <c r="T190" s="85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T190" s="17" t="s">
        <v>250</v>
      </c>
      <c r="AU190" s="17" t="s">
        <v>81</v>
      </c>
    </row>
    <row r="191" s="2" customFormat="1">
      <c r="A191" s="38"/>
      <c r="B191" s="39"/>
      <c r="C191" s="40"/>
      <c r="D191" s="240" t="s">
        <v>252</v>
      </c>
      <c r="E191" s="40"/>
      <c r="F191" s="244" t="s">
        <v>392</v>
      </c>
      <c r="G191" s="40"/>
      <c r="H191" s="40"/>
      <c r="I191" s="147"/>
      <c r="J191" s="40"/>
      <c r="K191" s="40"/>
      <c r="L191" s="44"/>
      <c r="M191" s="242"/>
      <c r="N191" s="243"/>
      <c r="O191" s="84"/>
      <c r="P191" s="84"/>
      <c r="Q191" s="84"/>
      <c r="R191" s="84"/>
      <c r="S191" s="84"/>
      <c r="T191" s="85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T191" s="17" t="s">
        <v>252</v>
      </c>
      <c r="AU191" s="17" t="s">
        <v>81</v>
      </c>
    </row>
    <row r="192" s="13" customFormat="1">
      <c r="A192" s="13"/>
      <c r="B192" s="255"/>
      <c r="C192" s="256"/>
      <c r="D192" s="240" t="s">
        <v>272</v>
      </c>
      <c r="E192" s="257" t="s">
        <v>19</v>
      </c>
      <c r="F192" s="258" t="s">
        <v>1146</v>
      </c>
      <c r="G192" s="256"/>
      <c r="H192" s="259">
        <v>61.049999999999997</v>
      </c>
      <c r="I192" s="260"/>
      <c r="J192" s="256"/>
      <c r="K192" s="256"/>
      <c r="L192" s="261"/>
      <c r="M192" s="262"/>
      <c r="N192" s="263"/>
      <c r="O192" s="263"/>
      <c r="P192" s="263"/>
      <c r="Q192" s="263"/>
      <c r="R192" s="263"/>
      <c r="S192" s="263"/>
      <c r="T192" s="264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65" t="s">
        <v>272</v>
      </c>
      <c r="AU192" s="265" t="s">
        <v>81</v>
      </c>
      <c r="AV192" s="13" t="s">
        <v>83</v>
      </c>
      <c r="AW192" s="13" t="s">
        <v>35</v>
      </c>
      <c r="AX192" s="13" t="s">
        <v>74</v>
      </c>
      <c r="AY192" s="265" t="s">
        <v>240</v>
      </c>
    </row>
    <row r="193" s="13" customFormat="1">
      <c r="A193" s="13"/>
      <c r="B193" s="255"/>
      <c r="C193" s="256"/>
      <c r="D193" s="240" t="s">
        <v>272</v>
      </c>
      <c r="E193" s="257" t="s">
        <v>19</v>
      </c>
      <c r="F193" s="258" t="s">
        <v>1147</v>
      </c>
      <c r="G193" s="256"/>
      <c r="H193" s="259">
        <v>80.385000000000005</v>
      </c>
      <c r="I193" s="260"/>
      <c r="J193" s="256"/>
      <c r="K193" s="256"/>
      <c r="L193" s="261"/>
      <c r="M193" s="262"/>
      <c r="N193" s="263"/>
      <c r="O193" s="263"/>
      <c r="P193" s="263"/>
      <c r="Q193" s="263"/>
      <c r="R193" s="263"/>
      <c r="S193" s="263"/>
      <c r="T193" s="264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65" t="s">
        <v>272</v>
      </c>
      <c r="AU193" s="265" t="s">
        <v>81</v>
      </c>
      <c r="AV193" s="13" t="s">
        <v>83</v>
      </c>
      <c r="AW193" s="13" t="s">
        <v>35</v>
      </c>
      <c r="AX193" s="13" t="s">
        <v>74</v>
      </c>
      <c r="AY193" s="265" t="s">
        <v>240</v>
      </c>
    </row>
    <row r="194" s="13" customFormat="1">
      <c r="A194" s="13"/>
      <c r="B194" s="255"/>
      <c r="C194" s="256"/>
      <c r="D194" s="240" t="s">
        <v>272</v>
      </c>
      <c r="E194" s="257" t="s">
        <v>19</v>
      </c>
      <c r="F194" s="258" t="s">
        <v>1148</v>
      </c>
      <c r="G194" s="256"/>
      <c r="H194" s="259">
        <v>3.6000000000000001</v>
      </c>
      <c r="I194" s="260"/>
      <c r="J194" s="256"/>
      <c r="K194" s="256"/>
      <c r="L194" s="261"/>
      <c r="M194" s="262"/>
      <c r="N194" s="263"/>
      <c r="O194" s="263"/>
      <c r="P194" s="263"/>
      <c r="Q194" s="263"/>
      <c r="R194" s="263"/>
      <c r="S194" s="263"/>
      <c r="T194" s="264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65" t="s">
        <v>272</v>
      </c>
      <c r="AU194" s="265" t="s">
        <v>81</v>
      </c>
      <c r="AV194" s="13" t="s">
        <v>83</v>
      </c>
      <c r="AW194" s="13" t="s">
        <v>35</v>
      </c>
      <c r="AX194" s="13" t="s">
        <v>74</v>
      </c>
      <c r="AY194" s="265" t="s">
        <v>240</v>
      </c>
    </row>
    <row r="195" s="14" customFormat="1">
      <c r="A195" s="14"/>
      <c r="B195" s="266"/>
      <c r="C195" s="267"/>
      <c r="D195" s="240" t="s">
        <v>272</v>
      </c>
      <c r="E195" s="268" t="s">
        <v>19</v>
      </c>
      <c r="F195" s="269" t="s">
        <v>336</v>
      </c>
      <c r="G195" s="267"/>
      <c r="H195" s="270">
        <v>145.035</v>
      </c>
      <c r="I195" s="271"/>
      <c r="J195" s="267"/>
      <c r="K195" s="267"/>
      <c r="L195" s="272"/>
      <c r="M195" s="273"/>
      <c r="N195" s="274"/>
      <c r="O195" s="274"/>
      <c r="P195" s="274"/>
      <c r="Q195" s="274"/>
      <c r="R195" s="274"/>
      <c r="S195" s="274"/>
      <c r="T195" s="275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76" t="s">
        <v>272</v>
      </c>
      <c r="AU195" s="276" t="s">
        <v>81</v>
      </c>
      <c r="AV195" s="14" t="s">
        <v>248</v>
      </c>
      <c r="AW195" s="14" t="s">
        <v>35</v>
      </c>
      <c r="AX195" s="14" t="s">
        <v>81</v>
      </c>
      <c r="AY195" s="276" t="s">
        <v>240</v>
      </c>
    </row>
    <row r="196" s="2" customFormat="1" ht="21.75" customHeight="1">
      <c r="A196" s="38"/>
      <c r="B196" s="39"/>
      <c r="C196" s="227" t="s">
        <v>422</v>
      </c>
      <c r="D196" s="227" t="s">
        <v>243</v>
      </c>
      <c r="E196" s="228" t="s">
        <v>396</v>
      </c>
      <c r="F196" s="229" t="s">
        <v>397</v>
      </c>
      <c r="G196" s="230" t="s">
        <v>269</v>
      </c>
      <c r="H196" s="231">
        <v>7.3499999999999996</v>
      </c>
      <c r="I196" s="232"/>
      <c r="J196" s="233">
        <f>ROUND(I196*H196,2)</f>
        <v>0</v>
      </c>
      <c r="K196" s="229" t="s">
        <v>247</v>
      </c>
      <c r="L196" s="44"/>
      <c r="M196" s="234" t="s">
        <v>19</v>
      </c>
      <c r="N196" s="235" t="s">
        <v>45</v>
      </c>
      <c r="O196" s="84"/>
      <c r="P196" s="236">
        <f>O196*H196</f>
        <v>0</v>
      </c>
      <c r="Q196" s="236">
        <v>0</v>
      </c>
      <c r="R196" s="236">
        <f>Q196*H196</f>
        <v>0</v>
      </c>
      <c r="S196" s="236">
        <v>0</v>
      </c>
      <c r="T196" s="237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38" t="s">
        <v>257</v>
      </c>
      <c r="AT196" s="238" t="s">
        <v>243</v>
      </c>
      <c r="AU196" s="238" t="s">
        <v>81</v>
      </c>
      <c r="AY196" s="17" t="s">
        <v>240</v>
      </c>
      <c r="BE196" s="239">
        <f>IF(N196="základní",J196,0)</f>
        <v>0</v>
      </c>
      <c r="BF196" s="239">
        <f>IF(N196="snížená",J196,0)</f>
        <v>0</v>
      </c>
      <c r="BG196" s="239">
        <f>IF(N196="zákl. přenesená",J196,0)</f>
        <v>0</v>
      </c>
      <c r="BH196" s="239">
        <f>IF(N196="sníž. přenesená",J196,0)</f>
        <v>0</v>
      </c>
      <c r="BI196" s="239">
        <f>IF(N196="nulová",J196,0)</f>
        <v>0</v>
      </c>
      <c r="BJ196" s="17" t="s">
        <v>81</v>
      </c>
      <c r="BK196" s="239">
        <f>ROUND(I196*H196,2)</f>
        <v>0</v>
      </c>
      <c r="BL196" s="17" t="s">
        <v>257</v>
      </c>
      <c r="BM196" s="238" t="s">
        <v>1149</v>
      </c>
    </row>
    <row r="197" s="2" customFormat="1">
      <c r="A197" s="38"/>
      <c r="B197" s="39"/>
      <c r="C197" s="40"/>
      <c r="D197" s="240" t="s">
        <v>250</v>
      </c>
      <c r="E197" s="40"/>
      <c r="F197" s="241" t="s">
        <v>399</v>
      </c>
      <c r="G197" s="40"/>
      <c r="H197" s="40"/>
      <c r="I197" s="147"/>
      <c r="J197" s="40"/>
      <c r="K197" s="40"/>
      <c r="L197" s="44"/>
      <c r="M197" s="242"/>
      <c r="N197" s="243"/>
      <c r="O197" s="84"/>
      <c r="P197" s="84"/>
      <c r="Q197" s="84"/>
      <c r="R197" s="84"/>
      <c r="S197" s="84"/>
      <c r="T197" s="85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T197" s="17" t="s">
        <v>250</v>
      </c>
      <c r="AU197" s="17" t="s">
        <v>81</v>
      </c>
    </row>
    <row r="198" s="2" customFormat="1">
      <c r="A198" s="38"/>
      <c r="B198" s="39"/>
      <c r="C198" s="40"/>
      <c r="D198" s="240" t="s">
        <v>252</v>
      </c>
      <c r="E198" s="40"/>
      <c r="F198" s="244" t="s">
        <v>392</v>
      </c>
      <c r="G198" s="40"/>
      <c r="H198" s="40"/>
      <c r="I198" s="147"/>
      <c r="J198" s="40"/>
      <c r="K198" s="40"/>
      <c r="L198" s="44"/>
      <c r="M198" s="242"/>
      <c r="N198" s="243"/>
      <c r="O198" s="84"/>
      <c r="P198" s="84"/>
      <c r="Q198" s="84"/>
      <c r="R198" s="84"/>
      <c r="S198" s="84"/>
      <c r="T198" s="85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T198" s="17" t="s">
        <v>252</v>
      </c>
      <c r="AU198" s="17" t="s">
        <v>81</v>
      </c>
    </row>
    <row r="199" s="13" customFormat="1">
      <c r="A199" s="13"/>
      <c r="B199" s="255"/>
      <c r="C199" s="256"/>
      <c r="D199" s="240" t="s">
        <v>272</v>
      </c>
      <c r="E199" s="257" t="s">
        <v>19</v>
      </c>
      <c r="F199" s="258" t="s">
        <v>1150</v>
      </c>
      <c r="G199" s="256"/>
      <c r="H199" s="259">
        <v>7.3499999999999996</v>
      </c>
      <c r="I199" s="260"/>
      <c r="J199" s="256"/>
      <c r="K199" s="256"/>
      <c r="L199" s="261"/>
      <c r="M199" s="262"/>
      <c r="N199" s="263"/>
      <c r="O199" s="263"/>
      <c r="P199" s="263"/>
      <c r="Q199" s="263"/>
      <c r="R199" s="263"/>
      <c r="S199" s="263"/>
      <c r="T199" s="264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65" t="s">
        <v>272</v>
      </c>
      <c r="AU199" s="265" t="s">
        <v>81</v>
      </c>
      <c r="AV199" s="13" t="s">
        <v>83</v>
      </c>
      <c r="AW199" s="13" t="s">
        <v>35</v>
      </c>
      <c r="AX199" s="13" t="s">
        <v>81</v>
      </c>
      <c r="AY199" s="265" t="s">
        <v>240</v>
      </c>
    </row>
    <row r="200" s="2" customFormat="1" ht="21.75" customHeight="1">
      <c r="A200" s="38"/>
      <c r="B200" s="39"/>
      <c r="C200" s="227" t="s">
        <v>431</v>
      </c>
      <c r="D200" s="227" t="s">
        <v>243</v>
      </c>
      <c r="E200" s="228" t="s">
        <v>404</v>
      </c>
      <c r="F200" s="229" t="s">
        <v>405</v>
      </c>
      <c r="G200" s="230" t="s">
        <v>269</v>
      </c>
      <c r="H200" s="231">
        <v>294.45800000000003</v>
      </c>
      <c r="I200" s="232"/>
      <c r="J200" s="233">
        <f>ROUND(I200*H200,2)</f>
        <v>0</v>
      </c>
      <c r="K200" s="229" t="s">
        <v>247</v>
      </c>
      <c r="L200" s="44"/>
      <c r="M200" s="234" t="s">
        <v>19</v>
      </c>
      <c r="N200" s="235" t="s">
        <v>45</v>
      </c>
      <c r="O200" s="84"/>
      <c r="P200" s="236">
        <f>O200*H200</f>
        <v>0</v>
      </c>
      <c r="Q200" s="236">
        <v>0</v>
      </c>
      <c r="R200" s="236">
        <f>Q200*H200</f>
        <v>0</v>
      </c>
      <c r="S200" s="236">
        <v>0</v>
      </c>
      <c r="T200" s="237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38" t="s">
        <v>257</v>
      </c>
      <c r="AT200" s="238" t="s">
        <v>243</v>
      </c>
      <c r="AU200" s="238" t="s">
        <v>81</v>
      </c>
      <c r="AY200" s="17" t="s">
        <v>240</v>
      </c>
      <c r="BE200" s="239">
        <f>IF(N200="základní",J200,0)</f>
        <v>0</v>
      </c>
      <c r="BF200" s="239">
        <f>IF(N200="snížená",J200,0)</f>
        <v>0</v>
      </c>
      <c r="BG200" s="239">
        <f>IF(N200="zákl. přenesená",J200,0)</f>
        <v>0</v>
      </c>
      <c r="BH200" s="239">
        <f>IF(N200="sníž. přenesená",J200,0)</f>
        <v>0</v>
      </c>
      <c r="BI200" s="239">
        <f>IF(N200="nulová",J200,0)</f>
        <v>0</v>
      </c>
      <c r="BJ200" s="17" t="s">
        <v>81</v>
      </c>
      <c r="BK200" s="239">
        <f>ROUND(I200*H200,2)</f>
        <v>0</v>
      </c>
      <c r="BL200" s="17" t="s">
        <v>257</v>
      </c>
      <c r="BM200" s="238" t="s">
        <v>1151</v>
      </c>
    </row>
    <row r="201" s="2" customFormat="1">
      <c r="A201" s="38"/>
      <c r="B201" s="39"/>
      <c r="C201" s="40"/>
      <c r="D201" s="240" t="s">
        <v>250</v>
      </c>
      <c r="E201" s="40"/>
      <c r="F201" s="241" t="s">
        <v>407</v>
      </c>
      <c r="G201" s="40"/>
      <c r="H201" s="40"/>
      <c r="I201" s="147"/>
      <c r="J201" s="40"/>
      <c r="K201" s="40"/>
      <c r="L201" s="44"/>
      <c r="M201" s="242"/>
      <c r="N201" s="243"/>
      <c r="O201" s="84"/>
      <c r="P201" s="84"/>
      <c r="Q201" s="84"/>
      <c r="R201" s="84"/>
      <c r="S201" s="84"/>
      <c r="T201" s="85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T201" s="17" t="s">
        <v>250</v>
      </c>
      <c r="AU201" s="17" t="s">
        <v>81</v>
      </c>
    </row>
    <row r="202" s="2" customFormat="1">
      <c r="A202" s="38"/>
      <c r="B202" s="39"/>
      <c r="C202" s="40"/>
      <c r="D202" s="240" t="s">
        <v>252</v>
      </c>
      <c r="E202" s="40"/>
      <c r="F202" s="244" t="s">
        <v>392</v>
      </c>
      <c r="G202" s="40"/>
      <c r="H202" s="40"/>
      <c r="I202" s="147"/>
      <c r="J202" s="40"/>
      <c r="K202" s="40"/>
      <c r="L202" s="44"/>
      <c r="M202" s="242"/>
      <c r="N202" s="243"/>
      <c r="O202" s="84"/>
      <c r="P202" s="84"/>
      <c r="Q202" s="84"/>
      <c r="R202" s="84"/>
      <c r="S202" s="84"/>
      <c r="T202" s="85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T202" s="17" t="s">
        <v>252</v>
      </c>
      <c r="AU202" s="17" t="s">
        <v>81</v>
      </c>
    </row>
    <row r="203" s="13" customFormat="1">
      <c r="A203" s="13"/>
      <c r="B203" s="255"/>
      <c r="C203" s="256"/>
      <c r="D203" s="240" t="s">
        <v>272</v>
      </c>
      <c r="E203" s="257" t="s">
        <v>19</v>
      </c>
      <c r="F203" s="258" t="s">
        <v>1152</v>
      </c>
      <c r="G203" s="256"/>
      <c r="H203" s="259">
        <v>83.194999999999993</v>
      </c>
      <c r="I203" s="260"/>
      <c r="J203" s="256"/>
      <c r="K203" s="256"/>
      <c r="L203" s="261"/>
      <c r="M203" s="262"/>
      <c r="N203" s="263"/>
      <c r="O203" s="263"/>
      <c r="P203" s="263"/>
      <c r="Q203" s="263"/>
      <c r="R203" s="263"/>
      <c r="S203" s="263"/>
      <c r="T203" s="264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65" t="s">
        <v>272</v>
      </c>
      <c r="AU203" s="265" t="s">
        <v>81</v>
      </c>
      <c r="AV203" s="13" t="s">
        <v>83</v>
      </c>
      <c r="AW203" s="13" t="s">
        <v>35</v>
      </c>
      <c r="AX203" s="13" t="s">
        <v>74</v>
      </c>
      <c r="AY203" s="265" t="s">
        <v>240</v>
      </c>
    </row>
    <row r="204" s="13" customFormat="1">
      <c r="A204" s="13"/>
      <c r="B204" s="255"/>
      <c r="C204" s="256"/>
      <c r="D204" s="240" t="s">
        <v>272</v>
      </c>
      <c r="E204" s="257" t="s">
        <v>19</v>
      </c>
      <c r="F204" s="258" t="s">
        <v>1153</v>
      </c>
      <c r="G204" s="256"/>
      <c r="H204" s="259">
        <v>211.26300000000001</v>
      </c>
      <c r="I204" s="260"/>
      <c r="J204" s="256"/>
      <c r="K204" s="256"/>
      <c r="L204" s="261"/>
      <c r="M204" s="262"/>
      <c r="N204" s="263"/>
      <c r="O204" s="263"/>
      <c r="P204" s="263"/>
      <c r="Q204" s="263"/>
      <c r="R204" s="263"/>
      <c r="S204" s="263"/>
      <c r="T204" s="264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65" t="s">
        <v>272</v>
      </c>
      <c r="AU204" s="265" t="s">
        <v>81</v>
      </c>
      <c r="AV204" s="13" t="s">
        <v>83</v>
      </c>
      <c r="AW204" s="13" t="s">
        <v>35</v>
      </c>
      <c r="AX204" s="13" t="s">
        <v>74</v>
      </c>
      <c r="AY204" s="265" t="s">
        <v>240</v>
      </c>
    </row>
    <row r="205" s="14" customFormat="1">
      <c r="A205" s="14"/>
      <c r="B205" s="266"/>
      <c r="C205" s="267"/>
      <c r="D205" s="240" t="s">
        <v>272</v>
      </c>
      <c r="E205" s="268" t="s">
        <v>19</v>
      </c>
      <c r="F205" s="269" t="s">
        <v>336</v>
      </c>
      <c r="G205" s="267"/>
      <c r="H205" s="270">
        <v>294.45800000000003</v>
      </c>
      <c r="I205" s="271"/>
      <c r="J205" s="267"/>
      <c r="K205" s="267"/>
      <c r="L205" s="272"/>
      <c r="M205" s="273"/>
      <c r="N205" s="274"/>
      <c r="O205" s="274"/>
      <c r="P205" s="274"/>
      <c r="Q205" s="274"/>
      <c r="R205" s="274"/>
      <c r="S205" s="274"/>
      <c r="T205" s="275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T205" s="276" t="s">
        <v>272</v>
      </c>
      <c r="AU205" s="276" t="s">
        <v>81</v>
      </c>
      <c r="AV205" s="14" t="s">
        <v>248</v>
      </c>
      <c r="AW205" s="14" t="s">
        <v>35</v>
      </c>
      <c r="AX205" s="14" t="s">
        <v>81</v>
      </c>
      <c r="AY205" s="276" t="s">
        <v>240</v>
      </c>
    </row>
    <row r="206" s="2" customFormat="1" ht="33" customHeight="1">
      <c r="A206" s="38"/>
      <c r="B206" s="39"/>
      <c r="C206" s="227" t="s">
        <v>440</v>
      </c>
      <c r="D206" s="227" t="s">
        <v>243</v>
      </c>
      <c r="E206" s="228" t="s">
        <v>1154</v>
      </c>
      <c r="F206" s="229" t="s">
        <v>1155</v>
      </c>
      <c r="G206" s="230" t="s">
        <v>269</v>
      </c>
      <c r="H206" s="231">
        <v>15.199999999999999</v>
      </c>
      <c r="I206" s="232"/>
      <c r="J206" s="233">
        <f>ROUND(I206*H206,2)</f>
        <v>0</v>
      </c>
      <c r="K206" s="229" t="s">
        <v>247</v>
      </c>
      <c r="L206" s="44"/>
      <c r="M206" s="234" t="s">
        <v>19</v>
      </c>
      <c r="N206" s="235" t="s">
        <v>45</v>
      </c>
      <c r="O206" s="84"/>
      <c r="P206" s="236">
        <f>O206*H206</f>
        <v>0</v>
      </c>
      <c r="Q206" s="236">
        <v>0</v>
      </c>
      <c r="R206" s="236">
        <f>Q206*H206</f>
        <v>0</v>
      </c>
      <c r="S206" s="236">
        <v>0</v>
      </c>
      <c r="T206" s="237">
        <f>S206*H206</f>
        <v>0</v>
      </c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R206" s="238" t="s">
        <v>257</v>
      </c>
      <c r="AT206" s="238" t="s">
        <v>243</v>
      </c>
      <c r="AU206" s="238" t="s">
        <v>81</v>
      </c>
      <c r="AY206" s="17" t="s">
        <v>240</v>
      </c>
      <c r="BE206" s="239">
        <f>IF(N206="základní",J206,0)</f>
        <v>0</v>
      </c>
      <c r="BF206" s="239">
        <f>IF(N206="snížená",J206,0)</f>
        <v>0</v>
      </c>
      <c r="BG206" s="239">
        <f>IF(N206="zákl. přenesená",J206,0)</f>
        <v>0</v>
      </c>
      <c r="BH206" s="239">
        <f>IF(N206="sníž. přenesená",J206,0)</f>
        <v>0</v>
      </c>
      <c r="BI206" s="239">
        <f>IF(N206="nulová",J206,0)</f>
        <v>0</v>
      </c>
      <c r="BJ206" s="17" t="s">
        <v>81</v>
      </c>
      <c r="BK206" s="239">
        <f>ROUND(I206*H206,2)</f>
        <v>0</v>
      </c>
      <c r="BL206" s="17" t="s">
        <v>257</v>
      </c>
      <c r="BM206" s="238" t="s">
        <v>1156</v>
      </c>
    </row>
    <row r="207" s="2" customFormat="1">
      <c r="A207" s="38"/>
      <c r="B207" s="39"/>
      <c r="C207" s="40"/>
      <c r="D207" s="240" t="s">
        <v>250</v>
      </c>
      <c r="E207" s="40"/>
      <c r="F207" s="241" t="s">
        <v>1157</v>
      </c>
      <c r="G207" s="40"/>
      <c r="H207" s="40"/>
      <c r="I207" s="147"/>
      <c r="J207" s="40"/>
      <c r="K207" s="40"/>
      <c r="L207" s="44"/>
      <c r="M207" s="242"/>
      <c r="N207" s="243"/>
      <c r="O207" s="84"/>
      <c r="P207" s="84"/>
      <c r="Q207" s="84"/>
      <c r="R207" s="84"/>
      <c r="S207" s="84"/>
      <c r="T207" s="85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T207" s="17" t="s">
        <v>250</v>
      </c>
      <c r="AU207" s="17" t="s">
        <v>81</v>
      </c>
    </row>
    <row r="208" s="2" customFormat="1">
      <c r="A208" s="38"/>
      <c r="B208" s="39"/>
      <c r="C208" s="40"/>
      <c r="D208" s="240" t="s">
        <v>252</v>
      </c>
      <c r="E208" s="40"/>
      <c r="F208" s="244" t="s">
        <v>392</v>
      </c>
      <c r="G208" s="40"/>
      <c r="H208" s="40"/>
      <c r="I208" s="147"/>
      <c r="J208" s="40"/>
      <c r="K208" s="40"/>
      <c r="L208" s="44"/>
      <c r="M208" s="242"/>
      <c r="N208" s="243"/>
      <c r="O208" s="84"/>
      <c r="P208" s="84"/>
      <c r="Q208" s="84"/>
      <c r="R208" s="84"/>
      <c r="S208" s="84"/>
      <c r="T208" s="85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T208" s="17" t="s">
        <v>252</v>
      </c>
      <c r="AU208" s="17" t="s">
        <v>81</v>
      </c>
    </row>
    <row r="209" s="13" customFormat="1">
      <c r="A209" s="13"/>
      <c r="B209" s="255"/>
      <c r="C209" s="256"/>
      <c r="D209" s="240" t="s">
        <v>272</v>
      </c>
      <c r="E209" s="257" t="s">
        <v>19</v>
      </c>
      <c r="F209" s="258" t="s">
        <v>1158</v>
      </c>
      <c r="G209" s="256"/>
      <c r="H209" s="259">
        <v>15.199999999999999</v>
      </c>
      <c r="I209" s="260"/>
      <c r="J209" s="256"/>
      <c r="K209" s="256"/>
      <c r="L209" s="261"/>
      <c r="M209" s="262"/>
      <c r="N209" s="263"/>
      <c r="O209" s="263"/>
      <c r="P209" s="263"/>
      <c r="Q209" s="263"/>
      <c r="R209" s="263"/>
      <c r="S209" s="263"/>
      <c r="T209" s="264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65" t="s">
        <v>272</v>
      </c>
      <c r="AU209" s="265" t="s">
        <v>81</v>
      </c>
      <c r="AV209" s="13" t="s">
        <v>83</v>
      </c>
      <c r="AW209" s="13" t="s">
        <v>35</v>
      </c>
      <c r="AX209" s="13" t="s">
        <v>81</v>
      </c>
      <c r="AY209" s="265" t="s">
        <v>240</v>
      </c>
    </row>
    <row r="210" s="2" customFormat="1" ht="33" customHeight="1">
      <c r="A210" s="38"/>
      <c r="B210" s="39"/>
      <c r="C210" s="227" t="s">
        <v>447</v>
      </c>
      <c r="D210" s="227" t="s">
        <v>243</v>
      </c>
      <c r="E210" s="228" t="s">
        <v>423</v>
      </c>
      <c r="F210" s="229" t="s">
        <v>424</v>
      </c>
      <c r="G210" s="230" t="s">
        <v>269</v>
      </c>
      <c r="H210" s="231">
        <v>0.29999999999999999</v>
      </c>
      <c r="I210" s="232"/>
      <c r="J210" s="233">
        <f>ROUND(I210*H210,2)</f>
        <v>0</v>
      </c>
      <c r="K210" s="229" t="s">
        <v>247</v>
      </c>
      <c r="L210" s="44"/>
      <c r="M210" s="234" t="s">
        <v>19</v>
      </c>
      <c r="N210" s="235" t="s">
        <v>45</v>
      </c>
      <c r="O210" s="84"/>
      <c r="P210" s="236">
        <f>O210*H210</f>
        <v>0</v>
      </c>
      <c r="Q210" s="236">
        <v>0</v>
      </c>
      <c r="R210" s="236">
        <f>Q210*H210</f>
        <v>0</v>
      </c>
      <c r="S210" s="236">
        <v>0</v>
      </c>
      <c r="T210" s="237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238" t="s">
        <v>257</v>
      </c>
      <c r="AT210" s="238" t="s">
        <v>243</v>
      </c>
      <c r="AU210" s="238" t="s">
        <v>81</v>
      </c>
      <c r="AY210" s="17" t="s">
        <v>240</v>
      </c>
      <c r="BE210" s="239">
        <f>IF(N210="základní",J210,0)</f>
        <v>0</v>
      </c>
      <c r="BF210" s="239">
        <f>IF(N210="snížená",J210,0)</f>
        <v>0</v>
      </c>
      <c r="BG210" s="239">
        <f>IF(N210="zákl. přenesená",J210,0)</f>
        <v>0</v>
      </c>
      <c r="BH210" s="239">
        <f>IF(N210="sníž. přenesená",J210,0)</f>
        <v>0</v>
      </c>
      <c r="BI210" s="239">
        <f>IF(N210="nulová",J210,0)</f>
        <v>0</v>
      </c>
      <c r="BJ210" s="17" t="s">
        <v>81</v>
      </c>
      <c r="BK210" s="239">
        <f>ROUND(I210*H210,2)</f>
        <v>0</v>
      </c>
      <c r="BL210" s="17" t="s">
        <v>257</v>
      </c>
      <c r="BM210" s="238" t="s">
        <v>1159</v>
      </c>
    </row>
    <row r="211" s="2" customFormat="1">
      <c r="A211" s="38"/>
      <c r="B211" s="39"/>
      <c r="C211" s="40"/>
      <c r="D211" s="240" t="s">
        <v>250</v>
      </c>
      <c r="E211" s="40"/>
      <c r="F211" s="241" t="s">
        <v>426</v>
      </c>
      <c r="G211" s="40"/>
      <c r="H211" s="40"/>
      <c r="I211" s="147"/>
      <c r="J211" s="40"/>
      <c r="K211" s="40"/>
      <c r="L211" s="44"/>
      <c r="M211" s="242"/>
      <c r="N211" s="243"/>
      <c r="O211" s="84"/>
      <c r="P211" s="84"/>
      <c r="Q211" s="84"/>
      <c r="R211" s="84"/>
      <c r="S211" s="84"/>
      <c r="T211" s="85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T211" s="17" t="s">
        <v>250</v>
      </c>
      <c r="AU211" s="17" t="s">
        <v>81</v>
      </c>
    </row>
    <row r="212" s="2" customFormat="1">
      <c r="A212" s="38"/>
      <c r="B212" s="39"/>
      <c r="C212" s="40"/>
      <c r="D212" s="240" t="s">
        <v>252</v>
      </c>
      <c r="E212" s="40"/>
      <c r="F212" s="244" t="s">
        <v>392</v>
      </c>
      <c r="G212" s="40"/>
      <c r="H212" s="40"/>
      <c r="I212" s="147"/>
      <c r="J212" s="40"/>
      <c r="K212" s="40"/>
      <c r="L212" s="44"/>
      <c r="M212" s="242"/>
      <c r="N212" s="243"/>
      <c r="O212" s="84"/>
      <c r="P212" s="84"/>
      <c r="Q212" s="84"/>
      <c r="R212" s="84"/>
      <c r="S212" s="84"/>
      <c r="T212" s="85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T212" s="17" t="s">
        <v>252</v>
      </c>
      <c r="AU212" s="17" t="s">
        <v>81</v>
      </c>
    </row>
    <row r="213" s="13" customFormat="1">
      <c r="A213" s="13"/>
      <c r="B213" s="255"/>
      <c r="C213" s="256"/>
      <c r="D213" s="240" t="s">
        <v>272</v>
      </c>
      <c r="E213" s="257" t="s">
        <v>19</v>
      </c>
      <c r="F213" s="258" t="s">
        <v>1160</v>
      </c>
      <c r="G213" s="256"/>
      <c r="H213" s="259">
        <v>0.29999999999999999</v>
      </c>
      <c r="I213" s="260"/>
      <c r="J213" s="256"/>
      <c r="K213" s="256"/>
      <c r="L213" s="261"/>
      <c r="M213" s="262"/>
      <c r="N213" s="263"/>
      <c r="O213" s="263"/>
      <c r="P213" s="263"/>
      <c r="Q213" s="263"/>
      <c r="R213" s="263"/>
      <c r="S213" s="263"/>
      <c r="T213" s="264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65" t="s">
        <v>272</v>
      </c>
      <c r="AU213" s="265" t="s">
        <v>81</v>
      </c>
      <c r="AV213" s="13" t="s">
        <v>83</v>
      </c>
      <c r="AW213" s="13" t="s">
        <v>35</v>
      </c>
      <c r="AX213" s="13" t="s">
        <v>81</v>
      </c>
      <c r="AY213" s="265" t="s">
        <v>240</v>
      </c>
    </row>
    <row r="214" s="2" customFormat="1" ht="33" customHeight="1">
      <c r="A214" s="38"/>
      <c r="B214" s="39"/>
      <c r="C214" s="227" t="s">
        <v>697</v>
      </c>
      <c r="D214" s="227" t="s">
        <v>243</v>
      </c>
      <c r="E214" s="228" t="s">
        <v>432</v>
      </c>
      <c r="F214" s="229" t="s">
        <v>433</v>
      </c>
      <c r="G214" s="230" t="s">
        <v>269</v>
      </c>
      <c r="H214" s="231">
        <v>45</v>
      </c>
      <c r="I214" s="232"/>
      <c r="J214" s="233">
        <f>ROUND(I214*H214,2)</f>
        <v>0</v>
      </c>
      <c r="K214" s="229" t="s">
        <v>247</v>
      </c>
      <c r="L214" s="44"/>
      <c r="M214" s="234" t="s">
        <v>19</v>
      </c>
      <c r="N214" s="235" t="s">
        <v>45</v>
      </c>
      <c r="O214" s="84"/>
      <c r="P214" s="236">
        <f>O214*H214</f>
        <v>0</v>
      </c>
      <c r="Q214" s="236">
        <v>0</v>
      </c>
      <c r="R214" s="236">
        <f>Q214*H214</f>
        <v>0</v>
      </c>
      <c r="S214" s="236">
        <v>0</v>
      </c>
      <c r="T214" s="237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238" t="s">
        <v>257</v>
      </c>
      <c r="AT214" s="238" t="s">
        <v>243</v>
      </c>
      <c r="AU214" s="238" t="s">
        <v>81</v>
      </c>
      <c r="AY214" s="17" t="s">
        <v>240</v>
      </c>
      <c r="BE214" s="239">
        <f>IF(N214="základní",J214,0)</f>
        <v>0</v>
      </c>
      <c r="BF214" s="239">
        <f>IF(N214="snížená",J214,0)</f>
        <v>0</v>
      </c>
      <c r="BG214" s="239">
        <f>IF(N214="zákl. přenesená",J214,0)</f>
        <v>0</v>
      </c>
      <c r="BH214" s="239">
        <f>IF(N214="sníž. přenesená",J214,0)</f>
        <v>0</v>
      </c>
      <c r="BI214" s="239">
        <f>IF(N214="nulová",J214,0)</f>
        <v>0</v>
      </c>
      <c r="BJ214" s="17" t="s">
        <v>81</v>
      </c>
      <c r="BK214" s="239">
        <f>ROUND(I214*H214,2)</f>
        <v>0</v>
      </c>
      <c r="BL214" s="17" t="s">
        <v>257</v>
      </c>
      <c r="BM214" s="238" t="s">
        <v>1161</v>
      </c>
    </row>
    <row r="215" s="2" customFormat="1">
      <c r="A215" s="38"/>
      <c r="B215" s="39"/>
      <c r="C215" s="40"/>
      <c r="D215" s="240" t="s">
        <v>250</v>
      </c>
      <c r="E215" s="40"/>
      <c r="F215" s="241" t="s">
        <v>435</v>
      </c>
      <c r="G215" s="40"/>
      <c r="H215" s="40"/>
      <c r="I215" s="147"/>
      <c r="J215" s="40"/>
      <c r="K215" s="40"/>
      <c r="L215" s="44"/>
      <c r="M215" s="242"/>
      <c r="N215" s="243"/>
      <c r="O215" s="84"/>
      <c r="P215" s="84"/>
      <c r="Q215" s="84"/>
      <c r="R215" s="84"/>
      <c r="S215" s="84"/>
      <c r="T215" s="85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T215" s="17" t="s">
        <v>250</v>
      </c>
      <c r="AU215" s="17" t="s">
        <v>81</v>
      </c>
    </row>
    <row r="216" s="2" customFormat="1">
      <c r="A216" s="38"/>
      <c r="B216" s="39"/>
      <c r="C216" s="40"/>
      <c r="D216" s="240" t="s">
        <v>252</v>
      </c>
      <c r="E216" s="40"/>
      <c r="F216" s="244" t="s">
        <v>392</v>
      </c>
      <c r="G216" s="40"/>
      <c r="H216" s="40"/>
      <c r="I216" s="147"/>
      <c r="J216" s="40"/>
      <c r="K216" s="40"/>
      <c r="L216" s="44"/>
      <c r="M216" s="242"/>
      <c r="N216" s="243"/>
      <c r="O216" s="84"/>
      <c r="P216" s="84"/>
      <c r="Q216" s="84"/>
      <c r="R216" s="84"/>
      <c r="S216" s="84"/>
      <c r="T216" s="85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T216" s="17" t="s">
        <v>252</v>
      </c>
      <c r="AU216" s="17" t="s">
        <v>81</v>
      </c>
    </row>
    <row r="217" s="13" customFormat="1">
      <c r="A217" s="13"/>
      <c r="B217" s="255"/>
      <c r="C217" s="256"/>
      <c r="D217" s="240" t="s">
        <v>272</v>
      </c>
      <c r="E217" s="257" t="s">
        <v>19</v>
      </c>
      <c r="F217" s="258" t="s">
        <v>1162</v>
      </c>
      <c r="G217" s="256"/>
      <c r="H217" s="259">
        <v>45</v>
      </c>
      <c r="I217" s="260"/>
      <c r="J217" s="256"/>
      <c r="K217" s="256"/>
      <c r="L217" s="261"/>
      <c r="M217" s="262"/>
      <c r="N217" s="263"/>
      <c r="O217" s="263"/>
      <c r="P217" s="263"/>
      <c r="Q217" s="263"/>
      <c r="R217" s="263"/>
      <c r="S217" s="263"/>
      <c r="T217" s="264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65" t="s">
        <v>272</v>
      </c>
      <c r="AU217" s="265" t="s">
        <v>81</v>
      </c>
      <c r="AV217" s="13" t="s">
        <v>83</v>
      </c>
      <c r="AW217" s="13" t="s">
        <v>35</v>
      </c>
      <c r="AX217" s="13" t="s">
        <v>81</v>
      </c>
      <c r="AY217" s="265" t="s">
        <v>240</v>
      </c>
    </row>
    <row r="218" s="2" customFormat="1" ht="21.75" customHeight="1">
      <c r="A218" s="38"/>
      <c r="B218" s="39"/>
      <c r="C218" s="227" t="s">
        <v>699</v>
      </c>
      <c r="D218" s="227" t="s">
        <v>243</v>
      </c>
      <c r="E218" s="228" t="s">
        <v>448</v>
      </c>
      <c r="F218" s="229" t="s">
        <v>449</v>
      </c>
      <c r="G218" s="230" t="s">
        <v>276</v>
      </c>
      <c r="H218" s="231">
        <v>2</v>
      </c>
      <c r="I218" s="232"/>
      <c r="J218" s="233">
        <f>ROUND(I218*H218,2)</f>
        <v>0</v>
      </c>
      <c r="K218" s="229" t="s">
        <v>247</v>
      </c>
      <c r="L218" s="44"/>
      <c r="M218" s="234" t="s">
        <v>19</v>
      </c>
      <c r="N218" s="235" t="s">
        <v>45</v>
      </c>
      <c r="O218" s="84"/>
      <c r="P218" s="236">
        <f>O218*H218</f>
        <v>0</v>
      </c>
      <c r="Q218" s="236">
        <v>0</v>
      </c>
      <c r="R218" s="236">
        <f>Q218*H218</f>
        <v>0</v>
      </c>
      <c r="S218" s="236">
        <v>0</v>
      </c>
      <c r="T218" s="237">
        <f>S218*H218</f>
        <v>0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238" t="s">
        <v>257</v>
      </c>
      <c r="AT218" s="238" t="s">
        <v>243</v>
      </c>
      <c r="AU218" s="238" t="s">
        <v>81</v>
      </c>
      <c r="AY218" s="17" t="s">
        <v>240</v>
      </c>
      <c r="BE218" s="239">
        <f>IF(N218="základní",J218,0)</f>
        <v>0</v>
      </c>
      <c r="BF218" s="239">
        <f>IF(N218="snížená",J218,0)</f>
        <v>0</v>
      </c>
      <c r="BG218" s="239">
        <f>IF(N218="zákl. přenesená",J218,0)</f>
        <v>0</v>
      </c>
      <c r="BH218" s="239">
        <f>IF(N218="sníž. přenesená",J218,0)</f>
        <v>0</v>
      </c>
      <c r="BI218" s="239">
        <f>IF(N218="nulová",J218,0)</f>
        <v>0</v>
      </c>
      <c r="BJ218" s="17" t="s">
        <v>81</v>
      </c>
      <c r="BK218" s="239">
        <f>ROUND(I218*H218,2)</f>
        <v>0</v>
      </c>
      <c r="BL218" s="17" t="s">
        <v>257</v>
      </c>
      <c r="BM218" s="238" t="s">
        <v>1163</v>
      </c>
    </row>
    <row r="219" s="2" customFormat="1">
      <c r="A219" s="38"/>
      <c r="B219" s="39"/>
      <c r="C219" s="40"/>
      <c r="D219" s="240" t="s">
        <v>250</v>
      </c>
      <c r="E219" s="40"/>
      <c r="F219" s="241" t="s">
        <v>963</v>
      </c>
      <c r="G219" s="40"/>
      <c r="H219" s="40"/>
      <c r="I219" s="147"/>
      <c r="J219" s="40"/>
      <c r="K219" s="40"/>
      <c r="L219" s="44"/>
      <c r="M219" s="242"/>
      <c r="N219" s="243"/>
      <c r="O219" s="84"/>
      <c r="P219" s="84"/>
      <c r="Q219" s="84"/>
      <c r="R219" s="84"/>
      <c r="S219" s="84"/>
      <c r="T219" s="85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T219" s="17" t="s">
        <v>250</v>
      </c>
      <c r="AU219" s="17" t="s">
        <v>81</v>
      </c>
    </row>
    <row r="220" s="2" customFormat="1">
      <c r="A220" s="38"/>
      <c r="B220" s="39"/>
      <c r="C220" s="40"/>
      <c r="D220" s="240" t="s">
        <v>252</v>
      </c>
      <c r="E220" s="40"/>
      <c r="F220" s="244" t="s">
        <v>452</v>
      </c>
      <c r="G220" s="40"/>
      <c r="H220" s="40"/>
      <c r="I220" s="147"/>
      <c r="J220" s="40"/>
      <c r="K220" s="40"/>
      <c r="L220" s="44"/>
      <c r="M220" s="242"/>
      <c r="N220" s="243"/>
      <c r="O220" s="84"/>
      <c r="P220" s="84"/>
      <c r="Q220" s="84"/>
      <c r="R220" s="84"/>
      <c r="S220" s="84"/>
      <c r="T220" s="85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T220" s="17" t="s">
        <v>252</v>
      </c>
      <c r="AU220" s="17" t="s">
        <v>81</v>
      </c>
    </row>
    <row r="221" s="13" customFormat="1">
      <c r="A221" s="13"/>
      <c r="B221" s="255"/>
      <c r="C221" s="256"/>
      <c r="D221" s="240" t="s">
        <v>272</v>
      </c>
      <c r="E221" s="257" t="s">
        <v>19</v>
      </c>
      <c r="F221" s="258" t="s">
        <v>453</v>
      </c>
      <c r="G221" s="256"/>
      <c r="H221" s="259">
        <v>1</v>
      </c>
      <c r="I221" s="260"/>
      <c r="J221" s="256"/>
      <c r="K221" s="256"/>
      <c r="L221" s="261"/>
      <c r="M221" s="262"/>
      <c r="N221" s="263"/>
      <c r="O221" s="263"/>
      <c r="P221" s="263"/>
      <c r="Q221" s="263"/>
      <c r="R221" s="263"/>
      <c r="S221" s="263"/>
      <c r="T221" s="264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65" t="s">
        <v>272</v>
      </c>
      <c r="AU221" s="265" t="s">
        <v>81</v>
      </c>
      <c r="AV221" s="13" t="s">
        <v>83</v>
      </c>
      <c r="AW221" s="13" t="s">
        <v>35</v>
      </c>
      <c r="AX221" s="13" t="s">
        <v>74</v>
      </c>
      <c r="AY221" s="265" t="s">
        <v>240</v>
      </c>
    </row>
    <row r="222" s="13" customFormat="1">
      <c r="A222" s="13"/>
      <c r="B222" s="255"/>
      <c r="C222" s="256"/>
      <c r="D222" s="240" t="s">
        <v>272</v>
      </c>
      <c r="E222" s="257" t="s">
        <v>19</v>
      </c>
      <c r="F222" s="258" t="s">
        <v>454</v>
      </c>
      <c r="G222" s="256"/>
      <c r="H222" s="259">
        <v>1</v>
      </c>
      <c r="I222" s="260"/>
      <c r="J222" s="256"/>
      <c r="K222" s="256"/>
      <c r="L222" s="261"/>
      <c r="M222" s="262"/>
      <c r="N222" s="263"/>
      <c r="O222" s="263"/>
      <c r="P222" s="263"/>
      <c r="Q222" s="263"/>
      <c r="R222" s="263"/>
      <c r="S222" s="263"/>
      <c r="T222" s="264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65" t="s">
        <v>272</v>
      </c>
      <c r="AU222" s="265" t="s">
        <v>81</v>
      </c>
      <c r="AV222" s="13" t="s">
        <v>83</v>
      </c>
      <c r="AW222" s="13" t="s">
        <v>35</v>
      </c>
      <c r="AX222" s="13" t="s">
        <v>74</v>
      </c>
      <c r="AY222" s="265" t="s">
        <v>240</v>
      </c>
    </row>
    <row r="223" s="14" customFormat="1">
      <c r="A223" s="14"/>
      <c r="B223" s="266"/>
      <c r="C223" s="267"/>
      <c r="D223" s="240" t="s">
        <v>272</v>
      </c>
      <c r="E223" s="268" t="s">
        <v>19</v>
      </c>
      <c r="F223" s="269" t="s">
        <v>336</v>
      </c>
      <c r="G223" s="267"/>
      <c r="H223" s="270">
        <v>2</v>
      </c>
      <c r="I223" s="271"/>
      <c r="J223" s="267"/>
      <c r="K223" s="267"/>
      <c r="L223" s="272"/>
      <c r="M223" s="273"/>
      <c r="N223" s="274"/>
      <c r="O223" s="274"/>
      <c r="P223" s="274"/>
      <c r="Q223" s="274"/>
      <c r="R223" s="274"/>
      <c r="S223" s="274"/>
      <c r="T223" s="275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76" t="s">
        <v>272</v>
      </c>
      <c r="AU223" s="276" t="s">
        <v>81</v>
      </c>
      <c r="AV223" s="14" t="s">
        <v>248</v>
      </c>
      <c r="AW223" s="14" t="s">
        <v>35</v>
      </c>
      <c r="AX223" s="14" t="s">
        <v>81</v>
      </c>
      <c r="AY223" s="276" t="s">
        <v>240</v>
      </c>
    </row>
    <row r="224" s="2" customFormat="1" ht="21.75" customHeight="1">
      <c r="A224" s="38"/>
      <c r="B224" s="39"/>
      <c r="C224" s="227" t="s">
        <v>702</v>
      </c>
      <c r="D224" s="227" t="s">
        <v>243</v>
      </c>
      <c r="E224" s="228" t="s">
        <v>772</v>
      </c>
      <c r="F224" s="229" t="s">
        <v>773</v>
      </c>
      <c r="G224" s="230" t="s">
        <v>276</v>
      </c>
      <c r="H224" s="231">
        <v>2</v>
      </c>
      <c r="I224" s="232"/>
      <c r="J224" s="233">
        <f>ROUND(I224*H224,2)</f>
        <v>0</v>
      </c>
      <c r="K224" s="229" t="s">
        <v>247</v>
      </c>
      <c r="L224" s="44"/>
      <c r="M224" s="234" t="s">
        <v>19</v>
      </c>
      <c r="N224" s="235" t="s">
        <v>45</v>
      </c>
      <c r="O224" s="84"/>
      <c r="P224" s="236">
        <f>O224*H224</f>
        <v>0</v>
      </c>
      <c r="Q224" s="236">
        <v>0</v>
      </c>
      <c r="R224" s="236">
        <f>Q224*H224</f>
        <v>0</v>
      </c>
      <c r="S224" s="236">
        <v>0</v>
      </c>
      <c r="T224" s="237">
        <f>S224*H224</f>
        <v>0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238" t="s">
        <v>257</v>
      </c>
      <c r="AT224" s="238" t="s">
        <v>243</v>
      </c>
      <c r="AU224" s="238" t="s">
        <v>81</v>
      </c>
      <c r="AY224" s="17" t="s">
        <v>240</v>
      </c>
      <c r="BE224" s="239">
        <f>IF(N224="základní",J224,0)</f>
        <v>0</v>
      </c>
      <c r="BF224" s="239">
        <f>IF(N224="snížená",J224,0)</f>
        <v>0</v>
      </c>
      <c r="BG224" s="239">
        <f>IF(N224="zákl. přenesená",J224,0)</f>
        <v>0</v>
      </c>
      <c r="BH224" s="239">
        <f>IF(N224="sníž. přenesená",J224,0)</f>
        <v>0</v>
      </c>
      <c r="BI224" s="239">
        <f>IF(N224="nulová",J224,0)</f>
        <v>0</v>
      </c>
      <c r="BJ224" s="17" t="s">
        <v>81</v>
      </c>
      <c r="BK224" s="239">
        <f>ROUND(I224*H224,2)</f>
        <v>0</v>
      </c>
      <c r="BL224" s="17" t="s">
        <v>257</v>
      </c>
      <c r="BM224" s="238" t="s">
        <v>1164</v>
      </c>
    </row>
    <row r="225" s="2" customFormat="1">
      <c r="A225" s="38"/>
      <c r="B225" s="39"/>
      <c r="C225" s="40"/>
      <c r="D225" s="240" t="s">
        <v>250</v>
      </c>
      <c r="E225" s="40"/>
      <c r="F225" s="241" t="s">
        <v>966</v>
      </c>
      <c r="G225" s="40"/>
      <c r="H225" s="40"/>
      <c r="I225" s="147"/>
      <c r="J225" s="40"/>
      <c r="K225" s="40"/>
      <c r="L225" s="44"/>
      <c r="M225" s="242"/>
      <c r="N225" s="243"/>
      <c r="O225" s="84"/>
      <c r="P225" s="84"/>
      <c r="Q225" s="84"/>
      <c r="R225" s="84"/>
      <c r="S225" s="84"/>
      <c r="T225" s="85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T225" s="17" t="s">
        <v>250</v>
      </c>
      <c r="AU225" s="17" t="s">
        <v>81</v>
      </c>
    </row>
    <row r="226" s="2" customFormat="1">
      <c r="A226" s="38"/>
      <c r="B226" s="39"/>
      <c r="C226" s="40"/>
      <c r="D226" s="240" t="s">
        <v>252</v>
      </c>
      <c r="E226" s="40"/>
      <c r="F226" s="244" t="s">
        <v>452</v>
      </c>
      <c r="G226" s="40"/>
      <c r="H226" s="40"/>
      <c r="I226" s="147"/>
      <c r="J226" s="40"/>
      <c r="K226" s="40"/>
      <c r="L226" s="44"/>
      <c r="M226" s="242"/>
      <c r="N226" s="243"/>
      <c r="O226" s="84"/>
      <c r="P226" s="84"/>
      <c r="Q226" s="84"/>
      <c r="R226" s="84"/>
      <c r="S226" s="84"/>
      <c r="T226" s="85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T226" s="17" t="s">
        <v>252</v>
      </c>
      <c r="AU226" s="17" t="s">
        <v>81</v>
      </c>
    </row>
    <row r="227" s="13" customFormat="1">
      <c r="A227" s="13"/>
      <c r="B227" s="255"/>
      <c r="C227" s="256"/>
      <c r="D227" s="240" t="s">
        <v>272</v>
      </c>
      <c r="E227" s="257" t="s">
        <v>19</v>
      </c>
      <c r="F227" s="258" t="s">
        <v>776</v>
      </c>
      <c r="G227" s="256"/>
      <c r="H227" s="259">
        <v>1</v>
      </c>
      <c r="I227" s="260"/>
      <c r="J227" s="256"/>
      <c r="K227" s="256"/>
      <c r="L227" s="261"/>
      <c r="M227" s="262"/>
      <c r="N227" s="263"/>
      <c r="O227" s="263"/>
      <c r="P227" s="263"/>
      <c r="Q227" s="263"/>
      <c r="R227" s="263"/>
      <c r="S227" s="263"/>
      <c r="T227" s="264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65" t="s">
        <v>272</v>
      </c>
      <c r="AU227" s="265" t="s">
        <v>81</v>
      </c>
      <c r="AV227" s="13" t="s">
        <v>83</v>
      </c>
      <c r="AW227" s="13" t="s">
        <v>35</v>
      </c>
      <c r="AX227" s="13" t="s">
        <v>74</v>
      </c>
      <c r="AY227" s="265" t="s">
        <v>240</v>
      </c>
    </row>
    <row r="228" s="13" customFormat="1">
      <c r="A228" s="13"/>
      <c r="B228" s="255"/>
      <c r="C228" s="256"/>
      <c r="D228" s="240" t="s">
        <v>272</v>
      </c>
      <c r="E228" s="257" t="s">
        <v>19</v>
      </c>
      <c r="F228" s="258" t="s">
        <v>777</v>
      </c>
      <c r="G228" s="256"/>
      <c r="H228" s="259">
        <v>1</v>
      </c>
      <c r="I228" s="260"/>
      <c r="J228" s="256"/>
      <c r="K228" s="256"/>
      <c r="L228" s="261"/>
      <c r="M228" s="262"/>
      <c r="N228" s="263"/>
      <c r="O228" s="263"/>
      <c r="P228" s="263"/>
      <c r="Q228" s="263"/>
      <c r="R228" s="263"/>
      <c r="S228" s="263"/>
      <c r="T228" s="264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65" t="s">
        <v>272</v>
      </c>
      <c r="AU228" s="265" t="s">
        <v>81</v>
      </c>
      <c r="AV228" s="13" t="s">
        <v>83</v>
      </c>
      <c r="AW228" s="13" t="s">
        <v>35</v>
      </c>
      <c r="AX228" s="13" t="s">
        <v>74</v>
      </c>
      <c r="AY228" s="265" t="s">
        <v>240</v>
      </c>
    </row>
    <row r="229" s="14" customFormat="1">
      <c r="A229" s="14"/>
      <c r="B229" s="266"/>
      <c r="C229" s="267"/>
      <c r="D229" s="240" t="s">
        <v>272</v>
      </c>
      <c r="E229" s="268" t="s">
        <v>19</v>
      </c>
      <c r="F229" s="269" t="s">
        <v>336</v>
      </c>
      <c r="G229" s="267"/>
      <c r="H229" s="270">
        <v>2</v>
      </c>
      <c r="I229" s="271"/>
      <c r="J229" s="267"/>
      <c r="K229" s="267"/>
      <c r="L229" s="272"/>
      <c r="M229" s="273"/>
      <c r="N229" s="274"/>
      <c r="O229" s="274"/>
      <c r="P229" s="274"/>
      <c r="Q229" s="274"/>
      <c r="R229" s="274"/>
      <c r="S229" s="274"/>
      <c r="T229" s="275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76" t="s">
        <v>272</v>
      </c>
      <c r="AU229" s="276" t="s">
        <v>81</v>
      </c>
      <c r="AV229" s="14" t="s">
        <v>248</v>
      </c>
      <c r="AW229" s="14" t="s">
        <v>35</v>
      </c>
      <c r="AX229" s="14" t="s">
        <v>81</v>
      </c>
      <c r="AY229" s="276" t="s">
        <v>240</v>
      </c>
    </row>
    <row r="230" s="2" customFormat="1" ht="21.75" customHeight="1">
      <c r="A230" s="38"/>
      <c r="B230" s="39"/>
      <c r="C230" s="227" t="s">
        <v>707</v>
      </c>
      <c r="D230" s="227" t="s">
        <v>243</v>
      </c>
      <c r="E230" s="228" t="s">
        <v>441</v>
      </c>
      <c r="F230" s="229" t="s">
        <v>442</v>
      </c>
      <c r="G230" s="230" t="s">
        <v>269</v>
      </c>
      <c r="H230" s="231">
        <v>141.435</v>
      </c>
      <c r="I230" s="232"/>
      <c r="J230" s="233">
        <f>ROUND(I230*H230,2)</f>
        <v>0</v>
      </c>
      <c r="K230" s="229" t="s">
        <v>247</v>
      </c>
      <c r="L230" s="44"/>
      <c r="M230" s="234" t="s">
        <v>19</v>
      </c>
      <c r="N230" s="235" t="s">
        <v>45</v>
      </c>
      <c r="O230" s="84"/>
      <c r="P230" s="236">
        <f>O230*H230</f>
        <v>0</v>
      </c>
      <c r="Q230" s="236">
        <v>0</v>
      </c>
      <c r="R230" s="236">
        <f>Q230*H230</f>
        <v>0</v>
      </c>
      <c r="S230" s="236">
        <v>0</v>
      </c>
      <c r="T230" s="237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238" t="s">
        <v>257</v>
      </c>
      <c r="AT230" s="238" t="s">
        <v>243</v>
      </c>
      <c r="AU230" s="238" t="s">
        <v>81</v>
      </c>
      <c r="AY230" s="17" t="s">
        <v>240</v>
      </c>
      <c r="BE230" s="239">
        <f>IF(N230="základní",J230,0)</f>
        <v>0</v>
      </c>
      <c r="BF230" s="239">
        <f>IF(N230="snížená",J230,0)</f>
        <v>0</v>
      </c>
      <c r="BG230" s="239">
        <f>IF(N230="zákl. přenesená",J230,0)</f>
        <v>0</v>
      </c>
      <c r="BH230" s="239">
        <f>IF(N230="sníž. přenesená",J230,0)</f>
        <v>0</v>
      </c>
      <c r="BI230" s="239">
        <f>IF(N230="nulová",J230,0)</f>
        <v>0</v>
      </c>
      <c r="BJ230" s="17" t="s">
        <v>81</v>
      </c>
      <c r="BK230" s="239">
        <f>ROUND(I230*H230,2)</f>
        <v>0</v>
      </c>
      <c r="BL230" s="17" t="s">
        <v>257</v>
      </c>
      <c r="BM230" s="238" t="s">
        <v>1165</v>
      </c>
    </row>
    <row r="231" s="2" customFormat="1">
      <c r="A231" s="38"/>
      <c r="B231" s="39"/>
      <c r="C231" s="40"/>
      <c r="D231" s="240" t="s">
        <v>250</v>
      </c>
      <c r="E231" s="40"/>
      <c r="F231" s="241" t="s">
        <v>521</v>
      </c>
      <c r="G231" s="40"/>
      <c r="H231" s="40"/>
      <c r="I231" s="147"/>
      <c r="J231" s="40"/>
      <c r="K231" s="40"/>
      <c r="L231" s="44"/>
      <c r="M231" s="242"/>
      <c r="N231" s="243"/>
      <c r="O231" s="84"/>
      <c r="P231" s="84"/>
      <c r="Q231" s="84"/>
      <c r="R231" s="84"/>
      <c r="S231" s="84"/>
      <c r="T231" s="85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T231" s="17" t="s">
        <v>250</v>
      </c>
      <c r="AU231" s="17" t="s">
        <v>81</v>
      </c>
    </row>
    <row r="232" s="2" customFormat="1">
      <c r="A232" s="38"/>
      <c r="B232" s="39"/>
      <c r="C232" s="40"/>
      <c r="D232" s="240" t="s">
        <v>252</v>
      </c>
      <c r="E232" s="40"/>
      <c r="F232" s="244" t="s">
        <v>445</v>
      </c>
      <c r="G232" s="40"/>
      <c r="H232" s="40"/>
      <c r="I232" s="147"/>
      <c r="J232" s="40"/>
      <c r="K232" s="40"/>
      <c r="L232" s="44"/>
      <c r="M232" s="242"/>
      <c r="N232" s="243"/>
      <c r="O232" s="84"/>
      <c r="P232" s="84"/>
      <c r="Q232" s="84"/>
      <c r="R232" s="84"/>
      <c r="S232" s="84"/>
      <c r="T232" s="85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T232" s="17" t="s">
        <v>252</v>
      </c>
      <c r="AU232" s="17" t="s">
        <v>81</v>
      </c>
    </row>
    <row r="233" s="13" customFormat="1">
      <c r="A233" s="13"/>
      <c r="B233" s="255"/>
      <c r="C233" s="256"/>
      <c r="D233" s="240" t="s">
        <v>272</v>
      </c>
      <c r="E233" s="257" t="s">
        <v>19</v>
      </c>
      <c r="F233" s="258" t="s">
        <v>1166</v>
      </c>
      <c r="G233" s="256"/>
      <c r="H233" s="259">
        <v>141.435</v>
      </c>
      <c r="I233" s="260"/>
      <c r="J233" s="256"/>
      <c r="K233" s="256"/>
      <c r="L233" s="261"/>
      <c r="M233" s="284"/>
      <c r="N233" s="285"/>
      <c r="O233" s="285"/>
      <c r="P233" s="285"/>
      <c r="Q233" s="285"/>
      <c r="R233" s="285"/>
      <c r="S233" s="285"/>
      <c r="T233" s="286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65" t="s">
        <v>272</v>
      </c>
      <c r="AU233" s="265" t="s">
        <v>81</v>
      </c>
      <c r="AV233" s="13" t="s">
        <v>83</v>
      </c>
      <c r="AW233" s="13" t="s">
        <v>35</v>
      </c>
      <c r="AX233" s="13" t="s">
        <v>81</v>
      </c>
      <c r="AY233" s="265" t="s">
        <v>240</v>
      </c>
    </row>
    <row r="234" s="2" customFormat="1" ht="6.96" customHeight="1">
      <c r="A234" s="38"/>
      <c r="B234" s="59"/>
      <c r="C234" s="60"/>
      <c r="D234" s="60"/>
      <c r="E234" s="60"/>
      <c r="F234" s="60"/>
      <c r="G234" s="60"/>
      <c r="H234" s="60"/>
      <c r="I234" s="176"/>
      <c r="J234" s="60"/>
      <c r="K234" s="60"/>
      <c r="L234" s="44"/>
      <c r="M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</row>
  </sheetData>
  <sheetProtection sheet="1" autoFilter="0" formatColumns="0" formatRows="0" objects="1" scenarios="1" spinCount="100000" saltValue="DGjN0lntaH+2AdWo3OQUEZwX5Lii6RPFrm+l9Jd2ycmovMHNf3+oiCCVVsU1fWPDgwZ57KDD2mwrLTu7kMeUwQ==" hashValue="QoQTWZW3+p4Kog0PXHvRFssljVZI2clWD5ZS7Ui1Xzmu8sxioDy+wZsnbnAAKZdC3LByccsk/ewO3jXmSYQQmw==" algorithmName="SHA-512" password="CC35"/>
  <autoFilter ref="C87:K23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152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1090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1167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ROUND(J86,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ROUND((SUM(BE86:BE93)),  2)</f>
        <v>0</v>
      </c>
      <c r="G35" s="38"/>
      <c r="H35" s="38"/>
      <c r="I35" s="165">
        <v>0.20999999999999999</v>
      </c>
      <c r="J35" s="164">
        <f>ROUND(((SUM(BE86:BE93))*I35),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ROUND((SUM(BF86:BF93)),  2)</f>
        <v>0</v>
      </c>
      <c r="G36" s="38"/>
      <c r="H36" s="38"/>
      <c r="I36" s="165">
        <v>0.14999999999999999</v>
      </c>
      <c r="J36" s="164">
        <f>ROUND(((SUM(BF86:BF93))*I36),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ROUND((SUM(BG86:BG93)),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ROUND((SUM(BH86:BH93)),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ROUND((SUM(BI86:BI93)),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1090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8.2 - VRN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J86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456</v>
      </c>
      <c r="E64" s="189"/>
      <c r="F64" s="189"/>
      <c r="G64" s="189"/>
      <c r="H64" s="189"/>
      <c r="I64" s="190"/>
      <c r="J64" s="191">
        <f>J87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2" customFormat="1" ht="21.84" customHeight="1">
      <c r="A65" s="38"/>
      <c r="B65" s="39"/>
      <c r="C65" s="40"/>
      <c r="D65" s="40"/>
      <c r="E65" s="40"/>
      <c r="F65" s="40"/>
      <c r="G65" s="40"/>
      <c r="H65" s="40"/>
      <c r="I65" s="147"/>
      <c r="J65" s="40"/>
      <c r="K65" s="4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 s="2" customFormat="1" ht="6.96" customHeight="1">
      <c r="A66" s="38"/>
      <c r="B66" s="59"/>
      <c r="C66" s="60"/>
      <c r="D66" s="60"/>
      <c r="E66" s="60"/>
      <c r="F66" s="60"/>
      <c r="G66" s="60"/>
      <c r="H66" s="60"/>
      <c r="I66" s="176"/>
      <c r="J66" s="60"/>
      <c r="K66" s="60"/>
      <c r="L66" s="14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hidden="1"/>
    <row r="68" hidden="1"/>
    <row r="69" hidden="1"/>
    <row r="70" s="2" customFormat="1" ht="6.96" customHeight="1">
      <c r="A70" s="38"/>
      <c r="B70" s="61"/>
      <c r="C70" s="62"/>
      <c r="D70" s="62"/>
      <c r="E70" s="62"/>
      <c r="F70" s="62"/>
      <c r="G70" s="62"/>
      <c r="H70" s="62"/>
      <c r="I70" s="179"/>
      <c r="J70" s="62"/>
      <c r="K70" s="62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24.96" customHeight="1">
      <c r="A71" s="38"/>
      <c r="B71" s="39"/>
      <c r="C71" s="23" t="s">
        <v>225</v>
      </c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6.96" customHeight="1">
      <c r="A72" s="38"/>
      <c r="B72" s="39"/>
      <c r="C72" s="40"/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12" customHeight="1">
      <c r="A73" s="38"/>
      <c r="B73" s="39"/>
      <c r="C73" s="32" t="s">
        <v>16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23.25" customHeight="1">
      <c r="A74" s="38"/>
      <c r="B74" s="39"/>
      <c r="C74" s="40"/>
      <c r="D74" s="40"/>
      <c r="E74" s="180" t="str">
        <f>E7</f>
        <v>Oprava přejezdů na trati Mělník - Ústí n/L Střekov, Vraňany - Děčín hl.n... - ZMĚNA Č. 1</v>
      </c>
      <c r="F74" s="32"/>
      <c r="G74" s="32"/>
      <c r="H74" s="32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1" customFormat="1" ht="12" customHeight="1">
      <c r="B75" s="21"/>
      <c r="C75" s="32" t="s">
        <v>214</v>
      </c>
      <c r="D75" s="22"/>
      <c r="E75" s="22"/>
      <c r="F75" s="22"/>
      <c r="G75" s="22"/>
      <c r="H75" s="22"/>
      <c r="I75" s="139"/>
      <c r="J75" s="22"/>
      <c r="K75" s="22"/>
      <c r="L75" s="20"/>
    </row>
    <row r="76" s="2" customFormat="1" ht="16.5" customHeight="1">
      <c r="A76" s="38"/>
      <c r="B76" s="39"/>
      <c r="C76" s="40"/>
      <c r="D76" s="40"/>
      <c r="E76" s="180" t="s">
        <v>1090</v>
      </c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2" customHeight="1">
      <c r="A77" s="38"/>
      <c r="B77" s="39"/>
      <c r="C77" s="32" t="s">
        <v>216</v>
      </c>
      <c r="D77" s="40"/>
      <c r="E77" s="40"/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6.5" customHeight="1">
      <c r="A78" s="38"/>
      <c r="B78" s="39"/>
      <c r="C78" s="40"/>
      <c r="D78" s="40"/>
      <c r="E78" s="69" t="str">
        <f>E11</f>
        <v>SO 8.2 - VRN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6.96" customHeight="1">
      <c r="A79" s="38"/>
      <c r="B79" s="39"/>
      <c r="C79" s="40"/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2" customHeight="1">
      <c r="A80" s="38"/>
      <c r="B80" s="39"/>
      <c r="C80" s="32" t="s">
        <v>21</v>
      </c>
      <c r="D80" s="40"/>
      <c r="E80" s="40"/>
      <c r="F80" s="27" t="str">
        <f>F14</f>
        <v>obvod ST Ústí nad Labem</v>
      </c>
      <c r="G80" s="40"/>
      <c r="H80" s="40"/>
      <c r="I80" s="150" t="s">
        <v>23</v>
      </c>
      <c r="J80" s="72" t="str">
        <f>IF(J14="","",J14)</f>
        <v>19. 11. 2019</v>
      </c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25</v>
      </c>
      <c r="D82" s="40"/>
      <c r="E82" s="40"/>
      <c r="F82" s="27" t="str">
        <f>E17</f>
        <v>Správa železnic, OŘ Ústí n.L., ST Ústí n.L.</v>
      </c>
      <c r="G82" s="40"/>
      <c r="H82" s="40"/>
      <c r="I82" s="150" t="s">
        <v>33</v>
      </c>
      <c r="J82" s="36" t="str">
        <f>E23</f>
        <v xml:space="preserve"> 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5.15" customHeight="1">
      <c r="A83" s="38"/>
      <c r="B83" s="39"/>
      <c r="C83" s="32" t="s">
        <v>31</v>
      </c>
      <c r="D83" s="40"/>
      <c r="E83" s="40"/>
      <c r="F83" s="27" t="str">
        <f>IF(E20="","",E20)</f>
        <v>Vyplň údaj</v>
      </c>
      <c r="G83" s="40"/>
      <c r="H83" s="40"/>
      <c r="I83" s="150" t="s">
        <v>36</v>
      </c>
      <c r="J83" s="36" t="str">
        <f>E26</f>
        <v>Jan Seemann, DiS.</v>
      </c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0.32" customHeight="1">
      <c r="A84" s="38"/>
      <c r="B84" s="39"/>
      <c r="C84" s="40"/>
      <c r="D84" s="40"/>
      <c r="E84" s="40"/>
      <c r="F84" s="40"/>
      <c r="G84" s="40"/>
      <c r="H84" s="40"/>
      <c r="I84" s="147"/>
      <c r="J84" s="40"/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11" customFormat="1" ht="29.28" customHeight="1">
      <c r="A85" s="199"/>
      <c r="B85" s="200"/>
      <c r="C85" s="201" t="s">
        <v>226</v>
      </c>
      <c r="D85" s="202" t="s">
        <v>59</v>
      </c>
      <c r="E85" s="202" t="s">
        <v>55</v>
      </c>
      <c r="F85" s="202" t="s">
        <v>56</v>
      </c>
      <c r="G85" s="202" t="s">
        <v>227</v>
      </c>
      <c r="H85" s="202" t="s">
        <v>228</v>
      </c>
      <c r="I85" s="203" t="s">
        <v>229</v>
      </c>
      <c r="J85" s="202" t="s">
        <v>220</v>
      </c>
      <c r="K85" s="204" t="s">
        <v>230</v>
      </c>
      <c r="L85" s="205"/>
      <c r="M85" s="92" t="s">
        <v>19</v>
      </c>
      <c r="N85" s="93" t="s">
        <v>44</v>
      </c>
      <c r="O85" s="93" t="s">
        <v>231</v>
      </c>
      <c r="P85" s="93" t="s">
        <v>232</v>
      </c>
      <c r="Q85" s="93" t="s">
        <v>233</v>
      </c>
      <c r="R85" s="93" t="s">
        <v>234</v>
      </c>
      <c r="S85" s="93" t="s">
        <v>235</v>
      </c>
      <c r="T85" s="94" t="s">
        <v>236</v>
      </c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</row>
    <row r="86" s="2" customFormat="1" ht="22.8" customHeight="1">
      <c r="A86" s="38"/>
      <c r="B86" s="39"/>
      <c r="C86" s="99" t="s">
        <v>237</v>
      </c>
      <c r="D86" s="40"/>
      <c r="E86" s="40"/>
      <c r="F86" s="40"/>
      <c r="G86" s="40"/>
      <c r="H86" s="40"/>
      <c r="I86" s="147"/>
      <c r="J86" s="206">
        <f>BK86</f>
        <v>0</v>
      </c>
      <c r="K86" s="40"/>
      <c r="L86" s="44"/>
      <c r="M86" s="95"/>
      <c r="N86" s="207"/>
      <c r="O86" s="96"/>
      <c r="P86" s="208">
        <f>P87</f>
        <v>0</v>
      </c>
      <c r="Q86" s="96"/>
      <c r="R86" s="208">
        <f>R87</f>
        <v>0</v>
      </c>
      <c r="S86" s="96"/>
      <c r="T86" s="209">
        <f>T87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T86" s="17" t="s">
        <v>73</v>
      </c>
      <c r="AU86" s="17" t="s">
        <v>221</v>
      </c>
      <c r="BK86" s="210">
        <f>BK87</f>
        <v>0</v>
      </c>
    </row>
    <row r="87" s="12" customFormat="1" ht="25.92" customHeight="1">
      <c r="A87" s="12"/>
      <c r="B87" s="211"/>
      <c r="C87" s="212"/>
      <c r="D87" s="213" t="s">
        <v>73</v>
      </c>
      <c r="E87" s="214" t="s">
        <v>90</v>
      </c>
      <c r="F87" s="214" t="s">
        <v>457</v>
      </c>
      <c r="G87" s="212"/>
      <c r="H87" s="212"/>
      <c r="I87" s="215"/>
      <c r="J87" s="216">
        <f>BK87</f>
        <v>0</v>
      </c>
      <c r="K87" s="212"/>
      <c r="L87" s="217"/>
      <c r="M87" s="218"/>
      <c r="N87" s="219"/>
      <c r="O87" s="219"/>
      <c r="P87" s="220">
        <f>SUM(P88:P93)</f>
        <v>0</v>
      </c>
      <c r="Q87" s="219"/>
      <c r="R87" s="220">
        <f>SUM(R88:R93)</f>
        <v>0</v>
      </c>
      <c r="S87" s="219"/>
      <c r="T87" s="221">
        <f>SUM(T88:T93)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22" t="s">
        <v>241</v>
      </c>
      <c r="AT87" s="223" t="s">
        <v>73</v>
      </c>
      <c r="AU87" s="223" t="s">
        <v>74</v>
      </c>
      <c r="AY87" s="222" t="s">
        <v>240</v>
      </c>
      <c r="BK87" s="224">
        <f>SUM(BK88:BK93)</f>
        <v>0</v>
      </c>
    </row>
    <row r="88" s="2" customFormat="1" ht="21.75" customHeight="1">
      <c r="A88" s="38"/>
      <c r="B88" s="39"/>
      <c r="C88" s="227" t="s">
        <v>81</v>
      </c>
      <c r="D88" s="227" t="s">
        <v>243</v>
      </c>
      <c r="E88" s="228" t="s">
        <v>458</v>
      </c>
      <c r="F88" s="229" t="s">
        <v>459</v>
      </c>
      <c r="G88" s="230" t="s">
        <v>460</v>
      </c>
      <c r="H88" s="231">
        <v>1</v>
      </c>
      <c r="I88" s="232"/>
      <c r="J88" s="233">
        <f>ROUND(I88*H88,2)</f>
        <v>0</v>
      </c>
      <c r="K88" s="229" t="s">
        <v>247</v>
      </c>
      <c r="L88" s="44"/>
      <c r="M88" s="234" t="s">
        <v>19</v>
      </c>
      <c r="N88" s="235" t="s">
        <v>45</v>
      </c>
      <c r="O88" s="84"/>
      <c r="P88" s="236">
        <f>O88*H88</f>
        <v>0</v>
      </c>
      <c r="Q88" s="236">
        <v>0</v>
      </c>
      <c r="R88" s="236">
        <f>Q88*H88</f>
        <v>0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248</v>
      </c>
      <c r="AT88" s="238" t="s">
        <v>243</v>
      </c>
      <c r="AU88" s="238" t="s">
        <v>81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1168</v>
      </c>
    </row>
    <row r="89" s="2" customFormat="1">
      <c r="A89" s="38"/>
      <c r="B89" s="39"/>
      <c r="C89" s="40"/>
      <c r="D89" s="240" t="s">
        <v>250</v>
      </c>
      <c r="E89" s="40"/>
      <c r="F89" s="241" t="s">
        <v>462</v>
      </c>
      <c r="G89" s="40"/>
      <c r="H89" s="40"/>
      <c r="I89" s="147"/>
      <c r="J89" s="40"/>
      <c r="K89" s="40"/>
      <c r="L89" s="44"/>
      <c r="M89" s="242"/>
      <c r="N89" s="243"/>
      <c r="O89" s="84"/>
      <c r="P89" s="84"/>
      <c r="Q89" s="84"/>
      <c r="R89" s="84"/>
      <c r="S89" s="84"/>
      <c r="T89" s="85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81</v>
      </c>
    </row>
    <row r="90" s="2" customFormat="1">
      <c r="A90" s="38"/>
      <c r="B90" s="39"/>
      <c r="C90" s="40"/>
      <c r="D90" s="240" t="s">
        <v>252</v>
      </c>
      <c r="E90" s="40"/>
      <c r="F90" s="244" t="s">
        <v>463</v>
      </c>
      <c r="G90" s="40"/>
      <c r="H90" s="40"/>
      <c r="I90" s="147"/>
      <c r="J90" s="40"/>
      <c r="K90" s="40"/>
      <c r="L90" s="44"/>
      <c r="M90" s="242"/>
      <c r="N90" s="243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252</v>
      </c>
      <c r="AU90" s="17" t="s">
        <v>81</v>
      </c>
    </row>
    <row r="91" s="2" customFormat="1" ht="21.75" customHeight="1">
      <c r="A91" s="38"/>
      <c r="B91" s="39"/>
      <c r="C91" s="227" t="s">
        <v>83</v>
      </c>
      <c r="D91" s="227" t="s">
        <v>243</v>
      </c>
      <c r="E91" s="228" t="s">
        <v>464</v>
      </c>
      <c r="F91" s="229" t="s">
        <v>465</v>
      </c>
      <c r="G91" s="230" t="s">
        <v>460</v>
      </c>
      <c r="H91" s="231">
        <v>1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81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1169</v>
      </c>
    </row>
    <row r="92" s="2" customFormat="1">
      <c r="A92" s="38"/>
      <c r="B92" s="39"/>
      <c r="C92" s="40"/>
      <c r="D92" s="240" t="s">
        <v>250</v>
      </c>
      <c r="E92" s="40"/>
      <c r="F92" s="241" t="s">
        <v>467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81</v>
      </c>
    </row>
    <row r="93" s="2" customFormat="1">
      <c r="A93" s="38"/>
      <c r="B93" s="39"/>
      <c r="C93" s="40"/>
      <c r="D93" s="240" t="s">
        <v>252</v>
      </c>
      <c r="E93" s="40"/>
      <c r="F93" s="244" t="s">
        <v>468</v>
      </c>
      <c r="G93" s="40"/>
      <c r="H93" s="40"/>
      <c r="I93" s="147"/>
      <c r="J93" s="40"/>
      <c r="K93" s="40"/>
      <c r="L93" s="44"/>
      <c r="M93" s="280"/>
      <c r="N93" s="281"/>
      <c r="O93" s="282"/>
      <c r="P93" s="282"/>
      <c r="Q93" s="282"/>
      <c r="R93" s="282"/>
      <c r="S93" s="282"/>
      <c r="T93" s="283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81</v>
      </c>
    </row>
    <row r="94" s="2" customFormat="1" ht="6.96" customHeight="1">
      <c r="A94" s="38"/>
      <c r="B94" s="59"/>
      <c r="C94" s="60"/>
      <c r="D94" s="60"/>
      <c r="E94" s="60"/>
      <c r="F94" s="60"/>
      <c r="G94" s="60"/>
      <c r="H94" s="60"/>
      <c r="I94" s="176"/>
      <c r="J94" s="60"/>
      <c r="K94" s="60"/>
      <c r="L94" s="44"/>
      <c r="M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</sheetData>
  <sheetProtection sheet="1" autoFilter="0" formatColumns="0" formatRows="0" objects="1" scenarios="1" spinCount="100000" saltValue="od1GBvKbXZ/v8IttKkmF+3VBXLgQLmB/i8M+rsNl0RGOFi3zwk6NAdmVtEBDcAH30q/2OGgQfWu7D3RYMb/CQA==" hashValue="Sdm/YV8eToK/zGHQzsoQVxTNmMI3Ci3m7Yk1lS1eP0xJVCXMvFssroa/80VRPKH4eorau1OIQreLugwDSETaBg==" algorithmName="SHA-512" password="CC35"/>
  <autoFilter ref="C85:K9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154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1090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1170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ROUND(J85,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ROUND((SUM(BE85:BE87)),  2)</f>
        <v>0</v>
      </c>
      <c r="G35" s="38"/>
      <c r="H35" s="38"/>
      <c r="I35" s="165">
        <v>0.20999999999999999</v>
      </c>
      <c r="J35" s="164">
        <f>ROUND(((SUM(BE85:BE87))*I35),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ROUND((SUM(BF85:BF87)),  2)</f>
        <v>0</v>
      </c>
      <c r="G36" s="38"/>
      <c r="H36" s="38"/>
      <c r="I36" s="165">
        <v>0.14999999999999999</v>
      </c>
      <c r="J36" s="164">
        <f>ROUND(((SUM(BF85:BF87))*I36),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ROUND((SUM(BG85:BG87)),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ROUND((SUM(BH85:BH87)),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ROUND((SUM(BI85:BI87)),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1090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8.3 - Materiál dodávaný objednatelem - NEOCEŇOVAT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J85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2" customFormat="1" ht="21.84" customHeight="1">
      <c r="A64" s="38"/>
      <c r="B64" s="39"/>
      <c r="C64" s="40"/>
      <c r="D64" s="40"/>
      <c r="E64" s="40"/>
      <c r="F64" s="40"/>
      <c r="G64" s="40"/>
      <c r="H64" s="40"/>
      <c r="I64" s="147"/>
      <c r="J64" s="40"/>
      <c r="K64" s="40"/>
      <c r="L64" s="14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</row>
    <row r="65" hidden="1" s="2" customFormat="1" ht="6.96" customHeight="1">
      <c r="A65" s="38"/>
      <c r="B65" s="59"/>
      <c r="C65" s="60"/>
      <c r="D65" s="60"/>
      <c r="E65" s="60"/>
      <c r="F65" s="60"/>
      <c r="G65" s="60"/>
      <c r="H65" s="60"/>
      <c r="I65" s="176"/>
      <c r="J65" s="60"/>
      <c r="K65" s="6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/>
    <row r="67" hidden="1"/>
    <row r="68" hidden="1"/>
    <row r="69" s="2" customFormat="1" ht="6.96" customHeight="1">
      <c r="A69" s="38"/>
      <c r="B69" s="61"/>
      <c r="C69" s="62"/>
      <c r="D69" s="62"/>
      <c r="E69" s="62"/>
      <c r="F69" s="62"/>
      <c r="G69" s="62"/>
      <c r="H69" s="62"/>
      <c r="I69" s="179"/>
      <c r="J69" s="62"/>
      <c r="K69" s="62"/>
      <c r="L69" s="14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</row>
    <row r="70" s="2" customFormat="1" ht="24.96" customHeight="1">
      <c r="A70" s="38"/>
      <c r="B70" s="39"/>
      <c r="C70" s="23" t="s">
        <v>225</v>
      </c>
      <c r="D70" s="40"/>
      <c r="E70" s="40"/>
      <c r="F70" s="40"/>
      <c r="G70" s="40"/>
      <c r="H70" s="40"/>
      <c r="I70" s="147"/>
      <c r="J70" s="40"/>
      <c r="K70" s="40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6.96" customHeight="1">
      <c r="A71" s="38"/>
      <c r="B71" s="39"/>
      <c r="C71" s="40"/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12" customHeight="1">
      <c r="A72" s="38"/>
      <c r="B72" s="39"/>
      <c r="C72" s="32" t="s">
        <v>16</v>
      </c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3.25" customHeight="1">
      <c r="A73" s="38"/>
      <c r="B73" s="39"/>
      <c r="C73" s="40"/>
      <c r="D73" s="40"/>
      <c r="E73" s="180" t="str">
        <f>E7</f>
        <v>Oprava přejezdů na trati Mělník - Ústí n/L Střekov, Vraňany - Děčín hl.n... - ZMĚNA Č. 1</v>
      </c>
      <c r="F73" s="32"/>
      <c r="G73" s="32"/>
      <c r="H73" s="32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1" customFormat="1" ht="12" customHeight="1">
      <c r="B74" s="21"/>
      <c r="C74" s="32" t="s">
        <v>214</v>
      </c>
      <c r="D74" s="22"/>
      <c r="E74" s="22"/>
      <c r="F74" s="22"/>
      <c r="G74" s="22"/>
      <c r="H74" s="22"/>
      <c r="I74" s="139"/>
      <c r="J74" s="22"/>
      <c r="K74" s="22"/>
      <c r="L74" s="20"/>
    </row>
    <row r="75" s="2" customFormat="1" ht="16.5" customHeight="1">
      <c r="A75" s="38"/>
      <c r="B75" s="39"/>
      <c r="C75" s="40"/>
      <c r="D75" s="40"/>
      <c r="E75" s="180" t="s">
        <v>1090</v>
      </c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12" customHeight="1">
      <c r="A76" s="38"/>
      <c r="B76" s="39"/>
      <c r="C76" s="32" t="s">
        <v>216</v>
      </c>
      <c r="D76" s="40"/>
      <c r="E76" s="40"/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6.5" customHeight="1">
      <c r="A77" s="38"/>
      <c r="B77" s="39"/>
      <c r="C77" s="40"/>
      <c r="D77" s="40"/>
      <c r="E77" s="69" t="str">
        <f>E11</f>
        <v>SO 8.3 - Materiál dodávaný objednatelem - NEOCEŇOVAT</v>
      </c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6.96" customHeight="1">
      <c r="A78" s="38"/>
      <c r="B78" s="39"/>
      <c r="C78" s="40"/>
      <c r="D78" s="40"/>
      <c r="E78" s="40"/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</v>
      </c>
      <c r="D79" s="40"/>
      <c r="E79" s="40"/>
      <c r="F79" s="27" t="str">
        <f>F14</f>
        <v>obvod ST Ústí nad Labem</v>
      </c>
      <c r="G79" s="40"/>
      <c r="H79" s="40"/>
      <c r="I79" s="150" t="s">
        <v>23</v>
      </c>
      <c r="J79" s="72" t="str">
        <f>IF(J14="","",J14)</f>
        <v>19. 11. 2019</v>
      </c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6.96" customHeight="1">
      <c r="A80" s="38"/>
      <c r="B80" s="39"/>
      <c r="C80" s="40"/>
      <c r="D80" s="40"/>
      <c r="E80" s="40"/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15.15" customHeight="1">
      <c r="A81" s="38"/>
      <c r="B81" s="39"/>
      <c r="C81" s="32" t="s">
        <v>25</v>
      </c>
      <c r="D81" s="40"/>
      <c r="E81" s="40"/>
      <c r="F81" s="27" t="str">
        <f>E17</f>
        <v>Správa železnic, OŘ Ústí n.L., ST Ústí n.L.</v>
      </c>
      <c r="G81" s="40"/>
      <c r="H81" s="40"/>
      <c r="I81" s="150" t="s">
        <v>33</v>
      </c>
      <c r="J81" s="36" t="str">
        <f>E23</f>
        <v xml:space="preserve"> </v>
      </c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31</v>
      </c>
      <c r="D82" s="40"/>
      <c r="E82" s="40"/>
      <c r="F82" s="27" t="str">
        <f>IF(E20="","",E20)</f>
        <v>Vyplň údaj</v>
      </c>
      <c r="G82" s="40"/>
      <c r="H82" s="40"/>
      <c r="I82" s="150" t="s">
        <v>36</v>
      </c>
      <c r="J82" s="36" t="str">
        <f>E26</f>
        <v>Jan Seemann, DiS.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0.32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11" customFormat="1" ht="29.28" customHeight="1">
      <c r="A84" s="199"/>
      <c r="B84" s="200"/>
      <c r="C84" s="201" t="s">
        <v>226</v>
      </c>
      <c r="D84" s="202" t="s">
        <v>59</v>
      </c>
      <c r="E84" s="202" t="s">
        <v>55</v>
      </c>
      <c r="F84" s="202" t="s">
        <v>56</v>
      </c>
      <c r="G84" s="202" t="s">
        <v>227</v>
      </c>
      <c r="H84" s="202" t="s">
        <v>228</v>
      </c>
      <c r="I84" s="203" t="s">
        <v>229</v>
      </c>
      <c r="J84" s="202" t="s">
        <v>220</v>
      </c>
      <c r="K84" s="204" t="s">
        <v>230</v>
      </c>
      <c r="L84" s="205"/>
      <c r="M84" s="92" t="s">
        <v>19</v>
      </c>
      <c r="N84" s="93" t="s">
        <v>44</v>
      </c>
      <c r="O84" s="93" t="s">
        <v>231</v>
      </c>
      <c r="P84" s="93" t="s">
        <v>232</v>
      </c>
      <c r="Q84" s="93" t="s">
        <v>233</v>
      </c>
      <c r="R84" s="93" t="s">
        <v>234</v>
      </c>
      <c r="S84" s="93" t="s">
        <v>235</v>
      </c>
      <c r="T84" s="94" t="s">
        <v>236</v>
      </c>
      <c r="U84" s="199"/>
      <c r="V84" s="199"/>
      <c r="W84" s="199"/>
      <c r="X84" s="199"/>
      <c r="Y84" s="199"/>
      <c r="Z84" s="199"/>
      <c r="AA84" s="199"/>
      <c r="AB84" s="199"/>
      <c r="AC84" s="199"/>
      <c r="AD84" s="199"/>
      <c r="AE84" s="199"/>
    </row>
    <row r="85" s="2" customFormat="1" ht="22.8" customHeight="1">
      <c r="A85" s="38"/>
      <c r="B85" s="39"/>
      <c r="C85" s="99" t="s">
        <v>237</v>
      </c>
      <c r="D85" s="40"/>
      <c r="E85" s="40"/>
      <c r="F85" s="40"/>
      <c r="G85" s="40"/>
      <c r="H85" s="40"/>
      <c r="I85" s="147"/>
      <c r="J85" s="206">
        <f>BK85</f>
        <v>0</v>
      </c>
      <c r="K85" s="40"/>
      <c r="L85" s="44"/>
      <c r="M85" s="95"/>
      <c r="N85" s="207"/>
      <c r="O85" s="96"/>
      <c r="P85" s="208">
        <f>SUM(P86:P87)</f>
        <v>0</v>
      </c>
      <c r="Q85" s="96"/>
      <c r="R85" s="208">
        <f>SUM(R86:R87)</f>
        <v>3.70425</v>
      </c>
      <c r="S85" s="96"/>
      <c r="T85" s="209">
        <f>SUM(T86:T87)</f>
        <v>0</v>
      </c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T85" s="17" t="s">
        <v>73</v>
      </c>
      <c r="AU85" s="17" t="s">
        <v>221</v>
      </c>
      <c r="BK85" s="210">
        <f>SUM(BK86:BK87)</f>
        <v>0</v>
      </c>
    </row>
    <row r="86" s="2" customFormat="1" ht="21.75" customHeight="1">
      <c r="A86" s="38"/>
      <c r="B86" s="39"/>
      <c r="C86" s="245" t="s">
        <v>81</v>
      </c>
      <c r="D86" s="245" t="s">
        <v>266</v>
      </c>
      <c r="E86" s="246" t="s">
        <v>1171</v>
      </c>
      <c r="F86" s="247" t="s">
        <v>1172</v>
      </c>
      <c r="G86" s="248" t="s">
        <v>276</v>
      </c>
      <c r="H86" s="249">
        <v>1</v>
      </c>
      <c r="I86" s="250"/>
      <c r="J86" s="251">
        <f>ROUND(I86*H86,2)</f>
        <v>0</v>
      </c>
      <c r="K86" s="247" t="s">
        <v>247</v>
      </c>
      <c r="L86" s="252"/>
      <c r="M86" s="253" t="s">
        <v>19</v>
      </c>
      <c r="N86" s="254" t="s">
        <v>45</v>
      </c>
      <c r="O86" s="84"/>
      <c r="P86" s="236">
        <f>O86*H86</f>
        <v>0</v>
      </c>
      <c r="Q86" s="236">
        <v>3.70425</v>
      </c>
      <c r="R86" s="236">
        <f>Q86*H86</f>
        <v>3.70425</v>
      </c>
      <c r="S86" s="236">
        <v>0</v>
      </c>
      <c r="T86" s="237">
        <f>S86*H86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R86" s="238" t="s">
        <v>292</v>
      </c>
      <c r="AT86" s="238" t="s">
        <v>266</v>
      </c>
      <c r="AU86" s="238" t="s">
        <v>74</v>
      </c>
      <c r="AY86" s="17" t="s">
        <v>240</v>
      </c>
      <c r="BE86" s="239">
        <f>IF(N86="základní",J86,0)</f>
        <v>0</v>
      </c>
      <c r="BF86" s="239">
        <f>IF(N86="snížená",J86,0)</f>
        <v>0</v>
      </c>
      <c r="BG86" s="239">
        <f>IF(N86="zákl. přenesená",J86,0)</f>
        <v>0</v>
      </c>
      <c r="BH86" s="239">
        <f>IF(N86="sníž. přenesená",J86,0)</f>
        <v>0</v>
      </c>
      <c r="BI86" s="239">
        <f>IF(N86="nulová",J86,0)</f>
        <v>0</v>
      </c>
      <c r="BJ86" s="17" t="s">
        <v>81</v>
      </c>
      <c r="BK86" s="239">
        <f>ROUND(I86*H86,2)</f>
        <v>0</v>
      </c>
      <c r="BL86" s="17" t="s">
        <v>248</v>
      </c>
      <c r="BM86" s="238" t="s">
        <v>1173</v>
      </c>
    </row>
    <row r="87" s="2" customFormat="1">
      <c r="A87" s="38"/>
      <c r="B87" s="39"/>
      <c r="C87" s="40"/>
      <c r="D87" s="240" t="s">
        <v>250</v>
      </c>
      <c r="E87" s="40"/>
      <c r="F87" s="241" t="s">
        <v>1172</v>
      </c>
      <c r="G87" s="40"/>
      <c r="H87" s="40"/>
      <c r="I87" s="147"/>
      <c r="J87" s="40"/>
      <c r="K87" s="40"/>
      <c r="L87" s="44"/>
      <c r="M87" s="280"/>
      <c r="N87" s="281"/>
      <c r="O87" s="282"/>
      <c r="P87" s="282"/>
      <c r="Q87" s="282"/>
      <c r="R87" s="282"/>
      <c r="S87" s="282"/>
      <c r="T87" s="283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T87" s="17" t="s">
        <v>250</v>
      </c>
      <c r="AU87" s="17" t="s">
        <v>74</v>
      </c>
    </row>
    <row r="88" s="2" customFormat="1" ht="6.96" customHeight="1">
      <c r="A88" s="38"/>
      <c r="B88" s="59"/>
      <c r="C88" s="60"/>
      <c r="D88" s="60"/>
      <c r="E88" s="60"/>
      <c r="F88" s="60"/>
      <c r="G88" s="60"/>
      <c r="H88" s="60"/>
      <c r="I88" s="176"/>
      <c r="J88" s="60"/>
      <c r="K88" s="60"/>
      <c r="L88" s="44"/>
      <c r="M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</sheetData>
  <sheetProtection sheet="1" autoFilter="0" formatColumns="0" formatRows="0" objects="1" scenarios="1" spinCount="100000" saltValue="psPPw2UzT7SPEDDMRD6ErP5oqt8pYOAcr7+/ndR98e9V2BLA5YJglgnEksencr+8H+tt3enFB6+pctLxE3hoIg==" hashValue="0pnDmNMoZVnY4wHq4b8tR0VFaw8O7RPKUjuZ+Y8P1Hb1MME3YBB4GVuBz4uQE8X8l5F9Z2/1k96utQp9356nyg==" algorithmName="SHA-512" password="CC35"/>
  <autoFilter ref="C84:K87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3:H73"/>
    <mergeCell ref="E75:H75"/>
    <mergeCell ref="E77:H7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159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1174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1175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ROUND(J88,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ROUND((SUM(BE88:BE221)),  2)</f>
        <v>0</v>
      </c>
      <c r="G35" s="38"/>
      <c r="H35" s="38"/>
      <c r="I35" s="165">
        <v>0.20999999999999999</v>
      </c>
      <c r="J35" s="164">
        <f>ROUND(((SUM(BE88:BE221))*I35),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ROUND((SUM(BF88:BF221)),  2)</f>
        <v>0</v>
      </c>
      <c r="G36" s="38"/>
      <c r="H36" s="38"/>
      <c r="I36" s="165">
        <v>0.14999999999999999</v>
      </c>
      <c r="J36" s="164">
        <f>ROUND(((SUM(BF88:BF221))*I36),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ROUND((SUM(BG88:BG221)),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ROUND((SUM(BH88:BH221)),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ROUND((SUM(BI88:BI221)),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1174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9.1 - ZRN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J88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222</v>
      </c>
      <c r="E64" s="189"/>
      <c r="F64" s="189"/>
      <c r="G64" s="189"/>
      <c r="H64" s="189"/>
      <c r="I64" s="190"/>
      <c r="J64" s="191">
        <f>J89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10" customFormat="1" ht="19.92" customHeight="1">
      <c r="A65" s="10"/>
      <c r="B65" s="193"/>
      <c r="C65" s="125"/>
      <c r="D65" s="194" t="s">
        <v>223</v>
      </c>
      <c r="E65" s="195"/>
      <c r="F65" s="195"/>
      <c r="G65" s="195"/>
      <c r="H65" s="195"/>
      <c r="I65" s="196"/>
      <c r="J65" s="197">
        <f>J90</f>
        <v>0</v>
      </c>
      <c r="K65" s="125"/>
      <c r="L65" s="19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hidden="1" s="9" customFormat="1" ht="24.96" customHeight="1">
      <c r="A66" s="9"/>
      <c r="B66" s="186"/>
      <c r="C66" s="187"/>
      <c r="D66" s="188" t="s">
        <v>224</v>
      </c>
      <c r="E66" s="189"/>
      <c r="F66" s="189"/>
      <c r="G66" s="189"/>
      <c r="H66" s="189"/>
      <c r="I66" s="190"/>
      <c r="J66" s="191">
        <f>J177</f>
        <v>0</v>
      </c>
      <c r="K66" s="187"/>
      <c r="L66" s="19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hidden="1" s="2" customFormat="1" ht="21.84" customHeight="1">
      <c r="A67" s="38"/>
      <c r="B67" s="39"/>
      <c r="C67" s="40"/>
      <c r="D67" s="40"/>
      <c r="E67" s="40"/>
      <c r="F67" s="40"/>
      <c r="G67" s="40"/>
      <c r="H67" s="40"/>
      <c r="I67" s="147"/>
      <c r="J67" s="40"/>
      <c r="K67" s="40"/>
      <c r="L67" s="14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hidden="1" s="2" customFormat="1" ht="6.96" customHeight="1">
      <c r="A68" s="38"/>
      <c r="B68" s="59"/>
      <c r="C68" s="60"/>
      <c r="D68" s="60"/>
      <c r="E68" s="60"/>
      <c r="F68" s="60"/>
      <c r="G68" s="60"/>
      <c r="H68" s="60"/>
      <c r="I68" s="176"/>
      <c r="J68" s="60"/>
      <c r="K68" s="60"/>
      <c r="L68" s="14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hidden="1"/>
    <row r="70" hidden="1"/>
    <row r="71" hidden="1"/>
    <row r="72" s="2" customFormat="1" ht="6.96" customHeight="1">
      <c r="A72" s="38"/>
      <c r="B72" s="61"/>
      <c r="C72" s="62"/>
      <c r="D72" s="62"/>
      <c r="E72" s="62"/>
      <c r="F72" s="62"/>
      <c r="G72" s="62"/>
      <c r="H72" s="62"/>
      <c r="I72" s="179"/>
      <c r="J72" s="62"/>
      <c r="K72" s="62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4.96" customHeight="1">
      <c r="A73" s="38"/>
      <c r="B73" s="39"/>
      <c r="C73" s="23" t="s">
        <v>225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6.96" customHeight="1">
      <c r="A74" s="38"/>
      <c r="B74" s="39"/>
      <c r="C74" s="40"/>
      <c r="D74" s="40"/>
      <c r="E74" s="40"/>
      <c r="F74" s="40"/>
      <c r="G74" s="40"/>
      <c r="H74" s="40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12" customHeight="1">
      <c r="A75" s="38"/>
      <c r="B75" s="39"/>
      <c r="C75" s="32" t="s">
        <v>16</v>
      </c>
      <c r="D75" s="40"/>
      <c r="E75" s="40"/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23.25" customHeight="1">
      <c r="A76" s="38"/>
      <c r="B76" s="39"/>
      <c r="C76" s="40"/>
      <c r="D76" s="40"/>
      <c r="E76" s="180" t="str">
        <f>E7</f>
        <v>Oprava přejezdů na trati Mělník - Ústí n/L Střekov, Vraňany - Děčín hl.n... - ZMĚNA Č. 1</v>
      </c>
      <c r="F76" s="32"/>
      <c r="G76" s="32"/>
      <c r="H76" s="32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1" customFormat="1" ht="12" customHeight="1">
      <c r="B77" s="21"/>
      <c r="C77" s="32" t="s">
        <v>214</v>
      </c>
      <c r="D77" s="22"/>
      <c r="E77" s="22"/>
      <c r="F77" s="22"/>
      <c r="G77" s="22"/>
      <c r="H77" s="22"/>
      <c r="I77" s="139"/>
      <c r="J77" s="22"/>
      <c r="K77" s="22"/>
      <c r="L77" s="20"/>
    </row>
    <row r="78" s="2" customFormat="1" ht="16.5" customHeight="1">
      <c r="A78" s="38"/>
      <c r="B78" s="39"/>
      <c r="C78" s="40"/>
      <c r="D78" s="40"/>
      <c r="E78" s="180" t="s">
        <v>1174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216</v>
      </c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6.5" customHeight="1">
      <c r="A80" s="38"/>
      <c r="B80" s="39"/>
      <c r="C80" s="40"/>
      <c r="D80" s="40"/>
      <c r="E80" s="69" t="str">
        <f>E11</f>
        <v>SO 9.1 - ZRN</v>
      </c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2" customHeight="1">
      <c r="A82" s="38"/>
      <c r="B82" s="39"/>
      <c r="C82" s="32" t="s">
        <v>21</v>
      </c>
      <c r="D82" s="40"/>
      <c r="E82" s="40"/>
      <c r="F82" s="27" t="str">
        <f>F14</f>
        <v>obvod ST Ústí nad Labem</v>
      </c>
      <c r="G82" s="40"/>
      <c r="H82" s="40"/>
      <c r="I82" s="150" t="s">
        <v>23</v>
      </c>
      <c r="J82" s="72" t="str">
        <f>IF(J14="","",J14)</f>
        <v>19. 11. 2019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5.15" customHeight="1">
      <c r="A84" s="38"/>
      <c r="B84" s="39"/>
      <c r="C84" s="32" t="s">
        <v>25</v>
      </c>
      <c r="D84" s="40"/>
      <c r="E84" s="40"/>
      <c r="F84" s="27" t="str">
        <f>E17</f>
        <v>Správa železnic, OŘ Ústí n.L., ST Ústí n.L.</v>
      </c>
      <c r="G84" s="40"/>
      <c r="H84" s="40"/>
      <c r="I84" s="150" t="s">
        <v>33</v>
      </c>
      <c r="J84" s="36" t="str">
        <f>E23</f>
        <v xml:space="preserve"> </v>
      </c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5.15" customHeight="1">
      <c r="A85" s="38"/>
      <c r="B85" s="39"/>
      <c r="C85" s="32" t="s">
        <v>31</v>
      </c>
      <c r="D85" s="40"/>
      <c r="E85" s="40"/>
      <c r="F85" s="27" t="str">
        <f>IF(E20="","",E20)</f>
        <v>Vyplň údaj</v>
      </c>
      <c r="G85" s="40"/>
      <c r="H85" s="40"/>
      <c r="I85" s="150" t="s">
        <v>36</v>
      </c>
      <c r="J85" s="36" t="str">
        <f>E26</f>
        <v>Jan Seemann, DiS.</v>
      </c>
      <c r="K85" s="40"/>
      <c r="L85" s="14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0.32" customHeight="1">
      <c r="A86" s="38"/>
      <c r="B86" s="39"/>
      <c r="C86" s="40"/>
      <c r="D86" s="40"/>
      <c r="E86" s="40"/>
      <c r="F86" s="40"/>
      <c r="G86" s="40"/>
      <c r="H86" s="40"/>
      <c r="I86" s="147"/>
      <c r="J86" s="40"/>
      <c r="K86" s="40"/>
      <c r="L86" s="14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11" customFormat="1" ht="29.28" customHeight="1">
      <c r="A87" s="199"/>
      <c r="B87" s="200"/>
      <c r="C87" s="201" t="s">
        <v>226</v>
      </c>
      <c r="D87" s="202" t="s">
        <v>59</v>
      </c>
      <c r="E87" s="202" t="s">
        <v>55</v>
      </c>
      <c r="F87" s="202" t="s">
        <v>56</v>
      </c>
      <c r="G87" s="202" t="s">
        <v>227</v>
      </c>
      <c r="H87" s="202" t="s">
        <v>228</v>
      </c>
      <c r="I87" s="203" t="s">
        <v>229</v>
      </c>
      <c r="J87" s="202" t="s">
        <v>220</v>
      </c>
      <c r="K87" s="204" t="s">
        <v>230</v>
      </c>
      <c r="L87" s="205"/>
      <c r="M87" s="92" t="s">
        <v>19</v>
      </c>
      <c r="N87" s="93" t="s">
        <v>44</v>
      </c>
      <c r="O87" s="93" t="s">
        <v>231</v>
      </c>
      <c r="P87" s="93" t="s">
        <v>232</v>
      </c>
      <c r="Q87" s="93" t="s">
        <v>233</v>
      </c>
      <c r="R87" s="93" t="s">
        <v>234</v>
      </c>
      <c r="S87" s="93" t="s">
        <v>235</v>
      </c>
      <c r="T87" s="94" t="s">
        <v>236</v>
      </c>
      <c r="U87" s="199"/>
      <c r="V87" s="199"/>
      <c r="W87" s="199"/>
      <c r="X87" s="199"/>
      <c r="Y87" s="199"/>
      <c r="Z87" s="199"/>
      <c r="AA87" s="199"/>
      <c r="AB87" s="199"/>
      <c r="AC87" s="199"/>
      <c r="AD87" s="199"/>
      <c r="AE87" s="199"/>
    </row>
    <row r="88" s="2" customFormat="1" ht="22.8" customHeight="1">
      <c r="A88" s="38"/>
      <c r="B88" s="39"/>
      <c r="C88" s="99" t="s">
        <v>237</v>
      </c>
      <c r="D88" s="40"/>
      <c r="E88" s="40"/>
      <c r="F88" s="40"/>
      <c r="G88" s="40"/>
      <c r="H88" s="40"/>
      <c r="I88" s="147"/>
      <c r="J88" s="206">
        <f>BK88</f>
        <v>0</v>
      </c>
      <c r="K88" s="40"/>
      <c r="L88" s="44"/>
      <c r="M88" s="95"/>
      <c r="N88" s="207"/>
      <c r="O88" s="96"/>
      <c r="P88" s="208">
        <f>P89+P177</f>
        <v>0</v>
      </c>
      <c r="Q88" s="96"/>
      <c r="R88" s="208">
        <f>R89+R177</f>
        <v>216.11608000000001</v>
      </c>
      <c r="S88" s="96"/>
      <c r="T88" s="209">
        <f>T89+T177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T88" s="17" t="s">
        <v>73</v>
      </c>
      <c r="AU88" s="17" t="s">
        <v>221</v>
      </c>
      <c r="BK88" s="210">
        <f>BK89+BK177</f>
        <v>0</v>
      </c>
    </row>
    <row r="89" s="12" customFormat="1" ht="25.92" customHeight="1">
      <c r="A89" s="12"/>
      <c r="B89" s="211"/>
      <c r="C89" s="212"/>
      <c r="D89" s="213" t="s">
        <v>73</v>
      </c>
      <c r="E89" s="214" t="s">
        <v>238</v>
      </c>
      <c r="F89" s="214" t="s">
        <v>239</v>
      </c>
      <c r="G89" s="212"/>
      <c r="H89" s="212"/>
      <c r="I89" s="215"/>
      <c r="J89" s="216">
        <f>BK89</f>
        <v>0</v>
      </c>
      <c r="K89" s="212"/>
      <c r="L89" s="217"/>
      <c r="M89" s="218"/>
      <c r="N89" s="219"/>
      <c r="O89" s="219"/>
      <c r="P89" s="220">
        <f>P90</f>
        <v>0</v>
      </c>
      <c r="Q89" s="219"/>
      <c r="R89" s="220">
        <f>R90</f>
        <v>216.11608000000001</v>
      </c>
      <c r="S89" s="219"/>
      <c r="T89" s="221">
        <f>T90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22" t="s">
        <v>81</v>
      </c>
      <c r="AT89" s="223" t="s">
        <v>73</v>
      </c>
      <c r="AU89" s="223" t="s">
        <v>74</v>
      </c>
      <c r="AY89" s="222" t="s">
        <v>240</v>
      </c>
      <c r="BK89" s="224">
        <f>BK90</f>
        <v>0</v>
      </c>
    </row>
    <row r="90" s="12" customFormat="1" ht="22.8" customHeight="1">
      <c r="A90" s="12"/>
      <c r="B90" s="211"/>
      <c r="C90" s="212"/>
      <c r="D90" s="213" t="s">
        <v>73</v>
      </c>
      <c r="E90" s="225" t="s">
        <v>241</v>
      </c>
      <c r="F90" s="225" t="s">
        <v>242</v>
      </c>
      <c r="G90" s="212"/>
      <c r="H90" s="212"/>
      <c r="I90" s="215"/>
      <c r="J90" s="226">
        <f>BK90</f>
        <v>0</v>
      </c>
      <c r="K90" s="212"/>
      <c r="L90" s="217"/>
      <c r="M90" s="218"/>
      <c r="N90" s="219"/>
      <c r="O90" s="219"/>
      <c r="P90" s="220">
        <f>SUM(P91:P176)</f>
        <v>0</v>
      </c>
      <c r="Q90" s="219"/>
      <c r="R90" s="220">
        <f>SUM(R91:R176)</f>
        <v>216.11608000000001</v>
      </c>
      <c r="S90" s="219"/>
      <c r="T90" s="221">
        <f>SUM(T91:T176)</f>
        <v>0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22" t="s">
        <v>81</v>
      </c>
      <c r="AT90" s="223" t="s">
        <v>73</v>
      </c>
      <c r="AU90" s="223" t="s">
        <v>81</v>
      </c>
      <c r="AY90" s="222" t="s">
        <v>240</v>
      </c>
      <c r="BK90" s="224">
        <f>SUM(BK91:BK176)</f>
        <v>0</v>
      </c>
    </row>
    <row r="91" s="2" customFormat="1" ht="21.75" customHeight="1">
      <c r="A91" s="38"/>
      <c r="B91" s="39"/>
      <c r="C91" s="227" t="s">
        <v>81</v>
      </c>
      <c r="D91" s="227" t="s">
        <v>243</v>
      </c>
      <c r="E91" s="228" t="s">
        <v>578</v>
      </c>
      <c r="F91" s="229" t="s">
        <v>579</v>
      </c>
      <c r="G91" s="230" t="s">
        <v>246</v>
      </c>
      <c r="H91" s="231">
        <v>22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257</v>
      </c>
      <c r="AT91" s="238" t="s">
        <v>243</v>
      </c>
      <c r="AU91" s="238" t="s">
        <v>83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257</v>
      </c>
      <c r="BM91" s="238" t="s">
        <v>1176</v>
      </c>
    </row>
    <row r="92" s="2" customFormat="1">
      <c r="A92" s="38"/>
      <c r="B92" s="39"/>
      <c r="C92" s="40"/>
      <c r="D92" s="240" t="s">
        <v>250</v>
      </c>
      <c r="E92" s="40"/>
      <c r="F92" s="241" t="s">
        <v>581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83</v>
      </c>
    </row>
    <row r="93" s="2" customFormat="1">
      <c r="A93" s="38"/>
      <c r="B93" s="39"/>
      <c r="C93" s="40"/>
      <c r="D93" s="240" t="s">
        <v>252</v>
      </c>
      <c r="E93" s="40"/>
      <c r="F93" s="244" t="s">
        <v>582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83</v>
      </c>
    </row>
    <row r="94" s="13" customFormat="1">
      <c r="A94" s="13"/>
      <c r="B94" s="255"/>
      <c r="C94" s="256"/>
      <c r="D94" s="240" t="s">
        <v>272</v>
      </c>
      <c r="E94" s="257" t="s">
        <v>19</v>
      </c>
      <c r="F94" s="258" t="s">
        <v>1177</v>
      </c>
      <c r="G94" s="256"/>
      <c r="H94" s="259">
        <v>22</v>
      </c>
      <c r="I94" s="260"/>
      <c r="J94" s="256"/>
      <c r="K94" s="256"/>
      <c r="L94" s="261"/>
      <c r="M94" s="262"/>
      <c r="N94" s="263"/>
      <c r="O94" s="263"/>
      <c r="P94" s="263"/>
      <c r="Q94" s="263"/>
      <c r="R94" s="263"/>
      <c r="S94" s="263"/>
      <c r="T94" s="264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T94" s="265" t="s">
        <v>272</v>
      </c>
      <c r="AU94" s="265" t="s">
        <v>83</v>
      </c>
      <c r="AV94" s="13" t="s">
        <v>83</v>
      </c>
      <c r="AW94" s="13" t="s">
        <v>35</v>
      </c>
      <c r="AX94" s="13" t="s">
        <v>81</v>
      </c>
      <c r="AY94" s="265" t="s">
        <v>240</v>
      </c>
    </row>
    <row r="95" s="2" customFormat="1" ht="21.75" customHeight="1">
      <c r="A95" s="38"/>
      <c r="B95" s="39"/>
      <c r="C95" s="227" t="s">
        <v>83</v>
      </c>
      <c r="D95" s="227" t="s">
        <v>243</v>
      </c>
      <c r="E95" s="228" t="s">
        <v>584</v>
      </c>
      <c r="F95" s="229" t="s">
        <v>585</v>
      </c>
      <c r="G95" s="230" t="s">
        <v>332</v>
      </c>
      <c r="H95" s="231">
        <v>93</v>
      </c>
      <c r="I95" s="232"/>
      <c r="J95" s="233">
        <f>ROUND(I95*H95,2)</f>
        <v>0</v>
      </c>
      <c r="K95" s="229" t="s">
        <v>247</v>
      </c>
      <c r="L95" s="44"/>
      <c r="M95" s="234" t="s">
        <v>19</v>
      </c>
      <c r="N95" s="235" t="s">
        <v>45</v>
      </c>
      <c r="O95" s="84"/>
      <c r="P95" s="236">
        <f>O95*H95</f>
        <v>0</v>
      </c>
      <c r="Q95" s="236">
        <v>0</v>
      </c>
      <c r="R95" s="236">
        <f>Q95*H95</f>
        <v>0</v>
      </c>
      <c r="S95" s="236">
        <v>0</v>
      </c>
      <c r="T95" s="237">
        <f>S95*H95</f>
        <v>0</v>
      </c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R95" s="238" t="s">
        <v>257</v>
      </c>
      <c r="AT95" s="238" t="s">
        <v>243</v>
      </c>
      <c r="AU95" s="238" t="s">
        <v>83</v>
      </c>
      <c r="AY95" s="17" t="s">
        <v>240</v>
      </c>
      <c r="BE95" s="239">
        <f>IF(N95="základní",J95,0)</f>
        <v>0</v>
      </c>
      <c r="BF95" s="239">
        <f>IF(N95="snížená",J95,0)</f>
        <v>0</v>
      </c>
      <c r="BG95" s="239">
        <f>IF(N95="zákl. přenesená",J95,0)</f>
        <v>0</v>
      </c>
      <c r="BH95" s="239">
        <f>IF(N95="sníž. přenesená",J95,0)</f>
        <v>0</v>
      </c>
      <c r="BI95" s="239">
        <f>IF(N95="nulová",J95,0)</f>
        <v>0</v>
      </c>
      <c r="BJ95" s="17" t="s">
        <v>81</v>
      </c>
      <c r="BK95" s="239">
        <f>ROUND(I95*H95,2)</f>
        <v>0</v>
      </c>
      <c r="BL95" s="17" t="s">
        <v>257</v>
      </c>
      <c r="BM95" s="238" t="s">
        <v>1178</v>
      </c>
    </row>
    <row r="96" s="2" customFormat="1">
      <c r="A96" s="38"/>
      <c r="B96" s="39"/>
      <c r="C96" s="40"/>
      <c r="D96" s="240" t="s">
        <v>250</v>
      </c>
      <c r="E96" s="40"/>
      <c r="F96" s="241" t="s">
        <v>587</v>
      </c>
      <c r="G96" s="40"/>
      <c r="H96" s="40"/>
      <c r="I96" s="147"/>
      <c r="J96" s="40"/>
      <c r="K96" s="40"/>
      <c r="L96" s="44"/>
      <c r="M96" s="242"/>
      <c r="N96" s="243"/>
      <c r="O96" s="84"/>
      <c r="P96" s="84"/>
      <c r="Q96" s="84"/>
      <c r="R96" s="84"/>
      <c r="S96" s="84"/>
      <c r="T96" s="85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T96" s="17" t="s">
        <v>250</v>
      </c>
      <c r="AU96" s="17" t="s">
        <v>83</v>
      </c>
    </row>
    <row r="97" s="2" customFormat="1">
      <c r="A97" s="38"/>
      <c r="B97" s="39"/>
      <c r="C97" s="40"/>
      <c r="D97" s="240" t="s">
        <v>252</v>
      </c>
      <c r="E97" s="40"/>
      <c r="F97" s="244" t="s">
        <v>588</v>
      </c>
      <c r="G97" s="40"/>
      <c r="H97" s="40"/>
      <c r="I97" s="147"/>
      <c r="J97" s="40"/>
      <c r="K97" s="40"/>
      <c r="L97" s="44"/>
      <c r="M97" s="242"/>
      <c r="N97" s="243"/>
      <c r="O97" s="84"/>
      <c r="P97" s="84"/>
      <c r="Q97" s="84"/>
      <c r="R97" s="84"/>
      <c r="S97" s="84"/>
      <c r="T97" s="85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T97" s="17" t="s">
        <v>252</v>
      </c>
      <c r="AU97" s="17" t="s">
        <v>83</v>
      </c>
    </row>
    <row r="98" s="13" customFormat="1">
      <c r="A98" s="13"/>
      <c r="B98" s="255"/>
      <c r="C98" s="256"/>
      <c r="D98" s="240" t="s">
        <v>272</v>
      </c>
      <c r="E98" s="257" t="s">
        <v>19</v>
      </c>
      <c r="F98" s="258" t="s">
        <v>1179</v>
      </c>
      <c r="G98" s="256"/>
      <c r="H98" s="259">
        <v>93</v>
      </c>
      <c r="I98" s="260"/>
      <c r="J98" s="256"/>
      <c r="K98" s="256"/>
      <c r="L98" s="261"/>
      <c r="M98" s="262"/>
      <c r="N98" s="263"/>
      <c r="O98" s="263"/>
      <c r="P98" s="263"/>
      <c r="Q98" s="263"/>
      <c r="R98" s="263"/>
      <c r="S98" s="263"/>
      <c r="T98" s="264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T98" s="265" t="s">
        <v>272</v>
      </c>
      <c r="AU98" s="265" t="s">
        <v>83</v>
      </c>
      <c r="AV98" s="13" t="s">
        <v>83</v>
      </c>
      <c r="AW98" s="13" t="s">
        <v>35</v>
      </c>
      <c r="AX98" s="13" t="s">
        <v>81</v>
      </c>
      <c r="AY98" s="265" t="s">
        <v>240</v>
      </c>
    </row>
    <row r="99" s="2" customFormat="1" ht="21.75" customHeight="1">
      <c r="A99" s="38"/>
      <c r="B99" s="39"/>
      <c r="C99" s="227" t="s">
        <v>130</v>
      </c>
      <c r="D99" s="227" t="s">
        <v>243</v>
      </c>
      <c r="E99" s="228" t="s">
        <v>589</v>
      </c>
      <c r="F99" s="229" t="s">
        <v>590</v>
      </c>
      <c r="G99" s="230" t="s">
        <v>276</v>
      </c>
      <c r="H99" s="231">
        <v>4</v>
      </c>
      <c r="I99" s="232"/>
      <c r="J99" s="233">
        <f>ROUND(I99*H99,2)</f>
        <v>0</v>
      </c>
      <c r="K99" s="229" t="s">
        <v>247</v>
      </c>
      <c r="L99" s="44"/>
      <c r="M99" s="234" t="s">
        <v>19</v>
      </c>
      <c r="N99" s="235" t="s">
        <v>45</v>
      </c>
      <c r="O99" s="84"/>
      <c r="P99" s="236">
        <f>O99*H99</f>
        <v>0</v>
      </c>
      <c r="Q99" s="236">
        <v>0</v>
      </c>
      <c r="R99" s="236">
        <f>Q99*H99</f>
        <v>0</v>
      </c>
      <c r="S99" s="236">
        <v>0</v>
      </c>
      <c r="T99" s="237">
        <f>S99*H99</f>
        <v>0</v>
      </c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R99" s="238" t="s">
        <v>248</v>
      </c>
      <c r="AT99" s="238" t="s">
        <v>243</v>
      </c>
      <c r="AU99" s="238" t="s">
        <v>83</v>
      </c>
      <c r="AY99" s="17" t="s">
        <v>240</v>
      </c>
      <c r="BE99" s="239">
        <f>IF(N99="základní",J99,0)</f>
        <v>0</v>
      </c>
      <c r="BF99" s="239">
        <f>IF(N99="snížená",J99,0)</f>
        <v>0</v>
      </c>
      <c r="BG99" s="239">
        <f>IF(N99="zákl. přenesená",J99,0)</f>
        <v>0</v>
      </c>
      <c r="BH99" s="239">
        <f>IF(N99="sníž. přenesená",J99,0)</f>
        <v>0</v>
      </c>
      <c r="BI99" s="239">
        <f>IF(N99="nulová",J99,0)</f>
        <v>0</v>
      </c>
      <c r="BJ99" s="17" t="s">
        <v>81</v>
      </c>
      <c r="BK99" s="239">
        <f>ROUND(I99*H99,2)</f>
        <v>0</v>
      </c>
      <c r="BL99" s="17" t="s">
        <v>248</v>
      </c>
      <c r="BM99" s="238" t="s">
        <v>1180</v>
      </c>
    </row>
    <row r="100" s="2" customFormat="1">
      <c r="A100" s="38"/>
      <c r="B100" s="39"/>
      <c r="C100" s="40"/>
      <c r="D100" s="240" t="s">
        <v>250</v>
      </c>
      <c r="E100" s="40"/>
      <c r="F100" s="241" t="s">
        <v>592</v>
      </c>
      <c r="G100" s="40"/>
      <c r="H100" s="40"/>
      <c r="I100" s="147"/>
      <c r="J100" s="40"/>
      <c r="K100" s="40"/>
      <c r="L100" s="44"/>
      <c r="M100" s="242"/>
      <c r="N100" s="243"/>
      <c r="O100" s="84"/>
      <c r="P100" s="84"/>
      <c r="Q100" s="84"/>
      <c r="R100" s="84"/>
      <c r="S100" s="84"/>
      <c r="T100" s="85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T100" s="17" t="s">
        <v>250</v>
      </c>
      <c r="AU100" s="17" t="s">
        <v>83</v>
      </c>
    </row>
    <row r="101" s="2" customFormat="1">
      <c r="A101" s="38"/>
      <c r="B101" s="39"/>
      <c r="C101" s="40"/>
      <c r="D101" s="240" t="s">
        <v>252</v>
      </c>
      <c r="E101" s="40"/>
      <c r="F101" s="244" t="s">
        <v>593</v>
      </c>
      <c r="G101" s="40"/>
      <c r="H101" s="40"/>
      <c r="I101" s="147"/>
      <c r="J101" s="40"/>
      <c r="K101" s="40"/>
      <c r="L101" s="44"/>
      <c r="M101" s="242"/>
      <c r="N101" s="243"/>
      <c r="O101" s="84"/>
      <c r="P101" s="84"/>
      <c r="Q101" s="84"/>
      <c r="R101" s="84"/>
      <c r="S101" s="84"/>
      <c r="T101" s="85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T101" s="17" t="s">
        <v>252</v>
      </c>
      <c r="AU101" s="17" t="s">
        <v>83</v>
      </c>
    </row>
    <row r="102" s="2" customFormat="1" ht="21.75" customHeight="1">
      <c r="A102" s="38"/>
      <c r="B102" s="39"/>
      <c r="C102" s="227" t="s">
        <v>248</v>
      </c>
      <c r="D102" s="227" t="s">
        <v>243</v>
      </c>
      <c r="E102" s="228" t="s">
        <v>803</v>
      </c>
      <c r="F102" s="229" t="s">
        <v>804</v>
      </c>
      <c r="G102" s="230" t="s">
        <v>256</v>
      </c>
      <c r="H102" s="231">
        <v>32.725000000000001</v>
      </c>
      <c r="I102" s="232"/>
      <c r="J102" s="233">
        <f>ROUND(I102*H102,2)</f>
        <v>0</v>
      </c>
      <c r="K102" s="229" t="s">
        <v>247</v>
      </c>
      <c r="L102" s="44"/>
      <c r="M102" s="234" t="s">
        <v>19</v>
      </c>
      <c r="N102" s="235" t="s">
        <v>45</v>
      </c>
      <c r="O102" s="84"/>
      <c r="P102" s="236">
        <f>O102*H102</f>
        <v>0</v>
      </c>
      <c r="Q102" s="236">
        <v>0</v>
      </c>
      <c r="R102" s="236">
        <f>Q102*H102</f>
        <v>0</v>
      </c>
      <c r="S102" s="236">
        <v>0</v>
      </c>
      <c r="T102" s="237">
        <f>S102*H102</f>
        <v>0</v>
      </c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R102" s="238" t="s">
        <v>257</v>
      </c>
      <c r="AT102" s="238" t="s">
        <v>243</v>
      </c>
      <c r="AU102" s="238" t="s">
        <v>83</v>
      </c>
      <c r="AY102" s="17" t="s">
        <v>240</v>
      </c>
      <c r="BE102" s="239">
        <f>IF(N102="základní",J102,0)</f>
        <v>0</v>
      </c>
      <c r="BF102" s="239">
        <f>IF(N102="snížená",J102,0)</f>
        <v>0</v>
      </c>
      <c r="BG102" s="239">
        <f>IF(N102="zákl. přenesená",J102,0)</f>
        <v>0</v>
      </c>
      <c r="BH102" s="239">
        <f>IF(N102="sníž. přenesená",J102,0)</f>
        <v>0</v>
      </c>
      <c r="BI102" s="239">
        <f>IF(N102="nulová",J102,0)</f>
        <v>0</v>
      </c>
      <c r="BJ102" s="17" t="s">
        <v>81</v>
      </c>
      <c r="BK102" s="239">
        <f>ROUND(I102*H102,2)</f>
        <v>0</v>
      </c>
      <c r="BL102" s="17" t="s">
        <v>257</v>
      </c>
      <c r="BM102" s="238" t="s">
        <v>1181</v>
      </c>
    </row>
    <row r="103" s="2" customFormat="1">
      <c r="A103" s="38"/>
      <c r="B103" s="39"/>
      <c r="C103" s="40"/>
      <c r="D103" s="240" t="s">
        <v>250</v>
      </c>
      <c r="E103" s="40"/>
      <c r="F103" s="241" t="s">
        <v>806</v>
      </c>
      <c r="G103" s="40"/>
      <c r="H103" s="40"/>
      <c r="I103" s="147"/>
      <c r="J103" s="40"/>
      <c r="K103" s="40"/>
      <c r="L103" s="44"/>
      <c r="M103" s="242"/>
      <c r="N103" s="243"/>
      <c r="O103" s="84"/>
      <c r="P103" s="84"/>
      <c r="Q103" s="84"/>
      <c r="R103" s="84"/>
      <c r="S103" s="84"/>
      <c r="T103" s="85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T103" s="17" t="s">
        <v>250</v>
      </c>
      <c r="AU103" s="17" t="s">
        <v>83</v>
      </c>
    </row>
    <row r="104" s="2" customFormat="1">
      <c r="A104" s="38"/>
      <c r="B104" s="39"/>
      <c r="C104" s="40"/>
      <c r="D104" s="240" t="s">
        <v>252</v>
      </c>
      <c r="E104" s="40"/>
      <c r="F104" s="244" t="s">
        <v>260</v>
      </c>
      <c r="G104" s="40"/>
      <c r="H104" s="40"/>
      <c r="I104" s="147"/>
      <c r="J104" s="40"/>
      <c r="K104" s="40"/>
      <c r="L104" s="44"/>
      <c r="M104" s="242"/>
      <c r="N104" s="243"/>
      <c r="O104" s="84"/>
      <c r="P104" s="84"/>
      <c r="Q104" s="84"/>
      <c r="R104" s="84"/>
      <c r="S104" s="84"/>
      <c r="T104" s="85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T104" s="17" t="s">
        <v>252</v>
      </c>
      <c r="AU104" s="17" t="s">
        <v>83</v>
      </c>
    </row>
    <row r="105" s="13" customFormat="1">
      <c r="A105" s="13"/>
      <c r="B105" s="255"/>
      <c r="C105" s="256"/>
      <c r="D105" s="240" t="s">
        <v>272</v>
      </c>
      <c r="E105" s="257" t="s">
        <v>19</v>
      </c>
      <c r="F105" s="258" t="s">
        <v>1182</v>
      </c>
      <c r="G105" s="256"/>
      <c r="H105" s="259">
        <v>32.725000000000001</v>
      </c>
      <c r="I105" s="260"/>
      <c r="J105" s="256"/>
      <c r="K105" s="256"/>
      <c r="L105" s="261"/>
      <c r="M105" s="262"/>
      <c r="N105" s="263"/>
      <c r="O105" s="263"/>
      <c r="P105" s="263"/>
      <c r="Q105" s="263"/>
      <c r="R105" s="263"/>
      <c r="S105" s="263"/>
      <c r="T105" s="264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T105" s="265" t="s">
        <v>272</v>
      </c>
      <c r="AU105" s="265" t="s">
        <v>83</v>
      </c>
      <c r="AV105" s="13" t="s">
        <v>83</v>
      </c>
      <c r="AW105" s="13" t="s">
        <v>35</v>
      </c>
      <c r="AX105" s="13" t="s">
        <v>81</v>
      </c>
      <c r="AY105" s="265" t="s">
        <v>240</v>
      </c>
    </row>
    <row r="106" s="2" customFormat="1" ht="21.75" customHeight="1">
      <c r="A106" s="38"/>
      <c r="B106" s="39"/>
      <c r="C106" s="227" t="s">
        <v>241</v>
      </c>
      <c r="D106" s="227" t="s">
        <v>243</v>
      </c>
      <c r="E106" s="228" t="s">
        <v>261</v>
      </c>
      <c r="F106" s="229" t="s">
        <v>262</v>
      </c>
      <c r="G106" s="230" t="s">
        <v>256</v>
      </c>
      <c r="H106" s="231">
        <v>131.72499999999999</v>
      </c>
      <c r="I106" s="232"/>
      <c r="J106" s="233">
        <f>ROUND(I106*H106,2)</f>
        <v>0</v>
      </c>
      <c r="K106" s="229" t="s">
        <v>247</v>
      </c>
      <c r="L106" s="44"/>
      <c r="M106" s="234" t="s">
        <v>19</v>
      </c>
      <c r="N106" s="235" t="s">
        <v>45</v>
      </c>
      <c r="O106" s="84"/>
      <c r="P106" s="236">
        <f>O106*H106</f>
        <v>0</v>
      </c>
      <c r="Q106" s="236">
        <v>0</v>
      </c>
      <c r="R106" s="236">
        <f>Q106*H106</f>
        <v>0</v>
      </c>
      <c r="S106" s="236">
        <v>0</v>
      </c>
      <c r="T106" s="237">
        <f>S106*H106</f>
        <v>0</v>
      </c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R106" s="238" t="s">
        <v>248</v>
      </c>
      <c r="AT106" s="238" t="s">
        <v>243</v>
      </c>
      <c r="AU106" s="238" t="s">
        <v>83</v>
      </c>
      <c r="AY106" s="17" t="s">
        <v>240</v>
      </c>
      <c r="BE106" s="239">
        <f>IF(N106="základní",J106,0)</f>
        <v>0</v>
      </c>
      <c r="BF106" s="239">
        <f>IF(N106="snížená",J106,0)</f>
        <v>0</v>
      </c>
      <c r="BG106" s="239">
        <f>IF(N106="zákl. přenesená",J106,0)</f>
        <v>0</v>
      </c>
      <c r="BH106" s="239">
        <f>IF(N106="sníž. přenesená",J106,0)</f>
        <v>0</v>
      </c>
      <c r="BI106" s="239">
        <f>IF(N106="nulová",J106,0)</f>
        <v>0</v>
      </c>
      <c r="BJ106" s="17" t="s">
        <v>81</v>
      </c>
      <c r="BK106" s="239">
        <f>ROUND(I106*H106,2)</f>
        <v>0</v>
      </c>
      <c r="BL106" s="17" t="s">
        <v>248</v>
      </c>
      <c r="BM106" s="238" t="s">
        <v>1183</v>
      </c>
    </row>
    <row r="107" s="2" customFormat="1">
      <c r="A107" s="38"/>
      <c r="B107" s="39"/>
      <c r="C107" s="40"/>
      <c r="D107" s="240" t="s">
        <v>250</v>
      </c>
      <c r="E107" s="40"/>
      <c r="F107" s="241" t="s">
        <v>611</v>
      </c>
      <c r="G107" s="40"/>
      <c r="H107" s="40"/>
      <c r="I107" s="147"/>
      <c r="J107" s="40"/>
      <c r="K107" s="40"/>
      <c r="L107" s="44"/>
      <c r="M107" s="242"/>
      <c r="N107" s="243"/>
      <c r="O107" s="84"/>
      <c r="P107" s="84"/>
      <c r="Q107" s="84"/>
      <c r="R107" s="84"/>
      <c r="S107" s="84"/>
      <c r="T107" s="85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T107" s="17" t="s">
        <v>250</v>
      </c>
      <c r="AU107" s="17" t="s">
        <v>83</v>
      </c>
    </row>
    <row r="108" s="2" customFormat="1">
      <c r="A108" s="38"/>
      <c r="B108" s="39"/>
      <c r="C108" s="40"/>
      <c r="D108" s="240" t="s">
        <v>252</v>
      </c>
      <c r="E108" s="40"/>
      <c r="F108" s="244" t="s">
        <v>265</v>
      </c>
      <c r="G108" s="40"/>
      <c r="H108" s="40"/>
      <c r="I108" s="147"/>
      <c r="J108" s="40"/>
      <c r="K108" s="40"/>
      <c r="L108" s="44"/>
      <c r="M108" s="242"/>
      <c r="N108" s="243"/>
      <c r="O108" s="84"/>
      <c r="P108" s="84"/>
      <c r="Q108" s="84"/>
      <c r="R108" s="84"/>
      <c r="S108" s="84"/>
      <c r="T108" s="85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T108" s="17" t="s">
        <v>252</v>
      </c>
      <c r="AU108" s="17" t="s">
        <v>83</v>
      </c>
    </row>
    <row r="109" s="13" customFormat="1">
      <c r="A109" s="13"/>
      <c r="B109" s="255"/>
      <c r="C109" s="256"/>
      <c r="D109" s="240" t="s">
        <v>272</v>
      </c>
      <c r="E109" s="257" t="s">
        <v>19</v>
      </c>
      <c r="F109" s="258" t="s">
        <v>1184</v>
      </c>
      <c r="G109" s="256"/>
      <c r="H109" s="259">
        <v>32.725000000000001</v>
      </c>
      <c r="I109" s="260"/>
      <c r="J109" s="256"/>
      <c r="K109" s="256"/>
      <c r="L109" s="261"/>
      <c r="M109" s="262"/>
      <c r="N109" s="263"/>
      <c r="O109" s="263"/>
      <c r="P109" s="263"/>
      <c r="Q109" s="263"/>
      <c r="R109" s="263"/>
      <c r="S109" s="263"/>
      <c r="T109" s="264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65" t="s">
        <v>272</v>
      </c>
      <c r="AU109" s="265" t="s">
        <v>83</v>
      </c>
      <c r="AV109" s="13" t="s">
        <v>83</v>
      </c>
      <c r="AW109" s="13" t="s">
        <v>35</v>
      </c>
      <c r="AX109" s="13" t="s">
        <v>74</v>
      </c>
      <c r="AY109" s="265" t="s">
        <v>240</v>
      </c>
    </row>
    <row r="110" s="13" customFormat="1">
      <c r="A110" s="13"/>
      <c r="B110" s="255"/>
      <c r="C110" s="256"/>
      <c r="D110" s="240" t="s">
        <v>272</v>
      </c>
      <c r="E110" s="257" t="s">
        <v>19</v>
      </c>
      <c r="F110" s="258" t="s">
        <v>1103</v>
      </c>
      <c r="G110" s="256"/>
      <c r="H110" s="259">
        <v>99</v>
      </c>
      <c r="I110" s="260"/>
      <c r="J110" s="256"/>
      <c r="K110" s="256"/>
      <c r="L110" s="261"/>
      <c r="M110" s="262"/>
      <c r="N110" s="263"/>
      <c r="O110" s="263"/>
      <c r="P110" s="263"/>
      <c r="Q110" s="263"/>
      <c r="R110" s="263"/>
      <c r="S110" s="263"/>
      <c r="T110" s="264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T110" s="265" t="s">
        <v>272</v>
      </c>
      <c r="AU110" s="265" t="s">
        <v>83</v>
      </c>
      <c r="AV110" s="13" t="s">
        <v>83</v>
      </c>
      <c r="AW110" s="13" t="s">
        <v>35</v>
      </c>
      <c r="AX110" s="13" t="s">
        <v>74</v>
      </c>
      <c r="AY110" s="265" t="s">
        <v>240</v>
      </c>
    </row>
    <row r="111" s="14" customFormat="1">
      <c r="A111" s="14"/>
      <c r="B111" s="266"/>
      <c r="C111" s="267"/>
      <c r="D111" s="240" t="s">
        <v>272</v>
      </c>
      <c r="E111" s="268" t="s">
        <v>19</v>
      </c>
      <c r="F111" s="269" t="s">
        <v>336</v>
      </c>
      <c r="G111" s="267"/>
      <c r="H111" s="270">
        <v>131.72499999999999</v>
      </c>
      <c r="I111" s="271"/>
      <c r="J111" s="267"/>
      <c r="K111" s="267"/>
      <c r="L111" s="272"/>
      <c r="M111" s="273"/>
      <c r="N111" s="274"/>
      <c r="O111" s="274"/>
      <c r="P111" s="274"/>
      <c r="Q111" s="274"/>
      <c r="R111" s="274"/>
      <c r="S111" s="274"/>
      <c r="T111" s="275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T111" s="276" t="s">
        <v>272</v>
      </c>
      <c r="AU111" s="276" t="s">
        <v>83</v>
      </c>
      <c r="AV111" s="14" t="s">
        <v>248</v>
      </c>
      <c r="AW111" s="14" t="s">
        <v>35</v>
      </c>
      <c r="AX111" s="14" t="s">
        <v>81</v>
      </c>
      <c r="AY111" s="276" t="s">
        <v>240</v>
      </c>
    </row>
    <row r="112" s="2" customFormat="1" ht="21.75" customHeight="1">
      <c r="A112" s="38"/>
      <c r="B112" s="39"/>
      <c r="C112" s="245" t="s">
        <v>280</v>
      </c>
      <c r="D112" s="245" t="s">
        <v>266</v>
      </c>
      <c r="E112" s="246" t="s">
        <v>267</v>
      </c>
      <c r="F112" s="247" t="s">
        <v>268</v>
      </c>
      <c r="G112" s="248" t="s">
        <v>269</v>
      </c>
      <c r="H112" s="249">
        <v>180.32499999999999</v>
      </c>
      <c r="I112" s="250"/>
      <c r="J112" s="251">
        <f>ROUND(I112*H112,2)</f>
        <v>0</v>
      </c>
      <c r="K112" s="247" t="s">
        <v>247</v>
      </c>
      <c r="L112" s="252"/>
      <c r="M112" s="253" t="s">
        <v>19</v>
      </c>
      <c r="N112" s="254" t="s">
        <v>45</v>
      </c>
      <c r="O112" s="84"/>
      <c r="P112" s="236">
        <f>O112*H112</f>
        <v>0</v>
      </c>
      <c r="Q112" s="236">
        <v>1</v>
      </c>
      <c r="R112" s="236">
        <f>Q112*H112</f>
        <v>180.32499999999999</v>
      </c>
      <c r="S112" s="236">
        <v>0</v>
      </c>
      <c r="T112" s="237">
        <f>S112*H112</f>
        <v>0</v>
      </c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R112" s="238" t="s">
        <v>270</v>
      </c>
      <c r="AT112" s="238" t="s">
        <v>266</v>
      </c>
      <c r="AU112" s="238" t="s">
        <v>83</v>
      </c>
      <c r="AY112" s="17" t="s">
        <v>240</v>
      </c>
      <c r="BE112" s="239">
        <f>IF(N112="základní",J112,0)</f>
        <v>0</v>
      </c>
      <c r="BF112" s="239">
        <f>IF(N112="snížená",J112,0)</f>
        <v>0</v>
      </c>
      <c r="BG112" s="239">
        <f>IF(N112="zákl. přenesená",J112,0)</f>
        <v>0</v>
      </c>
      <c r="BH112" s="239">
        <f>IF(N112="sníž. přenesená",J112,0)</f>
        <v>0</v>
      </c>
      <c r="BI112" s="239">
        <f>IF(N112="nulová",J112,0)</f>
        <v>0</v>
      </c>
      <c r="BJ112" s="17" t="s">
        <v>81</v>
      </c>
      <c r="BK112" s="239">
        <f>ROUND(I112*H112,2)</f>
        <v>0</v>
      </c>
      <c r="BL112" s="17" t="s">
        <v>270</v>
      </c>
      <c r="BM112" s="238" t="s">
        <v>1185</v>
      </c>
    </row>
    <row r="113" s="2" customFormat="1">
      <c r="A113" s="38"/>
      <c r="B113" s="39"/>
      <c r="C113" s="40"/>
      <c r="D113" s="240" t="s">
        <v>250</v>
      </c>
      <c r="E113" s="40"/>
      <c r="F113" s="241" t="s">
        <v>268</v>
      </c>
      <c r="G113" s="40"/>
      <c r="H113" s="40"/>
      <c r="I113" s="147"/>
      <c r="J113" s="40"/>
      <c r="K113" s="40"/>
      <c r="L113" s="44"/>
      <c r="M113" s="242"/>
      <c r="N113" s="243"/>
      <c r="O113" s="84"/>
      <c r="P113" s="84"/>
      <c r="Q113" s="84"/>
      <c r="R113" s="84"/>
      <c r="S113" s="84"/>
      <c r="T113" s="85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T113" s="17" t="s">
        <v>250</v>
      </c>
      <c r="AU113" s="17" t="s">
        <v>83</v>
      </c>
    </row>
    <row r="114" s="13" customFormat="1">
      <c r="A114" s="13"/>
      <c r="B114" s="255"/>
      <c r="C114" s="256"/>
      <c r="D114" s="240" t="s">
        <v>272</v>
      </c>
      <c r="E114" s="257" t="s">
        <v>19</v>
      </c>
      <c r="F114" s="258" t="s">
        <v>1186</v>
      </c>
      <c r="G114" s="256"/>
      <c r="H114" s="259">
        <v>49.447000000000003</v>
      </c>
      <c r="I114" s="260"/>
      <c r="J114" s="256"/>
      <c r="K114" s="256"/>
      <c r="L114" s="261"/>
      <c r="M114" s="262"/>
      <c r="N114" s="263"/>
      <c r="O114" s="263"/>
      <c r="P114" s="263"/>
      <c r="Q114" s="263"/>
      <c r="R114" s="263"/>
      <c r="S114" s="263"/>
      <c r="T114" s="264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T114" s="265" t="s">
        <v>272</v>
      </c>
      <c r="AU114" s="265" t="s">
        <v>83</v>
      </c>
      <c r="AV114" s="13" t="s">
        <v>83</v>
      </c>
      <c r="AW114" s="13" t="s">
        <v>35</v>
      </c>
      <c r="AX114" s="13" t="s">
        <v>74</v>
      </c>
      <c r="AY114" s="265" t="s">
        <v>240</v>
      </c>
    </row>
    <row r="115" s="13" customFormat="1">
      <c r="A115" s="13"/>
      <c r="B115" s="255"/>
      <c r="C115" s="256"/>
      <c r="D115" s="240" t="s">
        <v>272</v>
      </c>
      <c r="E115" s="257" t="s">
        <v>19</v>
      </c>
      <c r="F115" s="258" t="s">
        <v>1106</v>
      </c>
      <c r="G115" s="256"/>
      <c r="H115" s="259">
        <v>130.87799999999999</v>
      </c>
      <c r="I115" s="260"/>
      <c r="J115" s="256"/>
      <c r="K115" s="256"/>
      <c r="L115" s="261"/>
      <c r="M115" s="262"/>
      <c r="N115" s="263"/>
      <c r="O115" s="263"/>
      <c r="P115" s="263"/>
      <c r="Q115" s="263"/>
      <c r="R115" s="263"/>
      <c r="S115" s="263"/>
      <c r="T115" s="264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T115" s="265" t="s">
        <v>272</v>
      </c>
      <c r="AU115" s="265" t="s">
        <v>83</v>
      </c>
      <c r="AV115" s="13" t="s">
        <v>83</v>
      </c>
      <c r="AW115" s="13" t="s">
        <v>35</v>
      </c>
      <c r="AX115" s="13" t="s">
        <v>74</v>
      </c>
      <c r="AY115" s="265" t="s">
        <v>240</v>
      </c>
    </row>
    <row r="116" s="14" customFormat="1">
      <c r="A116" s="14"/>
      <c r="B116" s="266"/>
      <c r="C116" s="267"/>
      <c r="D116" s="240" t="s">
        <v>272</v>
      </c>
      <c r="E116" s="268" t="s">
        <v>19</v>
      </c>
      <c r="F116" s="269" t="s">
        <v>336</v>
      </c>
      <c r="G116" s="267"/>
      <c r="H116" s="270">
        <v>180.32499999999999</v>
      </c>
      <c r="I116" s="271"/>
      <c r="J116" s="267"/>
      <c r="K116" s="267"/>
      <c r="L116" s="272"/>
      <c r="M116" s="273"/>
      <c r="N116" s="274"/>
      <c r="O116" s="274"/>
      <c r="P116" s="274"/>
      <c r="Q116" s="274"/>
      <c r="R116" s="274"/>
      <c r="S116" s="274"/>
      <c r="T116" s="275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T116" s="276" t="s">
        <v>272</v>
      </c>
      <c r="AU116" s="276" t="s">
        <v>83</v>
      </c>
      <c r="AV116" s="14" t="s">
        <v>248</v>
      </c>
      <c r="AW116" s="14" t="s">
        <v>35</v>
      </c>
      <c r="AX116" s="14" t="s">
        <v>81</v>
      </c>
      <c r="AY116" s="276" t="s">
        <v>240</v>
      </c>
    </row>
    <row r="117" s="2" customFormat="1" ht="21.75" customHeight="1">
      <c r="A117" s="38"/>
      <c r="B117" s="39"/>
      <c r="C117" s="227" t="s">
        <v>288</v>
      </c>
      <c r="D117" s="227" t="s">
        <v>243</v>
      </c>
      <c r="E117" s="228" t="s">
        <v>837</v>
      </c>
      <c r="F117" s="229" t="s">
        <v>838</v>
      </c>
      <c r="G117" s="230" t="s">
        <v>246</v>
      </c>
      <c r="H117" s="231">
        <v>75</v>
      </c>
      <c r="I117" s="232"/>
      <c r="J117" s="233">
        <f>ROUND(I117*H117,2)</f>
        <v>0</v>
      </c>
      <c r="K117" s="229" t="s">
        <v>247</v>
      </c>
      <c r="L117" s="44"/>
      <c r="M117" s="234" t="s">
        <v>19</v>
      </c>
      <c r="N117" s="235" t="s">
        <v>45</v>
      </c>
      <c r="O117" s="84"/>
      <c r="P117" s="236">
        <f>O117*H117</f>
        <v>0</v>
      </c>
      <c r="Q117" s="236">
        <v>0</v>
      </c>
      <c r="R117" s="236">
        <f>Q117*H117</f>
        <v>0</v>
      </c>
      <c r="S117" s="236">
        <v>0</v>
      </c>
      <c r="T117" s="237">
        <f>S117*H117</f>
        <v>0</v>
      </c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R117" s="238" t="s">
        <v>248</v>
      </c>
      <c r="AT117" s="238" t="s">
        <v>243</v>
      </c>
      <c r="AU117" s="238" t="s">
        <v>83</v>
      </c>
      <c r="AY117" s="17" t="s">
        <v>240</v>
      </c>
      <c r="BE117" s="239">
        <f>IF(N117="základní",J117,0)</f>
        <v>0</v>
      </c>
      <c r="BF117" s="239">
        <f>IF(N117="snížená",J117,0)</f>
        <v>0</v>
      </c>
      <c r="BG117" s="239">
        <f>IF(N117="zákl. přenesená",J117,0)</f>
        <v>0</v>
      </c>
      <c r="BH117" s="239">
        <f>IF(N117="sníž. přenesená",J117,0)</f>
        <v>0</v>
      </c>
      <c r="BI117" s="239">
        <f>IF(N117="nulová",J117,0)</f>
        <v>0</v>
      </c>
      <c r="BJ117" s="17" t="s">
        <v>81</v>
      </c>
      <c r="BK117" s="239">
        <f>ROUND(I117*H117,2)</f>
        <v>0</v>
      </c>
      <c r="BL117" s="17" t="s">
        <v>248</v>
      </c>
      <c r="BM117" s="238" t="s">
        <v>1187</v>
      </c>
    </row>
    <row r="118" s="2" customFormat="1">
      <c r="A118" s="38"/>
      <c r="B118" s="39"/>
      <c r="C118" s="40"/>
      <c r="D118" s="240" t="s">
        <v>250</v>
      </c>
      <c r="E118" s="40"/>
      <c r="F118" s="241" t="s">
        <v>1108</v>
      </c>
      <c r="G118" s="40"/>
      <c r="H118" s="40"/>
      <c r="I118" s="147"/>
      <c r="J118" s="40"/>
      <c r="K118" s="40"/>
      <c r="L118" s="44"/>
      <c r="M118" s="242"/>
      <c r="N118" s="243"/>
      <c r="O118" s="84"/>
      <c r="P118" s="84"/>
      <c r="Q118" s="84"/>
      <c r="R118" s="84"/>
      <c r="S118" s="84"/>
      <c r="T118" s="85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T118" s="17" t="s">
        <v>250</v>
      </c>
      <c r="AU118" s="17" t="s">
        <v>83</v>
      </c>
    </row>
    <row r="119" s="2" customFormat="1">
      <c r="A119" s="38"/>
      <c r="B119" s="39"/>
      <c r="C119" s="40"/>
      <c r="D119" s="240" t="s">
        <v>252</v>
      </c>
      <c r="E119" s="40"/>
      <c r="F119" s="244" t="s">
        <v>604</v>
      </c>
      <c r="G119" s="40"/>
      <c r="H119" s="40"/>
      <c r="I119" s="147"/>
      <c r="J119" s="40"/>
      <c r="K119" s="40"/>
      <c r="L119" s="44"/>
      <c r="M119" s="242"/>
      <c r="N119" s="243"/>
      <c r="O119" s="84"/>
      <c r="P119" s="84"/>
      <c r="Q119" s="84"/>
      <c r="R119" s="84"/>
      <c r="S119" s="84"/>
      <c r="T119" s="85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T119" s="17" t="s">
        <v>252</v>
      </c>
      <c r="AU119" s="17" t="s">
        <v>83</v>
      </c>
    </row>
    <row r="120" s="2" customFormat="1" ht="33" customHeight="1">
      <c r="A120" s="38"/>
      <c r="B120" s="39"/>
      <c r="C120" s="227" t="s">
        <v>292</v>
      </c>
      <c r="D120" s="227" t="s">
        <v>243</v>
      </c>
      <c r="E120" s="228" t="s">
        <v>1109</v>
      </c>
      <c r="F120" s="229" t="s">
        <v>1110</v>
      </c>
      <c r="G120" s="230" t="s">
        <v>276</v>
      </c>
      <c r="H120" s="231">
        <v>25</v>
      </c>
      <c r="I120" s="232"/>
      <c r="J120" s="233">
        <f>ROUND(I120*H120,2)</f>
        <v>0</v>
      </c>
      <c r="K120" s="229" t="s">
        <v>247</v>
      </c>
      <c r="L120" s="44"/>
      <c r="M120" s="234" t="s">
        <v>19</v>
      </c>
      <c r="N120" s="235" t="s">
        <v>45</v>
      </c>
      <c r="O120" s="84"/>
      <c r="P120" s="236">
        <f>O120*H120</f>
        <v>0</v>
      </c>
      <c r="Q120" s="236">
        <v>0</v>
      </c>
      <c r="R120" s="236">
        <f>Q120*H120</f>
        <v>0</v>
      </c>
      <c r="S120" s="236">
        <v>0</v>
      </c>
      <c r="T120" s="237">
        <f>S120*H120</f>
        <v>0</v>
      </c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R120" s="238" t="s">
        <v>248</v>
      </c>
      <c r="AT120" s="238" t="s">
        <v>243</v>
      </c>
      <c r="AU120" s="238" t="s">
        <v>83</v>
      </c>
      <c r="AY120" s="17" t="s">
        <v>240</v>
      </c>
      <c r="BE120" s="239">
        <f>IF(N120="základní",J120,0)</f>
        <v>0</v>
      </c>
      <c r="BF120" s="239">
        <f>IF(N120="snížená",J120,0)</f>
        <v>0</v>
      </c>
      <c r="BG120" s="239">
        <f>IF(N120="zákl. přenesená",J120,0)</f>
        <v>0</v>
      </c>
      <c r="BH120" s="239">
        <f>IF(N120="sníž. přenesená",J120,0)</f>
        <v>0</v>
      </c>
      <c r="BI120" s="239">
        <f>IF(N120="nulová",J120,0)</f>
        <v>0</v>
      </c>
      <c r="BJ120" s="17" t="s">
        <v>81</v>
      </c>
      <c r="BK120" s="239">
        <f>ROUND(I120*H120,2)</f>
        <v>0</v>
      </c>
      <c r="BL120" s="17" t="s">
        <v>248</v>
      </c>
      <c r="BM120" s="238" t="s">
        <v>1188</v>
      </c>
    </row>
    <row r="121" s="2" customFormat="1">
      <c r="A121" s="38"/>
      <c r="B121" s="39"/>
      <c r="C121" s="40"/>
      <c r="D121" s="240" t="s">
        <v>250</v>
      </c>
      <c r="E121" s="40"/>
      <c r="F121" s="241" t="s">
        <v>1112</v>
      </c>
      <c r="G121" s="40"/>
      <c r="H121" s="40"/>
      <c r="I121" s="147"/>
      <c r="J121" s="40"/>
      <c r="K121" s="40"/>
      <c r="L121" s="44"/>
      <c r="M121" s="242"/>
      <c r="N121" s="243"/>
      <c r="O121" s="84"/>
      <c r="P121" s="84"/>
      <c r="Q121" s="84"/>
      <c r="R121" s="84"/>
      <c r="S121" s="84"/>
      <c r="T121" s="85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7" t="s">
        <v>250</v>
      </c>
      <c r="AU121" s="17" t="s">
        <v>83</v>
      </c>
    </row>
    <row r="122" s="2" customFormat="1">
      <c r="A122" s="38"/>
      <c r="B122" s="39"/>
      <c r="C122" s="40"/>
      <c r="D122" s="240" t="s">
        <v>252</v>
      </c>
      <c r="E122" s="40"/>
      <c r="F122" s="244" t="s">
        <v>279</v>
      </c>
      <c r="G122" s="40"/>
      <c r="H122" s="40"/>
      <c r="I122" s="147"/>
      <c r="J122" s="40"/>
      <c r="K122" s="40"/>
      <c r="L122" s="44"/>
      <c r="M122" s="242"/>
      <c r="N122" s="243"/>
      <c r="O122" s="84"/>
      <c r="P122" s="84"/>
      <c r="Q122" s="84"/>
      <c r="R122" s="84"/>
      <c r="S122" s="84"/>
      <c r="T122" s="85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7" t="s">
        <v>252</v>
      </c>
      <c r="AU122" s="17" t="s">
        <v>83</v>
      </c>
    </row>
    <row r="123" s="2" customFormat="1" ht="21.75" customHeight="1">
      <c r="A123" s="38"/>
      <c r="B123" s="39"/>
      <c r="C123" s="227" t="s">
        <v>297</v>
      </c>
      <c r="D123" s="227" t="s">
        <v>243</v>
      </c>
      <c r="E123" s="228" t="s">
        <v>1189</v>
      </c>
      <c r="F123" s="229" t="s">
        <v>1190</v>
      </c>
      <c r="G123" s="230" t="s">
        <v>283</v>
      </c>
      <c r="H123" s="231">
        <v>56</v>
      </c>
      <c r="I123" s="232"/>
      <c r="J123" s="233">
        <f>ROUND(I123*H123,2)</f>
        <v>0</v>
      </c>
      <c r="K123" s="229" t="s">
        <v>247</v>
      </c>
      <c r="L123" s="44"/>
      <c r="M123" s="234" t="s">
        <v>19</v>
      </c>
      <c r="N123" s="235" t="s">
        <v>45</v>
      </c>
      <c r="O123" s="84"/>
      <c r="P123" s="236">
        <f>O123*H123</f>
        <v>0</v>
      </c>
      <c r="Q123" s="236">
        <v>0</v>
      </c>
      <c r="R123" s="236">
        <f>Q123*H123</f>
        <v>0</v>
      </c>
      <c r="S123" s="236">
        <v>0</v>
      </c>
      <c r="T123" s="237">
        <f>S123*H123</f>
        <v>0</v>
      </c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R123" s="238" t="s">
        <v>248</v>
      </c>
      <c r="AT123" s="238" t="s">
        <v>243</v>
      </c>
      <c r="AU123" s="238" t="s">
        <v>83</v>
      </c>
      <c r="AY123" s="17" t="s">
        <v>240</v>
      </c>
      <c r="BE123" s="239">
        <f>IF(N123="základní",J123,0)</f>
        <v>0</v>
      </c>
      <c r="BF123" s="239">
        <f>IF(N123="snížená",J123,0)</f>
        <v>0</v>
      </c>
      <c r="BG123" s="239">
        <f>IF(N123="zákl. přenesená",J123,0)</f>
        <v>0</v>
      </c>
      <c r="BH123" s="239">
        <f>IF(N123="sníž. přenesená",J123,0)</f>
        <v>0</v>
      </c>
      <c r="BI123" s="239">
        <f>IF(N123="nulová",J123,0)</f>
        <v>0</v>
      </c>
      <c r="BJ123" s="17" t="s">
        <v>81</v>
      </c>
      <c r="BK123" s="239">
        <f>ROUND(I123*H123,2)</f>
        <v>0</v>
      </c>
      <c r="BL123" s="17" t="s">
        <v>248</v>
      </c>
      <c r="BM123" s="238" t="s">
        <v>1191</v>
      </c>
    </row>
    <row r="124" s="2" customFormat="1">
      <c r="A124" s="38"/>
      <c r="B124" s="39"/>
      <c r="C124" s="40"/>
      <c r="D124" s="240" t="s">
        <v>250</v>
      </c>
      <c r="E124" s="40"/>
      <c r="F124" s="241" t="s">
        <v>1192</v>
      </c>
      <c r="G124" s="40"/>
      <c r="H124" s="40"/>
      <c r="I124" s="147"/>
      <c r="J124" s="40"/>
      <c r="K124" s="40"/>
      <c r="L124" s="44"/>
      <c r="M124" s="242"/>
      <c r="N124" s="243"/>
      <c r="O124" s="84"/>
      <c r="P124" s="84"/>
      <c r="Q124" s="84"/>
      <c r="R124" s="84"/>
      <c r="S124" s="84"/>
      <c r="T124" s="85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7" t="s">
        <v>250</v>
      </c>
      <c r="AU124" s="17" t="s">
        <v>83</v>
      </c>
    </row>
    <row r="125" s="2" customFormat="1">
      <c r="A125" s="38"/>
      <c r="B125" s="39"/>
      <c r="C125" s="40"/>
      <c r="D125" s="240" t="s">
        <v>252</v>
      </c>
      <c r="E125" s="40"/>
      <c r="F125" s="244" t="s">
        <v>286</v>
      </c>
      <c r="G125" s="40"/>
      <c r="H125" s="40"/>
      <c r="I125" s="147"/>
      <c r="J125" s="40"/>
      <c r="K125" s="40"/>
      <c r="L125" s="44"/>
      <c r="M125" s="242"/>
      <c r="N125" s="243"/>
      <c r="O125" s="84"/>
      <c r="P125" s="84"/>
      <c r="Q125" s="84"/>
      <c r="R125" s="84"/>
      <c r="S125" s="84"/>
      <c r="T125" s="85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T125" s="17" t="s">
        <v>252</v>
      </c>
      <c r="AU125" s="17" t="s">
        <v>83</v>
      </c>
    </row>
    <row r="126" s="13" customFormat="1">
      <c r="A126" s="13"/>
      <c r="B126" s="255"/>
      <c r="C126" s="256"/>
      <c r="D126" s="240" t="s">
        <v>272</v>
      </c>
      <c r="E126" s="257" t="s">
        <v>19</v>
      </c>
      <c r="F126" s="258" t="s">
        <v>1193</v>
      </c>
      <c r="G126" s="256"/>
      <c r="H126" s="259">
        <v>56</v>
      </c>
      <c r="I126" s="260"/>
      <c r="J126" s="256"/>
      <c r="K126" s="256"/>
      <c r="L126" s="261"/>
      <c r="M126" s="262"/>
      <c r="N126" s="263"/>
      <c r="O126" s="263"/>
      <c r="P126" s="263"/>
      <c r="Q126" s="263"/>
      <c r="R126" s="263"/>
      <c r="S126" s="263"/>
      <c r="T126" s="264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65" t="s">
        <v>272</v>
      </c>
      <c r="AU126" s="265" t="s">
        <v>83</v>
      </c>
      <c r="AV126" s="13" t="s">
        <v>83</v>
      </c>
      <c r="AW126" s="13" t="s">
        <v>35</v>
      </c>
      <c r="AX126" s="13" t="s">
        <v>81</v>
      </c>
      <c r="AY126" s="265" t="s">
        <v>240</v>
      </c>
    </row>
    <row r="127" s="2" customFormat="1" ht="21.75" customHeight="1">
      <c r="A127" s="38"/>
      <c r="B127" s="39"/>
      <c r="C127" s="245" t="s">
        <v>301</v>
      </c>
      <c r="D127" s="245" t="s">
        <v>266</v>
      </c>
      <c r="E127" s="246" t="s">
        <v>1194</v>
      </c>
      <c r="F127" s="247" t="s">
        <v>1195</v>
      </c>
      <c r="G127" s="248" t="s">
        <v>276</v>
      </c>
      <c r="H127" s="249">
        <v>112</v>
      </c>
      <c r="I127" s="250"/>
      <c r="J127" s="251">
        <f>ROUND(I127*H127,2)</f>
        <v>0</v>
      </c>
      <c r="K127" s="247" t="s">
        <v>247</v>
      </c>
      <c r="L127" s="252"/>
      <c r="M127" s="253" t="s">
        <v>19</v>
      </c>
      <c r="N127" s="254" t="s">
        <v>45</v>
      </c>
      <c r="O127" s="84"/>
      <c r="P127" s="236">
        <f>O127*H127</f>
        <v>0</v>
      </c>
      <c r="Q127" s="236">
        <v>0.0010499999999999999</v>
      </c>
      <c r="R127" s="236">
        <f>Q127*H127</f>
        <v>0.1176</v>
      </c>
      <c r="S127" s="236">
        <v>0</v>
      </c>
      <c r="T127" s="237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38" t="s">
        <v>292</v>
      </c>
      <c r="AT127" s="238" t="s">
        <v>266</v>
      </c>
      <c r="AU127" s="238" t="s">
        <v>83</v>
      </c>
      <c r="AY127" s="17" t="s">
        <v>240</v>
      </c>
      <c r="BE127" s="239">
        <f>IF(N127="základní",J127,0)</f>
        <v>0</v>
      </c>
      <c r="BF127" s="239">
        <f>IF(N127="snížená",J127,0)</f>
        <v>0</v>
      </c>
      <c r="BG127" s="239">
        <f>IF(N127="zákl. přenesená",J127,0)</f>
        <v>0</v>
      </c>
      <c r="BH127" s="239">
        <f>IF(N127="sníž. přenesená",J127,0)</f>
        <v>0</v>
      </c>
      <c r="BI127" s="239">
        <f>IF(N127="nulová",J127,0)</f>
        <v>0</v>
      </c>
      <c r="BJ127" s="17" t="s">
        <v>81</v>
      </c>
      <c r="BK127" s="239">
        <f>ROUND(I127*H127,2)</f>
        <v>0</v>
      </c>
      <c r="BL127" s="17" t="s">
        <v>248</v>
      </c>
      <c r="BM127" s="238" t="s">
        <v>1196</v>
      </c>
    </row>
    <row r="128" s="2" customFormat="1">
      <c r="A128" s="38"/>
      <c r="B128" s="39"/>
      <c r="C128" s="40"/>
      <c r="D128" s="240" t="s">
        <v>250</v>
      </c>
      <c r="E128" s="40"/>
      <c r="F128" s="241" t="s">
        <v>1195</v>
      </c>
      <c r="G128" s="40"/>
      <c r="H128" s="40"/>
      <c r="I128" s="147"/>
      <c r="J128" s="40"/>
      <c r="K128" s="40"/>
      <c r="L128" s="44"/>
      <c r="M128" s="242"/>
      <c r="N128" s="243"/>
      <c r="O128" s="84"/>
      <c r="P128" s="84"/>
      <c r="Q128" s="84"/>
      <c r="R128" s="84"/>
      <c r="S128" s="84"/>
      <c r="T128" s="85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250</v>
      </c>
      <c r="AU128" s="17" t="s">
        <v>83</v>
      </c>
    </row>
    <row r="129" s="13" customFormat="1">
      <c r="A129" s="13"/>
      <c r="B129" s="255"/>
      <c r="C129" s="256"/>
      <c r="D129" s="240" t="s">
        <v>272</v>
      </c>
      <c r="E129" s="257" t="s">
        <v>19</v>
      </c>
      <c r="F129" s="258" t="s">
        <v>1197</v>
      </c>
      <c r="G129" s="256"/>
      <c r="H129" s="259">
        <v>112</v>
      </c>
      <c r="I129" s="260"/>
      <c r="J129" s="256"/>
      <c r="K129" s="256"/>
      <c r="L129" s="261"/>
      <c r="M129" s="262"/>
      <c r="N129" s="263"/>
      <c r="O129" s="263"/>
      <c r="P129" s="263"/>
      <c r="Q129" s="263"/>
      <c r="R129" s="263"/>
      <c r="S129" s="263"/>
      <c r="T129" s="264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65" t="s">
        <v>272</v>
      </c>
      <c r="AU129" s="265" t="s">
        <v>83</v>
      </c>
      <c r="AV129" s="13" t="s">
        <v>83</v>
      </c>
      <c r="AW129" s="13" t="s">
        <v>35</v>
      </c>
      <c r="AX129" s="13" t="s">
        <v>81</v>
      </c>
      <c r="AY129" s="265" t="s">
        <v>240</v>
      </c>
    </row>
    <row r="130" s="2" customFormat="1" ht="21.75" customHeight="1">
      <c r="A130" s="38"/>
      <c r="B130" s="39"/>
      <c r="C130" s="227" t="s">
        <v>305</v>
      </c>
      <c r="D130" s="227" t="s">
        <v>243</v>
      </c>
      <c r="E130" s="228" t="s">
        <v>639</v>
      </c>
      <c r="F130" s="229" t="s">
        <v>640</v>
      </c>
      <c r="G130" s="230" t="s">
        <v>641</v>
      </c>
      <c r="H130" s="231">
        <v>1.3</v>
      </c>
      <c r="I130" s="232"/>
      <c r="J130" s="233">
        <f>ROUND(I130*H130,2)</f>
        <v>0</v>
      </c>
      <c r="K130" s="229" t="s">
        <v>247</v>
      </c>
      <c r="L130" s="44"/>
      <c r="M130" s="234" t="s">
        <v>19</v>
      </c>
      <c r="N130" s="235" t="s">
        <v>45</v>
      </c>
      <c r="O130" s="84"/>
      <c r="P130" s="236">
        <f>O130*H130</f>
        <v>0</v>
      </c>
      <c r="Q130" s="236">
        <v>0</v>
      </c>
      <c r="R130" s="236">
        <f>Q130*H130</f>
        <v>0</v>
      </c>
      <c r="S130" s="236">
        <v>0</v>
      </c>
      <c r="T130" s="237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38" t="s">
        <v>248</v>
      </c>
      <c r="AT130" s="238" t="s">
        <v>243</v>
      </c>
      <c r="AU130" s="238" t="s">
        <v>83</v>
      </c>
      <c r="AY130" s="17" t="s">
        <v>240</v>
      </c>
      <c r="BE130" s="239">
        <f>IF(N130="základní",J130,0)</f>
        <v>0</v>
      </c>
      <c r="BF130" s="239">
        <f>IF(N130="snížená",J130,0)</f>
        <v>0</v>
      </c>
      <c r="BG130" s="239">
        <f>IF(N130="zákl. přenesená",J130,0)</f>
        <v>0</v>
      </c>
      <c r="BH130" s="239">
        <f>IF(N130="sníž. přenesená",J130,0)</f>
        <v>0</v>
      </c>
      <c r="BI130" s="239">
        <f>IF(N130="nulová",J130,0)</f>
        <v>0</v>
      </c>
      <c r="BJ130" s="17" t="s">
        <v>81</v>
      </c>
      <c r="BK130" s="239">
        <f>ROUND(I130*H130,2)</f>
        <v>0</v>
      </c>
      <c r="BL130" s="17" t="s">
        <v>248</v>
      </c>
      <c r="BM130" s="238" t="s">
        <v>1198</v>
      </c>
    </row>
    <row r="131" s="2" customFormat="1">
      <c r="A131" s="38"/>
      <c r="B131" s="39"/>
      <c r="C131" s="40"/>
      <c r="D131" s="240" t="s">
        <v>250</v>
      </c>
      <c r="E131" s="40"/>
      <c r="F131" s="241" t="s">
        <v>643</v>
      </c>
      <c r="G131" s="40"/>
      <c r="H131" s="40"/>
      <c r="I131" s="147"/>
      <c r="J131" s="40"/>
      <c r="K131" s="40"/>
      <c r="L131" s="44"/>
      <c r="M131" s="242"/>
      <c r="N131" s="243"/>
      <c r="O131" s="84"/>
      <c r="P131" s="84"/>
      <c r="Q131" s="84"/>
      <c r="R131" s="84"/>
      <c r="S131" s="84"/>
      <c r="T131" s="85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T131" s="17" t="s">
        <v>250</v>
      </c>
      <c r="AU131" s="17" t="s">
        <v>83</v>
      </c>
    </row>
    <row r="132" s="2" customFormat="1">
      <c r="A132" s="38"/>
      <c r="B132" s="39"/>
      <c r="C132" s="40"/>
      <c r="D132" s="240" t="s">
        <v>252</v>
      </c>
      <c r="E132" s="40"/>
      <c r="F132" s="244" t="s">
        <v>644</v>
      </c>
      <c r="G132" s="40"/>
      <c r="H132" s="40"/>
      <c r="I132" s="147"/>
      <c r="J132" s="40"/>
      <c r="K132" s="40"/>
      <c r="L132" s="44"/>
      <c r="M132" s="242"/>
      <c r="N132" s="243"/>
      <c r="O132" s="84"/>
      <c r="P132" s="84"/>
      <c r="Q132" s="84"/>
      <c r="R132" s="84"/>
      <c r="S132" s="84"/>
      <c r="T132" s="85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252</v>
      </c>
      <c r="AU132" s="17" t="s">
        <v>83</v>
      </c>
    </row>
    <row r="133" s="2" customFormat="1" ht="21.75" customHeight="1">
      <c r="A133" s="38"/>
      <c r="B133" s="39"/>
      <c r="C133" s="227" t="s">
        <v>309</v>
      </c>
      <c r="D133" s="227" t="s">
        <v>243</v>
      </c>
      <c r="E133" s="228" t="s">
        <v>645</v>
      </c>
      <c r="F133" s="229" t="s">
        <v>646</v>
      </c>
      <c r="G133" s="230" t="s">
        <v>647</v>
      </c>
      <c r="H133" s="231">
        <v>4</v>
      </c>
      <c r="I133" s="232"/>
      <c r="J133" s="233">
        <f>ROUND(I133*H133,2)</f>
        <v>0</v>
      </c>
      <c r="K133" s="229" t="s">
        <v>247</v>
      </c>
      <c r="L133" s="44"/>
      <c r="M133" s="234" t="s">
        <v>19</v>
      </c>
      <c r="N133" s="235" t="s">
        <v>45</v>
      </c>
      <c r="O133" s="84"/>
      <c r="P133" s="236">
        <f>O133*H133</f>
        <v>0</v>
      </c>
      <c r="Q133" s="236">
        <v>0</v>
      </c>
      <c r="R133" s="236">
        <f>Q133*H133</f>
        <v>0</v>
      </c>
      <c r="S133" s="236">
        <v>0</v>
      </c>
      <c r="T133" s="237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38" t="s">
        <v>257</v>
      </c>
      <c r="AT133" s="238" t="s">
        <v>243</v>
      </c>
      <c r="AU133" s="238" t="s">
        <v>83</v>
      </c>
      <c r="AY133" s="17" t="s">
        <v>240</v>
      </c>
      <c r="BE133" s="239">
        <f>IF(N133="základní",J133,0)</f>
        <v>0</v>
      </c>
      <c r="BF133" s="239">
        <f>IF(N133="snížená",J133,0)</f>
        <v>0</v>
      </c>
      <c r="BG133" s="239">
        <f>IF(N133="zákl. přenesená",J133,0)</f>
        <v>0</v>
      </c>
      <c r="BH133" s="239">
        <f>IF(N133="sníž. přenesená",J133,0)</f>
        <v>0</v>
      </c>
      <c r="BI133" s="239">
        <f>IF(N133="nulová",J133,0)</f>
        <v>0</v>
      </c>
      <c r="BJ133" s="17" t="s">
        <v>81</v>
      </c>
      <c r="BK133" s="239">
        <f>ROUND(I133*H133,2)</f>
        <v>0</v>
      </c>
      <c r="BL133" s="17" t="s">
        <v>257</v>
      </c>
      <c r="BM133" s="238" t="s">
        <v>1199</v>
      </c>
    </row>
    <row r="134" s="2" customFormat="1">
      <c r="A134" s="38"/>
      <c r="B134" s="39"/>
      <c r="C134" s="40"/>
      <c r="D134" s="240" t="s">
        <v>250</v>
      </c>
      <c r="E134" s="40"/>
      <c r="F134" s="241" t="s">
        <v>649</v>
      </c>
      <c r="G134" s="40"/>
      <c r="H134" s="40"/>
      <c r="I134" s="147"/>
      <c r="J134" s="40"/>
      <c r="K134" s="40"/>
      <c r="L134" s="44"/>
      <c r="M134" s="242"/>
      <c r="N134" s="243"/>
      <c r="O134" s="84"/>
      <c r="P134" s="84"/>
      <c r="Q134" s="84"/>
      <c r="R134" s="84"/>
      <c r="S134" s="84"/>
      <c r="T134" s="85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T134" s="17" t="s">
        <v>250</v>
      </c>
      <c r="AU134" s="17" t="s">
        <v>83</v>
      </c>
    </row>
    <row r="135" s="2" customFormat="1">
      <c r="A135" s="38"/>
      <c r="B135" s="39"/>
      <c r="C135" s="40"/>
      <c r="D135" s="240" t="s">
        <v>252</v>
      </c>
      <c r="E135" s="40"/>
      <c r="F135" s="244" t="s">
        <v>650</v>
      </c>
      <c r="G135" s="40"/>
      <c r="H135" s="40"/>
      <c r="I135" s="147"/>
      <c r="J135" s="40"/>
      <c r="K135" s="40"/>
      <c r="L135" s="44"/>
      <c r="M135" s="242"/>
      <c r="N135" s="243"/>
      <c r="O135" s="84"/>
      <c r="P135" s="84"/>
      <c r="Q135" s="84"/>
      <c r="R135" s="84"/>
      <c r="S135" s="84"/>
      <c r="T135" s="85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7" t="s">
        <v>252</v>
      </c>
      <c r="AU135" s="17" t="s">
        <v>83</v>
      </c>
    </row>
    <row r="136" s="2" customFormat="1" ht="21.75" customHeight="1">
      <c r="A136" s="38"/>
      <c r="B136" s="39"/>
      <c r="C136" s="227" t="s">
        <v>315</v>
      </c>
      <c r="D136" s="227" t="s">
        <v>243</v>
      </c>
      <c r="E136" s="228" t="s">
        <v>651</v>
      </c>
      <c r="F136" s="229" t="s">
        <v>652</v>
      </c>
      <c r="G136" s="230" t="s">
        <v>647</v>
      </c>
      <c r="H136" s="231">
        <v>2</v>
      </c>
      <c r="I136" s="232"/>
      <c r="J136" s="233">
        <f>ROUND(I136*H136,2)</f>
        <v>0</v>
      </c>
      <c r="K136" s="229" t="s">
        <v>247</v>
      </c>
      <c r="L136" s="44"/>
      <c r="M136" s="234" t="s">
        <v>19</v>
      </c>
      <c r="N136" s="235" t="s">
        <v>45</v>
      </c>
      <c r="O136" s="84"/>
      <c r="P136" s="236">
        <f>O136*H136</f>
        <v>0</v>
      </c>
      <c r="Q136" s="236">
        <v>0</v>
      </c>
      <c r="R136" s="236">
        <f>Q136*H136</f>
        <v>0</v>
      </c>
      <c r="S136" s="236">
        <v>0</v>
      </c>
      <c r="T136" s="237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38" t="s">
        <v>257</v>
      </c>
      <c r="AT136" s="238" t="s">
        <v>243</v>
      </c>
      <c r="AU136" s="238" t="s">
        <v>83</v>
      </c>
      <c r="AY136" s="17" t="s">
        <v>240</v>
      </c>
      <c r="BE136" s="239">
        <f>IF(N136="základní",J136,0)</f>
        <v>0</v>
      </c>
      <c r="BF136" s="239">
        <f>IF(N136="snížená",J136,0)</f>
        <v>0</v>
      </c>
      <c r="BG136" s="239">
        <f>IF(N136="zákl. přenesená",J136,0)</f>
        <v>0</v>
      </c>
      <c r="BH136" s="239">
        <f>IF(N136="sníž. přenesená",J136,0)</f>
        <v>0</v>
      </c>
      <c r="BI136" s="239">
        <f>IF(N136="nulová",J136,0)</f>
        <v>0</v>
      </c>
      <c r="BJ136" s="17" t="s">
        <v>81</v>
      </c>
      <c r="BK136" s="239">
        <f>ROUND(I136*H136,2)</f>
        <v>0</v>
      </c>
      <c r="BL136" s="17" t="s">
        <v>257</v>
      </c>
      <c r="BM136" s="238" t="s">
        <v>1200</v>
      </c>
    </row>
    <row r="137" s="2" customFormat="1">
      <c r="A137" s="38"/>
      <c r="B137" s="39"/>
      <c r="C137" s="40"/>
      <c r="D137" s="240" t="s">
        <v>250</v>
      </c>
      <c r="E137" s="40"/>
      <c r="F137" s="241" t="s">
        <v>654</v>
      </c>
      <c r="G137" s="40"/>
      <c r="H137" s="40"/>
      <c r="I137" s="147"/>
      <c r="J137" s="40"/>
      <c r="K137" s="40"/>
      <c r="L137" s="44"/>
      <c r="M137" s="242"/>
      <c r="N137" s="243"/>
      <c r="O137" s="84"/>
      <c r="P137" s="84"/>
      <c r="Q137" s="84"/>
      <c r="R137" s="84"/>
      <c r="S137" s="84"/>
      <c r="T137" s="85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7" t="s">
        <v>250</v>
      </c>
      <c r="AU137" s="17" t="s">
        <v>83</v>
      </c>
    </row>
    <row r="138" s="2" customFormat="1">
      <c r="A138" s="38"/>
      <c r="B138" s="39"/>
      <c r="C138" s="40"/>
      <c r="D138" s="240" t="s">
        <v>252</v>
      </c>
      <c r="E138" s="40"/>
      <c r="F138" s="244" t="s">
        <v>655</v>
      </c>
      <c r="G138" s="40"/>
      <c r="H138" s="40"/>
      <c r="I138" s="147"/>
      <c r="J138" s="40"/>
      <c r="K138" s="40"/>
      <c r="L138" s="44"/>
      <c r="M138" s="242"/>
      <c r="N138" s="243"/>
      <c r="O138" s="84"/>
      <c r="P138" s="84"/>
      <c r="Q138" s="84"/>
      <c r="R138" s="84"/>
      <c r="S138" s="84"/>
      <c r="T138" s="85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T138" s="17" t="s">
        <v>252</v>
      </c>
      <c r="AU138" s="17" t="s">
        <v>83</v>
      </c>
    </row>
    <row r="139" s="2" customFormat="1" ht="33" customHeight="1">
      <c r="A139" s="38"/>
      <c r="B139" s="39"/>
      <c r="C139" s="227" t="s">
        <v>321</v>
      </c>
      <c r="D139" s="227" t="s">
        <v>243</v>
      </c>
      <c r="E139" s="228" t="s">
        <v>656</v>
      </c>
      <c r="F139" s="229" t="s">
        <v>657</v>
      </c>
      <c r="G139" s="230" t="s">
        <v>246</v>
      </c>
      <c r="H139" s="231">
        <v>70</v>
      </c>
      <c r="I139" s="232"/>
      <c r="J139" s="233">
        <f>ROUND(I139*H139,2)</f>
        <v>0</v>
      </c>
      <c r="K139" s="229" t="s">
        <v>247</v>
      </c>
      <c r="L139" s="44"/>
      <c r="M139" s="234" t="s">
        <v>19</v>
      </c>
      <c r="N139" s="235" t="s">
        <v>45</v>
      </c>
      <c r="O139" s="84"/>
      <c r="P139" s="236">
        <f>O139*H139</f>
        <v>0</v>
      </c>
      <c r="Q139" s="236">
        <v>0</v>
      </c>
      <c r="R139" s="236">
        <f>Q139*H139</f>
        <v>0</v>
      </c>
      <c r="S139" s="236">
        <v>0</v>
      </c>
      <c r="T139" s="237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38" t="s">
        <v>257</v>
      </c>
      <c r="AT139" s="238" t="s">
        <v>243</v>
      </c>
      <c r="AU139" s="238" t="s">
        <v>83</v>
      </c>
      <c r="AY139" s="17" t="s">
        <v>240</v>
      </c>
      <c r="BE139" s="239">
        <f>IF(N139="základní",J139,0)</f>
        <v>0</v>
      </c>
      <c r="BF139" s="239">
        <f>IF(N139="snížená",J139,0)</f>
        <v>0</v>
      </c>
      <c r="BG139" s="239">
        <f>IF(N139="zákl. přenesená",J139,0)</f>
        <v>0</v>
      </c>
      <c r="BH139" s="239">
        <f>IF(N139="sníž. přenesená",J139,0)</f>
        <v>0</v>
      </c>
      <c r="BI139" s="239">
        <f>IF(N139="nulová",J139,0)</f>
        <v>0</v>
      </c>
      <c r="BJ139" s="17" t="s">
        <v>81</v>
      </c>
      <c r="BK139" s="239">
        <f>ROUND(I139*H139,2)</f>
        <v>0</v>
      </c>
      <c r="BL139" s="17" t="s">
        <v>257</v>
      </c>
      <c r="BM139" s="238" t="s">
        <v>1201</v>
      </c>
    </row>
    <row r="140" s="2" customFormat="1">
      <c r="A140" s="38"/>
      <c r="B140" s="39"/>
      <c r="C140" s="40"/>
      <c r="D140" s="240" t="s">
        <v>250</v>
      </c>
      <c r="E140" s="40"/>
      <c r="F140" s="241" t="s">
        <v>659</v>
      </c>
      <c r="G140" s="40"/>
      <c r="H140" s="40"/>
      <c r="I140" s="147"/>
      <c r="J140" s="40"/>
      <c r="K140" s="40"/>
      <c r="L140" s="44"/>
      <c r="M140" s="242"/>
      <c r="N140" s="243"/>
      <c r="O140" s="84"/>
      <c r="P140" s="84"/>
      <c r="Q140" s="84"/>
      <c r="R140" s="84"/>
      <c r="S140" s="84"/>
      <c r="T140" s="85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T140" s="17" t="s">
        <v>250</v>
      </c>
      <c r="AU140" s="17" t="s">
        <v>83</v>
      </c>
    </row>
    <row r="141" s="2" customFormat="1">
      <c r="A141" s="38"/>
      <c r="B141" s="39"/>
      <c r="C141" s="40"/>
      <c r="D141" s="240" t="s">
        <v>252</v>
      </c>
      <c r="E141" s="40"/>
      <c r="F141" s="244" t="s">
        <v>660</v>
      </c>
      <c r="G141" s="40"/>
      <c r="H141" s="40"/>
      <c r="I141" s="147"/>
      <c r="J141" s="40"/>
      <c r="K141" s="40"/>
      <c r="L141" s="44"/>
      <c r="M141" s="242"/>
      <c r="N141" s="243"/>
      <c r="O141" s="84"/>
      <c r="P141" s="84"/>
      <c r="Q141" s="84"/>
      <c r="R141" s="84"/>
      <c r="S141" s="84"/>
      <c r="T141" s="85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T141" s="17" t="s">
        <v>252</v>
      </c>
      <c r="AU141" s="17" t="s">
        <v>83</v>
      </c>
    </row>
    <row r="142" s="2" customFormat="1" ht="33" customHeight="1">
      <c r="A142" s="38"/>
      <c r="B142" s="39"/>
      <c r="C142" s="227" t="s">
        <v>8</v>
      </c>
      <c r="D142" s="227" t="s">
        <v>243</v>
      </c>
      <c r="E142" s="228" t="s">
        <v>661</v>
      </c>
      <c r="F142" s="229" t="s">
        <v>662</v>
      </c>
      <c r="G142" s="230" t="s">
        <v>246</v>
      </c>
      <c r="H142" s="231">
        <v>70</v>
      </c>
      <c r="I142" s="232"/>
      <c r="J142" s="233">
        <f>ROUND(I142*H142,2)</f>
        <v>0</v>
      </c>
      <c r="K142" s="229" t="s">
        <v>247</v>
      </c>
      <c r="L142" s="44"/>
      <c r="M142" s="234" t="s">
        <v>19</v>
      </c>
      <c r="N142" s="235" t="s">
        <v>45</v>
      </c>
      <c r="O142" s="84"/>
      <c r="P142" s="236">
        <f>O142*H142</f>
        <v>0</v>
      </c>
      <c r="Q142" s="236">
        <v>0</v>
      </c>
      <c r="R142" s="236">
        <f>Q142*H142</f>
        <v>0</v>
      </c>
      <c r="S142" s="236">
        <v>0</v>
      </c>
      <c r="T142" s="237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38" t="s">
        <v>257</v>
      </c>
      <c r="AT142" s="238" t="s">
        <v>243</v>
      </c>
      <c r="AU142" s="238" t="s">
        <v>83</v>
      </c>
      <c r="AY142" s="17" t="s">
        <v>240</v>
      </c>
      <c r="BE142" s="239">
        <f>IF(N142="základní",J142,0)</f>
        <v>0</v>
      </c>
      <c r="BF142" s="239">
        <f>IF(N142="snížená",J142,0)</f>
        <v>0</v>
      </c>
      <c r="BG142" s="239">
        <f>IF(N142="zákl. přenesená",J142,0)</f>
        <v>0</v>
      </c>
      <c r="BH142" s="239">
        <f>IF(N142="sníž. přenesená",J142,0)</f>
        <v>0</v>
      </c>
      <c r="BI142" s="239">
        <f>IF(N142="nulová",J142,0)</f>
        <v>0</v>
      </c>
      <c r="BJ142" s="17" t="s">
        <v>81</v>
      </c>
      <c r="BK142" s="239">
        <f>ROUND(I142*H142,2)</f>
        <v>0</v>
      </c>
      <c r="BL142" s="17" t="s">
        <v>257</v>
      </c>
      <c r="BM142" s="238" t="s">
        <v>1202</v>
      </c>
    </row>
    <row r="143" s="2" customFormat="1">
      <c r="A143" s="38"/>
      <c r="B143" s="39"/>
      <c r="C143" s="40"/>
      <c r="D143" s="240" t="s">
        <v>250</v>
      </c>
      <c r="E143" s="40"/>
      <c r="F143" s="241" t="s">
        <v>664</v>
      </c>
      <c r="G143" s="40"/>
      <c r="H143" s="40"/>
      <c r="I143" s="147"/>
      <c r="J143" s="40"/>
      <c r="K143" s="40"/>
      <c r="L143" s="44"/>
      <c r="M143" s="242"/>
      <c r="N143" s="243"/>
      <c r="O143" s="84"/>
      <c r="P143" s="84"/>
      <c r="Q143" s="84"/>
      <c r="R143" s="84"/>
      <c r="S143" s="84"/>
      <c r="T143" s="85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7" t="s">
        <v>250</v>
      </c>
      <c r="AU143" s="17" t="s">
        <v>83</v>
      </c>
    </row>
    <row r="144" s="2" customFormat="1">
      <c r="A144" s="38"/>
      <c r="B144" s="39"/>
      <c r="C144" s="40"/>
      <c r="D144" s="240" t="s">
        <v>252</v>
      </c>
      <c r="E144" s="40"/>
      <c r="F144" s="244" t="s">
        <v>660</v>
      </c>
      <c r="G144" s="40"/>
      <c r="H144" s="40"/>
      <c r="I144" s="147"/>
      <c r="J144" s="40"/>
      <c r="K144" s="40"/>
      <c r="L144" s="44"/>
      <c r="M144" s="242"/>
      <c r="N144" s="243"/>
      <c r="O144" s="84"/>
      <c r="P144" s="84"/>
      <c r="Q144" s="84"/>
      <c r="R144" s="84"/>
      <c r="S144" s="84"/>
      <c r="T144" s="85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T144" s="17" t="s">
        <v>252</v>
      </c>
      <c r="AU144" s="17" t="s">
        <v>83</v>
      </c>
    </row>
    <row r="145" s="2" customFormat="1" ht="21.75" customHeight="1">
      <c r="A145" s="38"/>
      <c r="B145" s="39"/>
      <c r="C145" s="227" t="s">
        <v>329</v>
      </c>
      <c r="D145" s="227" t="s">
        <v>243</v>
      </c>
      <c r="E145" s="228" t="s">
        <v>665</v>
      </c>
      <c r="F145" s="229" t="s">
        <v>666</v>
      </c>
      <c r="G145" s="230" t="s">
        <v>246</v>
      </c>
      <c r="H145" s="231">
        <v>13.199999999999999</v>
      </c>
      <c r="I145" s="232"/>
      <c r="J145" s="233">
        <f>ROUND(I145*H145,2)</f>
        <v>0</v>
      </c>
      <c r="K145" s="229" t="s">
        <v>247</v>
      </c>
      <c r="L145" s="44"/>
      <c r="M145" s="234" t="s">
        <v>19</v>
      </c>
      <c r="N145" s="235" t="s">
        <v>45</v>
      </c>
      <c r="O145" s="84"/>
      <c r="P145" s="236">
        <f>O145*H145</f>
        <v>0</v>
      </c>
      <c r="Q145" s="236">
        <v>0</v>
      </c>
      <c r="R145" s="236">
        <f>Q145*H145</f>
        <v>0</v>
      </c>
      <c r="S145" s="236">
        <v>0</v>
      </c>
      <c r="T145" s="237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38" t="s">
        <v>248</v>
      </c>
      <c r="AT145" s="238" t="s">
        <v>243</v>
      </c>
      <c r="AU145" s="238" t="s">
        <v>83</v>
      </c>
      <c r="AY145" s="17" t="s">
        <v>240</v>
      </c>
      <c r="BE145" s="239">
        <f>IF(N145="základní",J145,0)</f>
        <v>0</v>
      </c>
      <c r="BF145" s="239">
        <f>IF(N145="snížená",J145,0)</f>
        <v>0</v>
      </c>
      <c r="BG145" s="239">
        <f>IF(N145="zákl. přenesená",J145,0)</f>
        <v>0</v>
      </c>
      <c r="BH145" s="239">
        <f>IF(N145="sníž. přenesená",J145,0)</f>
        <v>0</v>
      </c>
      <c r="BI145" s="239">
        <f>IF(N145="nulová",J145,0)</f>
        <v>0</v>
      </c>
      <c r="BJ145" s="17" t="s">
        <v>81</v>
      </c>
      <c r="BK145" s="239">
        <f>ROUND(I145*H145,2)</f>
        <v>0</v>
      </c>
      <c r="BL145" s="17" t="s">
        <v>248</v>
      </c>
      <c r="BM145" s="238" t="s">
        <v>1203</v>
      </c>
    </row>
    <row r="146" s="2" customFormat="1">
      <c r="A146" s="38"/>
      <c r="B146" s="39"/>
      <c r="C146" s="40"/>
      <c r="D146" s="240" t="s">
        <v>250</v>
      </c>
      <c r="E146" s="40"/>
      <c r="F146" s="241" t="s">
        <v>668</v>
      </c>
      <c r="G146" s="40"/>
      <c r="H146" s="40"/>
      <c r="I146" s="147"/>
      <c r="J146" s="40"/>
      <c r="K146" s="40"/>
      <c r="L146" s="44"/>
      <c r="M146" s="242"/>
      <c r="N146" s="243"/>
      <c r="O146" s="84"/>
      <c r="P146" s="84"/>
      <c r="Q146" s="84"/>
      <c r="R146" s="84"/>
      <c r="S146" s="84"/>
      <c r="T146" s="85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T146" s="17" t="s">
        <v>250</v>
      </c>
      <c r="AU146" s="17" t="s">
        <v>83</v>
      </c>
    </row>
    <row r="147" s="2" customFormat="1">
      <c r="A147" s="38"/>
      <c r="B147" s="39"/>
      <c r="C147" s="40"/>
      <c r="D147" s="240" t="s">
        <v>252</v>
      </c>
      <c r="E147" s="40"/>
      <c r="F147" s="244" t="s">
        <v>669</v>
      </c>
      <c r="G147" s="40"/>
      <c r="H147" s="40"/>
      <c r="I147" s="147"/>
      <c r="J147" s="40"/>
      <c r="K147" s="40"/>
      <c r="L147" s="44"/>
      <c r="M147" s="242"/>
      <c r="N147" s="243"/>
      <c r="O147" s="84"/>
      <c r="P147" s="84"/>
      <c r="Q147" s="84"/>
      <c r="R147" s="84"/>
      <c r="S147" s="84"/>
      <c r="T147" s="85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7" t="s">
        <v>252</v>
      </c>
      <c r="AU147" s="17" t="s">
        <v>83</v>
      </c>
    </row>
    <row r="148" s="2" customFormat="1" ht="21.75" customHeight="1">
      <c r="A148" s="38"/>
      <c r="B148" s="39"/>
      <c r="C148" s="245" t="s">
        <v>337</v>
      </c>
      <c r="D148" s="245" t="s">
        <v>266</v>
      </c>
      <c r="E148" s="246" t="s">
        <v>322</v>
      </c>
      <c r="F148" s="247" t="s">
        <v>323</v>
      </c>
      <c r="G148" s="248" t="s">
        <v>276</v>
      </c>
      <c r="H148" s="249">
        <v>11</v>
      </c>
      <c r="I148" s="250"/>
      <c r="J148" s="251">
        <f>ROUND(I148*H148,2)</f>
        <v>0</v>
      </c>
      <c r="K148" s="247" t="s">
        <v>247</v>
      </c>
      <c r="L148" s="252"/>
      <c r="M148" s="253" t="s">
        <v>19</v>
      </c>
      <c r="N148" s="254" t="s">
        <v>45</v>
      </c>
      <c r="O148" s="84"/>
      <c r="P148" s="236">
        <f>O148*H148</f>
        <v>0</v>
      </c>
      <c r="Q148" s="236">
        <v>0</v>
      </c>
      <c r="R148" s="236">
        <f>Q148*H148</f>
        <v>0</v>
      </c>
      <c r="S148" s="236">
        <v>0</v>
      </c>
      <c r="T148" s="237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38" t="s">
        <v>292</v>
      </c>
      <c r="AT148" s="238" t="s">
        <v>266</v>
      </c>
      <c r="AU148" s="238" t="s">
        <v>83</v>
      </c>
      <c r="AY148" s="17" t="s">
        <v>240</v>
      </c>
      <c r="BE148" s="239">
        <f>IF(N148="základní",J148,0)</f>
        <v>0</v>
      </c>
      <c r="BF148" s="239">
        <f>IF(N148="snížená",J148,0)</f>
        <v>0</v>
      </c>
      <c r="BG148" s="239">
        <f>IF(N148="zákl. přenesená",J148,0)</f>
        <v>0</v>
      </c>
      <c r="BH148" s="239">
        <f>IF(N148="sníž. přenesená",J148,0)</f>
        <v>0</v>
      </c>
      <c r="BI148" s="239">
        <f>IF(N148="nulová",J148,0)</f>
        <v>0</v>
      </c>
      <c r="BJ148" s="17" t="s">
        <v>81</v>
      </c>
      <c r="BK148" s="239">
        <f>ROUND(I148*H148,2)</f>
        <v>0</v>
      </c>
      <c r="BL148" s="17" t="s">
        <v>248</v>
      </c>
      <c r="BM148" s="238" t="s">
        <v>1204</v>
      </c>
    </row>
    <row r="149" s="2" customFormat="1">
      <c r="A149" s="38"/>
      <c r="B149" s="39"/>
      <c r="C149" s="40"/>
      <c r="D149" s="240" t="s">
        <v>250</v>
      </c>
      <c r="E149" s="40"/>
      <c r="F149" s="241" t="s">
        <v>323</v>
      </c>
      <c r="G149" s="40"/>
      <c r="H149" s="40"/>
      <c r="I149" s="147"/>
      <c r="J149" s="40"/>
      <c r="K149" s="40"/>
      <c r="L149" s="44"/>
      <c r="M149" s="242"/>
      <c r="N149" s="243"/>
      <c r="O149" s="84"/>
      <c r="P149" s="84"/>
      <c r="Q149" s="84"/>
      <c r="R149" s="84"/>
      <c r="S149" s="84"/>
      <c r="T149" s="85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7" t="s">
        <v>250</v>
      </c>
      <c r="AU149" s="17" t="s">
        <v>83</v>
      </c>
    </row>
    <row r="150" s="2" customFormat="1" ht="21.75" customHeight="1">
      <c r="A150" s="38"/>
      <c r="B150" s="39"/>
      <c r="C150" s="245" t="s">
        <v>342</v>
      </c>
      <c r="D150" s="245" t="s">
        <v>266</v>
      </c>
      <c r="E150" s="246" t="s">
        <v>343</v>
      </c>
      <c r="F150" s="247" t="s">
        <v>344</v>
      </c>
      <c r="G150" s="248" t="s">
        <v>276</v>
      </c>
      <c r="H150" s="249">
        <v>2</v>
      </c>
      <c r="I150" s="250"/>
      <c r="J150" s="251">
        <f>ROUND(I150*H150,2)</f>
        <v>0</v>
      </c>
      <c r="K150" s="247" t="s">
        <v>247</v>
      </c>
      <c r="L150" s="252"/>
      <c r="M150" s="253" t="s">
        <v>19</v>
      </c>
      <c r="N150" s="254" t="s">
        <v>45</v>
      </c>
      <c r="O150" s="84"/>
      <c r="P150" s="236">
        <f>O150*H150</f>
        <v>0</v>
      </c>
      <c r="Q150" s="236">
        <v>0</v>
      </c>
      <c r="R150" s="236">
        <f>Q150*H150</f>
        <v>0</v>
      </c>
      <c r="S150" s="236">
        <v>0</v>
      </c>
      <c r="T150" s="237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38" t="s">
        <v>292</v>
      </c>
      <c r="AT150" s="238" t="s">
        <v>266</v>
      </c>
      <c r="AU150" s="238" t="s">
        <v>83</v>
      </c>
      <c r="AY150" s="17" t="s">
        <v>240</v>
      </c>
      <c r="BE150" s="239">
        <f>IF(N150="základní",J150,0)</f>
        <v>0</v>
      </c>
      <c r="BF150" s="239">
        <f>IF(N150="snížená",J150,0)</f>
        <v>0</v>
      </c>
      <c r="BG150" s="239">
        <f>IF(N150="zákl. přenesená",J150,0)</f>
        <v>0</v>
      </c>
      <c r="BH150" s="239">
        <f>IF(N150="sníž. přenesená",J150,0)</f>
        <v>0</v>
      </c>
      <c r="BI150" s="239">
        <f>IF(N150="nulová",J150,0)</f>
        <v>0</v>
      </c>
      <c r="BJ150" s="17" t="s">
        <v>81</v>
      </c>
      <c r="BK150" s="239">
        <f>ROUND(I150*H150,2)</f>
        <v>0</v>
      </c>
      <c r="BL150" s="17" t="s">
        <v>248</v>
      </c>
      <c r="BM150" s="238" t="s">
        <v>1205</v>
      </c>
    </row>
    <row r="151" s="2" customFormat="1">
      <c r="A151" s="38"/>
      <c r="B151" s="39"/>
      <c r="C151" s="40"/>
      <c r="D151" s="240" t="s">
        <v>250</v>
      </c>
      <c r="E151" s="40"/>
      <c r="F151" s="241" t="s">
        <v>344</v>
      </c>
      <c r="G151" s="40"/>
      <c r="H151" s="40"/>
      <c r="I151" s="147"/>
      <c r="J151" s="40"/>
      <c r="K151" s="40"/>
      <c r="L151" s="44"/>
      <c r="M151" s="242"/>
      <c r="N151" s="243"/>
      <c r="O151" s="84"/>
      <c r="P151" s="84"/>
      <c r="Q151" s="84"/>
      <c r="R151" s="84"/>
      <c r="S151" s="84"/>
      <c r="T151" s="85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7" t="s">
        <v>250</v>
      </c>
      <c r="AU151" s="17" t="s">
        <v>83</v>
      </c>
    </row>
    <row r="152" s="2" customFormat="1" ht="21.75" customHeight="1">
      <c r="A152" s="38"/>
      <c r="B152" s="39"/>
      <c r="C152" s="227" t="s">
        <v>346</v>
      </c>
      <c r="D152" s="227" t="s">
        <v>243</v>
      </c>
      <c r="E152" s="228" t="s">
        <v>347</v>
      </c>
      <c r="F152" s="229" t="s">
        <v>348</v>
      </c>
      <c r="G152" s="230" t="s">
        <v>332</v>
      </c>
      <c r="H152" s="231">
        <v>108</v>
      </c>
      <c r="I152" s="232"/>
      <c r="J152" s="233">
        <f>ROUND(I152*H152,2)</f>
        <v>0</v>
      </c>
      <c r="K152" s="229" t="s">
        <v>247</v>
      </c>
      <c r="L152" s="44"/>
      <c r="M152" s="234" t="s">
        <v>19</v>
      </c>
      <c r="N152" s="235" t="s">
        <v>45</v>
      </c>
      <c r="O152" s="84"/>
      <c r="P152" s="236">
        <f>O152*H152</f>
        <v>0</v>
      </c>
      <c r="Q152" s="236">
        <v>0</v>
      </c>
      <c r="R152" s="236">
        <f>Q152*H152</f>
        <v>0</v>
      </c>
      <c r="S152" s="236">
        <v>0</v>
      </c>
      <c r="T152" s="237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38" t="s">
        <v>257</v>
      </c>
      <c r="AT152" s="238" t="s">
        <v>243</v>
      </c>
      <c r="AU152" s="238" t="s">
        <v>83</v>
      </c>
      <c r="AY152" s="17" t="s">
        <v>240</v>
      </c>
      <c r="BE152" s="239">
        <f>IF(N152="základní",J152,0)</f>
        <v>0</v>
      </c>
      <c r="BF152" s="239">
        <f>IF(N152="snížená",J152,0)</f>
        <v>0</v>
      </c>
      <c r="BG152" s="239">
        <f>IF(N152="zákl. přenesená",J152,0)</f>
        <v>0</v>
      </c>
      <c r="BH152" s="239">
        <f>IF(N152="sníž. přenesená",J152,0)</f>
        <v>0</v>
      </c>
      <c r="BI152" s="239">
        <f>IF(N152="nulová",J152,0)</f>
        <v>0</v>
      </c>
      <c r="BJ152" s="17" t="s">
        <v>81</v>
      </c>
      <c r="BK152" s="239">
        <f>ROUND(I152*H152,2)</f>
        <v>0</v>
      </c>
      <c r="BL152" s="17" t="s">
        <v>257</v>
      </c>
      <c r="BM152" s="238" t="s">
        <v>1206</v>
      </c>
    </row>
    <row r="153" s="2" customFormat="1">
      <c r="A153" s="38"/>
      <c r="B153" s="39"/>
      <c r="C153" s="40"/>
      <c r="D153" s="240" t="s">
        <v>250</v>
      </c>
      <c r="E153" s="40"/>
      <c r="F153" s="241" t="s">
        <v>693</v>
      </c>
      <c r="G153" s="40"/>
      <c r="H153" s="40"/>
      <c r="I153" s="147"/>
      <c r="J153" s="40"/>
      <c r="K153" s="40"/>
      <c r="L153" s="44"/>
      <c r="M153" s="242"/>
      <c r="N153" s="243"/>
      <c r="O153" s="84"/>
      <c r="P153" s="84"/>
      <c r="Q153" s="84"/>
      <c r="R153" s="84"/>
      <c r="S153" s="84"/>
      <c r="T153" s="85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T153" s="17" t="s">
        <v>250</v>
      </c>
      <c r="AU153" s="17" t="s">
        <v>83</v>
      </c>
    </row>
    <row r="154" s="2" customFormat="1">
      <c r="A154" s="38"/>
      <c r="B154" s="39"/>
      <c r="C154" s="40"/>
      <c r="D154" s="240" t="s">
        <v>252</v>
      </c>
      <c r="E154" s="40"/>
      <c r="F154" s="244" t="s">
        <v>351</v>
      </c>
      <c r="G154" s="40"/>
      <c r="H154" s="40"/>
      <c r="I154" s="147"/>
      <c r="J154" s="40"/>
      <c r="K154" s="40"/>
      <c r="L154" s="44"/>
      <c r="M154" s="242"/>
      <c r="N154" s="243"/>
      <c r="O154" s="84"/>
      <c r="P154" s="84"/>
      <c r="Q154" s="84"/>
      <c r="R154" s="84"/>
      <c r="S154" s="84"/>
      <c r="T154" s="85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252</v>
      </c>
      <c r="AU154" s="17" t="s">
        <v>83</v>
      </c>
    </row>
    <row r="155" s="13" customFormat="1">
      <c r="A155" s="13"/>
      <c r="B155" s="255"/>
      <c r="C155" s="256"/>
      <c r="D155" s="240" t="s">
        <v>272</v>
      </c>
      <c r="E155" s="257" t="s">
        <v>19</v>
      </c>
      <c r="F155" s="258" t="s">
        <v>1207</v>
      </c>
      <c r="G155" s="256"/>
      <c r="H155" s="259">
        <v>108</v>
      </c>
      <c r="I155" s="260"/>
      <c r="J155" s="256"/>
      <c r="K155" s="256"/>
      <c r="L155" s="261"/>
      <c r="M155" s="262"/>
      <c r="N155" s="263"/>
      <c r="O155" s="263"/>
      <c r="P155" s="263"/>
      <c r="Q155" s="263"/>
      <c r="R155" s="263"/>
      <c r="S155" s="263"/>
      <c r="T155" s="264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65" t="s">
        <v>272</v>
      </c>
      <c r="AU155" s="265" t="s">
        <v>83</v>
      </c>
      <c r="AV155" s="13" t="s">
        <v>83</v>
      </c>
      <c r="AW155" s="13" t="s">
        <v>35</v>
      </c>
      <c r="AX155" s="13" t="s">
        <v>81</v>
      </c>
      <c r="AY155" s="265" t="s">
        <v>240</v>
      </c>
    </row>
    <row r="156" s="2" customFormat="1" ht="21.75" customHeight="1">
      <c r="A156" s="38"/>
      <c r="B156" s="39"/>
      <c r="C156" s="227" t="s">
        <v>353</v>
      </c>
      <c r="D156" s="227" t="s">
        <v>243</v>
      </c>
      <c r="E156" s="228" t="s">
        <v>354</v>
      </c>
      <c r="F156" s="229" t="s">
        <v>355</v>
      </c>
      <c r="G156" s="230" t="s">
        <v>332</v>
      </c>
      <c r="H156" s="231">
        <v>108</v>
      </c>
      <c r="I156" s="232"/>
      <c r="J156" s="233">
        <f>ROUND(I156*H156,2)</f>
        <v>0</v>
      </c>
      <c r="K156" s="229" t="s">
        <v>247</v>
      </c>
      <c r="L156" s="44"/>
      <c r="M156" s="234" t="s">
        <v>19</v>
      </c>
      <c r="N156" s="235" t="s">
        <v>45</v>
      </c>
      <c r="O156" s="84"/>
      <c r="P156" s="236">
        <f>O156*H156</f>
        <v>0</v>
      </c>
      <c r="Q156" s="236">
        <v>0</v>
      </c>
      <c r="R156" s="236">
        <f>Q156*H156</f>
        <v>0</v>
      </c>
      <c r="S156" s="236">
        <v>0</v>
      </c>
      <c r="T156" s="237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38" t="s">
        <v>248</v>
      </c>
      <c r="AT156" s="238" t="s">
        <v>243</v>
      </c>
      <c r="AU156" s="238" t="s">
        <v>83</v>
      </c>
      <c r="AY156" s="17" t="s">
        <v>240</v>
      </c>
      <c r="BE156" s="239">
        <f>IF(N156="základní",J156,0)</f>
        <v>0</v>
      </c>
      <c r="BF156" s="239">
        <f>IF(N156="snížená",J156,0)</f>
        <v>0</v>
      </c>
      <c r="BG156" s="239">
        <f>IF(N156="zákl. přenesená",J156,0)</f>
        <v>0</v>
      </c>
      <c r="BH156" s="239">
        <f>IF(N156="sníž. přenesená",J156,0)</f>
        <v>0</v>
      </c>
      <c r="BI156" s="239">
        <f>IF(N156="nulová",J156,0)</f>
        <v>0</v>
      </c>
      <c r="BJ156" s="17" t="s">
        <v>81</v>
      </c>
      <c r="BK156" s="239">
        <f>ROUND(I156*H156,2)</f>
        <v>0</v>
      </c>
      <c r="BL156" s="17" t="s">
        <v>248</v>
      </c>
      <c r="BM156" s="238" t="s">
        <v>1208</v>
      </c>
    </row>
    <row r="157" s="2" customFormat="1">
      <c r="A157" s="38"/>
      <c r="B157" s="39"/>
      <c r="C157" s="40"/>
      <c r="D157" s="240" t="s">
        <v>250</v>
      </c>
      <c r="E157" s="40"/>
      <c r="F157" s="241" t="s">
        <v>357</v>
      </c>
      <c r="G157" s="40"/>
      <c r="H157" s="40"/>
      <c r="I157" s="147"/>
      <c r="J157" s="40"/>
      <c r="K157" s="40"/>
      <c r="L157" s="44"/>
      <c r="M157" s="242"/>
      <c r="N157" s="243"/>
      <c r="O157" s="84"/>
      <c r="P157" s="84"/>
      <c r="Q157" s="84"/>
      <c r="R157" s="84"/>
      <c r="S157" s="84"/>
      <c r="T157" s="85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7" t="s">
        <v>250</v>
      </c>
      <c r="AU157" s="17" t="s">
        <v>83</v>
      </c>
    </row>
    <row r="158" s="2" customFormat="1">
      <c r="A158" s="38"/>
      <c r="B158" s="39"/>
      <c r="C158" s="40"/>
      <c r="D158" s="240" t="s">
        <v>252</v>
      </c>
      <c r="E158" s="40"/>
      <c r="F158" s="244" t="s">
        <v>358</v>
      </c>
      <c r="G158" s="40"/>
      <c r="H158" s="40"/>
      <c r="I158" s="147"/>
      <c r="J158" s="40"/>
      <c r="K158" s="40"/>
      <c r="L158" s="44"/>
      <c r="M158" s="242"/>
      <c r="N158" s="243"/>
      <c r="O158" s="84"/>
      <c r="P158" s="84"/>
      <c r="Q158" s="84"/>
      <c r="R158" s="84"/>
      <c r="S158" s="84"/>
      <c r="T158" s="85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T158" s="17" t="s">
        <v>252</v>
      </c>
      <c r="AU158" s="17" t="s">
        <v>83</v>
      </c>
    </row>
    <row r="159" s="2" customFormat="1" ht="21.75" customHeight="1">
      <c r="A159" s="38"/>
      <c r="B159" s="39"/>
      <c r="C159" s="245" t="s">
        <v>7</v>
      </c>
      <c r="D159" s="245" t="s">
        <v>266</v>
      </c>
      <c r="E159" s="246" t="s">
        <v>359</v>
      </c>
      <c r="F159" s="247" t="s">
        <v>360</v>
      </c>
      <c r="G159" s="248" t="s">
        <v>269</v>
      </c>
      <c r="H159" s="249">
        <v>35.640000000000001</v>
      </c>
      <c r="I159" s="250"/>
      <c r="J159" s="251">
        <f>ROUND(I159*H159,2)</f>
        <v>0</v>
      </c>
      <c r="K159" s="247" t="s">
        <v>247</v>
      </c>
      <c r="L159" s="252"/>
      <c r="M159" s="253" t="s">
        <v>19</v>
      </c>
      <c r="N159" s="254" t="s">
        <v>45</v>
      </c>
      <c r="O159" s="84"/>
      <c r="P159" s="236">
        <f>O159*H159</f>
        <v>0</v>
      </c>
      <c r="Q159" s="236">
        <v>1</v>
      </c>
      <c r="R159" s="236">
        <f>Q159*H159</f>
        <v>35.640000000000001</v>
      </c>
      <c r="S159" s="236">
        <v>0</v>
      </c>
      <c r="T159" s="237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38" t="s">
        <v>270</v>
      </c>
      <c r="AT159" s="238" t="s">
        <v>266</v>
      </c>
      <c r="AU159" s="238" t="s">
        <v>83</v>
      </c>
      <c r="AY159" s="17" t="s">
        <v>240</v>
      </c>
      <c r="BE159" s="239">
        <f>IF(N159="základní",J159,0)</f>
        <v>0</v>
      </c>
      <c r="BF159" s="239">
        <f>IF(N159="snížená",J159,0)</f>
        <v>0</v>
      </c>
      <c r="BG159" s="239">
        <f>IF(N159="zákl. přenesená",J159,0)</f>
        <v>0</v>
      </c>
      <c r="BH159" s="239">
        <f>IF(N159="sníž. přenesená",J159,0)</f>
        <v>0</v>
      </c>
      <c r="BI159" s="239">
        <f>IF(N159="nulová",J159,0)</f>
        <v>0</v>
      </c>
      <c r="BJ159" s="17" t="s">
        <v>81</v>
      </c>
      <c r="BK159" s="239">
        <f>ROUND(I159*H159,2)</f>
        <v>0</v>
      </c>
      <c r="BL159" s="17" t="s">
        <v>270</v>
      </c>
      <c r="BM159" s="238" t="s">
        <v>1209</v>
      </c>
    </row>
    <row r="160" s="2" customFormat="1">
      <c r="A160" s="38"/>
      <c r="B160" s="39"/>
      <c r="C160" s="40"/>
      <c r="D160" s="240" t="s">
        <v>250</v>
      </c>
      <c r="E160" s="40"/>
      <c r="F160" s="241" t="s">
        <v>360</v>
      </c>
      <c r="G160" s="40"/>
      <c r="H160" s="40"/>
      <c r="I160" s="147"/>
      <c r="J160" s="40"/>
      <c r="K160" s="40"/>
      <c r="L160" s="44"/>
      <c r="M160" s="242"/>
      <c r="N160" s="243"/>
      <c r="O160" s="84"/>
      <c r="P160" s="84"/>
      <c r="Q160" s="84"/>
      <c r="R160" s="84"/>
      <c r="S160" s="84"/>
      <c r="T160" s="85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250</v>
      </c>
      <c r="AU160" s="17" t="s">
        <v>83</v>
      </c>
    </row>
    <row r="161" s="13" customFormat="1">
      <c r="A161" s="13"/>
      <c r="B161" s="255"/>
      <c r="C161" s="256"/>
      <c r="D161" s="240" t="s">
        <v>272</v>
      </c>
      <c r="E161" s="257" t="s">
        <v>19</v>
      </c>
      <c r="F161" s="258" t="s">
        <v>1210</v>
      </c>
      <c r="G161" s="256"/>
      <c r="H161" s="259">
        <v>35.640000000000001</v>
      </c>
      <c r="I161" s="260"/>
      <c r="J161" s="256"/>
      <c r="K161" s="256"/>
      <c r="L161" s="261"/>
      <c r="M161" s="262"/>
      <c r="N161" s="263"/>
      <c r="O161" s="263"/>
      <c r="P161" s="263"/>
      <c r="Q161" s="263"/>
      <c r="R161" s="263"/>
      <c r="S161" s="263"/>
      <c r="T161" s="264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65" t="s">
        <v>272</v>
      </c>
      <c r="AU161" s="265" t="s">
        <v>83</v>
      </c>
      <c r="AV161" s="13" t="s">
        <v>83</v>
      </c>
      <c r="AW161" s="13" t="s">
        <v>35</v>
      </c>
      <c r="AX161" s="13" t="s">
        <v>81</v>
      </c>
      <c r="AY161" s="265" t="s">
        <v>240</v>
      </c>
    </row>
    <row r="162" s="2" customFormat="1" ht="21.75" customHeight="1">
      <c r="A162" s="38"/>
      <c r="B162" s="39"/>
      <c r="C162" s="245" t="s">
        <v>363</v>
      </c>
      <c r="D162" s="245" t="s">
        <v>266</v>
      </c>
      <c r="E162" s="246" t="s">
        <v>364</v>
      </c>
      <c r="F162" s="247" t="s">
        <v>365</v>
      </c>
      <c r="G162" s="248" t="s">
        <v>332</v>
      </c>
      <c r="H162" s="249">
        <v>108</v>
      </c>
      <c r="I162" s="250"/>
      <c r="J162" s="251">
        <f>ROUND(I162*H162,2)</f>
        <v>0</v>
      </c>
      <c r="K162" s="247" t="s">
        <v>247</v>
      </c>
      <c r="L162" s="252"/>
      <c r="M162" s="253" t="s">
        <v>19</v>
      </c>
      <c r="N162" s="254" t="s">
        <v>45</v>
      </c>
      <c r="O162" s="84"/>
      <c r="P162" s="236">
        <f>O162*H162</f>
        <v>0</v>
      </c>
      <c r="Q162" s="236">
        <v>0.00031</v>
      </c>
      <c r="R162" s="236">
        <f>Q162*H162</f>
        <v>0.033480000000000003</v>
      </c>
      <c r="S162" s="236">
        <v>0</v>
      </c>
      <c r="T162" s="237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38" t="s">
        <v>270</v>
      </c>
      <c r="AT162" s="238" t="s">
        <v>266</v>
      </c>
      <c r="AU162" s="238" t="s">
        <v>83</v>
      </c>
      <c r="AY162" s="17" t="s">
        <v>240</v>
      </c>
      <c r="BE162" s="239">
        <f>IF(N162="základní",J162,0)</f>
        <v>0</v>
      </c>
      <c r="BF162" s="239">
        <f>IF(N162="snížená",J162,0)</f>
        <v>0</v>
      </c>
      <c r="BG162" s="239">
        <f>IF(N162="zákl. přenesená",J162,0)</f>
        <v>0</v>
      </c>
      <c r="BH162" s="239">
        <f>IF(N162="sníž. přenesená",J162,0)</f>
        <v>0</v>
      </c>
      <c r="BI162" s="239">
        <f>IF(N162="nulová",J162,0)</f>
        <v>0</v>
      </c>
      <c r="BJ162" s="17" t="s">
        <v>81</v>
      </c>
      <c r="BK162" s="239">
        <f>ROUND(I162*H162,2)</f>
        <v>0</v>
      </c>
      <c r="BL162" s="17" t="s">
        <v>270</v>
      </c>
      <c r="BM162" s="238" t="s">
        <v>1211</v>
      </c>
    </row>
    <row r="163" s="2" customFormat="1">
      <c r="A163" s="38"/>
      <c r="B163" s="39"/>
      <c r="C163" s="40"/>
      <c r="D163" s="240" t="s">
        <v>250</v>
      </c>
      <c r="E163" s="40"/>
      <c r="F163" s="241" t="s">
        <v>365</v>
      </c>
      <c r="G163" s="40"/>
      <c r="H163" s="40"/>
      <c r="I163" s="147"/>
      <c r="J163" s="40"/>
      <c r="K163" s="40"/>
      <c r="L163" s="44"/>
      <c r="M163" s="242"/>
      <c r="N163" s="243"/>
      <c r="O163" s="84"/>
      <c r="P163" s="84"/>
      <c r="Q163" s="84"/>
      <c r="R163" s="84"/>
      <c r="S163" s="84"/>
      <c r="T163" s="85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250</v>
      </c>
      <c r="AU163" s="17" t="s">
        <v>83</v>
      </c>
    </row>
    <row r="164" s="2" customFormat="1" ht="21.75" customHeight="1">
      <c r="A164" s="38"/>
      <c r="B164" s="39"/>
      <c r="C164" s="245" t="s">
        <v>368</v>
      </c>
      <c r="D164" s="245" t="s">
        <v>266</v>
      </c>
      <c r="E164" s="246" t="s">
        <v>369</v>
      </c>
      <c r="F164" s="247" t="s">
        <v>370</v>
      </c>
      <c r="G164" s="248" t="s">
        <v>246</v>
      </c>
      <c r="H164" s="249">
        <v>26.399999999999999</v>
      </c>
      <c r="I164" s="250"/>
      <c r="J164" s="251">
        <f>ROUND(I164*H164,2)</f>
        <v>0</v>
      </c>
      <c r="K164" s="247" t="s">
        <v>247</v>
      </c>
      <c r="L164" s="252"/>
      <c r="M164" s="253" t="s">
        <v>19</v>
      </c>
      <c r="N164" s="254" t="s">
        <v>45</v>
      </c>
      <c r="O164" s="84"/>
      <c r="P164" s="236">
        <f>O164*H164</f>
        <v>0</v>
      </c>
      <c r="Q164" s="236">
        <v>0</v>
      </c>
      <c r="R164" s="236">
        <f>Q164*H164</f>
        <v>0</v>
      </c>
      <c r="S164" s="236">
        <v>0</v>
      </c>
      <c r="T164" s="237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38" t="s">
        <v>270</v>
      </c>
      <c r="AT164" s="238" t="s">
        <v>266</v>
      </c>
      <c r="AU164" s="238" t="s">
        <v>83</v>
      </c>
      <c r="AY164" s="17" t="s">
        <v>240</v>
      </c>
      <c r="BE164" s="239">
        <f>IF(N164="základní",J164,0)</f>
        <v>0</v>
      </c>
      <c r="BF164" s="239">
        <f>IF(N164="snížená",J164,0)</f>
        <v>0</v>
      </c>
      <c r="BG164" s="239">
        <f>IF(N164="zákl. přenesená",J164,0)</f>
        <v>0</v>
      </c>
      <c r="BH164" s="239">
        <f>IF(N164="sníž. přenesená",J164,0)</f>
        <v>0</v>
      </c>
      <c r="BI164" s="239">
        <f>IF(N164="nulová",J164,0)</f>
        <v>0</v>
      </c>
      <c r="BJ164" s="17" t="s">
        <v>81</v>
      </c>
      <c r="BK164" s="239">
        <f>ROUND(I164*H164,2)</f>
        <v>0</v>
      </c>
      <c r="BL164" s="17" t="s">
        <v>270</v>
      </c>
      <c r="BM164" s="238" t="s">
        <v>1212</v>
      </c>
    </row>
    <row r="165" s="2" customFormat="1">
      <c r="A165" s="38"/>
      <c r="B165" s="39"/>
      <c r="C165" s="40"/>
      <c r="D165" s="240" t="s">
        <v>250</v>
      </c>
      <c r="E165" s="40"/>
      <c r="F165" s="241" t="s">
        <v>370</v>
      </c>
      <c r="G165" s="40"/>
      <c r="H165" s="40"/>
      <c r="I165" s="147"/>
      <c r="J165" s="40"/>
      <c r="K165" s="40"/>
      <c r="L165" s="44"/>
      <c r="M165" s="242"/>
      <c r="N165" s="243"/>
      <c r="O165" s="84"/>
      <c r="P165" s="84"/>
      <c r="Q165" s="84"/>
      <c r="R165" s="84"/>
      <c r="S165" s="84"/>
      <c r="T165" s="85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T165" s="17" t="s">
        <v>250</v>
      </c>
      <c r="AU165" s="17" t="s">
        <v>83</v>
      </c>
    </row>
    <row r="166" s="13" customFormat="1">
      <c r="A166" s="13"/>
      <c r="B166" s="255"/>
      <c r="C166" s="256"/>
      <c r="D166" s="240" t="s">
        <v>272</v>
      </c>
      <c r="E166" s="257" t="s">
        <v>19</v>
      </c>
      <c r="F166" s="258" t="s">
        <v>1213</v>
      </c>
      <c r="G166" s="256"/>
      <c r="H166" s="259">
        <v>26.399999999999999</v>
      </c>
      <c r="I166" s="260"/>
      <c r="J166" s="256"/>
      <c r="K166" s="256"/>
      <c r="L166" s="261"/>
      <c r="M166" s="262"/>
      <c r="N166" s="263"/>
      <c r="O166" s="263"/>
      <c r="P166" s="263"/>
      <c r="Q166" s="263"/>
      <c r="R166" s="263"/>
      <c r="S166" s="263"/>
      <c r="T166" s="264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65" t="s">
        <v>272</v>
      </c>
      <c r="AU166" s="265" t="s">
        <v>83</v>
      </c>
      <c r="AV166" s="13" t="s">
        <v>83</v>
      </c>
      <c r="AW166" s="13" t="s">
        <v>35</v>
      </c>
      <c r="AX166" s="13" t="s">
        <v>81</v>
      </c>
      <c r="AY166" s="265" t="s">
        <v>240</v>
      </c>
    </row>
    <row r="167" s="2" customFormat="1" ht="21.75" customHeight="1">
      <c r="A167" s="38"/>
      <c r="B167" s="39"/>
      <c r="C167" s="245" t="s">
        <v>372</v>
      </c>
      <c r="D167" s="245" t="s">
        <v>266</v>
      </c>
      <c r="E167" s="246" t="s">
        <v>703</v>
      </c>
      <c r="F167" s="247" t="s">
        <v>704</v>
      </c>
      <c r="G167" s="248" t="s">
        <v>246</v>
      </c>
      <c r="H167" s="249">
        <v>22</v>
      </c>
      <c r="I167" s="250"/>
      <c r="J167" s="251">
        <f>ROUND(I167*H167,2)</f>
        <v>0</v>
      </c>
      <c r="K167" s="247" t="s">
        <v>247</v>
      </c>
      <c r="L167" s="252"/>
      <c r="M167" s="253" t="s">
        <v>19</v>
      </c>
      <c r="N167" s="254" t="s">
        <v>45</v>
      </c>
      <c r="O167" s="84"/>
      <c r="P167" s="236">
        <f>O167*H167</f>
        <v>0</v>
      </c>
      <c r="Q167" s="236">
        <v>0</v>
      </c>
      <c r="R167" s="236">
        <f>Q167*H167</f>
        <v>0</v>
      </c>
      <c r="S167" s="236">
        <v>0</v>
      </c>
      <c r="T167" s="237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38" t="s">
        <v>270</v>
      </c>
      <c r="AT167" s="238" t="s">
        <v>266</v>
      </c>
      <c r="AU167" s="238" t="s">
        <v>83</v>
      </c>
      <c r="AY167" s="17" t="s">
        <v>240</v>
      </c>
      <c r="BE167" s="239">
        <f>IF(N167="základní",J167,0)</f>
        <v>0</v>
      </c>
      <c r="BF167" s="239">
        <f>IF(N167="snížená",J167,0)</f>
        <v>0</v>
      </c>
      <c r="BG167" s="239">
        <f>IF(N167="zákl. přenesená",J167,0)</f>
        <v>0</v>
      </c>
      <c r="BH167" s="239">
        <f>IF(N167="sníž. přenesená",J167,0)</f>
        <v>0</v>
      </c>
      <c r="BI167" s="239">
        <f>IF(N167="nulová",J167,0)</f>
        <v>0</v>
      </c>
      <c r="BJ167" s="17" t="s">
        <v>81</v>
      </c>
      <c r="BK167" s="239">
        <f>ROUND(I167*H167,2)</f>
        <v>0</v>
      </c>
      <c r="BL167" s="17" t="s">
        <v>270</v>
      </c>
      <c r="BM167" s="238" t="s">
        <v>1214</v>
      </c>
    </row>
    <row r="168" s="2" customFormat="1">
      <c r="A168" s="38"/>
      <c r="B168" s="39"/>
      <c r="C168" s="40"/>
      <c r="D168" s="240" t="s">
        <v>250</v>
      </c>
      <c r="E168" s="40"/>
      <c r="F168" s="241" t="s">
        <v>704</v>
      </c>
      <c r="G168" s="40"/>
      <c r="H168" s="40"/>
      <c r="I168" s="147"/>
      <c r="J168" s="40"/>
      <c r="K168" s="40"/>
      <c r="L168" s="44"/>
      <c r="M168" s="242"/>
      <c r="N168" s="243"/>
      <c r="O168" s="84"/>
      <c r="P168" s="84"/>
      <c r="Q168" s="84"/>
      <c r="R168" s="84"/>
      <c r="S168" s="84"/>
      <c r="T168" s="85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T168" s="17" t="s">
        <v>250</v>
      </c>
      <c r="AU168" s="17" t="s">
        <v>83</v>
      </c>
    </row>
    <row r="169" s="2" customFormat="1" ht="21.75" customHeight="1">
      <c r="A169" s="38"/>
      <c r="B169" s="39"/>
      <c r="C169" s="227" t="s">
        <v>378</v>
      </c>
      <c r="D169" s="227" t="s">
        <v>243</v>
      </c>
      <c r="E169" s="228" t="s">
        <v>373</v>
      </c>
      <c r="F169" s="229" t="s">
        <v>374</v>
      </c>
      <c r="G169" s="230" t="s">
        <v>246</v>
      </c>
      <c r="H169" s="231">
        <v>24</v>
      </c>
      <c r="I169" s="232"/>
      <c r="J169" s="233">
        <f>ROUND(I169*H169,2)</f>
        <v>0</v>
      </c>
      <c r="K169" s="229" t="s">
        <v>247</v>
      </c>
      <c r="L169" s="44"/>
      <c r="M169" s="234" t="s">
        <v>19</v>
      </c>
      <c r="N169" s="235" t="s">
        <v>45</v>
      </c>
      <c r="O169" s="84"/>
      <c r="P169" s="236">
        <f>O169*H169</f>
        <v>0</v>
      </c>
      <c r="Q169" s="236">
        <v>0</v>
      </c>
      <c r="R169" s="236">
        <f>Q169*H169</f>
        <v>0</v>
      </c>
      <c r="S169" s="236">
        <v>0</v>
      </c>
      <c r="T169" s="237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38" t="s">
        <v>257</v>
      </c>
      <c r="AT169" s="238" t="s">
        <v>243</v>
      </c>
      <c r="AU169" s="238" t="s">
        <v>83</v>
      </c>
      <c r="AY169" s="17" t="s">
        <v>240</v>
      </c>
      <c r="BE169" s="239">
        <f>IF(N169="základní",J169,0)</f>
        <v>0</v>
      </c>
      <c r="BF169" s="239">
        <f>IF(N169="snížená",J169,0)</f>
        <v>0</v>
      </c>
      <c r="BG169" s="239">
        <f>IF(N169="zákl. přenesená",J169,0)</f>
        <v>0</v>
      </c>
      <c r="BH169" s="239">
        <f>IF(N169="sníž. přenesená",J169,0)</f>
        <v>0</v>
      </c>
      <c r="BI169" s="239">
        <f>IF(N169="nulová",J169,0)</f>
        <v>0</v>
      </c>
      <c r="BJ169" s="17" t="s">
        <v>81</v>
      </c>
      <c r="BK169" s="239">
        <f>ROUND(I169*H169,2)</f>
        <v>0</v>
      </c>
      <c r="BL169" s="17" t="s">
        <v>257</v>
      </c>
      <c r="BM169" s="238" t="s">
        <v>1215</v>
      </c>
    </row>
    <row r="170" s="2" customFormat="1">
      <c r="A170" s="38"/>
      <c r="B170" s="39"/>
      <c r="C170" s="40"/>
      <c r="D170" s="240" t="s">
        <v>250</v>
      </c>
      <c r="E170" s="40"/>
      <c r="F170" s="241" t="s">
        <v>944</v>
      </c>
      <c r="G170" s="40"/>
      <c r="H170" s="40"/>
      <c r="I170" s="147"/>
      <c r="J170" s="40"/>
      <c r="K170" s="40"/>
      <c r="L170" s="44"/>
      <c r="M170" s="242"/>
      <c r="N170" s="243"/>
      <c r="O170" s="84"/>
      <c r="P170" s="84"/>
      <c r="Q170" s="84"/>
      <c r="R170" s="84"/>
      <c r="S170" s="84"/>
      <c r="T170" s="85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T170" s="17" t="s">
        <v>250</v>
      </c>
      <c r="AU170" s="17" t="s">
        <v>83</v>
      </c>
    </row>
    <row r="171" s="2" customFormat="1">
      <c r="A171" s="38"/>
      <c r="B171" s="39"/>
      <c r="C171" s="40"/>
      <c r="D171" s="240" t="s">
        <v>252</v>
      </c>
      <c r="E171" s="40"/>
      <c r="F171" s="244" t="s">
        <v>377</v>
      </c>
      <c r="G171" s="40"/>
      <c r="H171" s="40"/>
      <c r="I171" s="147"/>
      <c r="J171" s="40"/>
      <c r="K171" s="40"/>
      <c r="L171" s="44"/>
      <c r="M171" s="242"/>
      <c r="N171" s="243"/>
      <c r="O171" s="84"/>
      <c r="P171" s="84"/>
      <c r="Q171" s="84"/>
      <c r="R171" s="84"/>
      <c r="S171" s="84"/>
      <c r="T171" s="85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7" t="s">
        <v>252</v>
      </c>
      <c r="AU171" s="17" t="s">
        <v>83</v>
      </c>
    </row>
    <row r="172" s="13" customFormat="1">
      <c r="A172" s="13"/>
      <c r="B172" s="255"/>
      <c r="C172" s="256"/>
      <c r="D172" s="240" t="s">
        <v>272</v>
      </c>
      <c r="E172" s="257" t="s">
        <v>19</v>
      </c>
      <c r="F172" s="258" t="s">
        <v>1028</v>
      </c>
      <c r="G172" s="256"/>
      <c r="H172" s="259">
        <v>24</v>
      </c>
      <c r="I172" s="260"/>
      <c r="J172" s="256"/>
      <c r="K172" s="256"/>
      <c r="L172" s="261"/>
      <c r="M172" s="262"/>
      <c r="N172" s="263"/>
      <c r="O172" s="263"/>
      <c r="P172" s="263"/>
      <c r="Q172" s="263"/>
      <c r="R172" s="263"/>
      <c r="S172" s="263"/>
      <c r="T172" s="264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65" t="s">
        <v>272</v>
      </c>
      <c r="AU172" s="265" t="s">
        <v>83</v>
      </c>
      <c r="AV172" s="13" t="s">
        <v>83</v>
      </c>
      <c r="AW172" s="13" t="s">
        <v>35</v>
      </c>
      <c r="AX172" s="13" t="s">
        <v>81</v>
      </c>
      <c r="AY172" s="265" t="s">
        <v>240</v>
      </c>
    </row>
    <row r="173" s="2" customFormat="1" ht="21.75" customHeight="1">
      <c r="A173" s="38"/>
      <c r="B173" s="39"/>
      <c r="C173" s="227" t="s">
        <v>387</v>
      </c>
      <c r="D173" s="227" t="s">
        <v>243</v>
      </c>
      <c r="E173" s="228" t="s">
        <v>717</v>
      </c>
      <c r="F173" s="229" t="s">
        <v>718</v>
      </c>
      <c r="G173" s="230" t="s">
        <v>276</v>
      </c>
      <c r="H173" s="231">
        <v>14</v>
      </c>
      <c r="I173" s="232"/>
      <c r="J173" s="233">
        <f>ROUND(I173*H173,2)</f>
        <v>0</v>
      </c>
      <c r="K173" s="229" t="s">
        <v>247</v>
      </c>
      <c r="L173" s="44"/>
      <c r="M173" s="234" t="s">
        <v>19</v>
      </c>
      <c r="N173" s="235" t="s">
        <v>45</v>
      </c>
      <c r="O173" s="84"/>
      <c r="P173" s="236">
        <f>O173*H173</f>
        <v>0</v>
      </c>
      <c r="Q173" s="236">
        <v>0</v>
      </c>
      <c r="R173" s="236">
        <f>Q173*H173</f>
        <v>0</v>
      </c>
      <c r="S173" s="236">
        <v>0</v>
      </c>
      <c r="T173" s="237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38" t="s">
        <v>248</v>
      </c>
      <c r="AT173" s="238" t="s">
        <v>243</v>
      </c>
      <c r="AU173" s="238" t="s">
        <v>83</v>
      </c>
      <c r="AY173" s="17" t="s">
        <v>240</v>
      </c>
      <c r="BE173" s="239">
        <f>IF(N173="základní",J173,0)</f>
        <v>0</v>
      </c>
      <c r="BF173" s="239">
        <f>IF(N173="snížená",J173,0)</f>
        <v>0</v>
      </c>
      <c r="BG173" s="239">
        <f>IF(N173="zákl. přenesená",J173,0)</f>
        <v>0</v>
      </c>
      <c r="BH173" s="239">
        <f>IF(N173="sníž. přenesená",J173,0)</f>
        <v>0</v>
      </c>
      <c r="BI173" s="239">
        <f>IF(N173="nulová",J173,0)</f>
        <v>0</v>
      </c>
      <c r="BJ173" s="17" t="s">
        <v>81</v>
      </c>
      <c r="BK173" s="239">
        <f>ROUND(I173*H173,2)</f>
        <v>0</v>
      </c>
      <c r="BL173" s="17" t="s">
        <v>248</v>
      </c>
      <c r="BM173" s="238" t="s">
        <v>1216</v>
      </c>
    </row>
    <row r="174" s="2" customFormat="1">
      <c r="A174" s="38"/>
      <c r="B174" s="39"/>
      <c r="C174" s="40"/>
      <c r="D174" s="240" t="s">
        <v>250</v>
      </c>
      <c r="E174" s="40"/>
      <c r="F174" s="241" t="s">
        <v>720</v>
      </c>
      <c r="G174" s="40"/>
      <c r="H174" s="40"/>
      <c r="I174" s="147"/>
      <c r="J174" s="40"/>
      <c r="K174" s="40"/>
      <c r="L174" s="44"/>
      <c r="M174" s="242"/>
      <c r="N174" s="243"/>
      <c r="O174" s="84"/>
      <c r="P174" s="84"/>
      <c r="Q174" s="84"/>
      <c r="R174" s="84"/>
      <c r="S174" s="84"/>
      <c r="T174" s="85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T174" s="17" t="s">
        <v>250</v>
      </c>
      <c r="AU174" s="17" t="s">
        <v>83</v>
      </c>
    </row>
    <row r="175" s="2" customFormat="1">
      <c r="A175" s="38"/>
      <c r="B175" s="39"/>
      <c r="C175" s="40"/>
      <c r="D175" s="240" t="s">
        <v>252</v>
      </c>
      <c r="E175" s="40"/>
      <c r="F175" s="244" t="s">
        <v>593</v>
      </c>
      <c r="G175" s="40"/>
      <c r="H175" s="40"/>
      <c r="I175" s="147"/>
      <c r="J175" s="40"/>
      <c r="K175" s="40"/>
      <c r="L175" s="44"/>
      <c r="M175" s="242"/>
      <c r="N175" s="243"/>
      <c r="O175" s="84"/>
      <c r="P175" s="84"/>
      <c r="Q175" s="84"/>
      <c r="R175" s="84"/>
      <c r="S175" s="84"/>
      <c r="T175" s="85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T175" s="17" t="s">
        <v>252</v>
      </c>
      <c r="AU175" s="17" t="s">
        <v>83</v>
      </c>
    </row>
    <row r="176" s="13" customFormat="1">
      <c r="A176" s="13"/>
      <c r="B176" s="255"/>
      <c r="C176" s="256"/>
      <c r="D176" s="240" t="s">
        <v>272</v>
      </c>
      <c r="E176" s="257" t="s">
        <v>19</v>
      </c>
      <c r="F176" s="258" t="s">
        <v>1217</v>
      </c>
      <c r="G176" s="256"/>
      <c r="H176" s="259">
        <v>14</v>
      </c>
      <c r="I176" s="260"/>
      <c r="J176" s="256"/>
      <c r="K176" s="256"/>
      <c r="L176" s="261"/>
      <c r="M176" s="262"/>
      <c r="N176" s="263"/>
      <c r="O176" s="263"/>
      <c r="P176" s="263"/>
      <c r="Q176" s="263"/>
      <c r="R176" s="263"/>
      <c r="S176" s="263"/>
      <c r="T176" s="264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65" t="s">
        <v>272</v>
      </c>
      <c r="AU176" s="265" t="s">
        <v>83</v>
      </c>
      <c r="AV176" s="13" t="s">
        <v>83</v>
      </c>
      <c r="AW176" s="13" t="s">
        <v>35</v>
      </c>
      <c r="AX176" s="13" t="s">
        <v>81</v>
      </c>
      <c r="AY176" s="265" t="s">
        <v>240</v>
      </c>
    </row>
    <row r="177" s="12" customFormat="1" ht="25.92" customHeight="1">
      <c r="A177" s="12"/>
      <c r="B177" s="211"/>
      <c r="C177" s="212"/>
      <c r="D177" s="213" t="s">
        <v>73</v>
      </c>
      <c r="E177" s="214" t="s">
        <v>385</v>
      </c>
      <c r="F177" s="214" t="s">
        <v>386</v>
      </c>
      <c r="G177" s="212"/>
      <c r="H177" s="212"/>
      <c r="I177" s="215"/>
      <c r="J177" s="216">
        <f>BK177</f>
        <v>0</v>
      </c>
      <c r="K177" s="212"/>
      <c r="L177" s="217"/>
      <c r="M177" s="218"/>
      <c r="N177" s="219"/>
      <c r="O177" s="219"/>
      <c r="P177" s="220">
        <f>SUM(P178:P221)</f>
        <v>0</v>
      </c>
      <c r="Q177" s="219"/>
      <c r="R177" s="220">
        <f>SUM(R178:R221)</f>
        <v>0</v>
      </c>
      <c r="S177" s="219"/>
      <c r="T177" s="221">
        <f>SUM(T178:T221)</f>
        <v>0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222" t="s">
        <v>248</v>
      </c>
      <c r="AT177" s="223" t="s">
        <v>73</v>
      </c>
      <c r="AU177" s="223" t="s">
        <v>74</v>
      </c>
      <c r="AY177" s="222" t="s">
        <v>240</v>
      </c>
      <c r="BK177" s="224">
        <f>SUM(BK178:BK221)</f>
        <v>0</v>
      </c>
    </row>
    <row r="178" s="2" customFormat="1" ht="21.75" customHeight="1">
      <c r="A178" s="38"/>
      <c r="B178" s="39"/>
      <c r="C178" s="227" t="s">
        <v>395</v>
      </c>
      <c r="D178" s="227" t="s">
        <v>243</v>
      </c>
      <c r="E178" s="228" t="s">
        <v>388</v>
      </c>
      <c r="F178" s="229" t="s">
        <v>389</v>
      </c>
      <c r="G178" s="230" t="s">
        <v>269</v>
      </c>
      <c r="H178" s="231">
        <v>87.736999999999995</v>
      </c>
      <c r="I178" s="232"/>
      <c r="J178" s="233">
        <f>ROUND(I178*H178,2)</f>
        <v>0</v>
      </c>
      <c r="K178" s="229" t="s">
        <v>247</v>
      </c>
      <c r="L178" s="44"/>
      <c r="M178" s="234" t="s">
        <v>19</v>
      </c>
      <c r="N178" s="235" t="s">
        <v>45</v>
      </c>
      <c r="O178" s="84"/>
      <c r="P178" s="236">
        <f>O178*H178</f>
        <v>0</v>
      </c>
      <c r="Q178" s="236">
        <v>0</v>
      </c>
      <c r="R178" s="236">
        <f>Q178*H178</f>
        <v>0</v>
      </c>
      <c r="S178" s="236">
        <v>0</v>
      </c>
      <c r="T178" s="237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38" t="s">
        <v>257</v>
      </c>
      <c r="AT178" s="238" t="s">
        <v>243</v>
      </c>
      <c r="AU178" s="238" t="s">
        <v>81</v>
      </c>
      <c r="AY178" s="17" t="s">
        <v>240</v>
      </c>
      <c r="BE178" s="239">
        <f>IF(N178="základní",J178,0)</f>
        <v>0</v>
      </c>
      <c r="BF178" s="239">
        <f>IF(N178="snížená",J178,0)</f>
        <v>0</v>
      </c>
      <c r="BG178" s="239">
        <f>IF(N178="zákl. přenesená",J178,0)</f>
        <v>0</v>
      </c>
      <c r="BH178" s="239">
        <f>IF(N178="sníž. přenesená",J178,0)</f>
        <v>0</v>
      </c>
      <c r="BI178" s="239">
        <f>IF(N178="nulová",J178,0)</f>
        <v>0</v>
      </c>
      <c r="BJ178" s="17" t="s">
        <v>81</v>
      </c>
      <c r="BK178" s="239">
        <f>ROUND(I178*H178,2)</f>
        <v>0</v>
      </c>
      <c r="BL178" s="17" t="s">
        <v>257</v>
      </c>
      <c r="BM178" s="238" t="s">
        <v>1218</v>
      </c>
    </row>
    <row r="179" s="2" customFormat="1">
      <c r="A179" s="38"/>
      <c r="B179" s="39"/>
      <c r="C179" s="40"/>
      <c r="D179" s="240" t="s">
        <v>250</v>
      </c>
      <c r="E179" s="40"/>
      <c r="F179" s="241" t="s">
        <v>391</v>
      </c>
      <c r="G179" s="40"/>
      <c r="H179" s="40"/>
      <c r="I179" s="147"/>
      <c r="J179" s="40"/>
      <c r="K179" s="40"/>
      <c r="L179" s="44"/>
      <c r="M179" s="242"/>
      <c r="N179" s="243"/>
      <c r="O179" s="84"/>
      <c r="P179" s="84"/>
      <c r="Q179" s="84"/>
      <c r="R179" s="84"/>
      <c r="S179" s="84"/>
      <c r="T179" s="85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T179" s="17" t="s">
        <v>250</v>
      </c>
      <c r="AU179" s="17" t="s">
        <v>81</v>
      </c>
    </row>
    <row r="180" s="2" customFormat="1">
      <c r="A180" s="38"/>
      <c r="B180" s="39"/>
      <c r="C180" s="40"/>
      <c r="D180" s="240" t="s">
        <v>252</v>
      </c>
      <c r="E180" s="40"/>
      <c r="F180" s="244" t="s">
        <v>392</v>
      </c>
      <c r="G180" s="40"/>
      <c r="H180" s="40"/>
      <c r="I180" s="147"/>
      <c r="J180" s="40"/>
      <c r="K180" s="40"/>
      <c r="L180" s="44"/>
      <c r="M180" s="242"/>
      <c r="N180" s="243"/>
      <c r="O180" s="84"/>
      <c r="P180" s="84"/>
      <c r="Q180" s="84"/>
      <c r="R180" s="84"/>
      <c r="S180" s="84"/>
      <c r="T180" s="85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T180" s="17" t="s">
        <v>252</v>
      </c>
      <c r="AU180" s="17" t="s">
        <v>81</v>
      </c>
    </row>
    <row r="181" s="13" customFormat="1">
      <c r="A181" s="13"/>
      <c r="B181" s="255"/>
      <c r="C181" s="256"/>
      <c r="D181" s="240" t="s">
        <v>272</v>
      </c>
      <c r="E181" s="257" t="s">
        <v>19</v>
      </c>
      <c r="F181" s="258" t="s">
        <v>1219</v>
      </c>
      <c r="G181" s="256"/>
      <c r="H181" s="259">
        <v>30.690000000000001</v>
      </c>
      <c r="I181" s="260"/>
      <c r="J181" s="256"/>
      <c r="K181" s="256"/>
      <c r="L181" s="261"/>
      <c r="M181" s="262"/>
      <c r="N181" s="263"/>
      <c r="O181" s="263"/>
      <c r="P181" s="263"/>
      <c r="Q181" s="263"/>
      <c r="R181" s="263"/>
      <c r="S181" s="263"/>
      <c r="T181" s="264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65" t="s">
        <v>272</v>
      </c>
      <c r="AU181" s="265" t="s">
        <v>81</v>
      </c>
      <c r="AV181" s="13" t="s">
        <v>83</v>
      </c>
      <c r="AW181" s="13" t="s">
        <v>35</v>
      </c>
      <c r="AX181" s="13" t="s">
        <v>74</v>
      </c>
      <c r="AY181" s="265" t="s">
        <v>240</v>
      </c>
    </row>
    <row r="182" s="13" customFormat="1">
      <c r="A182" s="13"/>
      <c r="B182" s="255"/>
      <c r="C182" s="256"/>
      <c r="D182" s="240" t="s">
        <v>272</v>
      </c>
      <c r="E182" s="257" t="s">
        <v>19</v>
      </c>
      <c r="F182" s="258" t="s">
        <v>1220</v>
      </c>
      <c r="G182" s="256"/>
      <c r="H182" s="259">
        <v>49.447000000000003</v>
      </c>
      <c r="I182" s="260"/>
      <c r="J182" s="256"/>
      <c r="K182" s="256"/>
      <c r="L182" s="261"/>
      <c r="M182" s="262"/>
      <c r="N182" s="263"/>
      <c r="O182" s="263"/>
      <c r="P182" s="263"/>
      <c r="Q182" s="263"/>
      <c r="R182" s="263"/>
      <c r="S182" s="263"/>
      <c r="T182" s="264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65" t="s">
        <v>272</v>
      </c>
      <c r="AU182" s="265" t="s">
        <v>81</v>
      </c>
      <c r="AV182" s="13" t="s">
        <v>83</v>
      </c>
      <c r="AW182" s="13" t="s">
        <v>35</v>
      </c>
      <c r="AX182" s="13" t="s">
        <v>74</v>
      </c>
      <c r="AY182" s="265" t="s">
        <v>240</v>
      </c>
    </row>
    <row r="183" s="13" customFormat="1">
      <c r="A183" s="13"/>
      <c r="B183" s="255"/>
      <c r="C183" s="256"/>
      <c r="D183" s="240" t="s">
        <v>272</v>
      </c>
      <c r="E183" s="257" t="s">
        <v>19</v>
      </c>
      <c r="F183" s="258" t="s">
        <v>1221</v>
      </c>
      <c r="G183" s="256"/>
      <c r="H183" s="259">
        <v>5</v>
      </c>
      <c r="I183" s="260"/>
      <c r="J183" s="256"/>
      <c r="K183" s="256"/>
      <c r="L183" s="261"/>
      <c r="M183" s="262"/>
      <c r="N183" s="263"/>
      <c r="O183" s="263"/>
      <c r="P183" s="263"/>
      <c r="Q183" s="263"/>
      <c r="R183" s="263"/>
      <c r="S183" s="263"/>
      <c r="T183" s="264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65" t="s">
        <v>272</v>
      </c>
      <c r="AU183" s="265" t="s">
        <v>81</v>
      </c>
      <c r="AV183" s="13" t="s">
        <v>83</v>
      </c>
      <c r="AW183" s="13" t="s">
        <v>35</v>
      </c>
      <c r="AX183" s="13" t="s">
        <v>74</v>
      </c>
      <c r="AY183" s="265" t="s">
        <v>240</v>
      </c>
    </row>
    <row r="184" s="13" customFormat="1">
      <c r="A184" s="13"/>
      <c r="B184" s="255"/>
      <c r="C184" s="256"/>
      <c r="D184" s="240" t="s">
        <v>272</v>
      </c>
      <c r="E184" s="257" t="s">
        <v>19</v>
      </c>
      <c r="F184" s="258" t="s">
        <v>1222</v>
      </c>
      <c r="G184" s="256"/>
      <c r="H184" s="259">
        <v>2.6000000000000001</v>
      </c>
      <c r="I184" s="260"/>
      <c r="J184" s="256"/>
      <c r="K184" s="256"/>
      <c r="L184" s="261"/>
      <c r="M184" s="262"/>
      <c r="N184" s="263"/>
      <c r="O184" s="263"/>
      <c r="P184" s="263"/>
      <c r="Q184" s="263"/>
      <c r="R184" s="263"/>
      <c r="S184" s="263"/>
      <c r="T184" s="264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65" t="s">
        <v>272</v>
      </c>
      <c r="AU184" s="265" t="s">
        <v>81</v>
      </c>
      <c r="AV184" s="13" t="s">
        <v>83</v>
      </c>
      <c r="AW184" s="13" t="s">
        <v>35</v>
      </c>
      <c r="AX184" s="13" t="s">
        <v>74</v>
      </c>
      <c r="AY184" s="265" t="s">
        <v>240</v>
      </c>
    </row>
    <row r="185" s="14" customFormat="1">
      <c r="A185" s="14"/>
      <c r="B185" s="266"/>
      <c r="C185" s="267"/>
      <c r="D185" s="240" t="s">
        <v>272</v>
      </c>
      <c r="E185" s="268" t="s">
        <v>19</v>
      </c>
      <c r="F185" s="269" t="s">
        <v>336</v>
      </c>
      <c r="G185" s="267"/>
      <c r="H185" s="270">
        <v>87.736999999999995</v>
      </c>
      <c r="I185" s="271"/>
      <c r="J185" s="267"/>
      <c r="K185" s="267"/>
      <c r="L185" s="272"/>
      <c r="M185" s="273"/>
      <c r="N185" s="274"/>
      <c r="O185" s="274"/>
      <c r="P185" s="274"/>
      <c r="Q185" s="274"/>
      <c r="R185" s="274"/>
      <c r="S185" s="274"/>
      <c r="T185" s="275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76" t="s">
        <v>272</v>
      </c>
      <c r="AU185" s="276" t="s">
        <v>81</v>
      </c>
      <c r="AV185" s="14" t="s">
        <v>248</v>
      </c>
      <c r="AW185" s="14" t="s">
        <v>35</v>
      </c>
      <c r="AX185" s="14" t="s">
        <v>81</v>
      </c>
      <c r="AY185" s="276" t="s">
        <v>240</v>
      </c>
    </row>
    <row r="186" s="2" customFormat="1" ht="21.75" customHeight="1">
      <c r="A186" s="38"/>
      <c r="B186" s="39"/>
      <c r="C186" s="227" t="s">
        <v>403</v>
      </c>
      <c r="D186" s="227" t="s">
        <v>243</v>
      </c>
      <c r="E186" s="228" t="s">
        <v>396</v>
      </c>
      <c r="F186" s="229" t="s">
        <v>397</v>
      </c>
      <c r="G186" s="230" t="s">
        <v>269</v>
      </c>
      <c r="H186" s="231">
        <v>7.3499999999999996</v>
      </c>
      <c r="I186" s="232"/>
      <c r="J186" s="233">
        <f>ROUND(I186*H186,2)</f>
        <v>0</v>
      </c>
      <c r="K186" s="229" t="s">
        <v>247</v>
      </c>
      <c r="L186" s="44"/>
      <c r="M186" s="234" t="s">
        <v>19</v>
      </c>
      <c r="N186" s="235" t="s">
        <v>45</v>
      </c>
      <c r="O186" s="84"/>
      <c r="P186" s="236">
        <f>O186*H186</f>
        <v>0</v>
      </c>
      <c r="Q186" s="236">
        <v>0</v>
      </c>
      <c r="R186" s="236">
        <f>Q186*H186</f>
        <v>0</v>
      </c>
      <c r="S186" s="236">
        <v>0</v>
      </c>
      <c r="T186" s="237">
        <f>S186*H186</f>
        <v>0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238" t="s">
        <v>257</v>
      </c>
      <c r="AT186" s="238" t="s">
        <v>243</v>
      </c>
      <c r="AU186" s="238" t="s">
        <v>81</v>
      </c>
      <c r="AY186" s="17" t="s">
        <v>240</v>
      </c>
      <c r="BE186" s="239">
        <f>IF(N186="základní",J186,0)</f>
        <v>0</v>
      </c>
      <c r="BF186" s="239">
        <f>IF(N186="snížená",J186,0)</f>
        <v>0</v>
      </c>
      <c r="BG186" s="239">
        <f>IF(N186="zákl. přenesená",J186,0)</f>
        <v>0</v>
      </c>
      <c r="BH186" s="239">
        <f>IF(N186="sníž. přenesená",J186,0)</f>
        <v>0</v>
      </c>
      <c r="BI186" s="239">
        <f>IF(N186="nulová",J186,0)</f>
        <v>0</v>
      </c>
      <c r="BJ186" s="17" t="s">
        <v>81</v>
      </c>
      <c r="BK186" s="239">
        <f>ROUND(I186*H186,2)</f>
        <v>0</v>
      </c>
      <c r="BL186" s="17" t="s">
        <v>257</v>
      </c>
      <c r="BM186" s="238" t="s">
        <v>1223</v>
      </c>
    </row>
    <row r="187" s="2" customFormat="1">
      <c r="A187" s="38"/>
      <c r="B187" s="39"/>
      <c r="C187" s="40"/>
      <c r="D187" s="240" t="s">
        <v>250</v>
      </c>
      <c r="E187" s="40"/>
      <c r="F187" s="241" t="s">
        <v>729</v>
      </c>
      <c r="G187" s="40"/>
      <c r="H187" s="40"/>
      <c r="I187" s="147"/>
      <c r="J187" s="40"/>
      <c r="K187" s="40"/>
      <c r="L187" s="44"/>
      <c r="M187" s="242"/>
      <c r="N187" s="243"/>
      <c r="O187" s="84"/>
      <c r="P187" s="84"/>
      <c r="Q187" s="84"/>
      <c r="R187" s="84"/>
      <c r="S187" s="84"/>
      <c r="T187" s="85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T187" s="17" t="s">
        <v>250</v>
      </c>
      <c r="AU187" s="17" t="s">
        <v>81</v>
      </c>
    </row>
    <row r="188" s="2" customFormat="1">
      <c r="A188" s="38"/>
      <c r="B188" s="39"/>
      <c r="C188" s="40"/>
      <c r="D188" s="240" t="s">
        <v>252</v>
      </c>
      <c r="E188" s="40"/>
      <c r="F188" s="244" t="s">
        <v>392</v>
      </c>
      <c r="G188" s="40"/>
      <c r="H188" s="40"/>
      <c r="I188" s="147"/>
      <c r="J188" s="40"/>
      <c r="K188" s="40"/>
      <c r="L188" s="44"/>
      <c r="M188" s="242"/>
      <c r="N188" s="243"/>
      <c r="O188" s="84"/>
      <c r="P188" s="84"/>
      <c r="Q188" s="84"/>
      <c r="R188" s="84"/>
      <c r="S188" s="84"/>
      <c r="T188" s="85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T188" s="17" t="s">
        <v>252</v>
      </c>
      <c r="AU188" s="17" t="s">
        <v>81</v>
      </c>
    </row>
    <row r="189" s="13" customFormat="1">
      <c r="A189" s="13"/>
      <c r="B189" s="255"/>
      <c r="C189" s="256"/>
      <c r="D189" s="240" t="s">
        <v>272</v>
      </c>
      <c r="E189" s="257" t="s">
        <v>19</v>
      </c>
      <c r="F189" s="258" t="s">
        <v>1150</v>
      </c>
      <c r="G189" s="256"/>
      <c r="H189" s="259">
        <v>7.3499999999999996</v>
      </c>
      <c r="I189" s="260"/>
      <c r="J189" s="256"/>
      <c r="K189" s="256"/>
      <c r="L189" s="261"/>
      <c r="M189" s="262"/>
      <c r="N189" s="263"/>
      <c r="O189" s="263"/>
      <c r="P189" s="263"/>
      <c r="Q189" s="263"/>
      <c r="R189" s="263"/>
      <c r="S189" s="263"/>
      <c r="T189" s="264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65" t="s">
        <v>272</v>
      </c>
      <c r="AU189" s="265" t="s">
        <v>81</v>
      </c>
      <c r="AV189" s="13" t="s">
        <v>83</v>
      </c>
      <c r="AW189" s="13" t="s">
        <v>35</v>
      </c>
      <c r="AX189" s="13" t="s">
        <v>81</v>
      </c>
      <c r="AY189" s="265" t="s">
        <v>240</v>
      </c>
    </row>
    <row r="190" s="2" customFormat="1" ht="21.75" customHeight="1">
      <c r="A190" s="38"/>
      <c r="B190" s="39"/>
      <c r="C190" s="227" t="s">
        <v>410</v>
      </c>
      <c r="D190" s="227" t="s">
        <v>243</v>
      </c>
      <c r="E190" s="228" t="s">
        <v>404</v>
      </c>
      <c r="F190" s="229" t="s">
        <v>405</v>
      </c>
      <c r="G190" s="230" t="s">
        <v>269</v>
      </c>
      <c r="H190" s="231">
        <v>215.97499999999999</v>
      </c>
      <c r="I190" s="232"/>
      <c r="J190" s="233">
        <f>ROUND(I190*H190,2)</f>
        <v>0</v>
      </c>
      <c r="K190" s="229" t="s">
        <v>247</v>
      </c>
      <c r="L190" s="44"/>
      <c r="M190" s="234" t="s">
        <v>19</v>
      </c>
      <c r="N190" s="235" t="s">
        <v>45</v>
      </c>
      <c r="O190" s="84"/>
      <c r="P190" s="236">
        <f>O190*H190</f>
        <v>0</v>
      </c>
      <c r="Q190" s="236">
        <v>0</v>
      </c>
      <c r="R190" s="236">
        <f>Q190*H190</f>
        <v>0</v>
      </c>
      <c r="S190" s="236">
        <v>0</v>
      </c>
      <c r="T190" s="237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238" t="s">
        <v>257</v>
      </c>
      <c r="AT190" s="238" t="s">
        <v>243</v>
      </c>
      <c r="AU190" s="238" t="s">
        <v>81</v>
      </c>
      <c r="AY190" s="17" t="s">
        <v>240</v>
      </c>
      <c r="BE190" s="239">
        <f>IF(N190="základní",J190,0)</f>
        <v>0</v>
      </c>
      <c r="BF190" s="239">
        <f>IF(N190="snížená",J190,0)</f>
        <v>0</v>
      </c>
      <c r="BG190" s="239">
        <f>IF(N190="zákl. přenesená",J190,0)</f>
        <v>0</v>
      </c>
      <c r="BH190" s="239">
        <f>IF(N190="sníž. přenesená",J190,0)</f>
        <v>0</v>
      </c>
      <c r="BI190" s="239">
        <f>IF(N190="nulová",J190,0)</f>
        <v>0</v>
      </c>
      <c r="BJ190" s="17" t="s">
        <v>81</v>
      </c>
      <c r="BK190" s="239">
        <f>ROUND(I190*H190,2)</f>
        <v>0</v>
      </c>
      <c r="BL190" s="17" t="s">
        <v>257</v>
      </c>
      <c r="BM190" s="238" t="s">
        <v>1224</v>
      </c>
    </row>
    <row r="191" s="2" customFormat="1">
      <c r="A191" s="38"/>
      <c r="B191" s="39"/>
      <c r="C191" s="40"/>
      <c r="D191" s="240" t="s">
        <v>250</v>
      </c>
      <c r="E191" s="40"/>
      <c r="F191" s="241" t="s">
        <v>407</v>
      </c>
      <c r="G191" s="40"/>
      <c r="H191" s="40"/>
      <c r="I191" s="147"/>
      <c r="J191" s="40"/>
      <c r="K191" s="40"/>
      <c r="L191" s="44"/>
      <c r="M191" s="242"/>
      <c r="N191" s="243"/>
      <c r="O191" s="84"/>
      <c r="P191" s="84"/>
      <c r="Q191" s="84"/>
      <c r="R191" s="84"/>
      <c r="S191" s="84"/>
      <c r="T191" s="85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T191" s="17" t="s">
        <v>250</v>
      </c>
      <c r="AU191" s="17" t="s">
        <v>81</v>
      </c>
    </row>
    <row r="192" s="2" customFormat="1">
      <c r="A192" s="38"/>
      <c r="B192" s="39"/>
      <c r="C192" s="40"/>
      <c r="D192" s="240" t="s">
        <v>252</v>
      </c>
      <c r="E192" s="40"/>
      <c r="F192" s="244" t="s">
        <v>392</v>
      </c>
      <c r="G192" s="40"/>
      <c r="H192" s="40"/>
      <c r="I192" s="147"/>
      <c r="J192" s="40"/>
      <c r="K192" s="40"/>
      <c r="L192" s="44"/>
      <c r="M192" s="242"/>
      <c r="N192" s="243"/>
      <c r="O192" s="84"/>
      <c r="P192" s="84"/>
      <c r="Q192" s="84"/>
      <c r="R192" s="84"/>
      <c r="S192" s="84"/>
      <c r="T192" s="85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T192" s="17" t="s">
        <v>252</v>
      </c>
      <c r="AU192" s="17" t="s">
        <v>81</v>
      </c>
    </row>
    <row r="193" s="13" customFormat="1">
      <c r="A193" s="13"/>
      <c r="B193" s="255"/>
      <c r="C193" s="256"/>
      <c r="D193" s="240" t="s">
        <v>272</v>
      </c>
      <c r="E193" s="257" t="s">
        <v>19</v>
      </c>
      <c r="F193" s="258" t="s">
        <v>1225</v>
      </c>
      <c r="G193" s="256"/>
      <c r="H193" s="259">
        <v>35.649999999999999</v>
      </c>
      <c r="I193" s="260"/>
      <c r="J193" s="256"/>
      <c r="K193" s="256"/>
      <c r="L193" s="261"/>
      <c r="M193" s="262"/>
      <c r="N193" s="263"/>
      <c r="O193" s="263"/>
      <c r="P193" s="263"/>
      <c r="Q193" s="263"/>
      <c r="R193" s="263"/>
      <c r="S193" s="263"/>
      <c r="T193" s="264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65" t="s">
        <v>272</v>
      </c>
      <c r="AU193" s="265" t="s">
        <v>81</v>
      </c>
      <c r="AV193" s="13" t="s">
        <v>83</v>
      </c>
      <c r="AW193" s="13" t="s">
        <v>35</v>
      </c>
      <c r="AX193" s="13" t="s">
        <v>74</v>
      </c>
      <c r="AY193" s="265" t="s">
        <v>240</v>
      </c>
    </row>
    <row r="194" s="13" customFormat="1">
      <c r="A194" s="13"/>
      <c r="B194" s="255"/>
      <c r="C194" s="256"/>
      <c r="D194" s="240" t="s">
        <v>272</v>
      </c>
      <c r="E194" s="257" t="s">
        <v>19</v>
      </c>
      <c r="F194" s="258" t="s">
        <v>1226</v>
      </c>
      <c r="G194" s="256"/>
      <c r="H194" s="259">
        <v>180.32499999999999</v>
      </c>
      <c r="I194" s="260"/>
      <c r="J194" s="256"/>
      <c r="K194" s="256"/>
      <c r="L194" s="261"/>
      <c r="M194" s="262"/>
      <c r="N194" s="263"/>
      <c r="O194" s="263"/>
      <c r="P194" s="263"/>
      <c r="Q194" s="263"/>
      <c r="R194" s="263"/>
      <c r="S194" s="263"/>
      <c r="T194" s="264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65" t="s">
        <v>272</v>
      </c>
      <c r="AU194" s="265" t="s">
        <v>81</v>
      </c>
      <c r="AV194" s="13" t="s">
        <v>83</v>
      </c>
      <c r="AW194" s="13" t="s">
        <v>35</v>
      </c>
      <c r="AX194" s="13" t="s">
        <v>74</v>
      </c>
      <c r="AY194" s="265" t="s">
        <v>240</v>
      </c>
    </row>
    <row r="195" s="14" customFormat="1">
      <c r="A195" s="14"/>
      <c r="B195" s="266"/>
      <c r="C195" s="267"/>
      <c r="D195" s="240" t="s">
        <v>272</v>
      </c>
      <c r="E195" s="268" t="s">
        <v>19</v>
      </c>
      <c r="F195" s="269" t="s">
        <v>336</v>
      </c>
      <c r="G195" s="267"/>
      <c r="H195" s="270">
        <v>215.97499999999999</v>
      </c>
      <c r="I195" s="271"/>
      <c r="J195" s="267"/>
      <c r="K195" s="267"/>
      <c r="L195" s="272"/>
      <c r="M195" s="273"/>
      <c r="N195" s="274"/>
      <c r="O195" s="274"/>
      <c r="P195" s="274"/>
      <c r="Q195" s="274"/>
      <c r="R195" s="274"/>
      <c r="S195" s="274"/>
      <c r="T195" s="275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76" t="s">
        <v>272</v>
      </c>
      <c r="AU195" s="276" t="s">
        <v>81</v>
      </c>
      <c r="AV195" s="14" t="s">
        <v>248</v>
      </c>
      <c r="AW195" s="14" t="s">
        <v>35</v>
      </c>
      <c r="AX195" s="14" t="s">
        <v>81</v>
      </c>
      <c r="AY195" s="276" t="s">
        <v>240</v>
      </c>
    </row>
    <row r="196" s="2" customFormat="1" ht="21.75" customHeight="1">
      <c r="A196" s="38"/>
      <c r="B196" s="39"/>
      <c r="C196" s="227" t="s">
        <v>416</v>
      </c>
      <c r="D196" s="227" t="s">
        <v>243</v>
      </c>
      <c r="E196" s="228" t="s">
        <v>396</v>
      </c>
      <c r="F196" s="229" t="s">
        <v>397</v>
      </c>
      <c r="G196" s="230" t="s">
        <v>269</v>
      </c>
      <c r="H196" s="231">
        <v>9.1560000000000006</v>
      </c>
      <c r="I196" s="232"/>
      <c r="J196" s="233">
        <f>ROUND(I196*H196,2)</f>
        <v>0</v>
      </c>
      <c r="K196" s="229" t="s">
        <v>247</v>
      </c>
      <c r="L196" s="44"/>
      <c r="M196" s="234" t="s">
        <v>19</v>
      </c>
      <c r="N196" s="235" t="s">
        <v>45</v>
      </c>
      <c r="O196" s="84"/>
      <c r="P196" s="236">
        <f>O196*H196</f>
        <v>0</v>
      </c>
      <c r="Q196" s="236">
        <v>0</v>
      </c>
      <c r="R196" s="236">
        <f>Q196*H196</f>
        <v>0</v>
      </c>
      <c r="S196" s="236">
        <v>0</v>
      </c>
      <c r="T196" s="237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38" t="s">
        <v>257</v>
      </c>
      <c r="AT196" s="238" t="s">
        <v>243</v>
      </c>
      <c r="AU196" s="238" t="s">
        <v>81</v>
      </c>
      <c r="AY196" s="17" t="s">
        <v>240</v>
      </c>
      <c r="BE196" s="239">
        <f>IF(N196="základní",J196,0)</f>
        <v>0</v>
      </c>
      <c r="BF196" s="239">
        <f>IF(N196="snížená",J196,0)</f>
        <v>0</v>
      </c>
      <c r="BG196" s="239">
        <f>IF(N196="zákl. přenesená",J196,0)</f>
        <v>0</v>
      </c>
      <c r="BH196" s="239">
        <f>IF(N196="sníž. přenesená",J196,0)</f>
        <v>0</v>
      </c>
      <c r="BI196" s="239">
        <f>IF(N196="nulová",J196,0)</f>
        <v>0</v>
      </c>
      <c r="BJ196" s="17" t="s">
        <v>81</v>
      </c>
      <c r="BK196" s="239">
        <f>ROUND(I196*H196,2)</f>
        <v>0</v>
      </c>
      <c r="BL196" s="17" t="s">
        <v>257</v>
      </c>
      <c r="BM196" s="238" t="s">
        <v>1227</v>
      </c>
    </row>
    <row r="197" s="2" customFormat="1">
      <c r="A197" s="38"/>
      <c r="B197" s="39"/>
      <c r="C197" s="40"/>
      <c r="D197" s="240" t="s">
        <v>250</v>
      </c>
      <c r="E197" s="40"/>
      <c r="F197" s="241" t="s">
        <v>729</v>
      </c>
      <c r="G197" s="40"/>
      <c r="H197" s="40"/>
      <c r="I197" s="147"/>
      <c r="J197" s="40"/>
      <c r="K197" s="40"/>
      <c r="L197" s="44"/>
      <c r="M197" s="242"/>
      <c r="N197" s="243"/>
      <c r="O197" s="84"/>
      <c r="P197" s="84"/>
      <c r="Q197" s="84"/>
      <c r="R197" s="84"/>
      <c r="S197" s="84"/>
      <c r="T197" s="85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T197" s="17" t="s">
        <v>250</v>
      </c>
      <c r="AU197" s="17" t="s">
        <v>81</v>
      </c>
    </row>
    <row r="198" s="2" customFormat="1">
      <c r="A198" s="38"/>
      <c r="B198" s="39"/>
      <c r="C198" s="40"/>
      <c r="D198" s="240" t="s">
        <v>252</v>
      </c>
      <c r="E198" s="40"/>
      <c r="F198" s="244" t="s">
        <v>392</v>
      </c>
      <c r="G198" s="40"/>
      <c r="H198" s="40"/>
      <c r="I198" s="147"/>
      <c r="J198" s="40"/>
      <c r="K198" s="40"/>
      <c r="L198" s="44"/>
      <c r="M198" s="242"/>
      <c r="N198" s="243"/>
      <c r="O198" s="84"/>
      <c r="P198" s="84"/>
      <c r="Q198" s="84"/>
      <c r="R198" s="84"/>
      <c r="S198" s="84"/>
      <c r="T198" s="85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T198" s="17" t="s">
        <v>252</v>
      </c>
      <c r="AU198" s="17" t="s">
        <v>81</v>
      </c>
    </row>
    <row r="199" s="13" customFormat="1">
      <c r="A199" s="13"/>
      <c r="B199" s="255"/>
      <c r="C199" s="256"/>
      <c r="D199" s="240" t="s">
        <v>272</v>
      </c>
      <c r="E199" s="257" t="s">
        <v>19</v>
      </c>
      <c r="F199" s="258" t="s">
        <v>1228</v>
      </c>
      <c r="G199" s="256"/>
      <c r="H199" s="259">
        <v>9.1560000000000006</v>
      </c>
      <c r="I199" s="260"/>
      <c r="J199" s="256"/>
      <c r="K199" s="256"/>
      <c r="L199" s="261"/>
      <c r="M199" s="262"/>
      <c r="N199" s="263"/>
      <c r="O199" s="263"/>
      <c r="P199" s="263"/>
      <c r="Q199" s="263"/>
      <c r="R199" s="263"/>
      <c r="S199" s="263"/>
      <c r="T199" s="264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65" t="s">
        <v>272</v>
      </c>
      <c r="AU199" s="265" t="s">
        <v>81</v>
      </c>
      <c r="AV199" s="13" t="s">
        <v>83</v>
      </c>
      <c r="AW199" s="13" t="s">
        <v>35</v>
      </c>
      <c r="AX199" s="13" t="s">
        <v>81</v>
      </c>
      <c r="AY199" s="265" t="s">
        <v>240</v>
      </c>
    </row>
    <row r="200" s="2" customFormat="1" ht="33" customHeight="1">
      <c r="A200" s="38"/>
      <c r="B200" s="39"/>
      <c r="C200" s="227" t="s">
        <v>422</v>
      </c>
      <c r="D200" s="227" t="s">
        <v>243</v>
      </c>
      <c r="E200" s="228" t="s">
        <v>1229</v>
      </c>
      <c r="F200" s="229" t="s">
        <v>1230</v>
      </c>
      <c r="G200" s="230" t="s">
        <v>269</v>
      </c>
      <c r="H200" s="231">
        <v>7</v>
      </c>
      <c r="I200" s="232"/>
      <c r="J200" s="233">
        <f>ROUND(I200*H200,2)</f>
        <v>0</v>
      </c>
      <c r="K200" s="229" t="s">
        <v>247</v>
      </c>
      <c r="L200" s="44"/>
      <c r="M200" s="234" t="s">
        <v>19</v>
      </c>
      <c r="N200" s="235" t="s">
        <v>45</v>
      </c>
      <c r="O200" s="84"/>
      <c r="P200" s="236">
        <f>O200*H200</f>
        <v>0</v>
      </c>
      <c r="Q200" s="236">
        <v>0</v>
      </c>
      <c r="R200" s="236">
        <f>Q200*H200</f>
        <v>0</v>
      </c>
      <c r="S200" s="236">
        <v>0</v>
      </c>
      <c r="T200" s="237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38" t="s">
        <v>257</v>
      </c>
      <c r="AT200" s="238" t="s">
        <v>243</v>
      </c>
      <c r="AU200" s="238" t="s">
        <v>81</v>
      </c>
      <c r="AY200" s="17" t="s">
        <v>240</v>
      </c>
      <c r="BE200" s="239">
        <f>IF(N200="základní",J200,0)</f>
        <v>0</v>
      </c>
      <c r="BF200" s="239">
        <f>IF(N200="snížená",J200,0)</f>
        <v>0</v>
      </c>
      <c r="BG200" s="239">
        <f>IF(N200="zákl. přenesená",J200,0)</f>
        <v>0</v>
      </c>
      <c r="BH200" s="239">
        <f>IF(N200="sníž. přenesená",J200,0)</f>
        <v>0</v>
      </c>
      <c r="BI200" s="239">
        <f>IF(N200="nulová",J200,0)</f>
        <v>0</v>
      </c>
      <c r="BJ200" s="17" t="s">
        <v>81</v>
      </c>
      <c r="BK200" s="239">
        <f>ROUND(I200*H200,2)</f>
        <v>0</v>
      </c>
      <c r="BL200" s="17" t="s">
        <v>257</v>
      </c>
      <c r="BM200" s="238" t="s">
        <v>1231</v>
      </c>
    </row>
    <row r="201" s="2" customFormat="1">
      <c r="A201" s="38"/>
      <c r="B201" s="39"/>
      <c r="C201" s="40"/>
      <c r="D201" s="240" t="s">
        <v>250</v>
      </c>
      <c r="E201" s="40"/>
      <c r="F201" s="241" t="s">
        <v>1232</v>
      </c>
      <c r="G201" s="40"/>
      <c r="H201" s="40"/>
      <c r="I201" s="147"/>
      <c r="J201" s="40"/>
      <c r="K201" s="40"/>
      <c r="L201" s="44"/>
      <c r="M201" s="242"/>
      <c r="N201" s="243"/>
      <c r="O201" s="84"/>
      <c r="P201" s="84"/>
      <c r="Q201" s="84"/>
      <c r="R201" s="84"/>
      <c r="S201" s="84"/>
      <c r="T201" s="85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T201" s="17" t="s">
        <v>250</v>
      </c>
      <c r="AU201" s="17" t="s">
        <v>81</v>
      </c>
    </row>
    <row r="202" s="2" customFormat="1">
      <c r="A202" s="38"/>
      <c r="B202" s="39"/>
      <c r="C202" s="40"/>
      <c r="D202" s="240" t="s">
        <v>252</v>
      </c>
      <c r="E202" s="40"/>
      <c r="F202" s="244" t="s">
        <v>392</v>
      </c>
      <c r="G202" s="40"/>
      <c r="H202" s="40"/>
      <c r="I202" s="147"/>
      <c r="J202" s="40"/>
      <c r="K202" s="40"/>
      <c r="L202" s="44"/>
      <c r="M202" s="242"/>
      <c r="N202" s="243"/>
      <c r="O202" s="84"/>
      <c r="P202" s="84"/>
      <c r="Q202" s="84"/>
      <c r="R202" s="84"/>
      <c r="S202" s="84"/>
      <c r="T202" s="85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T202" s="17" t="s">
        <v>252</v>
      </c>
      <c r="AU202" s="17" t="s">
        <v>81</v>
      </c>
    </row>
    <row r="203" s="13" customFormat="1">
      <c r="A203" s="13"/>
      <c r="B203" s="255"/>
      <c r="C203" s="256"/>
      <c r="D203" s="240" t="s">
        <v>272</v>
      </c>
      <c r="E203" s="257" t="s">
        <v>19</v>
      </c>
      <c r="F203" s="258" t="s">
        <v>1233</v>
      </c>
      <c r="G203" s="256"/>
      <c r="H203" s="259">
        <v>7</v>
      </c>
      <c r="I203" s="260"/>
      <c r="J203" s="256"/>
      <c r="K203" s="256"/>
      <c r="L203" s="261"/>
      <c r="M203" s="262"/>
      <c r="N203" s="263"/>
      <c r="O203" s="263"/>
      <c r="P203" s="263"/>
      <c r="Q203" s="263"/>
      <c r="R203" s="263"/>
      <c r="S203" s="263"/>
      <c r="T203" s="264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65" t="s">
        <v>272</v>
      </c>
      <c r="AU203" s="265" t="s">
        <v>81</v>
      </c>
      <c r="AV203" s="13" t="s">
        <v>83</v>
      </c>
      <c r="AW203" s="13" t="s">
        <v>35</v>
      </c>
      <c r="AX203" s="13" t="s">
        <v>81</v>
      </c>
      <c r="AY203" s="265" t="s">
        <v>240</v>
      </c>
    </row>
    <row r="204" s="2" customFormat="1" ht="21.75" customHeight="1">
      <c r="A204" s="38"/>
      <c r="B204" s="39"/>
      <c r="C204" s="227" t="s">
        <v>431</v>
      </c>
      <c r="D204" s="227" t="s">
        <v>243</v>
      </c>
      <c r="E204" s="228" t="s">
        <v>448</v>
      </c>
      <c r="F204" s="229" t="s">
        <v>449</v>
      </c>
      <c r="G204" s="230" t="s">
        <v>276</v>
      </c>
      <c r="H204" s="231">
        <v>2</v>
      </c>
      <c r="I204" s="232"/>
      <c r="J204" s="233">
        <f>ROUND(I204*H204,2)</f>
        <v>0</v>
      </c>
      <c r="K204" s="229" t="s">
        <v>247</v>
      </c>
      <c r="L204" s="44"/>
      <c r="M204" s="234" t="s">
        <v>19</v>
      </c>
      <c r="N204" s="235" t="s">
        <v>45</v>
      </c>
      <c r="O204" s="84"/>
      <c r="P204" s="236">
        <f>O204*H204</f>
        <v>0</v>
      </c>
      <c r="Q204" s="236">
        <v>0</v>
      </c>
      <c r="R204" s="236">
        <f>Q204*H204</f>
        <v>0</v>
      </c>
      <c r="S204" s="236">
        <v>0</v>
      </c>
      <c r="T204" s="237">
        <f>S204*H204</f>
        <v>0</v>
      </c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R204" s="238" t="s">
        <v>257</v>
      </c>
      <c r="AT204" s="238" t="s">
        <v>243</v>
      </c>
      <c r="AU204" s="238" t="s">
        <v>81</v>
      </c>
      <c r="AY204" s="17" t="s">
        <v>240</v>
      </c>
      <c r="BE204" s="239">
        <f>IF(N204="základní",J204,0)</f>
        <v>0</v>
      </c>
      <c r="BF204" s="239">
        <f>IF(N204="snížená",J204,0)</f>
        <v>0</v>
      </c>
      <c r="BG204" s="239">
        <f>IF(N204="zákl. přenesená",J204,0)</f>
        <v>0</v>
      </c>
      <c r="BH204" s="239">
        <f>IF(N204="sníž. přenesená",J204,0)</f>
        <v>0</v>
      </c>
      <c r="BI204" s="239">
        <f>IF(N204="nulová",J204,0)</f>
        <v>0</v>
      </c>
      <c r="BJ204" s="17" t="s">
        <v>81</v>
      </c>
      <c r="BK204" s="239">
        <f>ROUND(I204*H204,2)</f>
        <v>0</v>
      </c>
      <c r="BL204" s="17" t="s">
        <v>257</v>
      </c>
      <c r="BM204" s="238" t="s">
        <v>1234</v>
      </c>
    </row>
    <row r="205" s="2" customFormat="1">
      <c r="A205" s="38"/>
      <c r="B205" s="39"/>
      <c r="C205" s="40"/>
      <c r="D205" s="240" t="s">
        <v>250</v>
      </c>
      <c r="E205" s="40"/>
      <c r="F205" s="241" t="s">
        <v>963</v>
      </c>
      <c r="G205" s="40"/>
      <c r="H205" s="40"/>
      <c r="I205" s="147"/>
      <c r="J205" s="40"/>
      <c r="K205" s="40"/>
      <c r="L205" s="44"/>
      <c r="M205" s="242"/>
      <c r="N205" s="243"/>
      <c r="O205" s="84"/>
      <c r="P205" s="84"/>
      <c r="Q205" s="84"/>
      <c r="R205" s="84"/>
      <c r="S205" s="84"/>
      <c r="T205" s="85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T205" s="17" t="s">
        <v>250</v>
      </c>
      <c r="AU205" s="17" t="s">
        <v>81</v>
      </c>
    </row>
    <row r="206" s="2" customFormat="1">
      <c r="A206" s="38"/>
      <c r="B206" s="39"/>
      <c r="C206" s="40"/>
      <c r="D206" s="240" t="s">
        <v>252</v>
      </c>
      <c r="E206" s="40"/>
      <c r="F206" s="244" t="s">
        <v>452</v>
      </c>
      <c r="G206" s="40"/>
      <c r="H206" s="40"/>
      <c r="I206" s="147"/>
      <c r="J206" s="40"/>
      <c r="K206" s="40"/>
      <c r="L206" s="44"/>
      <c r="M206" s="242"/>
      <c r="N206" s="243"/>
      <c r="O206" s="84"/>
      <c r="P206" s="84"/>
      <c r="Q206" s="84"/>
      <c r="R206" s="84"/>
      <c r="S206" s="84"/>
      <c r="T206" s="85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T206" s="17" t="s">
        <v>252</v>
      </c>
      <c r="AU206" s="17" t="s">
        <v>81</v>
      </c>
    </row>
    <row r="207" s="13" customFormat="1">
      <c r="A207" s="13"/>
      <c r="B207" s="255"/>
      <c r="C207" s="256"/>
      <c r="D207" s="240" t="s">
        <v>272</v>
      </c>
      <c r="E207" s="257" t="s">
        <v>19</v>
      </c>
      <c r="F207" s="258" t="s">
        <v>453</v>
      </c>
      <c r="G207" s="256"/>
      <c r="H207" s="259">
        <v>1</v>
      </c>
      <c r="I207" s="260"/>
      <c r="J207" s="256"/>
      <c r="K207" s="256"/>
      <c r="L207" s="261"/>
      <c r="M207" s="262"/>
      <c r="N207" s="263"/>
      <c r="O207" s="263"/>
      <c r="P207" s="263"/>
      <c r="Q207" s="263"/>
      <c r="R207" s="263"/>
      <c r="S207" s="263"/>
      <c r="T207" s="264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65" t="s">
        <v>272</v>
      </c>
      <c r="AU207" s="265" t="s">
        <v>81</v>
      </c>
      <c r="AV207" s="13" t="s">
        <v>83</v>
      </c>
      <c r="AW207" s="13" t="s">
        <v>35</v>
      </c>
      <c r="AX207" s="13" t="s">
        <v>74</v>
      </c>
      <c r="AY207" s="265" t="s">
        <v>240</v>
      </c>
    </row>
    <row r="208" s="13" customFormat="1">
      <c r="A208" s="13"/>
      <c r="B208" s="255"/>
      <c r="C208" s="256"/>
      <c r="D208" s="240" t="s">
        <v>272</v>
      </c>
      <c r="E208" s="257" t="s">
        <v>19</v>
      </c>
      <c r="F208" s="258" t="s">
        <v>454</v>
      </c>
      <c r="G208" s="256"/>
      <c r="H208" s="259">
        <v>1</v>
      </c>
      <c r="I208" s="260"/>
      <c r="J208" s="256"/>
      <c r="K208" s="256"/>
      <c r="L208" s="261"/>
      <c r="M208" s="262"/>
      <c r="N208" s="263"/>
      <c r="O208" s="263"/>
      <c r="P208" s="263"/>
      <c r="Q208" s="263"/>
      <c r="R208" s="263"/>
      <c r="S208" s="263"/>
      <c r="T208" s="264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65" t="s">
        <v>272</v>
      </c>
      <c r="AU208" s="265" t="s">
        <v>81</v>
      </c>
      <c r="AV208" s="13" t="s">
        <v>83</v>
      </c>
      <c r="AW208" s="13" t="s">
        <v>35</v>
      </c>
      <c r="AX208" s="13" t="s">
        <v>74</v>
      </c>
      <c r="AY208" s="265" t="s">
        <v>240</v>
      </c>
    </row>
    <row r="209" s="14" customFormat="1">
      <c r="A209" s="14"/>
      <c r="B209" s="266"/>
      <c r="C209" s="267"/>
      <c r="D209" s="240" t="s">
        <v>272</v>
      </c>
      <c r="E209" s="268" t="s">
        <v>19</v>
      </c>
      <c r="F209" s="269" t="s">
        <v>336</v>
      </c>
      <c r="G209" s="267"/>
      <c r="H209" s="270">
        <v>2</v>
      </c>
      <c r="I209" s="271"/>
      <c r="J209" s="267"/>
      <c r="K209" s="267"/>
      <c r="L209" s="272"/>
      <c r="M209" s="273"/>
      <c r="N209" s="274"/>
      <c r="O209" s="274"/>
      <c r="P209" s="274"/>
      <c r="Q209" s="274"/>
      <c r="R209" s="274"/>
      <c r="S209" s="274"/>
      <c r="T209" s="275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T209" s="276" t="s">
        <v>272</v>
      </c>
      <c r="AU209" s="276" t="s">
        <v>81</v>
      </c>
      <c r="AV209" s="14" t="s">
        <v>248</v>
      </c>
      <c r="AW209" s="14" t="s">
        <v>35</v>
      </c>
      <c r="AX209" s="14" t="s">
        <v>81</v>
      </c>
      <c r="AY209" s="276" t="s">
        <v>240</v>
      </c>
    </row>
    <row r="210" s="2" customFormat="1" ht="21.75" customHeight="1">
      <c r="A210" s="38"/>
      <c r="B210" s="39"/>
      <c r="C210" s="227" t="s">
        <v>440</v>
      </c>
      <c r="D210" s="227" t="s">
        <v>243</v>
      </c>
      <c r="E210" s="228" t="s">
        <v>772</v>
      </c>
      <c r="F210" s="229" t="s">
        <v>773</v>
      </c>
      <c r="G210" s="230" t="s">
        <v>276</v>
      </c>
      <c r="H210" s="231">
        <v>2</v>
      </c>
      <c r="I210" s="232"/>
      <c r="J210" s="233">
        <f>ROUND(I210*H210,2)</f>
        <v>0</v>
      </c>
      <c r="K210" s="229" t="s">
        <v>247</v>
      </c>
      <c r="L210" s="44"/>
      <c r="M210" s="234" t="s">
        <v>19</v>
      </c>
      <c r="N210" s="235" t="s">
        <v>45</v>
      </c>
      <c r="O210" s="84"/>
      <c r="P210" s="236">
        <f>O210*H210</f>
        <v>0</v>
      </c>
      <c r="Q210" s="236">
        <v>0</v>
      </c>
      <c r="R210" s="236">
        <f>Q210*H210</f>
        <v>0</v>
      </c>
      <c r="S210" s="236">
        <v>0</v>
      </c>
      <c r="T210" s="237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238" t="s">
        <v>257</v>
      </c>
      <c r="AT210" s="238" t="s">
        <v>243</v>
      </c>
      <c r="AU210" s="238" t="s">
        <v>81</v>
      </c>
      <c r="AY210" s="17" t="s">
        <v>240</v>
      </c>
      <c r="BE210" s="239">
        <f>IF(N210="základní",J210,0)</f>
        <v>0</v>
      </c>
      <c r="BF210" s="239">
        <f>IF(N210="snížená",J210,0)</f>
        <v>0</v>
      </c>
      <c r="BG210" s="239">
        <f>IF(N210="zákl. přenesená",J210,0)</f>
        <v>0</v>
      </c>
      <c r="BH210" s="239">
        <f>IF(N210="sníž. přenesená",J210,0)</f>
        <v>0</v>
      </c>
      <c r="BI210" s="239">
        <f>IF(N210="nulová",J210,0)</f>
        <v>0</v>
      </c>
      <c r="BJ210" s="17" t="s">
        <v>81</v>
      </c>
      <c r="BK210" s="239">
        <f>ROUND(I210*H210,2)</f>
        <v>0</v>
      </c>
      <c r="BL210" s="17" t="s">
        <v>257</v>
      </c>
      <c r="BM210" s="238" t="s">
        <v>1235</v>
      </c>
    </row>
    <row r="211" s="2" customFormat="1">
      <c r="A211" s="38"/>
      <c r="B211" s="39"/>
      <c r="C211" s="40"/>
      <c r="D211" s="240" t="s">
        <v>250</v>
      </c>
      <c r="E211" s="40"/>
      <c r="F211" s="241" t="s">
        <v>966</v>
      </c>
      <c r="G211" s="40"/>
      <c r="H211" s="40"/>
      <c r="I211" s="147"/>
      <c r="J211" s="40"/>
      <c r="K211" s="40"/>
      <c r="L211" s="44"/>
      <c r="M211" s="242"/>
      <c r="N211" s="243"/>
      <c r="O211" s="84"/>
      <c r="P211" s="84"/>
      <c r="Q211" s="84"/>
      <c r="R211" s="84"/>
      <c r="S211" s="84"/>
      <c r="T211" s="85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T211" s="17" t="s">
        <v>250</v>
      </c>
      <c r="AU211" s="17" t="s">
        <v>81</v>
      </c>
    </row>
    <row r="212" s="2" customFormat="1">
      <c r="A212" s="38"/>
      <c r="B212" s="39"/>
      <c r="C212" s="40"/>
      <c r="D212" s="240" t="s">
        <v>252</v>
      </c>
      <c r="E212" s="40"/>
      <c r="F212" s="244" t="s">
        <v>452</v>
      </c>
      <c r="G212" s="40"/>
      <c r="H212" s="40"/>
      <c r="I212" s="147"/>
      <c r="J212" s="40"/>
      <c r="K212" s="40"/>
      <c r="L212" s="44"/>
      <c r="M212" s="242"/>
      <c r="N212" s="243"/>
      <c r="O212" s="84"/>
      <c r="P212" s="84"/>
      <c r="Q212" s="84"/>
      <c r="R212" s="84"/>
      <c r="S212" s="84"/>
      <c r="T212" s="85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T212" s="17" t="s">
        <v>252</v>
      </c>
      <c r="AU212" s="17" t="s">
        <v>81</v>
      </c>
    </row>
    <row r="213" s="13" customFormat="1">
      <c r="A213" s="13"/>
      <c r="B213" s="255"/>
      <c r="C213" s="256"/>
      <c r="D213" s="240" t="s">
        <v>272</v>
      </c>
      <c r="E213" s="257" t="s">
        <v>19</v>
      </c>
      <c r="F213" s="258" t="s">
        <v>776</v>
      </c>
      <c r="G213" s="256"/>
      <c r="H213" s="259">
        <v>1</v>
      </c>
      <c r="I213" s="260"/>
      <c r="J213" s="256"/>
      <c r="K213" s="256"/>
      <c r="L213" s="261"/>
      <c r="M213" s="262"/>
      <c r="N213" s="263"/>
      <c r="O213" s="263"/>
      <c r="P213" s="263"/>
      <c r="Q213" s="263"/>
      <c r="R213" s="263"/>
      <c r="S213" s="263"/>
      <c r="T213" s="264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65" t="s">
        <v>272</v>
      </c>
      <c r="AU213" s="265" t="s">
        <v>81</v>
      </c>
      <c r="AV213" s="13" t="s">
        <v>83</v>
      </c>
      <c r="AW213" s="13" t="s">
        <v>35</v>
      </c>
      <c r="AX213" s="13" t="s">
        <v>74</v>
      </c>
      <c r="AY213" s="265" t="s">
        <v>240</v>
      </c>
    </row>
    <row r="214" s="13" customFormat="1">
      <c r="A214" s="13"/>
      <c r="B214" s="255"/>
      <c r="C214" s="256"/>
      <c r="D214" s="240" t="s">
        <v>272</v>
      </c>
      <c r="E214" s="257" t="s">
        <v>19</v>
      </c>
      <c r="F214" s="258" t="s">
        <v>777</v>
      </c>
      <c r="G214" s="256"/>
      <c r="H214" s="259">
        <v>1</v>
      </c>
      <c r="I214" s="260"/>
      <c r="J214" s="256"/>
      <c r="K214" s="256"/>
      <c r="L214" s="261"/>
      <c r="M214" s="262"/>
      <c r="N214" s="263"/>
      <c r="O214" s="263"/>
      <c r="P214" s="263"/>
      <c r="Q214" s="263"/>
      <c r="R214" s="263"/>
      <c r="S214" s="263"/>
      <c r="T214" s="264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265" t="s">
        <v>272</v>
      </c>
      <c r="AU214" s="265" t="s">
        <v>81</v>
      </c>
      <c r="AV214" s="13" t="s">
        <v>83</v>
      </c>
      <c r="AW214" s="13" t="s">
        <v>35</v>
      </c>
      <c r="AX214" s="13" t="s">
        <v>74</v>
      </c>
      <c r="AY214" s="265" t="s">
        <v>240</v>
      </c>
    </row>
    <row r="215" s="14" customFormat="1">
      <c r="A215" s="14"/>
      <c r="B215" s="266"/>
      <c r="C215" s="267"/>
      <c r="D215" s="240" t="s">
        <v>272</v>
      </c>
      <c r="E215" s="268" t="s">
        <v>19</v>
      </c>
      <c r="F215" s="269" t="s">
        <v>336</v>
      </c>
      <c r="G215" s="267"/>
      <c r="H215" s="270">
        <v>2</v>
      </c>
      <c r="I215" s="271"/>
      <c r="J215" s="267"/>
      <c r="K215" s="267"/>
      <c r="L215" s="272"/>
      <c r="M215" s="273"/>
      <c r="N215" s="274"/>
      <c r="O215" s="274"/>
      <c r="P215" s="274"/>
      <c r="Q215" s="274"/>
      <c r="R215" s="274"/>
      <c r="S215" s="274"/>
      <c r="T215" s="275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T215" s="276" t="s">
        <v>272</v>
      </c>
      <c r="AU215" s="276" t="s">
        <v>81</v>
      </c>
      <c r="AV215" s="14" t="s">
        <v>248</v>
      </c>
      <c r="AW215" s="14" t="s">
        <v>35</v>
      </c>
      <c r="AX215" s="14" t="s">
        <v>81</v>
      </c>
      <c r="AY215" s="276" t="s">
        <v>240</v>
      </c>
    </row>
    <row r="216" s="2" customFormat="1" ht="21.75" customHeight="1">
      <c r="A216" s="38"/>
      <c r="B216" s="39"/>
      <c r="C216" s="227" t="s">
        <v>447</v>
      </c>
      <c r="D216" s="227" t="s">
        <v>243</v>
      </c>
      <c r="E216" s="228" t="s">
        <v>441</v>
      </c>
      <c r="F216" s="229" t="s">
        <v>442</v>
      </c>
      <c r="G216" s="230" t="s">
        <v>269</v>
      </c>
      <c r="H216" s="231">
        <v>80.137</v>
      </c>
      <c r="I216" s="232"/>
      <c r="J216" s="233">
        <f>ROUND(I216*H216,2)</f>
        <v>0</v>
      </c>
      <c r="K216" s="229" t="s">
        <v>247</v>
      </c>
      <c r="L216" s="44"/>
      <c r="M216" s="234" t="s">
        <v>19</v>
      </c>
      <c r="N216" s="235" t="s">
        <v>45</v>
      </c>
      <c r="O216" s="84"/>
      <c r="P216" s="236">
        <f>O216*H216</f>
        <v>0</v>
      </c>
      <c r="Q216" s="236">
        <v>0</v>
      </c>
      <c r="R216" s="236">
        <f>Q216*H216</f>
        <v>0</v>
      </c>
      <c r="S216" s="236">
        <v>0</v>
      </c>
      <c r="T216" s="237">
        <f>S216*H216</f>
        <v>0</v>
      </c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R216" s="238" t="s">
        <v>257</v>
      </c>
      <c r="AT216" s="238" t="s">
        <v>243</v>
      </c>
      <c r="AU216" s="238" t="s">
        <v>81</v>
      </c>
      <c r="AY216" s="17" t="s">
        <v>240</v>
      </c>
      <c r="BE216" s="239">
        <f>IF(N216="základní",J216,0)</f>
        <v>0</v>
      </c>
      <c r="BF216" s="239">
        <f>IF(N216="snížená",J216,0)</f>
        <v>0</v>
      </c>
      <c r="BG216" s="239">
        <f>IF(N216="zákl. přenesená",J216,0)</f>
        <v>0</v>
      </c>
      <c r="BH216" s="239">
        <f>IF(N216="sníž. přenesená",J216,0)</f>
        <v>0</v>
      </c>
      <c r="BI216" s="239">
        <f>IF(N216="nulová",J216,0)</f>
        <v>0</v>
      </c>
      <c r="BJ216" s="17" t="s">
        <v>81</v>
      </c>
      <c r="BK216" s="239">
        <f>ROUND(I216*H216,2)</f>
        <v>0</v>
      </c>
      <c r="BL216" s="17" t="s">
        <v>257</v>
      </c>
      <c r="BM216" s="238" t="s">
        <v>1236</v>
      </c>
    </row>
    <row r="217" s="2" customFormat="1">
      <c r="A217" s="38"/>
      <c r="B217" s="39"/>
      <c r="C217" s="40"/>
      <c r="D217" s="240" t="s">
        <v>250</v>
      </c>
      <c r="E217" s="40"/>
      <c r="F217" s="241" t="s">
        <v>521</v>
      </c>
      <c r="G217" s="40"/>
      <c r="H217" s="40"/>
      <c r="I217" s="147"/>
      <c r="J217" s="40"/>
      <c r="K217" s="40"/>
      <c r="L217" s="44"/>
      <c r="M217" s="242"/>
      <c r="N217" s="243"/>
      <c r="O217" s="84"/>
      <c r="P217" s="84"/>
      <c r="Q217" s="84"/>
      <c r="R217" s="84"/>
      <c r="S217" s="84"/>
      <c r="T217" s="85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T217" s="17" t="s">
        <v>250</v>
      </c>
      <c r="AU217" s="17" t="s">
        <v>81</v>
      </c>
    </row>
    <row r="218" s="2" customFormat="1">
      <c r="A218" s="38"/>
      <c r="B218" s="39"/>
      <c r="C218" s="40"/>
      <c r="D218" s="240" t="s">
        <v>252</v>
      </c>
      <c r="E218" s="40"/>
      <c r="F218" s="244" t="s">
        <v>445</v>
      </c>
      <c r="G218" s="40"/>
      <c r="H218" s="40"/>
      <c r="I218" s="147"/>
      <c r="J218" s="40"/>
      <c r="K218" s="40"/>
      <c r="L218" s="44"/>
      <c r="M218" s="242"/>
      <c r="N218" s="243"/>
      <c r="O218" s="84"/>
      <c r="P218" s="84"/>
      <c r="Q218" s="84"/>
      <c r="R218" s="84"/>
      <c r="S218" s="84"/>
      <c r="T218" s="85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T218" s="17" t="s">
        <v>252</v>
      </c>
      <c r="AU218" s="17" t="s">
        <v>81</v>
      </c>
    </row>
    <row r="219" s="13" customFormat="1">
      <c r="A219" s="13"/>
      <c r="B219" s="255"/>
      <c r="C219" s="256"/>
      <c r="D219" s="240" t="s">
        <v>272</v>
      </c>
      <c r="E219" s="257" t="s">
        <v>19</v>
      </c>
      <c r="F219" s="258" t="s">
        <v>1219</v>
      </c>
      <c r="G219" s="256"/>
      <c r="H219" s="259">
        <v>30.690000000000001</v>
      </c>
      <c r="I219" s="260"/>
      <c r="J219" s="256"/>
      <c r="K219" s="256"/>
      <c r="L219" s="261"/>
      <c r="M219" s="262"/>
      <c r="N219" s="263"/>
      <c r="O219" s="263"/>
      <c r="P219" s="263"/>
      <c r="Q219" s="263"/>
      <c r="R219" s="263"/>
      <c r="S219" s="263"/>
      <c r="T219" s="264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65" t="s">
        <v>272</v>
      </c>
      <c r="AU219" s="265" t="s">
        <v>81</v>
      </c>
      <c r="AV219" s="13" t="s">
        <v>83</v>
      </c>
      <c r="AW219" s="13" t="s">
        <v>35</v>
      </c>
      <c r="AX219" s="13" t="s">
        <v>74</v>
      </c>
      <c r="AY219" s="265" t="s">
        <v>240</v>
      </c>
    </row>
    <row r="220" s="13" customFormat="1">
      <c r="A220" s="13"/>
      <c r="B220" s="255"/>
      <c r="C220" s="256"/>
      <c r="D220" s="240" t="s">
        <v>272</v>
      </c>
      <c r="E220" s="257" t="s">
        <v>19</v>
      </c>
      <c r="F220" s="258" t="s">
        <v>1220</v>
      </c>
      <c r="G220" s="256"/>
      <c r="H220" s="259">
        <v>49.447000000000003</v>
      </c>
      <c r="I220" s="260"/>
      <c r="J220" s="256"/>
      <c r="K220" s="256"/>
      <c r="L220" s="261"/>
      <c r="M220" s="262"/>
      <c r="N220" s="263"/>
      <c r="O220" s="263"/>
      <c r="P220" s="263"/>
      <c r="Q220" s="263"/>
      <c r="R220" s="263"/>
      <c r="S220" s="263"/>
      <c r="T220" s="264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265" t="s">
        <v>272</v>
      </c>
      <c r="AU220" s="265" t="s">
        <v>81</v>
      </c>
      <c r="AV220" s="13" t="s">
        <v>83</v>
      </c>
      <c r="AW220" s="13" t="s">
        <v>35</v>
      </c>
      <c r="AX220" s="13" t="s">
        <v>74</v>
      </c>
      <c r="AY220" s="265" t="s">
        <v>240</v>
      </c>
    </row>
    <row r="221" s="14" customFormat="1">
      <c r="A221" s="14"/>
      <c r="B221" s="266"/>
      <c r="C221" s="267"/>
      <c r="D221" s="240" t="s">
        <v>272</v>
      </c>
      <c r="E221" s="268" t="s">
        <v>19</v>
      </c>
      <c r="F221" s="269" t="s">
        <v>336</v>
      </c>
      <c r="G221" s="267"/>
      <c r="H221" s="270">
        <v>80.137</v>
      </c>
      <c r="I221" s="271"/>
      <c r="J221" s="267"/>
      <c r="K221" s="267"/>
      <c r="L221" s="272"/>
      <c r="M221" s="277"/>
      <c r="N221" s="278"/>
      <c r="O221" s="278"/>
      <c r="P221" s="278"/>
      <c r="Q221" s="278"/>
      <c r="R221" s="278"/>
      <c r="S221" s="278"/>
      <c r="T221" s="279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T221" s="276" t="s">
        <v>272</v>
      </c>
      <c r="AU221" s="276" t="s">
        <v>81</v>
      </c>
      <c r="AV221" s="14" t="s">
        <v>248</v>
      </c>
      <c r="AW221" s="14" t="s">
        <v>35</v>
      </c>
      <c r="AX221" s="14" t="s">
        <v>81</v>
      </c>
      <c r="AY221" s="276" t="s">
        <v>240</v>
      </c>
    </row>
    <row r="222" s="2" customFormat="1" ht="6.96" customHeight="1">
      <c r="A222" s="38"/>
      <c r="B222" s="59"/>
      <c r="C222" s="60"/>
      <c r="D222" s="60"/>
      <c r="E222" s="60"/>
      <c r="F222" s="60"/>
      <c r="G222" s="60"/>
      <c r="H222" s="60"/>
      <c r="I222" s="176"/>
      <c r="J222" s="60"/>
      <c r="K222" s="60"/>
      <c r="L222" s="44"/>
      <c r="M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</row>
  </sheetData>
  <sheetProtection sheet="1" autoFilter="0" formatColumns="0" formatRows="0" objects="1" scenarios="1" spinCount="100000" saltValue="FtJZviJzX3czt74B68vTWnemRaJOcPnFf+ENMMh/dGB9GScHHDJ7yuBn3QFfnXTw3FFSYlDk7WfFEPpGXNNJNA==" hashValue="NZb0K9z3AZI4/h7RMd/jGWVPWxvJXb279wcybtAiVh+sbB2Ca1bZY9z+YnVvImWh1BD1qg1C7BzaR4tT+MNcXg==" algorithmName="SHA-512" password="CC35"/>
  <autoFilter ref="C87:K221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161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1174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1237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ROUND(J86,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ROUND((SUM(BE86:BE93)),  2)</f>
        <v>0</v>
      </c>
      <c r="G35" s="38"/>
      <c r="H35" s="38"/>
      <c r="I35" s="165">
        <v>0.20999999999999999</v>
      </c>
      <c r="J35" s="164">
        <f>ROUND(((SUM(BE86:BE93))*I35),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ROUND((SUM(BF86:BF93)),  2)</f>
        <v>0</v>
      </c>
      <c r="G36" s="38"/>
      <c r="H36" s="38"/>
      <c r="I36" s="165">
        <v>0.14999999999999999</v>
      </c>
      <c r="J36" s="164">
        <f>ROUND(((SUM(BF86:BF93))*I36),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ROUND((SUM(BG86:BG93)),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ROUND((SUM(BH86:BH93)),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ROUND((SUM(BI86:BI93)),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1174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9.2 - VRN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J86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456</v>
      </c>
      <c r="E64" s="189"/>
      <c r="F64" s="189"/>
      <c r="G64" s="189"/>
      <c r="H64" s="189"/>
      <c r="I64" s="190"/>
      <c r="J64" s="191">
        <f>J87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2" customFormat="1" ht="21.84" customHeight="1">
      <c r="A65" s="38"/>
      <c r="B65" s="39"/>
      <c r="C65" s="40"/>
      <c r="D65" s="40"/>
      <c r="E65" s="40"/>
      <c r="F65" s="40"/>
      <c r="G65" s="40"/>
      <c r="H65" s="40"/>
      <c r="I65" s="147"/>
      <c r="J65" s="40"/>
      <c r="K65" s="4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 s="2" customFormat="1" ht="6.96" customHeight="1">
      <c r="A66" s="38"/>
      <c r="B66" s="59"/>
      <c r="C66" s="60"/>
      <c r="D66" s="60"/>
      <c r="E66" s="60"/>
      <c r="F66" s="60"/>
      <c r="G66" s="60"/>
      <c r="H66" s="60"/>
      <c r="I66" s="176"/>
      <c r="J66" s="60"/>
      <c r="K66" s="60"/>
      <c r="L66" s="14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hidden="1"/>
    <row r="68" hidden="1"/>
    <row r="69" hidden="1"/>
    <row r="70" s="2" customFormat="1" ht="6.96" customHeight="1">
      <c r="A70" s="38"/>
      <c r="B70" s="61"/>
      <c r="C70" s="62"/>
      <c r="D70" s="62"/>
      <c r="E70" s="62"/>
      <c r="F70" s="62"/>
      <c r="G70" s="62"/>
      <c r="H70" s="62"/>
      <c r="I70" s="179"/>
      <c r="J70" s="62"/>
      <c r="K70" s="62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24.96" customHeight="1">
      <c r="A71" s="38"/>
      <c r="B71" s="39"/>
      <c r="C71" s="23" t="s">
        <v>225</v>
      </c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6.96" customHeight="1">
      <c r="A72" s="38"/>
      <c r="B72" s="39"/>
      <c r="C72" s="40"/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12" customHeight="1">
      <c r="A73" s="38"/>
      <c r="B73" s="39"/>
      <c r="C73" s="32" t="s">
        <v>16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23.25" customHeight="1">
      <c r="A74" s="38"/>
      <c r="B74" s="39"/>
      <c r="C74" s="40"/>
      <c r="D74" s="40"/>
      <c r="E74" s="180" t="str">
        <f>E7</f>
        <v>Oprava přejezdů na trati Mělník - Ústí n/L Střekov, Vraňany - Děčín hl.n... - ZMĚNA Č. 1</v>
      </c>
      <c r="F74" s="32"/>
      <c r="G74" s="32"/>
      <c r="H74" s="32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1" customFormat="1" ht="12" customHeight="1">
      <c r="B75" s="21"/>
      <c r="C75" s="32" t="s">
        <v>214</v>
      </c>
      <c r="D75" s="22"/>
      <c r="E75" s="22"/>
      <c r="F75" s="22"/>
      <c r="G75" s="22"/>
      <c r="H75" s="22"/>
      <c r="I75" s="139"/>
      <c r="J75" s="22"/>
      <c r="K75" s="22"/>
      <c r="L75" s="20"/>
    </row>
    <row r="76" s="2" customFormat="1" ht="16.5" customHeight="1">
      <c r="A76" s="38"/>
      <c r="B76" s="39"/>
      <c r="C76" s="40"/>
      <c r="D76" s="40"/>
      <c r="E76" s="180" t="s">
        <v>1174</v>
      </c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2" customHeight="1">
      <c r="A77" s="38"/>
      <c r="B77" s="39"/>
      <c r="C77" s="32" t="s">
        <v>216</v>
      </c>
      <c r="D77" s="40"/>
      <c r="E77" s="40"/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6.5" customHeight="1">
      <c r="A78" s="38"/>
      <c r="B78" s="39"/>
      <c r="C78" s="40"/>
      <c r="D78" s="40"/>
      <c r="E78" s="69" t="str">
        <f>E11</f>
        <v>SO 9.2 - VRN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6.96" customHeight="1">
      <c r="A79" s="38"/>
      <c r="B79" s="39"/>
      <c r="C79" s="40"/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2" customHeight="1">
      <c r="A80" s="38"/>
      <c r="B80" s="39"/>
      <c r="C80" s="32" t="s">
        <v>21</v>
      </c>
      <c r="D80" s="40"/>
      <c r="E80" s="40"/>
      <c r="F80" s="27" t="str">
        <f>F14</f>
        <v>obvod ST Ústí nad Labem</v>
      </c>
      <c r="G80" s="40"/>
      <c r="H80" s="40"/>
      <c r="I80" s="150" t="s">
        <v>23</v>
      </c>
      <c r="J80" s="72" t="str">
        <f>IF(J14="","",J14)</f>
        <v>19. 11. 2019</v>
      </c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25</v>
      </c>
      <c r="D82" s="40"/>
      <c r="E82" s="40"/>
      <c r="F82" s="27" t="str">
        <f>E17</f>
        <v>Správa železnic, OŘ Ústí n.L., ST Ústí n.L.</v>
      </c>
      <c r="G82" s="40"/>
      <c r="H82" s="40"/>
      <c r="I82" s="150" t="s">
        <v>33</v>
      </c>
      <c r="J82" s="36" t="str">
        <f>E23</f>
        <v xml:space="preserve"> 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5.15" customHeight="1">
      <c r="A83" s="38"/>
      <c r="B83" s="39"/>
      <c r="C83" s="32" t="s">
        <v>31</v>
      </c>
      <c r="D83" s="40"/>
      <c r="E83" s="40"/>
      <c r="F83" s="27" t="str">
        <f>IF(E20="","",E20)</f>
        <v>Vyplň údaj</v>
      </c>
      <c r="G83" s="40"/>
      <c r="H83" s="40"/>
      <c r="I83" s="150" t="s">
        <v>36</v>
      </c>
      <c r="J83" s="36" t="str">
        <f>E26</f>
        <v>Jan Seemann, DiS.</v>
      </c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0.32" customHeight="1">
      <c r="A84" s="38"/>
      <c r="B84" s="39"/>
      <c r="C84" s="40"/>
      <c r="D84" s="40"/>
      <c r="E84" s="40"/>
      <c r="F84" s="40"/>
      <c r="G84" s="40"/>
      <c r="H84" s="40"/>
      <c r="I84" s="147"/>
      <c r="J84" s="40"/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11" customFormat="1" ht="29.28" customHeight="1">
      <c r="A85" s="199"/>
      <c r="B85" s="200"/>
      <c r="C85" s="201" t="s">
        <v>226</v>
      </c>
      <c r="D85" s="202" t="s">
        <v>59</v>
      </c>
      <c r="E85" s="202" t="s">
        <v>55</v>
      </c>
      <c r="F85" s="202" t="s">
        <v>56</v>
      </c>
      <c r="G85" s="202" t="s">
        <v>227</v>
      </c>
      <c r="H85" s="202" t="s">
        <v>228</v>
      </c>
      <c r="I85" s="203" t="s">
        <v>229</v>
      </c>
      <c r="J85" s="202" t="s">
        <v>220</v>
      </c>
      <c r="K85" s="204" t="s">
        <v>230</v>
      </c>
      <c r="L85" s="205"/>
      <c r="M85" s="92" t="s">
        <v>19</v>
      </c>
      <c r="N85" s="93" t="s">
        <v>44</v>
      </c>
      <c r="O85" s="93" t="s">
        <v>231</v>
      </c>
      <c r="P85" s="93" t="s">
        <v>232</v>
      </c>
      <c r="Q85" s="93" t="s">
        <v>233</v>
      </c>
      <c r="R85" s="93" t="s">
        <v>234</v>
      </c>
      <c r="S85" s="93" t="s">
        <v>235</v>
      </c>
      <c r="T85" s="94" t="s">
        <v>236</v>
      </c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</row>
    <row r="86" s="2" customFormat="1" ht="22.8" customHeight="1">
      <c r="A86" s="38"/>
      <c r="B86" s="39"/>
      <c r="C86" s="99" t="s">
        <v>237</v>
      </c>
      <c r="D86" s="40"/>
      <c r="E86" s="40"/>
      <c r="F86" s="40"/>
      <c r="G86" s="40"/>
      <c r="H86" s="40"/>
      <c r="I86" s="147"/>
      <c r="J86" s="206">
        <f>BK86</f>
        <v>0</v>
      </c>
      <c r="K86" s="40"/>
      <c r="L86" s="44"/>
      <c r="M86" s="95"/>
      <c r="N86" s="207"/>
      <c r="O86" s="96"/>
      <c r="P86" s="208">
        <f>P87</f>
        <v>0</v>
      </c>
      <c r="Q86" s="96"/>
      <c r="R86" s="208">
        <f>R87</f>
        <v>0</v>
      </c>
      <c r="S86" s="96"/>
      <c r="T86" s="209">
        <f>T87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T86" s="17" t="s">
        <v>73</v>
      </c>
      <c r="AU86" s="17" t="s">
        <v>221</v>
      </c>
      <c r="BK86" s="210">
        <f>BK87</f>
        <v>0</v>
      </c>
    </row>
    <row r="87" s="12" customFormat="1" ht="25.92" customHeight="1">
      <c r="A87" s="12"/>
      <c r="B87" s="211"/>
      <c r="C87" s="212"/>
      <c r="D87" s="213" t="s">
        <v>73</v>
      </c>
      <c r="E87" s="214" t="s">
        <v>90</v>
      </c>
      <c r="F87" s="214" t="s">
        <v>457</v>
      </c>
      <c r="G87" s="212"/>
      <c r="H87" s="212"/>
      <c r="I87" s="215"/>
      <c r="J87" s="216">
        <f>BK87</f>
        <v>0</v>
      </c>
      <c r="K87" s="212"/>
      <c r="L87" s="217"/>
      <c r="M87" s="218"/>
      <c r="N87" s="219"/>
      <c r="O87" s="219"/>
      <c r="P87" s="220">
        <f>SUM(P88:P93)</f>
        <v>0</v>
      </c>
      <c r="Q87" s="219"/>
      <c r="R87" s="220">
        <f>SUM(R88:R93)</f>
        <v>0</v>
      </c>
      <c r="S87" s="219"/>
      <c r="T87" s="221">
        <f>SUM(T88:T93)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22" t="s">
        <v>241</v>
      </c>
      <c r="AT87" s="223" t="s">
        <v>73</v>
      </c>
      <c r="AU87" s="223" t="s">
        <v>74</v>
      </c>
      <c r="AY87" s="222" t="s">
        <v>240</v>
      </c>
      <c r="BK87" s="224">
        <f>SUM(BK88:BK93)</f>
        <v>0</v>
      </c>
    </row>
    <row r="88" s="2" customFormat="1" ht="21.75" customHeight="1">
      <c r="A88" s="38"/>
      <c r="B88" s="39"/>
      <c r="C88" s="227" t="s">
        <v>81</v>
      </c>
      <c r="D88" s="227" t="s">
        <v>243</v>
      </c>
      <c r="E88" s="228" t="s">
        <v>458</v>
      </c>
      <c r="F88" s="229" t="s">
        <v>459</v>
      </c>
      <c r="G88" s="230" t="s">
        <v>460</v>
      </c>
      <c r="H88" s="231">
        <v>1</v>
      </c>
      <c r="I88" s="232"/>
      <c r="J88" s="233">
        <f>ROUND(I88*H88,2)</f>
        <v>0</v>
      </c>
      <c r="K88" s="229" t="s">
        <v>247</v>
      </c>
      <c r="L88" s="44"/>
      <c r="M88" s="234" t="s">
        <v>19</v>
      </c>
      <c r="N88" s="235" t="s">
        <v>45</v>
      </c>
      <c r="O88" s="84"/>
      <c r="P88" s="236">
        <f>O88*H88</f>
        <v>0</v>
      </c>
      <c r="Q88" s="236">
        <v>0</v>
      </c>
      <c r="R88" s="236">
        <f>Q88*H88</f>
        <v>0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248</v>
      </c>
      <c r="AT88" s="238" t="s">
        <v>243</v>
      </c>
      <c r="AU88" s="238" t="s">
        <v>81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1238</v>
      </c>
    </row>
    <row r="89" s="2" customFormat="1">
      <c r="A89" s="38"/>
      <c r="B89" s="39"/>
      <c r="C89" s="40"/>
      <c r="D89" s="240" t="s">
        <v>250</v>
      </c>
      <c r="E89" s="40"/>
      <c r="F89" s="241" t="s">
        <v>462</v>
      </c>
      <c r="G89" s="40"/>
      <c r="H89" s="40"/>
      <c r="I89" s="147"/>
      <c r="J89" s="40"/>
      <c r="K89" s="40"/>
      <c r="L89" s="44"/>
      <c r="M89" s="242"/>
      <c r="N89" s="243"/>
      <c r="O89" s="84"/>
      <c r="P89" s="84"/>
      <c r="Q89" s="84"/>
      <c r="R89" s="84"/>
      <c r="S89" s="84"/>
      <c r="T89" s="85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81</v>
      </c>
    </row>
    <row r="90" s="2" customFormat="1">
      <c r="A90" s="38"/>
      <c r="B90" s="39"/>
      <c r="C90" s="40"/>
      <c r="D90" s="240" t="s">
        <v>252</v>
      </c>
      <c r="E90" s="40"/>
      <c r="F90" s="244" t="s">
        <v>463</v>
      </c>
      <c r="G90" s="40"/>
      <c r="H90" s="40"/>
      <c r="I90" s="147"/>
      <c r="J90" s="40"/>
      <c r="K90" s="40"/>
      <c r="L90" s="44"/>
      <c r="M90" s="242"/>
      <c r="N90" s="243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252</v>
      </c>
      <c r="AU90" s="17" t="s">
        <v>81</v>
      </c>
    </row>
    <row r="91" s="2" customFormat="1" ht="21.75" customHeight="1">
      <c r="A91" s="38"/>
      <c r="B91" s="39"/>
      <c r="C91" s="227" t="s">
        <v>83</v>
      </c>
      <c r="D91" s="227" t="s">
        <v>243</v>
      </c>
      <c r="E91" s="228" t="s">
        <v>464</v>
      </c>
      <c r="F91" s="229" t="s">
        <v>465</v>
      </c>
      <c r="G91" s="230" t="s">
        <v>460</v>
      </c>
      <c r="H91" s="231">
        <v>1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81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1239</v>
      </c>
    </row>
    <row r="92" s="2" customFormat="1">
      <c r="A92" s="38"/>
      <c r="B92" s="39"/>
      <c r="C92" s="40"/>
      <c r="D92" s="240" t="s">
        <v>250</v>
      </c>
      <c r="E92" s="40"/>
      <c r="F92" s="241" t="s">
        <v>467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81</v>
      </c>
    </row>
    <row r="93" s="2" customFormat="1">
      <c r="A93" s="38"/>
      <c r="B93" s="39"/>
      <c r="C93" s="40"/>
      <c r="D93" s="240" t="s">
        <v>252</v>
      </c>
      <c r="E93" s="40"/>
      <c r="F93" s="244" t="s">
        <v>468</v>
      </c>
      <c r="G93" s="40"/>
      <c r="H93" s="40"/>
      <c r="I93" s="147"/>
      <c r="J93" s="40"/>
      <c r="K93" s="40"/>
      <c r="L93" s="44"/>
      <c r="M93" s="280"/>
      <c r="N93" s="281"/>
      <c r="O93" s="282"/>
      <c r="P93" s="282"/>
      <c r="Q93" s="282"/>
      <c r="R93" s="282"/>
      <c r="S93" s="282"/>
      <c r="T93" s="283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81</v>
      </c>
    </row>
    <row r="94" s="2" customFormat="1" ht="6.96" customHeight="1">
      <c r="A94" s="38"/>
      <c r="B94" s="59"/>
      <c r="C94" s="60"/>
      <c r="D94" s="60"/>
      <c r="E94" s="60"/>
      <c r="F94" s="60"/>
      <c r="G94" s="60"/>
      <c r="H94" s="60"/>
      <c r="I94" s="176"/>
      <c r="J94" s="60"/>
      <c r="K94" s="60"/>
      <c r="L94" s="44"/>
      <c r="M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</sheetData>
  <sheetProtection sheet="1" autoFilter="0" formatColumns="0" formatRows="0" objects="1" scenarios="1" spinCount="100000" saltValue="YrId6NrKd5oeRj1ruKGxOSVZbu0pfaEUfeH//3NmA/NC3bKN819QgyWcSlX5o0d1oFI2pCGyRMmcYGKHiCSvpQ==" hashValue="BxcVy4xVuicWdd1AwRtEglK5jveue5YTmq/JT9T49w9BLpqkrQYnS2qC+9Vn2SA6R3FqPySFZ2WXqq8WOsS7Fg==" algorithmName="SHA-512" password="CC35"/>
  <autoFilter ref="C85:K9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163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1174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1240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ROUND(J85,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ROUND((SUM(BE85:BE89)),  2)</f>
        <v>0</v>
      </c>
      <c r="G35" s="38"/>
      <c r="H35" s="38"/>
      <c r="I35" s="165">
        <v>0.20999999999999999</v>
      </c>
      <c r="J35" s="164">
        <f>ROUND(((SUM(BE85:BE89))*I35),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ROUND((SUM(BF85:BF89)),  2)</f>
        <v>0</v>
      </c>
      <c r="G36" s="38"/>
      <c r="H36" s="38"/>
      <c r="I36" s="165">
        <v>0.14999999999999999</v>
      </c>
      <c r="J36" s="164">
        <f>ROUND(((SUM(BF85:BF89))*I36),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ROUND((SUM(BG85:BG89)),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ROUND((SUM(BH85:BH89)),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ROUND((SUM(BI85:BI89)),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1174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9.3 - Materiál dodávaný objednatelem - NEOCEŇOVAT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J85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2" customFormat="1" ht="21.84" customHeight="1">
      <c r="A64" s="38"/>
      <c r="B64" s="39"/>
      <c r="C64" s="40"/>
      <c r="D64" s="40"/>
      <c r="E64" s="40"/>
      <c r="F64" s="40"/>
      <c r="G64" s="40"/>
      <c r="H64" s="40"/>
      <c r="I64" s="147"/>
      <c r="J64" s="40"/>
      <c r="K64" s="40"/>
      <c r="L64" s="14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</row>
    <row r="65" hidden="1" s="2" customFormat="1" ht="6.96" customHeight="1">
      <c r="A65" s="38"/>
      <c r="B65" s="59"/>
      <c r="C65" s="60"/>
      <c r="D65" s="60"/>
      <c r="E65" s="60"/>
      <c r="F65" s="60"/>
      <c r="G65" s="60"/>
      <c r="H65" s="60"/>
      <c r="I65" s="176"/>
      <c r="J65" s="60"/>
      <c r="K65" s="6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/>
    <row r="67" hidden="1"/>
    <row r="68" hidden="1"/>
    <row r="69" s="2" customFormat="1" ht="6.96" customHeight="1">
      <c r="A69" s="38"/>
      <c r="B69" s="61"/>
      <c r="C69" s="62"/>
      <c r="D69" s="62"/>
      <c r="E69" s="62"/>
      <c r="F69" s="62"/>
      <c r="G69" s="62"/>
      <c r="H69" s="62"/>
      <c r="I69" s="179"/>
      <c r="J69" s="62"/>
      <c r="K69" s="62"/>
      <c r="L69" s="14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</row>
    <row r="70" s="2" customFormat="1" ht="24.96" customHeight="1">
      <c r="A70" s="38"/>
      <c r="B70" s="39"/>
      <c r="C70" s="23" t="s">
        <v>225</v>
      </c>
      <c r="D70" s="40"/>
      <c r="E70" s="40"/>
      <c r="F70" s="40"/>
      <c r="G70" s="40"/>
      <c r="H70" s="40"/>
      <c r="I70" s="147"/>
      <c r="J70" s="40"/>
      <c r="K70" s="40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6.96" customHeight="1">
      <c r="A71" s="38"/>
      <c r="B71" s="39"/>
      <c r="C71" s="40"/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12" customHeight="1">
      <c r="A72" s="38"/>
      <c r="B72" s="39"/>
      <c r="C72" s="32" t="s">
        <v>16</v>
      </c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3.25" customHeight="1">
      <c r="A73" s="38"/>
      <c r="B73" s="39"/>
      <c r="C73" s="40"/>
      <c r="D73" s="40"/>
      <c r="E73" s="180" t="str">
        <f>E7</f>
        <v>Oprava přejezdů na trati Mělník - Ústí n/L Střekov, Vraňany - Děčín hl.n... - ZMĚNA Č. 1</v>
      </c>
      <c r="F73" s="32"/>
      <c r="G73" s="32"/>
      <c r="H73" s="32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1" customFormat="1" ht="12" customHeight="1">
      <c r="B74" s="21"/>
      <c r="C74" s="32" t="s">
        <v>214</v>
      </c>
      <c r="D74" s="22"/>
      <c r="E74" s="22"/>
      <c r="F74" s="22"/>
      <c r="G74" s="22"/>
      <c r="H74" s="22"/>
      <c r="I74" s="139"/>
      <c r="J74" s="22"/>
      <c r="K74" s="22"/>
      <c r="L74" s="20"/>
    </row>
    <row r="75" s="2" customFormat="1" ht="16.5" customHeight="1">
      <c r="A75" s="38"/>
      <c r="B75" s="39"/>
      <c r="C75" s="40"/>
      <c r="D75" s="40"/>
      <c r="E75" s="180" t="s">
        <v>1174</v>
      </c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12" customHeight="1">
      <c r="A76" s="38"/>
      <c r="B76" s="39"/>
      <c r="C76" s="32" t="s">
        <v>216</v>
      </c>
      <c r="D76" s="40"/>
      <c r="E76" s="40"/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6.5" customHeight="1">
      <c r="A77" s="38"/>
      <c r="B77" s="39"/>
      <c r="C77" s="40"/>
      <c r="D77" s="40"/>
      <c r="E77" s="69" t="str">
        <f>E11</f>
        <v>SO 9.3 - Materiál dodávaný objednatelem - NEOCEŇOVAT</v>
      </c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6.96" customHeight="1">
      <c r="A78" s="38"/>
      <c r="B78" s="39"/>
      <c r="C78" s="40"/>
      <c r="D78" s="40"/>
      <c r="E78" s="40"/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</v>
      </c>
      <c r="D79" s="40"/>
      <c r="E79" s="40"/>
      <c r="F79" s="27" t="str">
        <f>F14</f>
        <v>obvod ST Ústí nad Labem</v>
      </c>
      <c r="G79" s="40"/>
      <c r="H79" s="40"/>
      <c r="I79" s="150" t="s">
        <v>23</v>
      </c>
      <c r="J79" s="72" t="str">
        <f>IF(J14="","",J14)</f>
        <v>19. 11. 2019</v>
      </c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6.96" customHeight="1">
      <c r="A80" s="38"/>
      <c r="B80" s="39"/>
      <c r="C80" s="40"/>
      <c r="D80" s="40"/>
      <c r="E80" s="40"/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15.15" customHeight="1">
      <c r="A81" s="38"/>
      <c r="B81" s="39"/>
      <c r="C81" s="32" t="s">
        <v>25</v>
      </c>
      <c r="D81" s="40"/>
      <c r="E81" s="40"/>
      <c r="F81" s="27" t="str">
        <f>E17</f>
        <v>Správa železnic, OŘ Ústí n.L., ST Ústí n.L.</v>
      </c>
      <c r="G81" s="40"/>
      <c r="H81" s="40"/>
      <c r="I81" s="150" t="s">
        <v>33</v>
      </c>
      <c r="J81" s="36" t="str">
        <f>E23</f>
        <v xml:space="preserve"> </v>
      </c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31</v>
      </c>
      <c r="D82" s="40"/>
      <c r="E82" s="40"/>
      <c r="F82" s="27" t="str">
        <f>IF(E20="","",E20)</f>
        <v>Vyplň údaj</v>
      </c>
      <c r="G82" s="40"/>
      <c r="H82" s="40"/>
      <c r="I82" s="150" t="s">
        <v>36</v>
      </c>
      <c r="J82" s="36" t="str">
        <f>E26</f>
        <v>Jan Seemann, DiS.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0.32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11" customFormat="1" ht="29.28" customHeight="1">
      <c r="A84" s="199"/>
      <c r="B84" s="200"/>
      <c r="C84" s="201" t="s">
        <v>226</v>
      </c>
      <c r="D84" s="202" t="s">
        <v>59</v>
      </c>
      <c r="E84" s="202" t="s">
        <v>55</v>
      </c>
      <c r="F84" s="202" t="s">
        <v>56</v>
      </c>
      <c r="G84" s="202" t="s">
        <v>227</v>
      </c>
      <c r="H84" s="202" t="s">
        <v>228</v>
      </c>
      <c r="I84" s="203" t="s">
        <v>229</v>
      </c>
      <c r="J84" s="202" t="s">
        <v>220</v>
      </c>
      <c r="K84" s="204" t="s">
        <v>230</v>
      </c>
      <c r="L84" s="205"/>
      <c r="M84" s="92" t="s">
        <v>19</v>
      </c>
      <c r="N84" s="93" t="s">
        <v>44</v>
      </c>
      <c r="O84" s="93" t="s">
        <v>231</v>
      </c>
      <c r="P84" s="93" t="s">
        <v>232</v>
      </c>
      <c r="Q84" s="93" t="s">
        <v>233</v>
      </c>
      <c r="R84" s="93" t="s">
        <v>234</v>
      </c>
      <c r="S84" s="93" t="s">
        <v>235</v>
      </c>
      <c r="T84" s="94" t="s">
        <v>236</v>
      </c>
      <c r="U84" s="199"/>
      <c r="V84" s="199"/>
      <c r="W84" s="199"/>
      <c r="X84" s="199"/>
      <c r="Y84" s="199"/>
      <c r="Z84" s="199"/>
      <c r="AA84" s="199"/>
      <c r="AB84" s="199"/>
      <c r="AC84" s="199"/>
      <c r="AD84" s="199"/>
      <c r="AE84" s="199"/>
    </row>
    <row r="85" s="2" customFormat="1" ht="22.8" customHeight="1">
      <c r="A85" s="38"/>
      <c r="B85" s="39"/>
      <c r="C85" s="99" t="s">
        <v>237</v>
      </c>
      <c r="D85" s="40"/>
      <c r="E85" s="40"/>
      <c r="F85" s="40"/>
      <c r="G85" s="40"/>
      <c r="H85" s="40"/>
      <c r="I85" s="147"/>
      <c r="J85" s="206">
        <f>BK85</f>
        <v>0</v>
      </c>
      <c r="K85" s="40"/>
      <c r="L85" s="44"/>
      <c r="M85" s="95"/>
      <c r="N85" s="207"/>
      <c r="O85" s="96"/>
      <c r="P85" s="208">
        <f>SUM(P86:P89)</f>
        <v>0</v>
      </c>
      <c r="Q85" s="96"/>
      <c r="R85" s="208">
        <f>SUM(R86:R89)</f>
        <v>11.879250000000001</v>
      </c>
      <c r="S85" s="96"/>
      <c r="T85" s="209">
        <f>SUM(T86:T89)</f>
        <v>0</v>
      </c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T85" s="17" t="s">
        <v>73</v>
      </c>
      <c r="AU85" s="17" t="s">
        <v>221</v>
      </c>
      <c r="BK85" s="210">
        <f>SUM(BK86:BK89)</f>
        <v>0</v>
      </c>
    </row>
    <row r="86" s="2" customFormat="1" ht="21.75" customHeight="1">
      <c r="A86" s="38"/>
      <c r="B86" s="39"/>
      <c r="C86" s="245" t="s">
        <v>81</v>
      </c>
      <c r="D86" s="245" t="s">
        <v>266</v>
      </c>
      <c r="E86" s="246" t="s">
        <v>1171</v>
      </c>
      <c r="F86" s="247" t="s">
        <v>1172</v>
      </c>
      <c r="G86" s="248" t="s">
        <v>276</v>
      </c>
      <c r="H86" s="249">
        <v>1</v>
      </c>
      <c r="I86" s="250"/>
      <c r="J86" s="251">
        <f>ROUND(I86*H86,2)</f>
        <v>0</v>
      </c>
      <c r="K86" s="247" t="s">
        <v>247</v>
      </c>
      <c r="L86" s="252"/>
      <c r="M86" s="253" t="s">
        <v>19</v>
      </c>
      <c r="N86" s="254" t="s">
        <v>45</v>
      </c>
      <c r="O86" s="84"/>
      <c r="P86" s="236">
        <f>O86*H86</f>
        <v>0</v>
      </c>
      <c r="Q86" s="236">
        <v>3.70425</v>
      </c>
      <c r="R86" s="236">
        <f>Q86*H86</f>
        <v>3.70425</v>
      </c>
      <c r="S86" s="236">
        <v>0</v>
      </c>
      <c r="T86" s="237">
        <f>S86*H86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R86" s="238" t="s">
        <v>292</v>
      </c>
      <c r="AT86" s="238" t="s">
        <v>266</v>
      </c>
      <c r="AU86" s="238" t="s">
        <v>74</v>
      </c>
      <c r="AY86" s="17" t="s">
        <v>240</v>
      </c>
      <c r="BE86" s="239">
        <f>IF(N86="základní",J86,0)</f>
        <v>0</v>
      </c>
      <c r="BF86" s="239">
        <f>IF(N86="snížená",J86,0)</f>
        <v>0</v>
      </c>
      <c r="BG86" s="239">
        <f>IF(N86="zákl. přenesená",J86,0)</f>
        <v>0</v>
      </c>
      <c r="BH86" s="239">
        <f>IF(N86="sníž. přenesená",J86,0)</f>
        <v>0</v>
      </c>
      <c r="BI86" s="239">
        <f>IF(N86="nulová",J86,0)</f>
        <v>0</v>
      </c>
      <c r="BJ86" s="17" t="s">
        <v>81</v>
      </c>
      <c r="BK86" s="239">
        <f>ROUND(I86*H86,2)</f>
        <v>0</v>
      </c>
      <c r="BL86" s="17" t="s">
        <v>248</v>
      </c>
      <c r="BM86" s="238" t="s">
        <v>1241</v>
      </c>
    </row>
    <row r="87" s="2" customFormat="1">
      <c r="A87" s="38"/>
      <c r="B87" s="39"/>
      <c r="C87" s="40"/>
      <c r="D87" s="240" t="s">
        <v>250</v>
      </c>
      <c r="E87" s="40"/>
      <c r="F87" s="241" t="s">
        <v>1172</v>
      </c>
      <c r="G87" s="40"/>
      <c r="H87" s="40"/>
      <c r="I87" s="147"/>
      <c r="J87" s="40"/>
      <c r="K87" s="40"/>
      <c r="L87" s="44"/>
      <c r="M87" s="242"/>
      <c r="N87" s="243"/>
      <c r="O87" s="84"/>
      <c r="P87" s="84"/>
      <c r="Q87" s="84"/>
      <c r="R87" s="84"/>
      <c r="S87" s="84"/>
      <c r="T87" s="85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T87" s="17" t="s">
        <v>250</v>
      </c>
      <c r="AU87" s="17" t="s">
        <v>74</v>
      </c>
    </row>
    <row r="88" s="2" customFormat="1" ht="21.75" customHeight="1">
      <c r="A88" s="38"/>
      <c r="B88" s="39"/>
      <c r="C88" s="245" t="s">
        <v>83</v>
      </c>
      <c r="D88" s="245" t="s">
        <v>266</v>
      </c>
      <c r="E88" s="246" t="s">
        <v>1242</v>
      </c>
      <c r="F88" s="247" t="s">
        <v>1243</v>
      </c>
      <c r="G88" s="248" t="s">
        <v>276</v>
      </c>
      <c r="H88" s="249">
        <v>25</v>
      </c>
      <c r="I88" s="250"/>
      <c r="J88" s="251">
        <f>ROUND(I88*H88,2)</f>
        <v>0</v>
      </c>
      <c r="K88" s="247" t="s">
        <v>247</v>
      </c>
      <c r="L88" s="252"/>
      <c r="M88" s="253" t="s">
        <v>19</v>
      </c>
      <c r="N88" s="254" t="s">
        <v>45</v>
      </c>
      <c r="O88" s="84"/>
      <c r="P88" s="236">
        <f>O88*H88</f>
        <v>0</v>
      </c>
      <c r="Q88" s="236">
        <v>0.32700000000000001</v>
      </c>
      <c r="R88" s="236">
        <f>Q88*H88</f>
        <v>8.1750000000000007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292</v>
      </c>
      <c r="AT88" s="238" t="s">
        <v>266</v>
      </c>
      <c r="AU88" s="238" t="s">
        <v>74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1244</v>
      </c>
    </row>
    <row r="89" s="2" customFormat="1">
      <c r="A89" s="38"/>
      <c r="B89" s="39"/>
      <c r="C89" s="40"/>
      <c r="D89" s="240" t="s">
        <v>250</v>
      </c>
      <c r="E89" s="40"/>
      <c r="F89" s="241" t="s">
        <v>1243</v>
      </c>
      <c r="G89" s="40"/>
      <c r="H89" s="40"/>
      <c r="I89" s="147"/>
      <c r="J89" s="40"/>
      <c r="K89" s="40"/>
      <c r="L89" s="44"/>
      <c r="M89" s="280"/>
      <c r="N89" s="281"/>
      <c r="O89" s="282"/>
      <c r="P89" s="282"/>
      <c r="Q89" s="282"/>
      <c r="R89" s="282"/>
      <c r="S89" s="282"/>
      <c r="T89" s="283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74</v>
      </c>
    </row>
    <row r="90" s="2" customFormat="1" ht="6.96" customHeight="1">
      <c r="A90" s="38"/>
      <c r="B90" s="59"/>
      <c r="C90" s="60"/>
      <c r="D90" s="60"/>
      <c r="E90" s="60"/>
      <c r="F90" s="60"/>
      <c r="G90" s="60"/>
      <c r="H90" s="60"/>
      <c r="I90" s="176"/>
      <c r="J90" s="60"/>
      <c r="K90" s="60"/>
      <c r="L90" s="44"/>
      <c r="M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</sheetData>
  <sheetProtection sheet="1" autoFilter="0" formatColumns="0" formatRows="0" objects="1" scenarios="1" spinCount="100000" saltValue="EzMmK3Yp5ke0ta/aBHRZCb08SIxlUFZMqvtNCrF361BKbNW8+aiU2Flf99r+Z+EjY4Z3tKQbG0YFbupn0KSZiA==" hashValue="VTnNUBnBNABFsMGtH8ZrLKWLw6uvm7/k0NKnQz20VaItyDrNLGMoOJPAZR2FoMKATQW2FWpNZ0k8kw/MEw+Z6w==" algorithmName="SHA-512" password="CC35"/>
  <autoFilter ref="C84:K89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3:H73"/>
    <mergeCell ref="E75:H75"/>
    <mergeCell ref="E77:H7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168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1245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1246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ROUND(J88,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ROUND((SUM(BE88:BE262)),  2)</f>
        <v>0</v>
      </c>
      <c r="G35" s="38"/>
      <c r="H35" s="38"/>
      <c r="I35" s="165">
        <v>0.20999999999999999</v>
      </c>
      <c r="J35" s="164">
        <f>ROUND(((SUM(BE88:BE262))*I35),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ROUND((SUM(BF88:BF262)),  2)</f>
        <v>0</v>
      </c>
      <c r="G36" s="38"/>
      <c r="H36" s="38"/>
      <c r="I36" s="165">
        <v>0.14999999999999999</v>
      </c>
      <c r="J36" s="164">
        <f>ROUND(((SUM(BF88:BF262))*I36),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ROUND((SUM(BG88:BG262)),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ROUND((SUM(BH88:BH262)),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ROUND((SUM(BI88:BI262)),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1245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10.1 - ZRN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J88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222</v>
      </c>
      <c r="E64" s="189"/>
      <c r="F64" s="189"/>
      <c r="G64" s="189"/>
      <c r="H64" s="189"/>
      <c r="I64" s="190"/>
      <c r="J64" s="191">
        <f>J89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10" customFormat="1" ht="19.92" customHeight="1">
      <c r="A65" s="10"/>
      <c r="B65" s="193"/>
      <c r="C65" s="125"/>
      <c r="D65" s="194" t="s">
        <v>223</v>
      </c>
      <c r="E65" s="195"/>
      <c r="F65" s="195"/>
      <c r="G65" s="195"/>
      <c r="H65" s="195"/>
      <c r="I65" s="196"/>
      <c r="J65" s="197">
        <f>J90</f>
        <v>0</v>
      </c>
      <c r="K65" s="125"/>
      <c r="L65" s="19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hidden="1" s="9" customFormat="1" ht="24.96" customHeight="1">
      <c r="A66" s="9"/>
      <c r="B66" s="186"/>
      <c r="C66" s="187"/>
      <c r="D66" s="188" t="s">
        <v>224</v>
      </c>
      <c r="E66" s="189"/>
      <c r="F66" s="189"/>
      <c r="G66" s="189"/>
      <c r="H66" s="189"/>
      <c r="I66" s="190"/>
      <c r="J66" s="191">
        <f>J212</f>
        <v>0</v>
      </c>
      <c r="K66" s="187"/>
      <c r="L66" s="19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hidden="1" s="2" customFormat="1" ht="21.84" customHeight="1">
      <c r="A67" s="38"/>
      <c r="B67" s="39"/>
      <c r="C67" s="40"/>
      <c r="D67" s="40"/>
      <c r="E67" s="40"/>
      <c r="F67" s="40"/>
      <c r="G67" s="40"/>
      <c r="H67" s="40"/>
      <c r="I67" s="147"/>
      <c r="J67" s="40"/>
      <c r="K67" s="40"/>
      <c r="L67" s="14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hidden="1" s="2" customFormat="1" ht="6.96" customHeight="1">
      <c r="A68" s="38"/>
      <c r="B68" s="59"/>
      <c r="C68" s="60"/>
      <c r="D68" s="60"/>
      <c r="E68" s="60"/>
      <c r="F68" s="60"/>
      <c r="G68" s="60"/>
      <c r="H68" s="60"/>
      <c r="I68" s="176"/>
      <c r="J68" s="60"/>
      <c r="K68" s="60"/>
      <c r="L68" s="14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hidden="1"/>
    <row r="70" hidden="1"/>
    <row r="71" hidden="1"/>
    <row r="72" s="2" customFormat="1" ht="6.96" customHeight="1">
      <c r="A72" s="38"/>
      <c r="B72" s="61"/>
      <c r="C72" s="62"/>
      <c r="D72" s="62"/>
      <c r="E72" s="62"/>
      <c r="F72" s="62"/>
      <c r="G72" s="62"/>
      <c r="H72" s="62"/>
      <c r="I72" s="179"/>
      <c r="J72" s="62"/>
      <c r="K72" s="62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4.96" customHeight="1">
      <c r="A73" s="38"/>
      <c r="B73" s="39"/>
      <c r="C73" s="23" t="s">
        <v>225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6.96" customHeight="1">
      <c r="A74" s="38"/>
      <c r="B74" s="39"/>
      <c r="C74" s="40"/>
      <c r="D74" s="40"/>
      <c r="E74" s="40"/>
      <c r="F74" s="40"/>
      <c r="G74" s="40"/>
      <c r="H74" s="40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12" customHeight="1">
      <c r="A75" s="38"/>
      <c r="B75" s="39"/>
      <c r="C75" s="32" t="s">
        <v>16</v>
      </c>
      <c r="D75" s="40"/>
      <c r="E75" s="40"/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23.25" customHeight="1">
      <c r="A76" s="38"/>
      <c r="B76" s="39"/>
      <c r="C76" s="40"/>
      <c r="D76" s="40"/>
      <c r="E76" s="180" t="str">
        <f>E7</f>
        <v>Oprava přejezdů na trati Mělník - Ústí n/L Střekov, Vraňany - Děčín hl.n... - ZMĚNA Č. 1</v>
      </c>
      <c r="F76" s="32"/>
      <c r="G76" s="32"/>
      <c r="H76" s="32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1" customFormat="1" ht="12" customHeight="1">
      <c r="B77" s="21"/>
      <c r="C77" s="32" t="s">
        <v>214</v>
      </c>
      <c r="D77" s="22"/>
      <c r="E77" s="22"/>
      <c r="F77" s="22"/>
      <c r="G77" s="22"/>
      <c r="H77" s="22"/>
      <c r="I77" s="139"/>
      <c r="J77" s="22"/>
      <c r="K77" s="22"/>
      <c r="L77" s="20"/>
    </row>
    <row r="78" s="2" customFormat="1" ht="16.5" customHeight="1">
      <c r="A78" s="38"/>
      <c r="B78" s="39"/>
      <c r="C78" s="40"/>
      <c r="D78" s="40"/>
      <c r="E78" s="180" t="s">
        <v>1245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216</v>
      </c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6.5" customHeight="1">
      <c r="A80" s="38"/>
      <c r="B80" s="39"/>
      <c r="C80" s="40"/>
      <c r="D80" s="40"/>
      <c r="E80" s="69" t="str">
        <f>E11</f>
        <v>SO 10.1 - ZRN</v>
      </c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2" customHeight="1">
      <c r="A82" s="38"/>
      <c r="B82" s="39"/>
      <c r="C82" s="32" t="s">
        <v>21</v>
      </c>
      <c r="D82" s="40"/>
      <c r="E82" s="40"/>
      <c r="F82" s="27" t="str">
        <f>F14</f>
        <v>obvod ST Ústí nad Labem</v>
      </c>
      <c r="G82" s="40"/>
      <c r="H82" s="40"/>
      <c r="I82" s="150" t="s">
        <v>23</v>
      </c>
      <c r="J82" s="72" t="str">
        <f>IF(J14="","",J14)</f>
        <v>19. 11. 2019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5.15" customHeight="1">
      <c r="A84" s="38"/>
      <c r="B84" s="39"/>
      <c r="C84" s="32" t="s">
        <v>25</v>
      </c>
      <c r="D84" s="40"/>
      <c r="E84" s="40"/>
      <c r="F84" s="27" t="str">
        <f>E17</f>
        <v>Správa železnic, OŘ Ústí n.L., ST Ústí n.L.</v>
      </c>
      <c r="G84" s="40"/>
      <c r="H84" s="40"/>
      <c r="I84" s="150" t="s">
        <v>33</v>
      </c>
      <c r="J84" s="36" t="str">
        <f>E23</f>
        <v xml:space="preserve"> </v>
      </c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5.15" customHeight="1">
      <c r="A85" s="38"/>
      <c r="B85" s="39"/>
      <c r="C85" s="32" t="s">
        <v>31</v>
      </c>
      <c r="D85" s="40"/>
      <c r="E85" s="40"/>
      <c r="F85" s="27" t="str">
        <f>IF(E20="","",E20)</f>
        <v>Vyplň údaj</v>
      </c>
      <c r="G85" s="40"/>
      <c r="H85" s="40"/>
      <c r="I85" s="150" t="s">
        <v>36</v>
      </c>
      <c r="J85" s="36" t="str">
        <f>E26</f>
        <v>Jan Seemann, DiS.</v>
      </c>
      <c r="K85" s="40"/>
      <c r="L85" s="14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0.32" customHeight="1">
      <c r="A86" s="38"/>
      <c r="B86" s="39"/>
      <c r="C86" s="40"/>
      <c r="D86" s="40"/>
      <c r="E86" s="40"/>
      <c r="F86" s="40"/>
      <c r="G86" s="40"/>
      <c r="H86" s="40"/>
      <c r="I86" s="147"/>
      <c r="J86" s="40"/>
      <c r="K86" s="40"/>
      <c r="L86" s="14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11" customFormat="1" ht="29.28" customHeight="1">
      <c r="A87" s="199"/>
      <c r="B87" s="200"/>
      <c r="C87" s="201" t="s">
        <v>226</v>
      </c>
      <c r="D87" s="202" t="s">
        <v>59</v>
      </c>
      <c r="E87" s="202" t="s">
        <v>55</v>
      </c>
      <c r="F87" s="202" t="s">
        <v>56</v>
      </c>
      <c r="G87" s="202" t="s">
        <v>227</v>
      </c>
      <c r="H87" s="202" t="s">
        <v>228</v>
      </c>
      <c r="I87" s="203" t="s">
        <v>229</v>
      </c>
      <c r="J87" s="202" t="s">
        <v>220</v>
      </c>
      <c r="K87" s="204" t="s">
        <v>230</v>
      </c>
      <c r="L87" s="205"/>
      <c r="M87" s="92" t="s">
        <v>19</v>
      </c>
      <c r="N87" s="93" t="s">
        <v>44</v>
      </c>
      <c r="O87" s="93" t="s">
        <v>231</v>
      </c>
      <c r="P87" s="93" t="s">
        <v>232</v>
      </c>
      <c r="Q87" s="93" t="s">
        <v>233</v>
      </c>
      <c r="R87" s="93" t="s">
        <v>234</v>
      </c>
      <c r="S87" s="93" t="s">
        <v>235</v>
      </c>
      <c r="T87" s="94" t="s">
        <v>236</v>
      </c>
      <c r="U87" s="199"/>
      <c r="V87" s="199"/>
      <c r="W87" s="199"/>
      <c r="X87" s="199"/>
      <c r="Y87" s="199"/>
      <c r="Z87" s="199"/>
      <c r="AA87" s="199"/>
      <c r="AB87" s="199"/>
      <c r="AC87" s="199"/>
      <c r="AD87" s="199"/>
      <c r="AE87" s="199"/>
    </row>
    <row r="88" s="2" customFormat="1" ht="22.8" customHeight="1">
      <c r="A88" s="38"/>
      <c r="B88" s="39"/>
      <c r="C88" s="99" t="s">
        <v>237</v>
      </c>
      <c r="D88" s="40"/>
      <c r="E88" s="40"/>
      <c r="F88" s="40"/>
      <c r="G88" s="40"/>
      <c r="H88" s="40"/>
      <c r="I88" s="147"/>
      <c r="J88" s="206">
        <f>BK88</f>
        <v>0</v>
      </c>
      <c r="K88" s="40"/>
      <c r="L88" s="44"/>
      <c r="M88" s="95"/>
      <c r="N88" s="207"/>
      <c r="O88" s="96"/>
      <c r="P88" s="208">
        <f>P89+P212</f>
        <v>0</v>
      </c>
      <c r="Q88" s="96"/>
      <c r="R88" s="208">
        <f>R89+R212</f>
        <v>301.05077799999998</v>
      </c>
      <c r="S88" s="96"/>
      <c r="T88" s="209">
        <f>T89+T212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T88" s="17" t="s">
        <v>73</v>
      </c>
      <c r="AU88" s="17" t="s">
        <v>221</v>
      </c>
      <c r="BK88" s="210">
        <f>BK89+BK212</f>
        <v>0</v>
      </c>
    </row>
    <row r="89" s="12" customFormat="1" ht="25.92" customHeight="1">
      <c r="A89" s="12"/>
      <c r="B89" s="211"/>
      <c r="C89" s="212"/>
      <c r="D89" s="213" t="s">
        <v>73</v>
      </c>
      <c r="E89" s="214" t="s">
        <v>238</v>
      </c>
      <c r="F89" s="214" t="s">
        <v>239</v>
      </c>
      <c r="G89" s="212"/>
      <c r="H89" s="212"/>
      <c r="I89" s="215"/>
      <c r="J89" s="216">
        <f>BK89</f>
        <v>0</v>
      </c>
      <c r="K89" s="212"/>
      <c r="L89" s="217"/>
      <c r="M89" s="218"/>
      <c r="N89" s="219"/>
      <c r="O89" s="219"/>
      <c r="P89" s="220">
        <f>P90</f>
        <v>0</v>
      </c>
      <c r="Q89" s="219"/>
      <c r="R89" s="220">
        <f>R90</f>
        <v>301.05077799999998</v>
      </c>
      <c r="S89" s="219"/>
      <c r="T89" s="221">
        <f>T90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22" t="s">
        <v>81</v>
      </c>
      <c r="AT89" s="223" t="s">
        <v>73</v>
      </c>
      <c r="AU89" s="223" t="s">
        <v>74</v>
      </c>
      <c r="AY89" s="222" t="s">
        <v>240</v>
      </c>
      <c r="BK89" s="224">
        <f>BK90</f>
        <v>0</v>
      </c>
    </row>
    <row r="90" s="12" customFormat="1" ht="22.8" customHeight="1">
      <c r="A90" s="12"/>
      <c r="B90" s="211"/>
      <c r="C90" s="212"/>
      <c r="D90" s="213" t="s">
        <v>73</v>
      </c>
      <c r="E90" s="225" t="s">
        <v>241</v>
      </c>
      <c r="F90" s="225" t="s">
        <v>242</v>
      </c>
      <c r="G90" s="212"/>
      <c r="H90" s="212"/>
      <c r="I90" s="215"/>
      <c r="J90" s="226">
        <f>BK90</f>
        <v>0</v>
      </c>
      <c r="K90" s="212"/>
      <c r="L90" s="217"/>
      <c r="M90" s="218"/>
      <c r="N90" s="219"/>
      <c r="O90" s="219"/>
      <c r="P90" s="220">
        <f>SUM(P91:P211)</f>
        <v>0</v>
      </c>
      <c r="Q90" s="219"/>
      <c r="R90" s="220">
        <f>SUM(R91:R211)</f>
        <v>301.05077799999998</v>
      </c>
      <c r="S90" s="219"/>
      <c r="T90" s="221">
        <f>SUM(T91:T211)</f>
        <v>0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22" t="s">
        <v>81</v>
      </c>
      <c r="AT90" s="223" t="s">
        <v>73</v>
      </c>
      <c r="AU90" s="223" t="s">
        <v>81</v>
      </c>
      <c r="AY90" s="222" t="s">
        <v>240</v>
      </c>
      <c r="BK90" s="224">
        <f>SUM(BK91:BK211)</f>
        <v>0</v>
      </c>
    </row>
    <row r="91" s="2" customFormat="1" ht="21.75" customHeight="1">
      <c r="A91" s="38"/>
      <c r="B91" s="39"/>
      <c r="C91" s="227" t="s">
        <v>81</v>
      </c>
      <c r="D91" s="227" t="s">
        <v>243</v>
      </c>
      <c r="E91" s="228" t="s">
        <v>578</v>
      </c>
      <c r="F91" s="229" t="s">
        <v>579</v>
      </c>
      <c r="G91" s="230" t="s">
        <v>246</v>
      </c>
      <c r="H91" s="231">
        <v>11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83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1247</v>
      </c>
    </row>
    <row r="92" s="2" customFormat="1">
      <c r="A92" s="38"/>
      <c r="B92" s="39"/>
      <c r="C92" s="40"/>
      <c r="D92" s="240" t="s">
        <v>250</v>
      </c>
      <c r="E92" s="40"/>
      <c r="F92" s="241" t="s">
        <v>581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83</v>
      </c>
    </row>
    <row r="93" s="2" customFormat="1">
      <c r="A93" s="38"/>
      <c r="B93" s="39"/>
      <c r="C93" s="40"/>
      <c r="D93" s="240" t="s">
        <v>252</v>
      </c>
      <c r="E93" s="40"/>
      <c r="F93" s="244" t="s">
        <v>582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83</v>
      </c>
    </row>
    <row r="94" s="13" customFormat="1">
      <c r="A94" s="13"/>
      <c r="B94" s="255"/>
      <c r="C94" s="256"/>
      <c r="D94" s="240" t="s">
        <v>272</v>
      </c>
      <c r="E94" s="257" t="s">
        <v>19</v>
      </c>
      <c r="F94" s="258" t="s">
        <v>1248</v>
      </c>
      <c r="G94" s="256"/>
      <c r="H94" s="259">
        <v>11</v>
      </c>
      <c r="I94" s="260"/>
      <c r="J94" s="256"/>
      <c r="K94" s="256"/>
      <c r="L94" s="261"/>
      <c r="M94" s="262"/>
      <c r="N94" s="263"/>
      <c r="O94" s="263"/>
      <c r="P94" s="263"/>
      <c r="Q94" s="263"/>
      <c r="R94" s="263"/>
      <c r="S94" s="263"/>
      <c r="T94" s="264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T94" s="265" t="s">
        <v>272</v>
      </c>
      <c r="AU94" s="265" t="s">
        <v>83</v>
      </c>
      <c r="AV94" s="13" t="s">
        <v>83</v>
      </c>
      <c r="AW94" s="13" t="s">
        <v>35</v>
      </c>
      <c r="AX94" s="13" t="s">
        <v>81</v>
      </c>
      <c r="AY94" s="265" t="s">
        <v>240</v>
      </c>
    </row>
    <row r="95" s="2" customFormat="1" ht="21.75" customHeight="1">
      <c r="A95" s="38"/>
      <c r="B95" s="39"/>
      <c r="C95" s="227" t="s">
        <v>83</v>
      </c>
      <c r="D95" s="227" t="s">
        <v>243</v>
      </c>
      <c r="E95" s="228" t="s">
        <v>584</v>
      </c>
      <c r="F95" s="229" t="s">
        <v>585</v>
      </c>
      <c r="G95" s="230" t="s">
        <v>332</v>
      </c>
      <c r="H95" s="231">
        <v>62</v>
      </c>
      <c r="I95" s="232"/>
      <c r="J95" s="233">
        <f>ROUND(I95*H95,2)</f>
        <v>0</v>
      </c>
      <c r="K95" s="229" t="s">
        <v>247</v>
      </c>
      <c r="L95" s="44"/>
      <c r="M95" s="234" t="s">
        <v>19</v>
      </c>
      <c r="N95" s="235" t="s">
        <v>45</v>
      </c>
      <c r="O95" s="84"/>
      <c r="P95" s="236">
        <f>O95*H95</f>
        <v>0</v>
      </c>
      <c r="Q95" s="236">
        <v>0</v>
      </c>
      <c r="R95" s="236">
        <f>Q95*H95</f>
        <v>0</v>
      </c>
      <c r="S95" s="236">
        <v>0</v>
      </c>
      <c r="T95" s="237">
        <f>S95*H95</f>
        <v>0</v>
      </c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R95" s="238" t="s">
        <v>248</v>
      </c>
      <c r="AT95" s="238" t="s">
        <v>243</v>
      </c>
      <c r="AU95" s="238" t="s">
        <v>83</v>
      </c>
      <c r="AY95" s="17" t="s">
        <v>240</v>
      </c>
      <c r="BE95" s="239">
        <f>IF(N95="základní",J95,0)</f>
        <v>0</v>
      </c>
      <c r="BF95" s="239">
        <f>IF(N95="snížená",J95,0)</f>
        <v>0</v>
      </c>
      <c r="BG95" s="239">
        <f>IF(N95="zákl. přenesená",J95,0)</f>
        <v>0</v>
      </c>
      <c r="BH95" s="239">
        <f>IF(N95="sníž. přenesená",J95,0)</f>
        <v>0</v>
      </c>
      <c r="BI95" s="239">
        <f>IF(N95="nulová",J95,0)</f>
        <v>0</v>
      </c>
      <c r="BJ95" s="17" t="s">
        <v>81</v>
      </c>
      <c r="BK95" s="239">
        <f>ROUND(I95*H95,2)</f>
        <v>0</v>
      </c>
      <c r="BL95" s="17" t="s">
        <v>248</v>
      </c>
      <c r="BM95" s="238" t="s">
        <v>1249</v>
      </c>
    </row>
    <row r="96" s="2" customFormat="1">
      <c r="A96" s="38"/>
      <c r="B96" s="39"/>
      <c r="C96" s="40"/>
      <c r="D96" s="240" t="s">
        <v>250</v>
      </c>
      <c r="E96" s="40"/>
      <c r="F96" s="241" t="s">
        <v>587</v>
      </c>
      <c r="G96" s="40"/>
      <c r="H96" s="40"/>
      <c r="I96" s="147"/>
      <c r="J96" s="40"/>
      <c r="K96" s="40"/>
      <c r="L96" s="44"/>
      <c r="M96" s="242"/>
      <c r="N96" s="243"/>
      <c r="O96" s="84"/>
      <c r="P96" s="84"/>
      <c r="Q96" s="84"/>
      <c r="R96" s="84"/>
      <c r="S96" s="84"/>
      <c r="T96" s="85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T96" s="17" t="s">
        <v>250</v>
      </c>
      <c r="AU96" s="17" t="s">
        <v>83</v>
      </c>
    </row>
    <row r="97" s="2" customFormat="1">
      <c r="A97" s="38"/>
      <c r="B97" s="39"/>
      <c r="C97" s="40"/>
      <c r="D97" s="240" t="s">
        <v>252</v>
      </c>
      <c r="E97" s="40"/>
      <c r="F97" s="244" t="s">
        <v>588</v>
      </c>
      <c r="G97" s="40"/>
      <c r="H97" s="40"/>
      <c r="I97" s="147"/>
      <c r="J97" s="40"/>
      <c r="K97" s="40"/>
      <c r="L97" s="44"/>
      <c r="M97" s="242"/>
      <c r="N97" s="243"/>
      <c r="O97" s="84"/>
      <c r="P97" s="84"/>
      <c r="Q97" s="84"/>
      <c r="R97" s="84"/>
      <c r="S97" s="84"/>
      <c r="T97" s="85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T97" s="17" t="s">
        <v>252</v>
      </c>
      <c r="AU97" s="17" t="s">
        <v>83</v>
      </c>
    </row>
    <row r="98" s="13" customFormat="1">
      <c r="A98" s="13"/>
      <c r="B98" s="255"/>
      <c r="C98" s="256"/>
      <c r="D98" s="240" t="s">
        <v>272</v>
      </c>
      <c r="E98" s="257" t="s">
        <v>19</v>
      </c>
      <c r="F98" s="258" t="s">
        <v>1250</v>
      </c>
      <c r="G98" s="256"/>
      <c r="H98" s="259">
        <v>62</v>
      </c>
      <c r="I98" s="260"/>
      <c r="J98" s="256"/>
      <c r="K98" s="256"/>
      <c r="L98" s="261"/>
      <c r="M98" s="262"/>
      <c r="N98" s="263"/>
      <c r="O98" s="263"/>
      <c r="P98" s="263"/>
      <c r="Q98" s="263"/>
      <c r="R98" s="263"/>
      <c r="S98" s="263"/>
      <c r="T98" s="264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T98" s="265" t="s">
        <v>272</v>
      </c>
      <c r="AU98" s="265" t="s">
        <v>83</v>
      </c>
      <c r="AV98" s="13" t="s">
        <v>83</v>
      </c>
      <c r="AW98" s="13" t="s">
        <v>35</v>
      </c>
      <c r="AX98" s="13" t="s">
        <v>81</v>
      </c>
      <c r="AY98" s="265" t="s">
        <v>240</v>
      </c>
    </row>
    <row r="99" s="2" customFormat="1" ht="21.75" customHeight="1">
      <c r="A99" s="38"/>
      <c r="B99" s="39"/>
      <c r="C99" s="227" t="s">
        <v>130</v>
      </c>
      <c r="D99" s="227" t="s">
        <v>243</v>
      </c>
      <c r="E99" s="228" t="s">
        <v>1251</v>
      </c>
      <c r="F99" s="229" t="s">
        <v>1252</v>
      </c>
      <c r="G99" s="230" t="s">
        <v>276</v>
      </c>
      <c r="H99" s="231">
        <v>8</v>
      </c>
      <c r="I99" s="232"/>
      <c r="J99" s="233">
        <f>ROUND(I99*H99,2)</f>
        <v>0</v>
      </c>
      <c r="K99" s="229" t="s">
        <v>247</v>
      </c>
      <c r="L99" s="44"/>
      <c r="M99" s="234" t="s">
        <v>19</v>
      </c>
      <c r="N99" s="235" t="s">
        <v>45</v>
      </c>
      <c r="O99" s="84"/>
      <c r="P99" s="236">
        <f>O99*H99</f>
        <v>0</v>
      </c>
      <c r="Q99" s="236">
        <v>0</v>
      </c>
      <c r="R99" s="236">
        <f>Q99*H99</f>
        <v>0</v>
      </c>
      <c r="S99" s="236">
        <v>0</v>
      </c>
      <c r="T99" s="237">
        <f>S99*H99</f>
        <v>0</v>
      </c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R99" s="238" t="s">
        <v>248</v>
      </c>
      <c r="AT99" s="238" t="s">
        <v>243</v>
      </c>
      <c r="AU99" s="238" t="s">
        <v>83</v>
      </c>
      <c r="AY99" s="17" t="s">
        <v>240</v>
      </c>
      <c r="BE99" s="239">
        <f>IF(N99="základní",J99,0)</f>
        <v>0</v>
      </c>
      <c r="BF99" s="239">
        <f>IF(N99="snížená",J99,0)</f>
        <v>0</v>
      </c>
      <c r="BG99" s="239">
        <f>IF(N99="zákl. přenesená",J99,0)</f>
        <v>0</v>
      </c>
      <c r="BH99" s="239">
        <f>IF(N99="sníž. přenesená",J99,0)</f>
        <v>0</v>
      </c>
      <c r="BI99" s="239">
        <f>IF(N99="nulová",J99,0)</f>
        <v>0</v>
      </c>
      <c r="BJ99" s="17" t="s">
        <v>81</v>
      </c>
      <c r="BK99" s="239">
        <f>ROUND(I99*H99,2)</f>
        <v>0</v>
      </c>
      <c r="BL99" s="17" t="s">
        <v>248</v>
      </c>
      <c r="BM99" s="238" t="s">
        <v>1253</v>
      </c>
    </row>
    <row r="100" s="2" customFormat="1">
      <c r="A100" s="38"/>
      <c r="B100" s="39"/>
      <c r="C100" s="40"/>
      <c r="D100" s="240" t="s">
        <v>250</v>
      </c>
      <c r="E100" s="40"/>
      <c r="F100" s="241" t="s">
        <v>1254</v>
      </c>
      <c r="G100" s="40"/>
      <c r="H100" s="40"/>
      <c r="I100" s="147"/>
      <c r="J100" s="40"/>
      <c r="K100" s="40"/>
      <c r="L100" s="44"/>
      <c r="M100" s="242"/>
      <c r="N100" s="243"/>
      <c r="O100" s="84"/>
      <c r="P100" s="84"/>
      <c r="Q100" s="84"/>
      <c r="R100" s="84"/>
      <c r="S100" s="84"/>
      <c r="T100" s="85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T100" s="17" t="s">
        <v>250</v>
      </c>
      <c r="AU100" s="17" t="s">
        <v>83</v>
      </c>
    </row>
    <row r="101" s="2" customFormat="1">
      <c r="A101" s="38"/>
      <c r="B101" s="39"/>
      <c r="C101" s="40"/>
      <c r="D101" s="240" t="s">
        <v>252</v>
      </c>
      <c r="E101" s="40"/>
      <c r="F101" s="244" t="s">
        <v>593</v>
      </c>
      <c r="G101" s="40"/>
      <c r="H101" s="40"/>
      <c r="I101" s="147"/>
      <c r="J101" s="40"/>
      <c r="K101" s="40"/>
      <c r="L101" s="44"/>
      <c r="M101" s="242"/>
      <c r="N101" s="243"/>
      <c r="O101" s="84"/>
      <c r="P101" s="84"/>
      <c r="Q101" s="84"/>
      <c r="R101" s="84"/>
      <c r="S101" s="84"/>
      <c r="T101" s="85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T101" s="17" t="s">
        <v>252</v>
      </c>
      <c r="AU101" s="17" t="s">
        <v>83</v>
      </c>
    </row>
    <row r="102" s="2" customFormat="1" ht="21.75" customHeight="1">
      <c r="A102" s="38"/>
      <c r="B102" s="39"/>
      <c r="C102" s="227" t="s">
        <v>248</v>
      </c>
      <c r="D102" s="227" t="s">
        <v>243</v>
      </c>
      <c r="E102" s="228" t="s">
        <v>594</v>
      </c>
      <c r="F102" s="229" t="s">
        <v>595</v>
      </c>
      <c r="G102" s="230" t="s">
        <v>276</v>
      </c>
      <c r="H102" s="231">
        <v>44</v>
      </c>
      <c r="I102" s="232"/>
      <c r="J102" s="233">
        <f>ROUND(I102*H102,2)</f>
        <v>0</v>
      </c>
      <c r="K102" s="229" t="s">
        <v>247</v>
      </c>
      <c r="L102" s="44"/>
      <c r="M102" s="234" t="s">
        <v>19</v>
      </c>
      <c r="N102" s="235" t="s">
        <v>45</v>
      </c>
      <c r="O102" s="84"/>
      <c r="P102" s="236">
        <f>O102*H102</f>
        <v>0</v>
      </c>
      <c r="Q102" s="236">
        <v>0</v>
      </c>
      <c r="R102" s="236">
        <f>Q102*H102</f>
        <v>0</v>
      </c>
      <c r="S102" s="236">
        <v>0</v>
      </c>
      <c r="T102" s="237">
        <f>S102*H102</f>
        <v>0</v>
      </c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R102" s="238" t="s">
        <v>248</v>
      </c>
      <c r="AT102" s="238" t="s">
        <v>243</v>
      </c>
      <c r="AU102" s="238" t="s">
        <v>83</v>
      </c>
      <c r="AY102" s="17" t="s">
        <v>240</v>
      </c>
      <c r="BE102" s="239">
        <f>IF(N102="základní",J102,0)</f>
        <v>0</v>
      </c>
      <c r="BF102" s="239">
        <f>IF(N102="snížená",J102,0)</f>
        <v>0</v>
      </c>
      <c r="BG102" s="239">
        <f>IF(N102="zákl. přenesená",J102,0)</f>
        <v>0</v>
      </c>
      <c r="BH102" s="239">
        <f>IF(N102="sníž. přenesená",J102,0)</f>
        <v>0</v>
      </c>
      <c r="BI102" s="239">
        <f>IF(N102="nulová",J102,0)</f>
        <v>0</v>
      </c>
      <c r="BJ102" s="17" t="s">
        <v>81</v>
      </c>
      <c r="BK102" s="239">
        <f>ROUND(I102*H102,2)</f>
        <v>0</v>
      </c>
      <c r="BL102" s="17" t="s">
        <v>248</v>
      </c>
      <c r="BM102" s="238" t="s">
        <v>1255</v>
      </c>
    </row>
    <row r="103" s="2" customFormat="1">
      <c r="A103" s="38"/>
      <c r="B103" s="39"/>
      <c r="C103" s="40"/>
      <c r="D103" s="240" t="s">
        <v>250</v>
      </c>
      <c r="E103" s="40"/>
      <c r="F103" s="241" t="s">
        <v>597</v>
      </c>
      <c r="G103" s="40"/>
      <c r="H103" s="40"/>
      <c r="I103" s="147"/>
      <c r="J103" s="40"/>
      <c r="K103" s="40"/>
      <c r="L103" s="44"/>
      <c r="M103" s="242"/>
      <c r="N103" s="243"/>
      <c r="O103" s="84"/>
      <c r="P103" s="84"/>
      <c r="Q103" s="84"/>
      <c r="R103" s="84"/>
      <c r="S103" s="84"/>
      <c r="T103" s="85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T103" s="17" t="s">
        <v>250</v>
      </c>
      <c r="AU103" s="17" t="s">
        <v>83</v>
      </c>
    </row>
    <row r="104" s="2" customFormat="1">
      <c r="A104" s="38"/>
      <c r="B104" s="39"/>
      <c r="C104" s="40"/>
      <c r="D104" s="240" t="s">
        <v>252</v>
      </c>
      <c r="E104" s="40"/>
      <c r="F104" s="244" t="s">
        <v>598</v>
      </c>
      <c r="G104" s="40"/>
      <c r="H104" s="40"/>
      <c r="I104" s="147"/>
      <c r="J104" s="40"/>
      <c r="K104" s="40"/>
      <c r="L104" s="44"/>
      <c r="M104" s="242"/>
      <c r="N104" s="243"/>
      <c r="O104" s="84"/>
      <c r="P104" s="84"/>
      <c r="Q104" s="84"/>
      <c r="R104" s="84"/>
      <c r="S104" s="84"/>
      <c r="T104" s="85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T104" s="17" t="s">
        <v>252</v>
      </c>
      <c r="AU104" s="17" t="s">
        <v>83</v>
      </c>
    </row>
    <row r="105" s="13" customFormat="1">
      <c r="A105" s="13"/>
      <c r="B105" s="255"/>
      <c r="C105" s="256"/>
      <c r="D105" s="240" t="s">
        <v>272</v>
      </c>
      <c r="E105" s="257" t="s">
        <v>19</v>
      </c>
      <c r="F105" s="258" t="s">
        <v>1256</v>
      </c>
      <c r="G105" s="256"/>
      <c r="H105" s="259">
        <v>44</v>
      </c>
      <c r="I105" s="260"/>
      <c r="J105" s="256"/>
      <c r="K105" s="256"/>
      <c r="L105" s="261"/>
      <c r="M105" s="262"/>
      <c r="N105" s="263"/>
      <c r="O105" s="263"/>
      <c r="P105" s="263"/>
      <c r="Q105" s="263"/>
      <c r="R105" s="263"/>
      <c r="S105" s="263"/>
      <c r="T105" s="264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T105" s="265" t="s">
        <v>272</v>
      </c>
      <c r="AU105" s="265" t="s">
        <v>83</v>
      </c>
      <c r="AV105" s="13" t="s">
        <v>83</v>
      </c>
      <c r="AW105" s="13" t="s">
        <v>35</v>
      </c>
      <c r="AX105" s="13" t="s">
        <v>81</v>
      </c>
      <c r="AY105" s="265" t="s">
        <v>240</v>
      </c>
    </row>
    <row r="106" s="2" customFormat="1" ht="21.75" customHeight="1">
      <c r="A106" s="38"/>
      <c r="B106" s="39"/>
      <c r="C106" s="227" t="s">
        <v>241</v>
      </c>
      <c r="D106" s="227" t="s">
        <v>243</v>
      </c>
      <c r="E106" s="228" t="s">
        <v>254</v>
      </c>
      <c r="F106" s="229" t="s">
        <v>255</v>
      </c>
      <c r="G106" s="230" t="s">
        <v>256</v>
      </c>
      <c r="H106" s="231">
        <v>34.649999999999999</v>
      </c>
      <c r="I106" s="232"/>
      <c r="J106" s="233">
        <f>ROUND(I106*H106,2)</f>
        <v>0</v>
      </c>
      <c r="K106" s="229" t="s">
        <v>247</v>
      </c>
      <c r="L106" s="44"/>
      <c r="M106" s="234" t="s">
        <v>19</v>
      </c>
      <c r="N106" s="235" t="s">
        <v>45</v>
      </c>
      <c r="O106" s="84"/>
      <c r="P106" s="236">
        <f>O106*H106</f>
        <v>0</v>
      </c>
      <c r="Q106" s="236">
        <v>0</v>
      </c>
      <c r="R106" s="236">
        <f>Q106*H106</f>
        <v>0</v>
      </c>
      <c r="S106" s="236">
        <v>0</v>
      </c>
      <c r="T106" s="237">
        <f>S106*H106</f>
        <v>0</v>
      </c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R106" s="238" t="s">
        <v>257</v>
      </c>
      <c r="AT106" s="238" t="s">
        <v>243</v>
      </c>
      <c r="AU106" s="238" t="s">
        <v>83</v>
      </c>
      <c r="AY106" s="17" t="s">
        <v>240</v>
      </c>
      <c r="BE106" s="239">
        <f>IF(N106="základní",J106,0)</f>
        <v>0</v>
      </c>
      <c r="BF106" s="239">
        <f>IF(N106="snížená",J106,0)</f>
        <v>0</v>
      </c>
      <c r="BG106" s="239">
        <f>IF(N106="zákl. přenesená",J106,0)</f>
        <v>0</v>
      </c>
      <c r="BH106" s="239">
        <f>IF(N106="sníž. přenesená",J106,0)</f>
        <v>0</v>
      </c>
      <c r="BI106" s="239">
        <f>IF(N106="nulová",J106,0)</f>
        <v>0</v>
      </c>
      <c r="BJ106" s="17" t="s">
        <v>81</v>
      </c>
      <c r="BK106" s="239">
        <f>ROUND(I106*H106,2)</f>
        <v>0</v>
      </c>
      <c r="BL106" s="17" t="s">
        <v>257</v>
      </c>
      <c r="BM106" s="238" t="s">
        <v>1257</v>
      </c>
    </row>
    <row r="107" s="2" customFormat="1">
      <c r="A107" s="38"/>
      <c r="B107" s="39"/>
      <c r="C107" s="40"/>
      <c r="D107" s="240" t="s">
        <v>250</v>
      </c>
      <c r="E107" s="40"/>
      <c r="F107" s="241" t="s">
        <v>1040</v>
      </c>
      <c r="G107" s="40"/>
      <c r="H107" s="40"/>
      <c r="I107" s="147"/>
      <c r="J107" s="40"/>
      <c r="K107" s="40"/>
      <c r="L107" s="44"/>
      <c r="M107" s="242"/>
      <c r="N107" s="243"/>
      <c r="O107" s="84"/>
      <c r="P107" s="84"/>
      <c r="Q107" s="84"/>
      <c r="R107" s="84"/>
      <c r="S107" s="84"/>
      <c r="T107" s="85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T107" s="17" t="s">
        <v>250</v>
      </c>
      <c r="AU107" s="17" t="s">
        <v>83</v>
      </c>
    </row>
    <row r="108" s="2" customFormat="1">
      <c r="A108" s="38"/>
      <c r="B108" s="39"/>
      <c r="C108" s="40"/>
      <c r="D108" s="240" t="s">
        <v>252</v>
      </c>
      <c r="E108" s="40"/>
      <c r="F108" s="244" t="s">
        <v>260</v>
      </c>
      <c r="G108" s="40"/>
      <c r="H108" s="40"/>
      <c r="I108" s="147"/>
      <c r="J108" s="40"/>
      <c r="K108" s="40"/>
      <c r="L108" s="44"/>
      <c r="M108" s="242"/>
      <c r="N108" s="243"/>
      <c r="O108" s="84"/>
      <c r="P108" s="84"/>
      <c r="Q108" s="84"/>
      <c r="R108" s="84"/>
      <c r="S108" s="84"/>
      <c r="T108" s="85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T108" s="17" t="s">
        <v>252</v>
      </c>
      <c r="AU108" s="17" t="s">
        <v>83</v>
      </c>
    </row>
    <row r="109" s="13" customFormat="1">
      <c r="A109" s="13"/>
      <c r="B109" s="255"/>
      <c r="C109" s="256"/>
      <c r="D109" s="240" t="s">
        <v>272</v>
      </c>
      <c r="E109" s="257" t="s">
        <v>19</v>
      </c>
      <c r="F109" s="258" t="s">
        <v>1258</v>
      </c>
      <c r="G109" s="256"/>
      <c r="H109" s="259">
        <v>34.649999999999999</v>
      </c>
      <c r="I109" s="260"/>
      <c r="J109" s="256"/>
      <c r="K109" s="256"/>
      <c r="L109" s="261"/>
      <c r="M109" s="262"/>
      <c r="N109" s="263"/>
      <c r="O109" s="263"/>
      <c r="P109" s="263"/>
      <c r="Q109" s="263"/>
      <c r="R109" s="263"/>
      <c r="S109" s="263"/>
      <c r="T109" s="264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65" t="s">
        <v>272</v>
      </c>
      <c r="AU109" s="265" t="s">
        <v>83</v>
      </c>
      <c r="AV109" s="13" t="s">
        <v>83</v>
      </c>
      <c r="AW109" s="13" t="s">
        <v>35</v>
      </c>
      <c r="AX109" s="13" t="s">
        <v>81</v>
      </c>
      <c r="AY109" s="265" t="s">
        <v>240</v>
      </c>
    </row>
    <row r="110" s="2" customFormat="1" ht="21.75" customHeight="1">
      <c r="A110" s="38"/>
      <c r="B110" s="39"/>
      <c r="C110" s="227" t="s">
        <v>280</v>
      </c>
      <c r="D110" s="227" t="s">
        <v>243</v>
      </c>
      <c r="E110" s="228" t="s">
        <v>261</v>
      </c>
      <c r="F110" s="229" t="s">
        <v>262</v>
      </c>
      <c r="G110" s="230" t="s">
        <v>256</v>
      </c>
      <c r="H110" s="231">
        <v>232.65000000000001</v>
      </c>
      <c r="I110" s="232"/>
      <c r="J110" s="233">
        <f>ROUND(I110*H110,2)</f>
        <v>0</v>
      </c>
      <c r="K110" s="229" t="s">
        <v>247</v>
      </c>
      <c r="L110" s="44"/>
      <c r="M110" s="234" t="s">
        <v>19</v>
      </c>
      <c r="N110" s="235" t="s">
        <v>45</v>
      </c>
      <c r="O110" s="84"/>
      <c r="P110" s="236">
        <f>O110*H110</f>
        <v>0</v>
      </c>
      <c r="Q110" s="236">
        <v>0</v>
      </c>
      <c r="R110" s="236">
        <f>Q110*H110</f>
        <v>0</v>
      </c>
      <c r="S110" s="236">
        <v>0</v>
      </c>
      <c r="T110" s="237">
        <f>S110*H110</f>
        <v>0</v>
      </c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R110" s="238" t="s">
        <v>248</v>
      </c>
      <c r="AT110" s="238" t="s">
        <v>243</v>
      </c>
      <c r="AU110" s="238" t="s">
        <v>83</v>
      </c>
      <c r="AY110" s="17" t="s">
        <v>240</v>
      </c>
      <c r="BE110" s="239">
        <f>IF(N110="základní",J110,0)</f>
        <v>0</v>
      </c>
      <c r="BF110" s="239">
        <f>IF(N110="snížená",J110,0)</f>
        <v>0</v>
      </c>
      <c r="BG110" s="239">
        <f>IF(N110="zákl. přenesená",J110,0)</f>
        <v>0</v>
      </c>
      <c r="BH110" s="239">
        <f>IF(N110="sníž. přenesená",J110,0)</f>
        <v>0</v>
      </c>
      <c r="BI110" s="239">
        <f>IF(N110="nulová",J110,0)</f>
        <v>0</v>
      </c>
      <c r="BJ110" s="17" t="s">
        <v>81</v>
      </c>
      <c r="BK110" s="239">
        <f>ROUND(I110*H110,2)</f>
        <v>0</v>
      </c>
      <c r="BL110" s="17" t="s">
        <v>248</v>
      </c>
      <c r="BM110" s="238" t="s">
        <v>1259</v>
      </c>
    </row>
    <row r="111" s="2" customFormat="1">
      <c r="A111" s="38"/>
      <c r="B111" s="39"/>
      <c r="C111" s="40"/>
      <c r="D111" s="240" t="s">
        <v>250</v>
      </c>
      <c r="E111" s="40"/>
      <c r="F111" s="241" t="s">
        <v>611</v>
      </c>
      <c r="G111" s="40"/>
      <c r="H111" s="40"/>
      <c r="I111" s="147"/>
      <c r="J111" s="40"/>
      <c r="K111" s="40"/>
      <c r="L111" s="44"/>
      <c r="M111" s="242"/>
      <c r="N111" s="243"/>
      <c r="O111" s="84"/>
      <c r="P111" s="84"/>
      <c r="Q111" s="84"/>
      <c r="R111" s="84"/>
      <c r="S111" s="84"/>
      <c r="T111" s="85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T111" s="17" t="s">
        <v>250</v>
      </c>
      <c r="AU111" s="17" t="s">
        <v>83</v>
      </c>
    </row>
    <row r="112" s="2" customFormat="1">
      <c r="A112" s="38"/>
      <c r="B112" s="39"/>
      <c r="C112" s="40"/>
      <c r="D112" s="240" t="s">
        <v>252</v>
      </c>
      <c r="E112" s="40"/>
      <c r="F112" s="244" t="s">
        <v>265</v>
      </c>
      <c r="G112" s="40"/>
      <c r="H112" s="40"/>
      <c r="I112" s="147"/>
      <c r="J112" s="40"/>
      <c r="K112" s="40"/>
      <c r="L112" s="44"/>
      <c r="M112" s="242"/>
      <c r="N112" s="243"/>
      <c r="O112" s="84"/>
      <c r="P112" s="84"/>
      <c r="Q112" s="84"/>
      <c r="R112" s="84"/>
      <c r="S112" s="84"/>
      <c r="T112" s="85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T112" s="17" t="s">
        <v>252</v>
      </c>
      <c r="AU112" s="17" t="s">
        <v>83</v>
      </c>
    </row>
    <row r="113" s="13" customFormat="1">
      <c r="A113" s="13"/>
      <c r="B113" s="255"/>
      <c r="C113" s="256"/>
      <c r="D113" s="240" t="s">
        <v>272</v>
      </c>
      <c r="E113" s="257" t="s">
        <v>19</v>
      </c>
      <c r="F113" s="258" t="s">
        <v>1260</v>
      </c>
      <c r="G113" s="256"/>
      <c r="H113" s="259">
        <v>34.649999999999999</v>
      </c>
      <c r="I113" s="260"/>
      <c r="J113" s="256"/>
      <c r="K113" s="256"/>
      <c r="L113" s="261"/>
      <c r="M113" s="262"/>
      <c r="N113" s="263"/>
      <c r="O113" s="263"/>
      <c r="P113" s="263"/>
      <c r="Q113" s="263"/>
      <c r="R113" s="263"/>
      <c r="S113" s="263"/>
      <c r="T113" s="264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T113" s="265" t="s">
        <v>272</v>
      </c>
      <c r="AU113" s="265" t="s">
        <v>83</v>
      </c>
      <c r="AV113" s="13" t="s">
        <v>83</v>
      </c>
      <c r="AW113" s="13" t="s">
        <v>35</v>
      </c>
      <c r="AX113" s="13" t="s">
        <v>74</v>
      </c>
      <c r="AY113" s="265" t="s">
        <v>240</v>
      </c>
    </row>
    <row r="114" s="13" customFormat="1">
      <c r="A114" s="13"/>
      <c r="B114" s="255"/>
      <c r="C114" s="256"/>
      <c r="D114" s="240" t="s">
        <v>272</v>
      </c>
      <c r="E114" s="257" t="s">
        <v>19</v>
      </c>
      <c r="F114" s="258" t="s">
        <v>1261</v>
      </c>
      <c r="G114" s="256"/>
      <c r="H114" s="259">
        <v>198</v>
      </c>
      <c r="I114" s="260"/>
      <c r="J114" s="256"/>
      <c r="K114" s="256"/>
      <c r="L114" s="261"/>
      <c r="M114" s="262"/>
      <c r="N114" s="263"/>
      <c r="O114" s="263"/>
      <c r="P114" s="263"/>
      <c r="Q114" s="263"/>
      <c r="R114" s="263"/>
      <c r="S114" s="263"/>
      <c r="T114" s="264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T114" s="265" t="s">
        <v>272</v>
      </c>
      <c r="AU114" s="265" t="s">
        <v>83</v>
      </c>
      <c r="AV114" s="13" t="s">
        <v>83</v>
      </c>
      <c r="AW114" s="13" t="s">
        <v>35</v>
      </c>
      <c r="AX114" s="13" t="s">
        <v>74</v>
      </c>
      <c r="AY114" s="265" t="s">
        <v>240</v>
      </c>
    </row>
    <row r="115" s="14" customFormat="1">
      <c r="A115" s="14"/>
      <c r="B115" s="266"/>
      <c r="C115" s="267"/>
      <c r="D115" s="240" t="s">
        <v>272</v>
      </c>
      <c r="E115" s="268" t="s">
        <v>19</v>
      </c>
      <c r="F115" s="269" t="s">
        <v>336</v>
      </c>
      <c r="G115" s="267"/>
      <c r="H115" s="270">
        <v>232.65000000000001</v>
      </c>
      <c r="I115" s="271"/>
      <c r="J115" s="267"/>
      <c r="K115" s="267"/>
      <c r="L115" s="272"/>
      <c r="M115" s="273"/>
      <c r="N115" s="274"/>
      <c r="O115" s="274"/>
      <c r="P115" s="274"/>
      <c r="Q115" s="274"/>
      <c r="R115" s="274"/>
      <c r="S115" s="274"/>
      <c r="T115" s="275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T115" s="276" t="s">
        <v>272</v>
      </c>
      <c r="AU115" s="276" t="s">
        <v>83</v>
      </c>
      <c r="AV115" s="14" t="s">
        <v>248</v>
      </c>
      <c r="AW115" s="14" t="s">
        <v>35</v>
      </c>
      <c r="AX115" s="14" t="s">
        <v>81</v>
      </c>
      <c r="AY115" s="276" t="s">
        <v>240</v>
      </c>
    </row>
    <row r="116" s="2" customFormat="1" ht="21.75" customHeight="1">
      <c r="A116" s="38"/>
      <c r="B116" s="39"/>
      <c r="C116" s="245" t="s">
        <v>288</v>
      </c>
      <c r="D116" s="245" t="s">
        <v>266</v>
      </c>
      <c r="E116" s="246" t="s">
        <v>267</v>
      </c>
      <c r="F116" s="247" t="s">
        <v>268</v>
      </c>
      <c r="G116" s="248" t="s">
        <v>269</v>
      </c>
      <c r="H116" s="249">
        <v>275.774</v>
      </c>
      <c r="I116" s="250"/>
      <c r="J116" s="251">
        <f>ROUND(I116*H116,2)</f>
        <v>0</v>
      </c>
      <c r="K116" s="247" t="s">
        <v>247</v>
      </c>
      <c r="L116" s="252"/>
      <c r="M116" s="253" t="s">
        <v>19</v>
      </c>
      <c r="N116" s="254" t="s">
        <v>45</v>
      </c>
      <c r="O116" s="84"/>
      <c r="P116" s="236">
        <f>O116*H116</f>
        <v>0</v>
      </c>
      <c r="Q116" s="236">
        <v>1</v>
      </c>
      <c r="R116" s="236">
        <f>Q116*H116</f>
        <v>275.774</v>
      </c>
      <c r="S116" s="236">
        <v>0</v>
      </c>
      <c r="T116" s="237">
        <f>S116*H116</f>
        <v>0</v>
      </c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R116" s="238" t="s">
        <v>292</v>
      </c>
      <c r="AT116" s="238" t="s">
        <v>266</v>
      </c>
      <c r="AU116" s="238" t="s">
        <v>83</v>
      </c>
      <c r="AY116" s="17" t="s">
        <v>240</v>
      </c>
      <c r="BE116" s="239">
        <f>IF(N116="základní",J116,0)</f>
        <v>0</v>
      </c>
      <c r="BF116" s="239">
        <f>IF(N116="snížená",J116,0)</f>
        <v>0</v>
      </c>
      <c r="BG116" s="239">
        <f>IF(N116="zákl. přenesená",J116,0)</f>
        <v>0</v>
      </c>
      <c r="BH116" s="239">
        <f>IF(N116="sníž. přenesená",J116,0)</f>
        <v>0</v>
      </c>
      <c r="BI116" s="239">
        <f>IF(N116="nulová",J116,0)</f>
        <v>0</v>
      </c>
      <c r="BJ116" s="17" t="s">
        <v>81</v>
      </c>
      <c r="BK116" s="239">
        <f>ROUND(I116*H116,2)</f>
        <v>0</v>
      </c>
      <c r="BL116" s="17" t="s">
        <v>248</v>
      </c>
      <c r="BM116" s="238" t="s">
        <v>1262</v>
      </c>
    </row>
    <row r="117" s="2" customFormat="1">
      <c r="A117" s="38"/>
      <c r="B117" s="39"/>
      <c r="C117" s="40"/>
      <c r="D117" s="240" t="s">
        <v>250</v>
      </c>
      <c r="E117" s="40"/>
      <c r="F117" s="241" t="s">
        <v>268</v>
      </c>
      <c r="G117" s="40"/>
      <c r="H117" s="40"/>
      <c r="I117" s="147"/>
      <c r="J117" s="40"/>
      <c r="K117" s="40"/>
      <c r="L117" s="44"/>
      <c r="M117" s="242"/>
      <c r="N117" s="243"/>
      <c r="O117" s="84"/>
      <c r="P117" s="84"/>
      <c r="Q117" s="84"/>
      <c r="R117" s="84"/>
      <c r="S117" s="84"/>
      <c r="T117" s="85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T117" s="17" t="s">
        <v>250</v>
      </c>
      <c r="AU117" s="17" t="s">
        <v>83</v>
      </c>
    </row>
    <row r="118" s="13" customFormat="1">
      <c r="A118" s="13"/>
      <c r="B118" s="255"/>
      <c r="C118" s="256"/>
      <c r="D118" s="240" t="s">
        <v>272</v>
      </c>
      <c r="E118" s="257" t="s">
        <v>19</v>
      </c>
      <c r="F118" s="258" t="s">
        <v>1263</v>
      </c>
      <c r="G118" s="256"/>
      <c r="H118" s="259">
        <v>50.450000000000003</v>
      </c>
      <c r="I118" s="260"/>
      <c r="J118" s="256"/>
      <c r="K118" s="256"/>
      <c r="L118" s="261"/>
      <c r="M118" s="262"/>
      <c r="N118" s="263"/>
      <c r="O118" s="263"/>
      <c r="P118" s="263"/>
      <c r="Q118" s="263"/>
      <c r="R118" s="263"/>
      <c r="S118" s="263"/>
      <c r="T118" s="264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T118" s="265" t="s">
        <v>272</v>
      </c>
      <c r="AU118" s="265" t="s">
        <v>83</v>
      </c>
      <c r="AV118" s="13" t="s">
        <v>83</v>
      </c>
      <c r="AW118" s="13" t="s">
        <v>35</v>
      </c>
      <c r="AX118" s="13" t="s">
        <v>74</v>
      </c>
      <c r="AY118" s="265" t="s">
        <v>240</v>
      </c>
    </row>
    <row r="119" s="13" customFormat="1">
      <c r="A119" s="13"/>
      <c r="B119" s="255"/>
      <c r="C119" s="256"/>
      <c r="D119" s="240" t="s">
        <v>272</v>
      </c>
      <c r="E119" s="257" t="s">
        <v>19</v>
      </c>
      <c r="F119" s="258" t="s">
        <v>1264</v>
      </c>
      <c r="G119" s="256"/>
      <c r="H119" s="259">
        <v>225.32400000000001</v>
      </c>
      <c r="I119" s="260"/>
      <c r="J119" s="256"/>
      <c r="K119" s="256"/>
      <c r="L119" s="261"/>
      <c r="M119" s="262"/>
      <c r="N119" s="263"/>
      <c r="O119" s="263"/>
      <c r="P119" s="263"/>
      <c r="Q119" s="263"/>
      <c r="R119" s="263"/>
      <c r="S119" s="263"/>
      <c r="T119" s="264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T119" s="265" t="s">
        <v>272</v>
      </c>
      <c r="AU119" s="265" t="s">
        <v>83</v>
      </c>
      <c r="AV119" s="13" t="s">
        <v>83</v>
      </c>
      <c r="AW119" s="13" t="s">
        <v>35</v>
      </c>
      <c r="AX119" s="13" t="s">
        <v>74</v>
      </c>
      <c r="AY119" s="265" t="s">
        <v>240</v>
      </c>
    </row>
    <row r="120" s="14" customFormat="1">
      <c r="A120" s="14"/>
      <c r="B120" s="266"/>
      <c r="C120" s="267"/>
      <c r="D120" s="240" t="s">
        <v>272</v>
      </c>
      <c r="E120" s="268" t="s">
        <v>19</v>
      </c>
      <c r="F120" s="269" t="s">
        <v>336</v>
      </c>
      <c r="G120" s="267"/>
      <c r="H120" s="270">
        <v>275.774</v>
      </c>
      <c r="I120" s="271"/>
      <c r="J120" s="267"/>
      <c r="K120" s="267"/>
      <c r="L120" s="272"/>
      <c r="M120" s="273"/>
      <c r="N120" s="274"/>
      <c r="O120" s="274"/>
      <c r="P120" s="274"/>
      <c r="Q120" s="274"/>
      <c r="R120" s="274"/>
      <c r="S120" s="274"/>
      <c r="T120" s="275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T120" s="276" t="s">
        <v>272</v>
      </c>
      <c r="AU120" s="276" t="s">
        <v>83</v>
      </c>
      <c r="AV120" s="14" t="s">
        <v>248</v>
      </c>
      <c r="AW120" s="14" t="s">
        <v>35</v>
      </c>
      <c r="AX120" s="14" t="s">
        <v>81</v>
      </c>
      <c r="AY120" s="276" t="s">
        <v>240</v>
      </c>
    </row>
    <row r="121" s="2" customFormat="1" ht="33" customHeight="1">
      <c r="A121" s="38"/>
      <c r="B121" s="39"/>
      <c r="C121" s="227" t="s">
        <v>292</v>
      </c>
      <c r="D121" s="227" t="s">
        <v>243</v>
      </c>
      <c r="E121" s="228" t="s">
        <v>1265</v>
      </c>
      <c r="F121" s="229" t="s">
        <v>1266</v>
      </c>
      <c r="G121" s="230" t="s">
        <v>276</v>
      </c>
      <c r="H121" s="231">
        <v>28</v>
      </c>
      <c r="I121" s="232"/>
      <c r="J121" s="233">
        <f>ROUND(I121*H121,2)</f>
        <v>0</v>
      </c>
      <c r="K121" s="229" t="s">
        <v>247</v>
      </c>
      <c r="L121" s="44"/>
      <c r="M121" s="234" t="s">
        <v>19</v>
      </c>
      <c r="N121" s="235" t="s">
        <v>45</v>
      </c>
      <c r="O121" s="84"/>
      <c r="P121" s="236">
        <f>O121*H121</f>
        <v>0</v>
      </c>
      <c r="Q121" s="236">
        <v>0</v>
      </c>
      <c r="R121" s="236">
        <f>Q121*H121</f>
        <v>0</v>
      </c>
      <c r="S121" s="236">
        <v>0</v>
      </c>
      <c r="T121" s="237">
        <f>S121*H121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R121" s="238" t="s">
        <v>257</v>
      </c>
      <c r="AT121" s="238" t="s">
        <v>243</v>
      </c>
      <c r="AU121" s="238" t="s">
        <v>83</v>
      </c>
      <c r="AY121" s="17" t="s">
        <v>240</v>
      </c>
      <c r="BE121" s="239">
        <f>IF(N121="základní",J121,0)</f>
        <v>0</v>
      </c>
      <c r="BF121" s="239">
        <f>IF(N121="snížená",J121,0)</f>
        <v>0</v>
      </c>
      <c r="BG121" s="239">
        <f>IF(N121="zákl. přenesená",J121,0)</f>
        <v>0</v>
      </c>
      <c r="BH121" s="239">
        <f>IF(N121="sníž. přenesená",J121,0)</f>
        <v>0</v>
      </c>
      <c r="BI121" s="239">
        <f>IF(N121="nulová",J121,0)</f>
        <v>0</v>
      </c>
      <c r="BJ121" s="17" t="s">
        <v>81</v>
      </c>
      <c r="BK121" s="239">
        <f>ROUND(I121*H121,2)</f>
        <v>0</v>
      </c>
      <c r="BL121" s="17" t="s">
        <v>257</v>
      </c>
      <c r="BM121" s="238" t="s">
        <v>1267</v>
      </c>
    </row>
    <row r="122" s="2" customFormat="1">
      <c r="A122" s="38"/>
      <c r="B122" s="39"/>
      <c r="C122" s="40"/>
      <c r="D122" s="240" t="s">
        <v>250</v>
      </c>
      <c r="E122" s="40"/>
      <c r="F122" s="241" t="s">
        <v>1268</v>
      </c>
      <c r="G122" s="40"/>
      <c r="H122" s="40"/>
      <c r="I122" s="147"/>
      <c r="J122" s="40"/>
      <c r="K122" s="40"/>
      <c r="L122" s="44"/>
      <c r="M122" s="242"/>
      <c r="N122" s="243"/>
      <c r="O122" s="84"/>
      <c r="P122" s="84"/>
      <c r="Q122" s="84"/>
      <c r="R122" s="84"/>
      <c r="S122" s="84"/>
      <c r="T122" s="85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7" t="s">
        <v>250</v>
      </c>
      <c r="AU122" s="17" t="s">
        <v>83</v>
      </c>
    </row>
    <row r="123" s="2" customFormat="1">
      <c r="A123" s="38"/>
      <c r="B123" s="39"/>
      <c r="C123" s="40"/>
      <c r="D123" s="240" t="s">
        <v>252</v>
      </c>
      <c r="E123" s="40"/>
      <c r="F123" s="244" t="s">
        <v>279</v>
      </c>
      <c r="G123" s="40"/>
      <c r="H123" s="40"/>
      <c r="I123" s="147"/>
      <c r="J123" s="40"/>
      <c r="K123" s="40"/>
      <c r="L123" s="44"/>
      <c r="M123" s="242"/>
      <c r="N123" s="243"/>
      <c r="O123" s="84"/>
      <c r="P123" s="84"/>
      <c r="Q123" s="84"/>
      <c r="R123" s="84"/>
      <c r="S123" s="84"/>
      <c r="T123" s="85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7" t="s">
        <v>252</v>
      </c>
      <c r="AU123" s="17" t="s">
        <v>83</v>
      </c>
    </row>
    <row r="124" s="2" customFormat="1" ht="21.75" customHeight="1">
      <c r="A124" s="38"/>
      <c r="B124" s="39"/>
      <c r="C124" s="227" t="s">
        <v>297</v>
      </c>
      <c r="D124" s="227" t="s">
        <v>243</v>
      </c>
      <c r="E124" s="228" t="s">
        <v>1269</v>
      </c>
      <c r="F124" s="229" t="s">
        <v>1270</v>
      </c>
      <c r="G124" s="230" t="s">
        <v>246</v>
      </c>
      <c r="H124" s="231">
        <v>100</v>
      </c>
      <c r="I124" s="232"/>
      <c r="J124" s="233">
        <f>ROUND(I124*H124,2)</f>
        <v>0</v>
      </c>
      <c r="K124" s="229" t="s">
        <v>247</v>
      </c>
      <c r="L124" s="44"/>
      <c r="M124" s="234" t="s">
        <v>19</v>
      </c>
      <c r="N124" s="235" t="s">
        <v>45</v>
      </c>
      <c r="O124" s="84"/>
      <c r="P124" s="236">
        <f>O124*H124</f>
        <v>0</v>
      </c>
      <c r="Q124" s="236">
        <v>0</v>
      </c>
      <c r="R124" s="236">
        <f>Q124*H124</f>
        <v>0</v>
      </c>
      <c r="S124" s="236">
        <v>0</v>
      </c>
      <c r="T124" s="237">
        <f>S124*H124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38" t="s">
        <v>257</v>
      </c>
      <c r="AT124" s="238" t="s">
        <v>243</v>
      </c>
      <c r="AU124" s="238" t="s">
        <v>83</v>
      </c>
      <c r="AY124" s="17" t="s">
        <v>240</v>
      </c>
      <c r="BE124" s="239">
        <f>IF(N124="základní",J124,0)</f>
        <v>0</v>
      </c>
      <c r="BF124" s="239">
        <f>IF(N124="snížená",J124,0)</f>
        <v>0</v>
      </c>
      <c r="BG124" s="239">
        <f>IF(N124="zákl. přenesená",J124,0)</f>
        <v>0</v>
      </c>
      <c r="BH124" s="239">
        <f>IF(N124="sníž. přenesená",J124,0)</f>
        <v>0</v>
      </c>
      <c r="BI124" s="239">
        <f>IF(N124="nulová",J124,0)</f>
        <v>0</v>
      </c>
      <c r="BJ124" s="17" t="s">
        <v>81</v>
      </c>
      <c r="BK124" s="239">
        <f>ROUND(I124*H124,2)</f>
        <v>0</v>
      </c>
      <c r="BL124" s="17" t="s">
        <v>257</v>
      </c>
      <c r="BM124" s="238" t="s">
        <v>1271</v>
      </c>
    </row>
    <row r="125" s="2" customFormat="1">
      <c r="A125" s="38"/>
      <c r="B125" s="39"/>
      <c r="C125" s="40"/>
      <c r="D125" s="240" t="s">
        <v>250</v>
      </c>
      <c r="E125" s="40"/>
      <c r="F125" s="241" t="s">
        <v>1272</v>
      </c>
      <c r="G125" s="40"/>
      <c r="H125" s="40"/>
      <c r="I125" s="147"/>
      <c r="J125" s="40"/>
      <c r="K125" s="40"/>
      <c r="L125" s="44"/>
      <c r="M125" s="242"/>
      <c r="N125" s="243"/>
      <c r="O125" s="84"/>
      <c r="P125" s="84"/>
      <c r="Q125" s="84"/>
      <c r="R125" s="84"/>
      <c r="S125" s="84"/>
      <c r="T125" s="85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T125" s="17" t="s">
        <v>250</v>
      </c>
      <c r="AU125" s="17" t="s">
        <v>83</v>
      </c>
    </row>
    <row r="126" s="2" customFormat="1">
      <c r="A126" s="38"/>
      <c r="B126" s="39"/>
      <c r="C126" s="40"/>
      <c r="D126" s="240" t="s">
        <v>252</v>
      </c>
      <c r="E126" s="40"/>
      <c r="F126" s="244" t="s">
        <v>604</v>
      </c>
      <c r="G126" s="40"/>
      <c r="H126" s="40"/>
      <c r="I126" s="147"/>
      <c r="J126" s="40"/>
      <c r="K126" s="40"/>
      <c r="L126" s="44"/>
      <c r="M126" s="242"/>
      <c r="N126" s="243"/>
      <c r="O126" s="84"/>
      <c r="P126" s="84"/>
      <c r="Q126" s="84"/>
      <c r="R126" s="84"/>
      <c r="S126" s="84"/>
      <c r="T126" s="85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7" t="s">
        <v>252</v>
      </c>
      <c r="AU126" s="17" t="s">
        <v>83</v>
      </c>
    </row>
    <row r="127" s="13" customFormat="1">
      <c r="A127" s="13"/>
      <c r="B127" s="255"/>
      <c r="C127" s="256"/>
      <c r="D127" s="240" t="s">
        <v>272</v>
      </c>
      <c r="E127" s="257" t="s">
        <v>19</v>
      </c>
      <c r="F127" s="258" t="s">
        <v>1273</v>
      </c>
      <c r="G127" s="256"/>
      <c r="H127" s="259">
        <v>100</v>
      </c>
      <c r="I127" s="260"/>
      <c r="J127" s="256"/>
      <c r="K127" s="256"/>
      <c r="L127" s="261"/>
      <c r="M127" s="262"/>
      <c r="N127" s="263"/>
      <c r="O127" s="263"/>
      <c r="P127" s="263"/>
      <c r="Q127" s="263"/>
      <c r="R127" s="263"/>
      <c r="S127" s="263"/>
      <c r="T127" s="264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65" t="s">
        <v>272</v>
      </c>
      <c r="AU127" s="265" t="s">
        <v>83</v>
      </c>
      <c r="AV127" s="13" t="s">
        <v>83</v>
      </c>
      <c r="AW127" s="13" t="s">
        <v>35</v>
      </c>
      <c r="AX127" s="13" t="s">
        <v>81</v>
      </c>
      <c r="AY127" s="265" t="s">
        <v>240</v>
      </c>
    </row>
    <row r="128" s="2" customFormat="1" ht="21.75" customHeight="1">
      <c r="A128" s="38"/>
      <c r="B128" s="39"/>
      <c r="C128" s="227" t="s">
        <v>301</v>
      </c>
      <c r="D128" s="227" t="s">
        <v>243</v>
      </c>
      <c r="E128" s="228" t="s">
        <v>1048</v>
      </c>
      <c r="F128" s="229" t="s">
        <v>1049</v>
      </c>
      <c r="G128" s="230" t="s">
        <v>283</v>
      </c>
      <c r="H128" s="231">
        <v>112</v>
      </c>
      <c r="I128" s="232"/>
      <c r="J128" s="233">
        <f>ROUND(I128*H128,2)</f>
        <v>0</v>
      </c>
      <c r="K128" s="229" t="s">
        <v>247</v>
      </c>
      <c r="L128" s="44"/>
      <c r="M128" s="234" t="s">
        <v>19</v>
      </c>
      <c r="N128" s="235" t="s">
        <v>45</v>
      </c>
      <c r="O128" s="84"/>
      <c r="P128" s="236">
        <f>O128*H128</f>
        <v>0</v>
      </c>
      <c r="Q128" s="236">
        <v>0</v>
      </c>
      <c r="R128" s="236">
        <f>Q128*H128</f>
        <v>0</v>
      </c>
      <c r="S128" s="236">
        <v>0</v>
      </c>
      <c r="T128" s="237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38" t="s">
        <v>257</v>
      </c>
      <c r="AT128" s="238" t="s">
        <v>243</v>
      </c>
      <c r="AU128" s="238" t="s">
        <v>83</v>
      </c>
      <c r="AY128" s="17" t="s">
        <v>240</v>
      </c>
      <c r="BE128" s="239">
        <f>IF(N128="základní",J128,0)</f>
        <v>0</v>
      </c>
      <c r="BF128" s="239">
        <f>IF(N128="snížená",J128,0)</f>
        <v>0</v>
      </c>
      <c r="BG128" s="239">
        <f>IF(N128="zákl. přenesená",J128,0)</f>
        <v>0</v>
      </c>
      <c r="BH128" s="239">
        <f>IF(N128="sníž. přenesená",J128,0)</f>
        <v>0</v>
      </c>
      <c r="BI128" s="239">
        <f>IF(N128="nulová",J128,0)</f>
        <v>0</v>
      </c>
      <c r="BJ128" s="17" t="s">
        <v>81</v>
      </c>
      <c r="BK128" s="239">
        <f>ROUND(I128*H128,2)</f>
        <v>0</v>
      </c>
      <c r="BL128" s="17" t="s">
        <v>257</v>
      </c>
      <c r="BM128" s="238" t="s">
        <v>1274</v>
      </c>
    </row>
    <row r="129" s="2" customFormat="1">
      <c r="A129" s="38"/>
      <c r="B129" s="39"/>
      <c r="C129" s="40"/>
      <c r="D129" s="240" t="s">
        <v>250</v>
      </c>
      <c r="E129" s="40"/>
      <c r="F129" s="241" t="s">
        <v>1051</v>
      </c>
      <c r="G129" s="40"/>
      <c r="H129" s="40"/>
      <c r="I129" s="147"/>
      <c r="J129" s="40"/>
      <c r="K129" s="40"/>
      <c r="L129" s="44"/>
      <c r="M129" s="242"/>
      <c r="N129" s="243"/>
      <c r="O129" s="84"/>
      <c r="P129" s="84"/>
      <c r="Q129" s="84"/>
      <c r="R129" s="84"/>
      <c r="S129" s="84"/>
      <c r="T129" s="85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250</v>
      </c>
      <c r="AU129" s="17" t="s">
        <v>83</v>
      </c>
    </row>
    <row r="130" s="2" customFormat="1">
      <c r="A130" s="38"/>
      <c r="B130" s="39"/>
      <c r="C130" s="40"/>
      <c r="D130" s="240" t="s">
        <v>252</v>
      </c>
      <c r="E130" s="40"/>
      <c r="F130" s="244" t="s">
        <v>286</v>
      </c>
      <c r="G130" s="40"/>
      <c r="H130" s="40"/>
      <c r="I130" s="147"/>
      <c r="J130" s="40"/>
      <c r="K130" s="40"/>
      <c r="L130" s="44"/>
      <c r="M130" s="242"/>
      <c r="N130" s="243"/>
      <c r="O130" s="84"/>
      <c r="P130" s="84"/>
      <c r="Q130" s="84"/>
      <c r="R130" s="84"/>
      <c r="S130" s="84"/>
      <c r="T130" s="85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7" t="s">
        <v>252</v>
      </c>
      <c r="AU130" s="17" t="s">
        <v>83</v>
      </c>
    </row>
    <row r="131" s="13" customFormat="1">
      <c r="A131" s="13"/>
      <c r="B131" s="255"/>
      <c r="C131" s="256"/>
      <c r="D131" s="240" t="s">
        <v>272</v>
      </c>
      <c r="E131" s="257" t="s">
        <v>19</v>
      </c>
      <c r="F131" s="258" t="s">
        <v>1197</v>
      </c>
      <c r="G131" s="256"/>
      <c r="H131" s="259">
        <v>112</v>
      </c>
      <c r="I131" s="260"/>
      <c r="J131" s="256"/>
      <c r="K131" s="256"/>
      <c r="L131" s="261"/>
      <c r="M131" s="262"/>
      <c r="N131" s="263"/>
      <c r="O131" s="263"/>
      <c r="P131" s="263"/>
      <c r="Q131" s="263"/>
      <c r="R131" s="263"/>
      <c r="S131" s="263"/>
      <c r="T131" s="264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65" t="s">
        <v>272</v>
      </c>
      <c r="AU131" s="265" t="s">
        <v>83</v>
      </c>
      <c r="AV131" s="13" t="s">
        <v>83</v>
      </c>
      <c r="AW131" s="13" t="s">
        <v>35</v>
      </c>
      <c r="AX131" s="13" t="s">
        <v>81</v>
      </c>
      <c r="AY131" s="265" t="s">
        <v>240</v>
      </c>
    </row>
    <row r="132" s="2" customFormat="1" ht="21.75" customHeight="1">
      <c r="A132" s="38"/>
      <c r="B132" s="39"/>
      <c r="C132" s="245" t="s">
        <v>305</v>
      </c>
      <c r="D132" s="245" t="s">
        <v>266</v>
      </c>
      <c r="E132" s="246" t="s">
        <v>1194</v>
      </c>
      <c r="F132" s="247" t="s">
        <v>1195</v>
      </c>
      <c r="G132" s="248" t="s">
        <v>276</v>
      </c>
      <c r="H132" s="249">
        <v>112</v>
      </c>
      <c r="I132" s="250"/>
      <c r="J132" s="251">
        <f>ROUND(I132*H132,2)</f>
        <v>0</v>
      </c>
      <c r="K132" s="247" t="s">
        <v>247</v>
      </c>
      <c r="L132" s="252"/>
      <c r="M132" s="253" t="s">
        <v>19</v>
      </c>
      <c r="N132" s="254" t="s">
        <v>45</v>
      </c>
      <c r="O132" s="84"/>
      <c r="P132" s="236">
        <f>O132*H132</f>
        <v>0</v>
      </c>
      <c r="Q132" s="236">
        <v>0.0010499999999999999</v>
      </c>
      <c r="R132" s="236">
        <f>Q132*H132</f>
        <v>0.1176</v>
      </c>
      <c r="S132" s="236">
        <v>0</v>
      </c>
      <c r="T132" s="237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38" t="s">
        <v>257</v>
      </c>
      <c r="AT132" s="238" t="s">
        <v>266</v>
      </c>
      <c r="AU132" s="238" t="s">
        <v>83</v>
      </c>
      <c r="AY132" s="17" t="s">
        <v>240</v>
      </c>
      <c r="BE132" s="239">
        <f>IF(N132="základní",J132,0)</f>
        <v>0</v>
      </c>
      <c r="BF132" s="239">
        <f>IF(N132="snížená",J132,0)</f>
        <v>0</v>
      </c>
      <c r="BG132" s="239">
        <f>IF(N132="zákl. přenesená",J132,0)</f>
        <v>0</v>
      </c>
      <c r="BH132" s="239">
        <f>IF(N132="sníž. přenesená",J132,0)</f>
        <v>0</v>
      </c>
      <c r="BI132" s="239">
        <f>IF(N132="nulová",J132,0)</f>
        <v>0</v>
      </c>
      <c r="BJ132" s="17" t="s">
        <v>81</v>
      </c>
      <c r="BK132" s="239">
        <f>ROUND(I132*H132,2)</f>
        <v>0</v>
      </c>
      <c r="BL132" s="17" t="s">
        <v>257</v>
      </c>
      <c r="BM132" s="238" t="s">
        <v>1275</v>
      </c>
    </row>
    <row r="133" s="2" customFormat="1">
      <c r="A133" s="38"/>
      <c r="B133" s="39"/>
      <c r="C133" s="40"/>
      <c r="D133" s="240" t="s">
        <v>250</v>
      </c>
      <c r="E133" s="40"/>
      <c r="F133" s="241" t="s">
        <v>1195</v>
      </c>
      <c r="G133" s="40"/>
      <c r="H133" s="40"/>
      <c r="I133" s="147"/>
      <c r="J133" s="40"/>
      <c r="K133" s="40"/>
      <c r="L133" s="44"/>
      <c r="M133" s="242"/>
      <c r="N133" s="243"/>
      <c r="O133" s="84"/>
      <c r="P133" s="84"/>
      <c r="Q133" s="84"/>
      <c r="R133" s="84"/>
      <c r="S133" s="84"/>
      <c r="T133" s="85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7" t="s">
        <v>250</v>
      </c>
      <c r="AU133" s="17" t="s">
        <v>83</v>
      </c>
    </row>
    <row r="134" s="2" customFormat="1" ht="21.75" customHeight="1">
      <c r="A134" s="38"/>
      <c r="B134" s="39"/>
      <c r="C134" s="227" t="s">
        <v>309</v>
      </c>
      <c r="D134" s="227" t="s">
        <v>243</v>
      </c>
      <c r="E134" s="228" t="s">
        <v>639</v>
      </c>
      <c r="F134" s="229" t="s">
        <v>640</v>
      </c>
      <c r="G134" s="230" t="s">
        <v>641</v>
      </c>
      <c r="H134" s="231">
        <v>2.6000000000000001</v>
      </c>
      <c r="I134" s="232"/>
      <c r="J134" s="233">
        <f>ROUND(I134*H134,2)</f>
        <v>0</v>
      </c>
      <c r="K134" s="229" t="s">
        <v>247</v>
      </c>
      <c r="L134" s="44"/>
      <c r="M134" s="234" t="s">
        <v>19</v>
      </c>
      <c r="N134" s="235" t="s">
        <v>45</v>
      </c>
      <c r="O134" s="84"/>
      <c r="P134" s="236">
        <f>O134*H134</f>
        <v>0</v>
      </c>
      <c r="Q134" s="236">
        <v>0</v>
      </c>
      <c r="R134" s="236">
        <f>Q134*H134</f>
        <v>0</v>
      </c>
      <c r="S134" s="236">
        <v>0</v>
      </c>
      <c r="T134" s="237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38" t="s">
        <v>248</v>
      </c>
      <c r="AT134" s="238" t="s">
        <v>243</v>
      </c>
      <c r="AU134" s="238" t="s">
        <v>83</v>
      </c>
      <c r="AY134" s="17" t="s">
        <v>240</v>
      </c>
      <c r="BE134" s="239">
        <f>IF(N134="základní",J134,0)</f>
        <v>0</v>
      </c>
      <c r="BF134" s="239">
        <f>IF(N134="snížená",J134,0)</f>
        <v>0</v>
      </c>
      <c r="BG134" s="239">
        <f>IF(N134="zákl. přenesená",J134,0)</f>
        <v>0</v>
      </c>
      <c r="BH134" s="239">
        <f>IF(N134="sníž. přenesená",J134,0)</f>
        <v>0</v>
      </c>
      <c r="BI134" s="239">
        <f>IF(N134="nulová",J134,0)</f>
        <v>0</v>
      </c>
      <c r="BJ134" s="17" t="s">
        <v>81</v>
      </c>
      <c r="BK134" s="239">
        <f>ROUND(I134*H134,2)</f>
        <v>0</v>
      </c>
      <c r="BL134" s="17" t="s">
        <v>248</v>
      </c>
      <c r="BM134" s="238" t="s">
        <v>1276</v>
      </c>
    </row>
    <row r="135" s="2" customFormat="1">
      <c r="A135" s="38"/>
      <c r="B135" s="39"/>
      <c r="C135" s="40"/>
      <c r="D135" s="240" t="s">
        <v>250</v>
      </c>
      <c r="E135" s="40"/>
      <c r="F135" s="241" t="s">
        <v>643</v>
      </c>
      <c r="G135" s="40"/>
      <c r="H135" s="40"/>
      <c r="I135" s="147"/>
      <c r="J135" s="40"/>
      <c r="K135" s="40"/>
      <c r="L135" s="44"/>
      <c r="M135" s="242"/>
      <c r="N135" s="243"/>
      <c r="O135" s="84"/>
      <c r="P135" s="84"/>
      <c r="Q135" s="84"/>
      <c r="R135" s="84"/>
      <c r="S135" s="84"/>
      <c r="T135" s="85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7" t="s">
        <v>250</v>
      </c>
      <c r="AU135" s="17" t="s">
        <v>83</v>
      </c>
    </row>
    <row r="136" s="2" customFormat="1">
      <c r="A136" s="38"/>
      <c r="B136" s="39"/>
      <c r="C136" s="40"/>
      <c r="D136" s="240" t="s">
        <v>252</v>
      </c>
      <c r="E136" s="40"/>
      <c r="F136" s="244" t="s">
        <v>644</v>
      </c>
      <c r="G136" s="40"/>
      <c r="H136" s="40"/>
      <c r="I136" s="147"/>
      <c r="J136" s="40"/>
      <c r="K136" s="40"/>
      <c r="L136" s="44"/>
      <c r="M136" s="242"/>
      <c r="N136" s="243"/>
      <c r="O136" s="84"/>
      <c r="P136" s="84"/>
      <c r="Q136" s="84"/>
      <c r="R136" s="84"/>
      <c r="S136" s="84"/>
      <c r="T136" s="85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7" t="s">
        <v>252</v>
      </c>
      <c r="AU136" s="17" t="s">
        <v>83</v>
      </c>
    </row>
    <row r="137" s="2" customFormat="1" ht="21.75" customHeight="1">
      <c r="A137" s="38"/>
      <c r="B137" s="39"/>
      <c r="C137" s="227" t="s">
        <v>315</v>
      </c>
      <c r="D137" s="227" t="s">
        <v>243</v>
      </c>
      <c r="E137" s="228" t="s">
        <v>1277</v>
      </c>
      <c r="F137" s="229" t="s">
        <v>1278</v>
      </c>
      <c r="G137" s="230" t="s">
        <v>647</v>
      </c>
      <c r="H137" s="231">
        <v>8</v>
      </c>
      <c r="I137" s="232"/>
      <c r="J137" s="233">
        <f>ROUND(I137*H137,2)</f>
        <v>0</v>
      </c>
      <c r="K137" s="229" t="s">
        <v>247</v>
      </c>
      <c r="L137" s="44"/>
      <c r="M137" s="234" t="s">
        <v>19</v>
      </c>
      <c r="N137" s="235" t="s">
        <v>45</v>
      </c>
      <c r="O137" s="84"/>
      <c r="P137" s="236">
        <f>O137*H137</f>
        <v>0</v>
      </c>
      <c r="Q137" s="236">
        <v>0</v>
      </c>
      <c r="R137" s="236">
        <f>Q137*H137</f>
        <v>0</v>
      </c>
      <c r="S137" s="236">
        <v>0</v>
      </c>
      <c r="T137" s="237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38" t="s">
        <v>257</v>
      </c>
      <c r="AT137" s="238" t="s">
        <v>243</v>
      </c>
      <c r="AU137" s="238" t="s">
        <v>83</v>
      </c>
      <c r="AY137" s="17" t="s">
        <v>240</v>
      </c>
      <c r="BE137" s="239">
        <f>IF(N137="základní",J137,0)</f>
        <v>0</v>
      </c>
      <c r="BF137" s="239">
        <f>IF(N137="snížená",J137,0)</f>
        <v>0</v>
      </c>
      <c r="BG137" s="239">
        <f>IF(N137="zákl. přenesená",J137,0)</f>
        <v>0</v>
      </c>
      <c r="BH137" s="239">
        <f>IF(N137="sníž. přenesená",J137,0)</f>
        <v>0</v>
      </c>
      <c r="BI137" s="239">
        <f>IF(N137="nulová",J137,0)</f>
        <v>0</v>
      </c>
      <c r="BJ137" s="17" t="s">
        <v>81</v>
      </c>
      <c r="BK137" s="239">
        <f>ROUND(I137*H137,2)</f>
        <v>0</v>
      </c>
      <c r="BL137" s="17" t="s">
        <v>257</v>
      </c>
      <c r="BM137" s="238" t="s">
        <v>1279</v>
      </c>
    </row>
    <row r="138" s="2" customFormat="1">
      <c r="A138" s="38"/>
      <c r="B138" s="39"/>
      <c r="C138" s="40"/>
      <c r="D138" s="240" t="s">
        <v>250</v>
      </c>
      <c r="E138" s="40"/>
      <c r="F138" s="241" t="s">
        <v>1280</v>
      </c>
      <c r="G138" s="40"/>
      <c r="H138" s="40"/>
      <c r="I138" s="147"/>
      <c r="J138" s="40"/>
      <c r="K138" s="40"/>
      <c r="L138" s="44"/>
      <c r="M138" s="242"/>
      <c r="N138" s="243"/>
      <c r="O138" s="84"/>
      <c r="P138" s="84"/>
      <c r="Q138" s="84"/>
      <c r="R138" s="84"/>
      <c r="S138" s="84"/>
      <c r="T138" s="85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T138" s="17" t="s">
        <v>250</v>
      </c>
      <c r="AU138" s="17" t="s">
        <v>83</v>
      </c>
    </row>
    <row r="139" s="2" customFormat="1">
      <c r="A139" s="38"/>
      <c r="B139" s="39"/>
      <c r="C139" s="40"/>
      <c r="D139" s="240" t="s">
        <v>252</v>
      </c>
      <c r="E139" s="40"/>
      <c r="F139" s="244" t="s">
        <v>650</v>
      </c>
      <c r="G139" s="40"/>
      <c r="H139" s="40"/>
      <c r="I139" s="147"/>
      <c r="J139" s="40"/>
      <c r="K139" s="40"/>
      <c r="L139" s="44"/>
      <c r="M139" s="242"/>
      <c r="N139" s="243"/>
      <c r="O139" s="84"/>
      <c r="P139" s="84"/>
      <c r="Q139" s="84"/>
      <c r="R139" s="84"/>
      <c r="S139" s="84"/>
      <c r="T139" s="85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252</v>
      </c>
      <c r="AU139" s="17" t="s">
        <v>83</v>
      </c>
    </row>
    <row r="140" s="2" customFormat="1" ht="21.75" customHeight="1">
      <c r="A140" s="38"/>
      <c r="B140" s="39"/>
      <c r="C140" s="227" t="s">
        <v>321</v>
      </c>
      <c r="D140" s="227" t="s">
        <v>243</v>
      </c>
      <c r="E140" s="228" t="s">
        <v>651</v>
      </c>
      <c r="F140" s="229" t="s">
        <v>652</v>
      </c>
      <c r="G140" s="230" t="s">
        <v>647</v>
      </c>
      <c r="H140" s="231">
        <v>4</v>
      </c>
      <c r="I140" s="232"/>
      <c r="J140" s="233">
        <f>ROUND(I140*H140,2)</f>
        <v>0</v>
      </c>
      <c r="K140" s="229" t="s">
        <v>247</v>
      </c>
      <c r="L140" s="44"/>
      <c r="M140" s="234" t="s">
        <v>19</v>
      </c>
      <c r="N140" s="235" t="s">
        <v>45</v>
      </c>
      <c r="O140" s="84"/>
      <c r="P140" s="236">
        <f>O140*H140</f>
        <v>0</v>
      </c>
      <c r="Q140" s="236">
        <v>0</v>
      </c>
      <c r="R140" s="236">
        <f>Q140*H140</f>
        <v>0</v>
      </c>
      <c r="S140" s="236">
        <v>0</v>
      </c>
      <c r="T140" s="237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38" t="s">
        <v>257</v>
      </c>
      <c r="AT140" s="238" t="s">
        <v>243</v>
      </c>
      <c r="AU140" s="238" t="s">
        <v>83</v>
      </c>
      <c r="AY140" s="17" t="s">
        <v>240</v>
      </c>
      <c r="BE140" s="239">
        <f>IF(N140="základní",J140,0)</f>
        <v>0</v>
      </c>
      <c r="BF140" s="239">
        <f>IF(N140="snížená",J140,0)</f>
        <v>0</v>
      </c>
      <c r="BG140" s="239">
        <f>IF(N140="zákl. přenesená",J140,0)</f>
        <v>0</v>
      </c>
      <c r="BH140" s="239">
        <f>IF(N140="sníž. přenesená",J140,0)</f>
        <v>0</v>
      </c>
      <c r="BI140" s="239">
        <f>IF(N140="nulová",J140,0)</f>
        <v>0</v>
      </c>
      <c r="BJ140" s="17" t="s">
        <v>81</v>
      </c>
      <c r="BK140" s="239">
        <f>ROUND(I140*H140,2)</f>
        <v>0</v>
      </c>
      <c r="BL140" s="17" t="s">
        <v>257</v>
      </c>
      <c r="BM140" s="238" t="s">
        <v>1281</v>
      </c>
    </row>
    <row r="141" s="2" customFormat="1">
      <c r="A141" s="38"/>
      <c r="B141" s="39"/>
      <c r="C141" s="40"/>
      <c r="D141" s="240" t="s">
        <v>250</v>
      </c>
      <c r="E141" s="40"/>
      <c r="F141" s="241" t="s">
        <v>654</v>
      </c>
      <c r="G141" s="40"/>
      <c r="H141" s="40"/>
      <c r="I141" s="147"/>
      <c r="J141" s="40"/>
      <c r="K141" s="40"/>
      <c r="L141" s="44"/>
      <c r="M141" s="242"/>
      <c r="N141" s="243"/>
      <c r="O141" s="84"/>
      <c r="P141" s="84"/>
      <c r="Q141" s="84"/>
      <c r="R141" s="84"/>
      <c r="S141" s="84"/>
      <c r="T141" s="85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T141" s="17" t="s">
        <v>250</v>
      </c>
      <c r="AU141" s="17" t="s">
        <v>83</v>
      </c>
    </row>
    <row r="142" s="2" customFormat="1">
      <c r="A142" s="38"/>
      <c r="B142" s="39"/>
      <c r="C142" s="40"/>
      <c r="D142" s="240" t="s">
        <v>252</v>
      </c>
      <c r="E142" s="40"/>
      <c r="F142" s="244" t="s">
        <v>655</v>
      </c>
      <c r="G142" s="40"/>
      <c r="H142" s="40"/>
      <c r="I142" s="147"/>
      <c r="J142" s="40"/>
      <c r="K142" s="40"/>
      <c r="L142" s="44"/>
      <c r="M142" s="242"/>
      <c r="N142" s="243"/>
      <c r="O142" s="84"/>
      <c r="P142" s="84"/>
      <c r="Q142" s="84"/>
      <c r="R142" s="84"/>
      <c r="S142" s="84"/>
      <c r="T142" s="85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T142" s="17" t="s">
        <v>252</v>
      </c>
      <c r="AU142" s="17" t="s">
        <v>83</v>
      </c>
    </row>
    <row r="143" s="2" customFormat="1" ht="33" customHeight="1">
      <c r="A143" s="38"/>
      <c r="B143" s="39"/>
      <c r="C143" s="227" t="s">
        <v>8</v>
      </c>
      <c r="D143" s="227" t="s">
        <v>243</v>
      </c>
      <c r="E143" s="228" t="s">
        <v>656</v>
      </c>
      <c r="F143" s="229" t="s">
        <v>657</v>
      </c>
      <c r="G143" s="230" t="s">
        <v>246</v>
      </c>
      <c r="H143" s="231">
        <v>150</v>
      </c>
      <c r="I143" s="232"/>
      <c r="J143" s="233">
        <f>ROUND(I143*H143,2)</f>
        <v>0</v>
      </c>
      <c r="K143" s="229" t="s">
        <v>247</v>
      </c>
      <c r="L143" s="44"/>
      <c r="M143" s="234" t="s">
        <v>19</v>
      </c>
      <c r="N143" s="235" t="s">
        <v>45</v>
      </c>
      <c r="O143" s="84"/>
      <c r="P143" s="236">
        <f>O143*H143</f>
        <v>0</v>
      </c>
      <c r="Q143" s="236">
        <v>0</v>
      </c>
      <c r="R143" s="236">
        <f>Q143*H143</f>
        <v>0</v>
      </c>
      <c r="S143" s="236">
        <v>0</v>
      </c>
      <c r="T143" s="237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38" t="s">
        <v>257</v>
      </c>
      <c r="AT143" s="238" t="s">
        <v>243</v>
      </c>
      <c r="AU143" s="238" t="s">
        <v>83</v>
      </c>
      <c r="AY143" s="17" t="s">
        <v>240</v>
      </c>
      <c r="BE143" s="239">
        <f>IF(N143="základní",J143,0)</f>
        <v>0</v>
      </c>
      <c r="BF143" s="239">
        <f>IF(N143="snížená",J143,0)</f>
        <v>0</v>
      </c>
      <c r="BG143" s="239">
        <f>IF(N143="zákl. přenesená",J143,0)</f>
        <v>0</v>
      </c>
      <c r="BH143" s="239">
        <f>IF(N143="sníž. přenesená",J143,0)</f>
        <v>0</v>
      </c>
      <c r="BI143" s="239">
        <f>IF(N143="nulová",J143,0)</f>
        <v>0</v>
      </c>
      <c r="BJ143" s="17" t="s">
        <v>81</v>
      </c>
      <c r="BK143" s="239">
        <f>ROUND(I143*H143,2)</f>
        <v>0</v>
      </c>
      <c r="BL143" s="17" t="s">
        <v>257</v>
      </c>
      <c r="BM143" s="238" t="s">
        <v>1282</v>
      </c>
    </row>
    <row r="144" s="2" customFormat="1">
      <c r="A144" s="38"/>
      <c r="B144" s="39"/>
      <c r="C144" s="40"/>
      <c r="D144" s="240" t="s">
        <v>250</v>
      </c>
      <c r="E144" s="40"/>
      <c r="F144" s="241" t="s">
        <v>659</v>
      </c>
      <c r="G144" s="40"/>
      <c r="H144" s="40"/>
      <c r="I144" s="147"/>
      <c r="J144" s="40"/>
      <c r="K144" s="40"/>
      <c r="L144" s="44"/>
      <c r="M144" s="242"/>
      <c r="N144" s="243"/>
      <c r="O144" s="84"/>
      <c r="P144" s="84"/>
      <c r="Q144" s="84"/>
      <c r="R144" s="84"/>
      <c r="S144" s="84"/>
      <c r="T144" s="85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T144" s="17" t="s">
        <v>250</v>
      </c>
      <c r="AU144" s="17" t="s">
        <v>83</v>
      </c>
    </row>
    <row r="145" s="2" customFormat="1">
      <c r="A145" s="38"/>
      <c r="B145" s="39"/>
      <c r="C145" s="40"/>
      <c r="D145" s="240" t="s">
        <v>252</v>
      </c>
      <c r="E145" s="40"/>
      <c r="F145" s="244" t="s">
        <v>660</v>
      </c>
      <c r="G145" s="40"/>
      <c r="H145" s="40"/>
      <c r="I145" s="147"/>
      <c r="J145" s="40"/>
      <c r="K145" s="40"/>
      <c r="L145" s="44"/>
      <c r="M145" s="242"/>
      <c r="N145" s="243"/>
      <c r="O145" s="84"/>
      <c r="P145" s="84"/>
      <c r="Q145" s="84"/>
      <c r="R145" s="84"/>
      <c r="S145" s="84"/>
      <c r="T145" s="85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7" t="s">
        <v>252</v>
      </c>
      <c r="AU145" s="17" t="s">
        <v>83</v>
      </c>
    </row>
    <row r="146" s="2" customFormat="1" ht="33" customHeight="1">
      <c r="A146" s="38"/>
      <c r="B146" s="39"/>
      <c r="C146" s="227" t="s">
        <v>329</v>
      </c>
      <c r="D146" s="227" t="s">
        <v>243</v>
      </c>
      <c r="E146" s="228" t="s">
        <v>661</v>
      </c>
      <c r="F146" s="229" t="s">
        <v>662</v>
      </c>
      <c r="G146" s="230" t="s">
        <v>246</v>
      </c>
      <c r="H146" s="231">
        <v>150</v>
      </c>
      <c r="I146" s="232"/>
      <c r="J146" s="233">
        <f>ROUND(I146*H146,2)</f>
        <v>0</v>
      </c>
      <c r="K146" s="229" t="s">
        <v>247</v>
      </c>
      <c r="L146" s="44"/>
      <c r="M146" s="234" t="s">
        <v>19</v>
      </c>
      <c r="N146" s="235" t="s">
        <v>45</v>
      </c>
      <c r="O146" s="84"/>
      <c r="P146" s="236">
        <f>O146*H146</f>
        <v>0</v>
      </c>
      <c r="Q146" s="236">
        <v>0</v>
      </c>
      <c r="R146" s="236">
        <f>Q146*H146</f>
        <v>0</v>
      </c>
      <c r="S146" s="236">
        <v>0</v>
      </c>
      <c r="T146" s="237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38" t="s">
        <v>257</v>
      </c>
      <c r="AT146" s="238" t="s">
        <v>243</v>
      </c>
      <c r="AU146" s="238" t="s">
        <v>83</v>
      </c>
      <c r="AY146" s="17" t="s">
        <v>240</v>
      </c>
      <c r="BE146" s="239">
        <f>IF(N146="základní",J146,0)</f>
        <v>0</v>
      </c>
      <c r="BF146" s="239">
        <f>IF(N146="snížená",J146,0)</f>
        <v>0</v>
      </c>
      <c r="BG146" s="239">
        <f>IF(N146="zákl. přenesená",J146,0)</f>
        <v>0</v>
      </c>
      <c r="BH146" s="239">
        <f>IF(N146="sníž. přenesená",J146,0)</f>
        <v>0</v>
      </c>
      <c r="BI146" s="239">
        <f>IF(N146="nulová",J146,0)</f>
        <v>0</v>
      </c>
      <c r="BJ146" s="17" t="s">
        <v>81</v>
      </c>
      <c r="BK146" s="239">
        <f>ROUND(I146*H146,2)</f>
        <v>0</v>
      </c>
      <c r="BL146" s="17" t="s">
        <v>257</v>
      </c>
      <c r="BM146" s="238" t="s">
        <v>1283</v>
      </c>
    </row>
    <row r="147" s="2" customFormat="1">
      <c r="A147" s="38"/>
      <c r="B147" s="39"/>
      <c r="C147" s="40"/>
      <c r="D147" s="240" t="s">
        <v>250</v>
      </c>
      <c r="E147" s="40"/>
      <c r="F147" s="241" t="s">
        <v>664</v>
      </c>
      <c r="G147" s="40"/>
      <c r="H147" s="40"/>
      <c r="I147" s="147"/>
      <c r="J147" s="40"/>
      <c r="K147" s="40"/>
      <c r="L147" s="44"/>
      <c r="M147" s="242"/>
      <c r="N147" s="243"/>
      <c r="O147" s="84"/>
      <c r="P147" s="84"/>
      <c r="Q147" s="84"/>
      <c r="R147" s="84"/>
      <c r="S147" s="84"/>
      <c r="T147" s="85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7" t="s">
        <v>250</v>
      </c>
      <c r="AU147" s="17" t="s">
        <v>83</v>
      </c>
    </row>
    <row r="148" s="2" customFormat="1">
      <c r="A148" s="38"/>
      <c r="B148" s="39"/>
      <c r="C148" s="40"/>
      <c r="D148" s="240" t="s">
        <v>252</v>
      </c>
      <c r="E148" s="40"/>
      <c r="F148" s="244" t="s">
        <v>660</v>
      </c>
      <c r="G148" s="40"/>
      <c r="H148" s="40"/>
      <c r="I148" s="147"/>
      <c r="J148" s="40"/>
      <c r="K148" s="40"/>
      <c r="L148" s="44"/>
      <c r="M148" s="242"/>
      <c r="N148" s="243"/>
      <c r="O148" s="84"/>
      <c r="P148" s="84"/>
      <c r="Q148" s="84"/>
      <c r="R148" s="84"/>
      <c r="S148" s="84"/>
      <c r="T148" s="85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252</v>
      </c>
      <c r="AU148" s="17" t="s">
        <v>83</v>
      </c>
    </row>
    <row r="149" s="2" customFormat="1" ht="21.75" customHeight="1">
      <c r="A149" s="38"/>
      <c r="B149" s="39"/>
      <c r="C149" s="227" t="s">
        <v>337</v>
      </c>
      <c r="D149" s="227" t="s">
        <v>243</v>
      </c>
      <c r="E149" s="228" t="s">
        <v>673</v>
      </c>
      <c r="F149" s="229" t="s">
        <v>674</v>
      </c>
      <c r="G149" s="230" t="s">
        <v>256</v>
      </c>
      <c r="H149" s="231">
        <v>98.640000000000001</v>
      </c>
      <c r="I149" s="232"/>
      <c r="J149" s="233">
        <f>ROUND(I149*H149,2)</f>
        <v>0</v>
      </c>
      <c r="K149" s="229" t="s">
        <v>247</v>
      </c>
      <c r="L149" s="44"/>
      <c r="M149" s="234" t="s">
        <v>19</v>
      </c>
      <c r="N149" s="235" t="s">
        <v>45</v>
      </c>
      <c r="O149" s="84"/>
      <c r="P149" s="236">
        <f>O149*H149</f>
        <v>0</v>
      </c>
      <c r="Q149" s="236">
        <v>0</v>
      </c>
      <c r="R149" s="236">
        <f>Q149*H149</f>
        <v>0</v>
      </c>
      <c r="S149" s="236">
        <v>0</v>
      </c>
      <c r="T149" s="237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38" t="s">
        <v>248</v>
      </c>
      <c r="AT149" s="238" t="s">
        <v>243</v>
      </c>
      <c r="AU149" s="238" t="s">
        <v>83</v>
      </c>
      <c r="AY149" s="17" t="s">
        <v>240</v>
      </c>
      <c r="BE149" s="239">
        <f>IF(N149="základní",J149,0)</f>
        <v>0</v>
      </c>
      <c r="BF149" s="239">
        <f>IF(N149="snížená",J149,0)</f>
        <v>0</v>
      </c>
      <c r="BG149" s="239">
        <f>IF(N149="zákl. přenesená",J149,0)</f>
        <v>0</v>
      </c>
      <c r="BH149" s="239">
        <f>IF(N149="sníž. přenesená",J149,0)</f>
        <v>0</v>
      </c>
      <c r="BI149" s="239">
        <f>IF(N149="nulová",J149,0)</f>
        <v>0</v>
      </c>
      <c r="BJ149" s="17" t="s">
        <v>81</v>
      </c>
      <c r="BK149" s="239">
        <f>ROUND(I149*H149,2)</f>
        <v>0</v>
      </c>
      <c r="BL149" s="17" t="s">
        <v>248</v>
      </c>
      <c r="BM149" s="238" t="s">
        <v>1284</v>
      </c>
    </row>
    <row r="150" s="2" customFormat="1">
      <c r="A150" s="38"/>
      <c r="B150" s="39"/>
      <c r="C150" s="40"/>
      <c r="D150" s="240" t="s">
        <v>250</v>
      </c>
      <c r="E150" s="40"/>
      <c r="F150" s="241" t="s">
        <v>676</v>
      </c>
      <c r="G150" s="40"/>
      <c r="H150" s="40"/>
      <c r="I150" s="147"/>
      <c r="J150" s="40"/>
      <c r="K150" s="40"/>
      <c r="L150" s="44"/>
      <c r="M150" s="242"/>
      <c r="N150" s="243"/>
      <c r="O150" s="84"/>
      <c r="P150" s="84"/>
      <c r="Q150" s="84"/>
      <c r="R150" s="84"/>
      <c r="S150" s="84"/>
      <c r="T150" s="85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T150" s="17" t="s">
        <v>250</v>
      </c>
      <c r="AU150" s="17" t="s">
        <v>83</v>
      </c>
    </row>
    <row r="151" s="2" customFormat="1">
      <c r="A151" s="38"/>
      <c r="B151" s="39"/>
      <c r="C151" s="40"/>
      <c r="D151" s="240" t="s">
        <v>252</v>
      </c>
      <c r="E151" s="40"/>
      <c r="F151" s="244" t="s">
        <v>677</v>
      </c>
      <c r="G151" s="40"/>
      <c r="H151" s="40"/>
      <c r="I151" s="147"/>
      <c r="J151" s="40"/>
      <c r="K151" s="40"/>
      <c r="L151" s="44"/>
      <c r="M151" s="242"/>
      <c r="N151" s="243"/>
      <c r="O151" s="84"/>
      <c r="P151" s="84"/>
      <c r="Q151" s="84"/>
      <c r="R151" s="84"/>
      <c r="S151" s="84"/>
      <c r="T151" s="85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7" t="s">
        <v>252</v>
      </c>
      <c r="AU151" s="17" t="s">
        <v>83</v>
      </c>
    </row>
    <row r="152" s="13" customFormat="1">
      <c r="A152" s="13"/>
      <c r="B152" s="255"/>
      <c r="C152" s="256"/>
      <c r="D152" s="240" t="s">
        <v>272</v>
      </c>
      <c r="E152" s="257" t="s">
        <v>19</v>
      </c>
      <c r="F152" s="258" t="s">
        <v>1285</v>
      </c>
      <c r="G152" s="256"/>
      <c r="H152" s="259">
        <v>8.6400000000000006</v>
      </c>
      <c r="I152" s="260"/>
      <c r="J152" s="256"/>
      <c r="K152" s="256"/>
      <c r="L152" s="261"/>
      <c r="M152" s="262"/>
      <c r="N152" s="263"/>
      <c r="O152" s="263"/>
      <c r="P152" s="263"/>
      <c r="Q152" s="263"/>
      <c r="R152" s="263"/>
      <c r="S152" s="263"/>
      <c r="T152" s="264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65" t="s">
        <v>272</v>
      </c>
      <c r="AU152" s="265" t="s">
        <v>83</v>
      </c>
      <c r="AV152" s="13" t="s">
        <v>83</v>
      </c>
      <c r="AW152" s="13" t="s">
        <v>35</v>
      </c>
      <c r="AX152" s="13" t="s">
        <v>74</v>
      </c>
      <c r="AY152" s="265" t="s">
        <v>240</v>
      </c>
    </row>
    <row r="153" s="13" customFormat="1">
      <c r="A153" s="13"/>
      <c r="B153" s="255"/>
      <c r="C153" s="256"/>
      <c r="D153" s="240" t="s">
        <v>272</v>
      </c>
      <c r="E153" s="257" t="s">
        <v>19</v>
      </c>
      <c r="F153" s="258" t="s">
        <v>1286</v>
      </c>
      <c r="G153" s="256"/>
      <c r="H153" s="259">
        <v>90</v>
      </c>
      <c r="I153" s="260"/>
      <c r="J153" s="256"/>
      <c r="K153" s="256"/>
      <c r="L153" s="261"/>
      <c r="M153" s="262"/>
      <c r="N153" s="263"/>
      <c r="O153" s="263"/>
      <c r="P153" s="263"/>
      <c r="Q153" s="263"/>
      <c r="R153" s="263"/>
      <c r="S153" s="263"/>
      <c r="T153" s="264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65" t="s">
        <v>272</v>
      </c>
      <c r="AU153" s="265" t="s">
        <v>83</v>
      </c>
      <c r="AV153" s="13" t="s">
        <v>83</v>
      </c>
      <c r="AW153" s="13" t="s">
        <v>35</v>
      </c>
      <c r="AX153" s="13" t="s">
        <v>74</v>
      </c>
      <c r="AY153" s="265" t="s">
        <v>240</v>
      </c>
    </row>
    <row r="154" s="14" customFormat="1">
      <c r="A154" s="14"/>
      <c r="B154" s="266"/>
      <c r="C154" s="267"/>
      <c r="D154" s="240" t="s">
        <v>272</v>
      </c>
      <c r="E154" s="268" t="s">
        <v>19</v>
      </c>
      <c r="F154" s="269" t="s">
        <v>336</v>
      </c>
      <c r="G154" s="267"/>
      <c r="H154" s="270">
        <v>98.640000000000001</v>
      </c>
      <c r="I154" s="271"/>
      <c r="J154" s="267"/>
      <c r="K154" s="267"/>
      <c r="L154" s="272"/>
      <c r="M154" s="273"/>
      <c r="N154" s="274"/>
      <c r="O154" s="274"/>
      <c r="P154" s="274"/>
      <c r="Q154" s="274"/>
      <c r="R154" s="274"/>
      <c r="S154" s="274"/>
      <c r="T154" s="275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T154" s="276" t="s">
        <v>272</v>
      </c>
      <c r="AU154" s="276" t="s">
        <v>83</v>
      </c>
      <c r="AV154" s="14" t="s">
        <v>248</v>
      </c>
      <c r="AW154" s="14" t="s">
        <v>35</v>
      </c>
      <c r="AX154" s="14" t="s">
        <v>81</v>
      </c>
      <c r="AY154" s="276" t="s">
        <v>240</v>
      </c>
    </row>
    <row r="155" s="2" customFormat="1" ht="21.75" customHeight="1">
      <c r="A155" s="38"/>
      <c r="B155" s="39"/>
      <c r="C155" s="227" t="s">
        <v>342</v>
      </c>
      <c r="D155" s="227" t="s">
        <v>243</v>
      </c>
      <c r="E155" s="228" t="s">
        <v>1287</v>
      </c>
      <c r="F155" s="229" t="s">
        <v>1288</v>
      </c>
      <c r="G155" s="230" t="s">
        <v>246</v>
      </c>
      <c r="H155" s="231">
        <v>100</v>
      </c>
      <c r="I155" s="232"/>
      <c r="J155" s="233">
        <f>ROUND(I155*H155,2)</f>
        <v>0</v>
      </c>
      <c r="K155" s="229" t="s">
        <v>247</v>
      </c>
      <c r="L155" s="44"/>
      <c r="M155" s="234" t="s">
        <v>19</v>
      </c>
      <c r="N155" s="235" t="s">
        <v>45</v>
      </c>
      <c r="O155" s="84"/>
      <c r="P155" s="236">
        <f>O155*H155</f>
        <v>0</v>
      </c>
      <c r="Q155" s="236">
        <v>0</v>
      </c>
      <c r="R155" s="236">
        <f>Q155*H155</f>
        <v>0</v>
      </c>
      <c r="S155" s="236">
        <v>0</v>
      </c>
      <c r="T155" s="237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38" t="s">
        <v>257</v>
      </c>
      <c r="AT155" s="238" t="s">
        <v>243</v>
      </c>
      <c r="AU155" s="238" t="s">
        <v>83</v>
      </c>
      <c r="AY155" s="17" t="s">
        <v>240</v>
      </c>
      <c r="BE155" s="239">
        <f>IF(N155="základní",J155,0)</f>
        <v>0</v>
      </c>
      <c r="BF155" s="239">
        <f>IF(N155="snížená",J155,0)</f>
        <v>0</v>
      </c>
      <c r="BG155" s="239">
        <f>IF(N155="zákl. přenesená",J155,0)</f>
        <v>0</v>
      </c>
      <c r="BH155" s="239">
        <f>IF(N155="sníž. přenesená",J155,0)</f>
        <v>0</v>
      </c>
      <c r="BI155" s="239">
        <f>IF(N155="nulová",J155,0)</f>
        <v>0</v>
      </c>
      <c r="BJ155" s="17" t="s">
        <v>81</v>
      </c>
      <c r="BK155" s="239">
        <f>ROUND(I155*H155,2)</f>
        <v>0</v>
      </c>
      <c r="BL155" s="17" t="s">
        <v>257</v>
      </c>
      <c r="BM155" s="238" t="s">
        <v>1289</v>
      </c>
    </row>
    <row r="156" s="2" customFormat="1">
      <c r="A156" s="38"/>
      <c r="B156" s="39"/>
      <c r="C156" s="40"/>
      <c r="D156" s="240" t="s">
        <v>250</v>
      </c>
      <c r="E156" s="40"/>
      <c r="F156" s="241" t="s">
        <v>1290</v>
      </c>
      <c r="G156" s="40"/>
      <c r="H156" s="40"/>
      <c r="I156" s="147"/>
      <c r="J156" s="40"/>
      <c r="K156" s="40"/>
      <c r="L156" s="44"/>
      <c r="M156" s="242"/>
      <c r="N156" s="243"/>
      <c r="O156" s="84"/>
      <c r="P156" s="84"/>
      <c r="Q156" s="84"/>
      <c r="R156" s="84"/>
      <c r="S156" s="84"/>
      <c r="T156" s="85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7" t="s">
        <v>250</v>
      </c>
      <c r="AU156" s="17" t="s">
        <v>83</v>
      </c>
    </row>
    <row r="157" s="2" customFormat="1">
      <c r="A157" s="38"/>
      <c r="B157" s="39"/>
      <c r="C157" s="40"/>
      <c r="D157" s="240" t="s">
        <v>252</v>
      </c>
      <c r="E157" s="40"/>
      <c r="F157" s="244" t="s">
        <v>1291</v>
      </c>
      <c r="G157" s="40"/>
      <c r="H157" s="40"/>
      <c r="I157" s="147"/>
      <c r="J157" s="40"/>
      <c r="K157" s="40"/>
      <c r="L157" s="44"/>
      <c r="M157" s="242"/>
      <c r="N157" s="243"/>
      <c r="O157" s="84"/>
      <c r="P157" s="84"/>
      <c r="Q157" s="84"/>
      <c r="R157" s="84"/>
      <c r="S157" s="84"/>
      <c r="T157" s="85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7" t="s">
        <v>252</v>
      </c>
      <c r="AU157" s="17" t="s">
        <v>83</v>
      </c>
    </row>
    <row r="158" s="2" customFormat="1" ht="21.75" customHeight="1">
      <c r="A158" s="38"/>
      <c r="B158" s="39"/>
      <c r="C158" s="227" t="s">
        <v>346</v>
      </c>
      <c r="D158" s="227" t="s">
        <v>243</v>
      </c>
      <c r="E158" s="228" t="s">
        <v>1292</v>
      </c>
      <c r="F158" s="229" t="s">
        <v>1293</v>
      </c>
      <c r="G158" s="230" t="s">
        <v>246</v>
      </c>
      <c r="H158" s="231">
        <v>6</v>
      </c>
      <c r="I158" s="232"/>
      <c r="J158" s="233">
        <f>ROUND(I158*H158,2)</f>
        <v>0</v>
      </c>
      <c r="K158" s="229" t="s">
        <v>247</v>
      </c>
      <c r="L158" s="44"/>
      <c r="M158" s="234" t="s">
        <v>19</v>
      </c>
      <c r="N158" s="235" t="s">
        <v>45</v>
      </c>
      <c r="O158" s="84"/>
      <c r="P158" s="236">
        <f>O158*H158</f>
        <v>0</v>
      </c>
      <c r="Q158" s="236">
        <v>0</v>
      </c>
      <c r="R158" s="236">
        <f>Q158*H158</f>
        <v>0</v>
      </c>
      <c r="S158" s="236">
        <v>0</v>
      </c>
      <c r="T158" s="237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38" t="s">
        <v>257</v>
      </c>
      <c r="AT158" s="238" t="s">
        <v>243</v>
      </c>
      <c r="AU158" s="238" t="s">
        <v>83</v>
      </c>
      <c r="AY158" s="17" t="s">
        <v>240</v>
      </c>
      <c r="BE158" s="239">
        <f>IF(N158="základní",J158,0)</f>
        <v>0</v>
      </c>
      <c r="BF158" s="239">
        <f>IF(N158="snížená",J158,0)</f>
        <v>0</v>
      </c>
      <c r="BG158" s="239">
        <f>IF(N158="zákl. přenesená",J158,0)</f>
        <v>0</v>
      </c>
      <c r="BH158" s="239">
        <f>IF(N158="sníž. přenesená",J158,0)</f>
        <v>0</v>
      </c>
      <c r="BI158" s="239">
        <f>IF(N158="nulová",J158,0)</f>
        <v>0</v>
      </c>
      <c r="BJ158" s="17" t="s">
        <v>81</v>
      </c>
      <c r="BK158" s="239">
        <f>ROUND(I158*H158,2)</f>
        <v>0</v>
      </c>
      <c r="BL158" s="17" t="s">
        <v>257</v>
      </c>
      <c r="BM158" s="238" t="s">
        <v>1294</v>
      </c>
    </row>
    <row r="159" s="2" customFormat="1">
      <c r="A159" s="38"/>
      <c r="B159" s="39"/>
      <c r="C159" s="40"/>
      <c r="D159" s="240" t="s">
        <v>250</v>
      </c>
      <c r="E159" s="40"/>
      <c r="F159" s="241" t="s">
        <v>1295</v>
      </c>
      <c r="G159" s="40"/>
      <c r="H159" s="40"/>
      <c r="I159" s="147"/>
      <c r="J159" s="40"/>
      <c r="K159" s="40"/>
      <c r="L159" s="44"/>
      <c r="M159" s="242"/>
      <c r="N159" s="243"/>
      <c r="O159" s="84"/>
      <c r="P159" s="84"/>
      <c r="Q159" s="84"/>
      <c r="R159" s="84"/>
      <c r="S159" s="84"/>
      <c r="T159" s="85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7" t="s">
        <v>250</v>
      </c>
      <c r="AU159" s="17" t="s">
        <v>83</v>
      </c>
    </row>
    <row r="160" s="2" customFormat="1">
      <c r="A160" s="38"/>
      <c r="B160" s="39"/>
      <c r="C160" s="40"/>
      <c r="D160" s="240" t="s">
        <v>252</v>
      </c>
      <c r="E160" s="40"/>
      <c r="F160" s="244" t="s">
        <v>1291</v>
      </c>
      <c r="G160" s="40"/>
      <c r="H160" s="40"/>
      <c r="I160" s="147"/>
      <c r="J160" s="40"/>
      <c r="K160" s="40"/>
      <c r="L160" s="44"/>
      <c r="M160" s="242"/>
      <c r="N160" s="243"/>
      <c r="O160" s="84"/>
      <c r="P160" s="84"/>
      <c r="Q160" s="84"/>
      <c r="R160" s="84"/>
      <c r="S160" s="84"/>
      <c r="T160" s="85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252</v>
      </c>
      <c r="AU160" s="17" t="s">
        <v>83</v>
      </c>
    </row>
    <row r="161" s="13" customFormat="1">
      <c r="A161" s="13"/>
      <c r="B161" s="255"/>
      <c r="C161" s="256"/>
      <c r="D161" s="240" t="s">
        <v>272</v>
      </c>
      <c r="E161" s="257" t="s">
        <v>19</v>
      </c>
      <c r="F161" s="258" t="s">
        <v>1296</v>
      </c>
      <c r="G161" s="256"/>
      <c r="H161" s="259">
        <v>6</v>
      </c>
      <c r="I161" s="260"/>
      <c r="J161" s="256"/>
      <c r="K161" s="256"/>
      <c r="L161" s="261"/>
      <c r="M161" s="262"/>
      <c r="N161" s="263"/>
      <c r="O161" s="263"/>
      <c r="P161" s="263"/>
      <c r="Q161" s="263"/>
      <c r="R161" s="263"/>
      <c r="S161" s="263"/>
      <c r="T161" s="264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65" t="s">
        <v>272</v>
      </c>
      <c r="AU161" s="265" t="s">
        <v>83</v>
      </c>
      <c r="AV161" s="13" t="s">
        <v>83</v>
      </c>
      <c r="AW161" s="13" t="s">
        <v>35</v>
      </c>
      <c r="AX161" s="13" t="s">
        <v>81</v>
      </c>
      <c r="AY161" s="265" t="s">
        <v>240</v>
      </c>
    </row>
    <row r="162" s="2" customFormat="1" ht="21.75" customHeight="1">
      <c r="A162" s="38"/>
      <c r="B162" s="39"/>
      <c r="C162" s="227" t="s">
        <v>353</v>
      </c>
      <c r="D162" s="227" t="s">
        <v>243</v>
      </c>
      <c r="E162" s="228" t="s">
        <v>1297</v>
      </c>
      <c r="F162" s="229" t="s">
        <v>1298</v>
      </c>
      <c r="G162" s="230" t="s">
        <v>332</v>
      </c>
      <c r="H162" s="231">
        <v>60</v>
      </c>
      <c r="I162" s="232"/>
      <c r="J162" s="233">
        <f>ROUND(I162*H162,2)</f>
        <v>0</v>
      </c>
      <c r="K162" s="229" t="s">
        <v>247</v>
      </c>
      <c r="L162" s="44"/>
      <c r="M162" s="234" t="s">
        <v>19</v>
      </c>
      <c r="N162" s="235" t="s">
        <v>45</v>
      </c>
      <c r="O162" s="84"/>
      <c r="P162" s="236">
        <f>O162*H162</f>
        <v>0</v>
      </c>
      <c r="Q162" s="236">
        <v>0</v>
      </c>
      <c r="R162" s="236">
        <f>Q162*H162</f>
        <v>0</v>
      </c>
      <c r="S162" s="236">
        <v>0</v>
      </c>
      <c r="T162" s="237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38" t="s">
        <v>248</v>
      </c>
      <c r="AT162" s="238" t="s">
        <v>243</v>
      </c>
      <c r="AU162" s="238" t="s">
        <v>83</v>
      </c>
      <c r="AY162" s="17" t="s">
        <v>240</v>
      </c>
      <c r="BE162" s="239">
        <f>IF(N162="základní",J162,0)</f>
        <v>0</v>
      </c>
      <c r="BF162" s="239">
        <f>IF(N162="snížená",J162,0)</f>
        <v>0</v>
      </c>
      <c r="BG162" s="239">
        <f>IF(N162="zákl. přenesená",J162,0)</f>
        <v>0</v>
      </c>
      <c r="BH162" s="239">
        <f>IF(N162="sníž. přenesená",J162,0)</f>
        <v>0</v>
      </c>
      <c r="BI162" s="239">
        <f>IF(N162="nulová",J162,0)</f>
        <v>0</v>
      </c>
      <c r="BJ162" s="17" t="s">
        <v>81</v>
      </c>
      <c r="BK162" s="239">
        <f>ROUND(I162*H162,2)</f>
        <v>0</v>
      </c>
      <c r="BL162" s="17" t="s">
        <v>248</v>
      </c>
      <c r="BM162" s="238" t="s">
        <v>1299</v>
      </c>
    </row>
    <row r="163" s="2" customFormat="1">
      <c r="A163" s="38"/>
      <c r="B163" s="39"/>
      <c r="C163" s="40"/>
      <c r="D163" s="240" t="s">
        <v>250</v>
      </c>
      <c r="E163" s="40"/>
      <c r="F163" s="241" t="s">
        <v>1300</v>
      </c>
      <c r="G163" s="40"/>
      <c r="H163" s="40"/>
      <c r="I163" s="147"/>
      <c r="J163" s="40"/>
      <c r="K163" s="40"/>
      <c r="L163" s="44"/>
      <c r="M163" s="242"/>
      <c r="N163" s="243"/>
      <c r="O163" s="84"/>
      <c r="P163" s="84"/>
      <c r="Q163" s="84"/>
      <c r="R163" s="84"/>
      <c r="S163" s="84"/>
      <c r="T163" s="85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250</v>
      </c>
      <c r="AU163" s="17" t="s">
        <v>83</v>
      </c>
    </row>
    <row r="164" s="2" customFormat="1">
      <c r="A164" s="38"/>
      <c r="B164" s="39"/>
      <c r="C164" s="40"/>
      <c r="D164" s="240" t="s">
        <v>252</v>
      </c>
      <c r="E164" s="40"/>
      <c r="F164" s="244" t="s">
        <v>1301</v>
      </c>
      <c r="G164" s="40"/>
      <c r="H164" s="40"/>
      <c r="I164" s="147"/>
      <c r="J164" s="40"/>
      <c r="K164" s="40"/>
      <c r="L164" s="44"/>
      <c r="M164" s="242"/>
      <c r="N164" s="243"/>
      <c r="O164" s="84"/>
      <c r="P164" s="84"/>
      <c r="Q164" s="84"/>
      <c r="R164" s="84"/>
      <c r="S164" s="84"/>
      <c r="T164" s="85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T164" s="17" t="s">
        <v>252</v>
      </c>
      <c r="AU164" s="17" t="s">
        <v>83</v>
      </c>
    </row>
    <row r="165" s="13" customFormat="1">
      <c r="A165" s="13"/>
      <c r="B165" s="255"/>
      <c r="C165" s="256"/>
      <c r="D165" s="240" t="s">
        <v>272</v>
      </c>
      <c r="E165" s="257" t="s">
        <v>19</v>
      </c>
      <c r="F165" s="258" t="s">
        <v>1302</v>
      </c>
      <c r="G165" s="256"/>
      <c r="H165" s="259">
        <v>60</v>
      </c>
      <c r="I165" s="260"/>
      <c r="J165" s="256"/>
      <c r="K165" s="256"/>
      <c r="L165" s="261"/>
      <c r="M165" s="262"/>
      <c r="N165" s="263"/>
      <c r="O165" s="263"/>
      <c r="P165" s="263"/>
      <c r="Q165" s="263"/>
      <c r="R165" s="263"/>
      <c r="S165" s="263"/>
      <c r="T165" s="264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65" t="s">
        <v>272</v>
      </c>
      <c r="AU165" s="265" t="s">
        <v>83</v>
      </c>
      <c r="AV165" s="13" t="s">
        <v>83</v>
      </c>
      <c r="AW165" s="13" t="s">
        <v>35</v>
      </c>
      <c r="AX165" s="13" t="s">
        <v>81</v>
      </c>
      <c r="AY165" s="265" t="s">
        <v>240</v>
      </c>
    </row>
    <row r="166" s="2" customFormat="1" ht="21.75" customHeight="1">
      <c r="A166" s="38"/>
      <c r="B166" s="39"/>
      <c r="C166" s="245" t="s">
        <v>7</v>
      </c>
      <c r="D166" s="245" t="s">
        <v>266</v>
      </c>
      <c r="E166" s="246" t="s">
        <v>1303</v>
      </c>
      <c r="F166" s="247" t="s">
        <v>1304</v>
      </c>
      <c r="G166" s="248" t="s">
        <v>276</v>
      </c>
      <c r="H166" s="249">
        <v>3</v>
      </c>
      <c r="I166" s="250"/>
      <c r="J166" s="251">
        <f>ROUND(I166*H166,2)</f>
        <v>0</v>
      </c>
      <c r="K166" s="247" t="s">
        <v>247</v>
      </c>
      <c r="L166" s="252"/>
      <c r="M166" s="253" t="s">
        <v>19</v>
      </c>
      <c r="N166" s="254" t="s">
        <v>45</v>
      </c>
      <c r="O166" s="84"/>
      <c r="P166" s="236">
        <f>O166*H166</f>
        <v>0</v>
      </c>
      <c r="Q166" s="236">
        <v>0</v>
      </c>
      <c r="R166" s="236">
        <f>Q166*H166</f>
        <v>0</v>
      </c>
      <c r="S166" s="236">
        <v>0</v>
      </c>
      <c r="T166" s="237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38" t="s">
        <v>270</v>
      </c>
      <c r="AT166" s="238" t="s">
        <v>266</v>
      </c>
      <c r="AU166" s="238" t="s">
        <v>83</v>
      </c>
      <c r="AY166" s="17" t="s">
        <v>240</v>
      </c>
      <c r="BE166" s="239">
        <f>IF(N166="základní",J166,0)</f>
        <v>0</v>
      </c>
      <c r="BF166" s="239">
        <f>IF(N166="snížená",J166,0)</f>
        <v>0</v>
      </c>
      <c r="BG166" s="239">
        <f>IF(N166="zákl. přenesená",J166,0)</f>
        <v>0</v>
      </c>
      <c r="BH166" s="239">
        <f>IF(N166="sníž. přenesená",J166,0)</f>
        <v>0</v>
      </c>
      <c r="BI166" s="239">
        <f>IF(N166="nulová",J166,0)</f>
        <v>0</v>
      </c>
      <c r="BJ166" s="17" t="s">
        <v>81</v>
      </c>
      <c r="BK166" s="239">
        <f>ROUND(I166*H166,2)</f>
        <v>0</v>
      </c>
      <c r="BL166" s="17" t="s">
        <v>270</v>
      </c>
      <c r="BM166" s="238" t="s">
        <v>1305</v>
      </c>
    </row>
    <row r="167" s="2" customFormat="1">
      <c r="A167" s="38"/>
      <c r="B167" s="39"/>
      <c r="C167" s="40"/>
      <c r="D167" s="240" t="s">
        <v>250</v>
      </c>
      <c r="E167" s="40"/>
      <c r="F167" s="241" t="s">
        <v>1304</v>
      </c>
      <c r="G167" s="40"/>
      <c r="H167" s="40"/>
      <c r="I167" s="147"/>
      <c r="J167" s="40"/>
      <c r="K167" s="40"/>
      <c r="L167" s="44"/>
      <c r="M167" s="242"/>
      <c r="N167" s="243"/>
      <c r="O167" s="84"/>
      <c r="P167" s="84"/>
      <c r="Q167" s="84"/>
      <c r="R167" s="84"/>
      <c r="S167" s="84"/>
      <c r="T167" s="85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T167" s="17" t="s">
        <v>250</v>
      </c>
      <c r="AU167" s="17" t="s">
        <v>83</v>
      </c>
    </row>
    <row r="168" s="2" customFormat="1" ht="21.75" customHeight="1">
      <c r="A168" s="38"/>
      <c r="B168" s="39"/>
      <c r="C168" s="245" t="s">
        <v>363</v>
      </c>
      <c r="D168" s="245" t="s">
        <v>266</v>
      </c>
      <c r="E168" s="246" t="s">
        <v>1306</v>
      </c>
      <c r="F168" s="247" t="s">
        <v>1307</v>
      </c>
      <c r="G168" s="248" t="s">
        <v>276</v>
      </c>
      <c r="H168" s="249">
        <v>3</v>
      </c>
      <c r="I168" s="250"/>
      <c r="J168" s="251">
        <f>ROUND(I168*H168,2)</f>
        <v>0</v>
      </c>
      <c r="K168" s="247" t="s">
        <v>247</v>
      </c>
      <c r="L168" s="252"/>
      <c r="M168" s="253" t="s">
        <v>19</v>
      </c>
      <c r="N168" s="254" t="s">
        <v>45</v>
      </c>
      <c r="O168" s="84"/>
      <c r="P168" s="236">
        <f>O168*H168</f>
        <v>0</v>
      </c>
      <c r="Q168" s="236">
        <v>0</v>
      </c>
      <c r="R168" s="236">
        <f>Q168*H168</f>
        <v>0</v>
      </c>
      <c r="S168" s="236">
        <v>0</v>
      </c>
      <c r="T168" s="237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38" t="s">
        <v>270</v>
      </c>
      <c r="AT168" s="238" t="s">
        <v>266</v>
      </c>
      <c r="AU168" s="238" t="s">
        <v>83</v>
      </c>
      <c r="AY168" s="17" t="s">
        <v>240</v>
      </c>
      <c r="BE168" s="239">
        <f>IF(N168="základní",J168,0)</f>
        <v>0</v>
      </c>
      <c r="BF168" s="239">
        <f>IF(N168="snížená",J168,0)</f>
        <v>0</v>
      </c>
      <c r="BG168" s="239">
        <f>IF(N168="zákl. přenesená",J168,0)</f>
        <v>0</v>
      </c>
      <c r="BH168" s="239">
        <f>IF(N168="sníž. přenesená",J168,0)</f>
        <v>0</v>
      </c>
      <c r="BI168" s="239">
        <f>IF(N168="nulová",J168,0)</f>
        <v>0</v>
      </c>
      <c r="BJ168" s="17" t="s">
        <v>81</v>
      </c>
      <c r="BK168" s="239">
        <f>ROUND(I168*H168,2)</f>
        <v>0</v>
      </c>
      <c r="BL168" s="17" t="s">
        <v>270</v>
      </c>
      <c r="BM168" s="238" t="s">
        <v>1308</v>
      </c>
    </row>
    <row r="169" s="2" customFormat="1">
      <c r="A169" s="38"/>
      <c r="B169" s="39"/>
      <c r="C169" s="40"/>
      <c r="D169" s="240" t="s">
        <v>250</v>
      </c>
      <c r="E169" s="40"/>
      <c r="F169" s="241" t="s">
        <v>1307</v>
      </c>
      <c r="G169" s="40"/>
      <c r="H169" s="40"/>
      <c r="I169" s="147"/>
      <c r="J169" s="40"/>
      <c r="K169" s="40"/>
      <c r="L169" s="44"/>
      <c r="M169" s="242"/>
      <c r="N169" s="243"/>
      <c r="O169" s="84"/>
      <c r="P169" s="84"/>
      <c r="Q169" s="84"/>
      <c r="R169" s="84"/>
      <c r="S169" s="84"/>
      <c r="T169" s="85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T169" s="17" t="s">
        <v>250</v>
      </c>
      <c r="AU169" s="17" t="s">
        <v>83</v>
      </c>
    </row>
    <row r="170" s="2" customFormat="1" ht="21.75" customHeight="1">
      <c r="A170" s="38"/>
      <c r="B170" s="39"/>
      <c r="C170" s="245" t="s">
        <v>368</v>
      </c>
      <c r="D170" s="245" t="s">
        <v>266</v>
      </c>
      <c r="E170" s="246" t="s">
        <v>1309</v>
      </c>
      <c r="F170" s="247" t="s">
        <v>1310</v>
      </c>
      <c r="G170" s="248" t="s">
        <v>276</v>
      </c>
      <c r="H170" s="249">
        <v>3</v>
      </c>
      <c r="I170" s="250"/>
      <c r="J170" s="251">
        <f>ROUND(I170*H170,2)</f>
        <v>0</v>
      </c>
      <c r="K170" s="247" t="s">
        <v>247</v>
      </c>
      <c r="L170" s="252"/>
      <c r="M170" s="253" t="s">
        <v>19</v>
      </c>
      <c r="N170" s="254" t="s">
        <v>45</v>
      </c>
      <c r="O170" s="84"/>
      <c r="P170" s="236">
        <f>O170*H170</f>
        <v>0</v>
      </c>
      <c r="Q170" s="236">
        <v>0</v>
      </c>
      <c r="R170" s="236">
        <f>Q170*H170</f>
        <v>0</v>
      </c>
      <c r="S170" s="236">
        <v>0</v>
      </c>
      <c r="T170" s="237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38" t="s">
        <v>270</v>
      </c>
      <c r="AT170" s="238" t="s">
        <v>266</v>
      </c>
      <c r="AU170" s="238" t="s">
        <v>83</v>
      </c>
      <c r="AY170" s="17" t="s">
        <v>240</v>
      </c>
      <c r="BE170" s="239">
        <f>IF(N170="základní",J170,0)</f>
        <v>0</v>
      </c>
      <c r="BF170" s="239">
        <f>IF(N170="snížená",J170,0)</f>
        <v>0</v>
      </c>
      <c r="BG170" s="239">
        <f>IF(N170="zákl. přenesená",J170,0)</f>
        <v>0</v>
      </c>
      <c r="BH170" s="239">
        <f>IF(N170="sníž. přenesená",J170,0)</f>
        <v>0</v>
      </c>
      <c r="BI170" s="239">
        <f>IF(N170="nulová",J170,0)</f>
        <v>0</v>
      </c>
      <c r="BJ170" s="17" t="s">
        <v>81</v>
      </c>
      <c r="BK170" s="239">
        <f>ROUND(I170*H170,2)</f>
        <v>0</v>
      </c>
      <c r="BL170" s="17" t="s">
        <v>270</v>
      </c>
      <c r="BM170" s="238" t="s">
        <v>1311</v>
      </c>
    </row>
    <row r="171" s="2" customFormat="1">
      <c r="A171" s="38"/>
      <c r="B171" s="39"/>
      <c r="C171" s="40"/>
      <c r="D171" s="240" t="s">
        <v>250</v>
      </c>
      <c r="E171" s="40"/>
      <c r="F171" s="241" t="s">
        <v>1310</v>
      </c>
      <c r="G171" s="40"/>
      <c r="H171" s="40"/>
      <c r="I171" s="147"/>
      <c r="J171" s="40"/>
      <c r="K171" s="40"/>
      <c r="L171" s="44"/>
      <c r="M171" s="242"/>
      <c r="N171" s="243"/>
      <c r="O171" s="84"/>
      <c r="P171" s="84"/>
      <c r="Q171" s="84"/>
      <c r="R171" s="84"/>
      <c r="S171" s="84"/>
      <c r="T171" s="85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7" t="s">
        <v>250</v>
      </c>
      <c r="AU171" s="17" t="s">
        <v>83</v>
      </c>
    </row>
    <row r="172" s="2" customFormat="1" ht="21.75" customHeight="1">
      <c r="A172" s="38"/>
      <c r="B172" s="39"/>
      <c r="C172" s="245" t="s">
        <v>372</v>
      </c>
      <c r="D172" s="245" t="s">
        <v>266</v>
      </c>
      <c r="E172" s="246" t="s">
        <v>1312</v>
      </c>
      <c r="F172" s="247" t="s">
        <v>1313</v>
      </c>
      <c r="G172" s="248" t="s">
        <v>246</v>
      </c>
      <c r="H172" s="249">
        <v>100</v>
      </c>
      <c r="I172" s="250"/>
      <c r="J172" s="251">
        <f>ROUND(I172*H172,2)</f>
        <v>0</v>
      </c>
      <c r="K172" s="247" t="s">
        <v>247</v>
      </c>
      <c r="L172" s="252"/>
      <c r="M172" s="253" t="s">
        <v>19</v>
      </c>
      <c r="N172" s="254" t="s">
        <v>45</v>
      </c>
      <c r="O172" s="84"/>
      <c r="P172" s="236">
        <f>O172*H172</f>
        <v>0</v>
      </c>
      <c r="Q172" s="236">
        <v>0</v>
      </c>
      <c r="R172" s="236">
        <f>Q172*H172</f>
        <v>0</v>
      </c>
      <c r="S172" s="236">
        <v>0</v>
      </c>
      <c r="T172" s="237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38" t="s">
        <v>270</v>
      </c>
      <c r="AT172" s="238" t="s">
        <v>266</v>
      </c>
      <c r="AU172" s="238" t="s">
        <v>83</v>
      </c>
      <c r="AY172" s="17" t="s">
        <v>240</v>
      </c>
      <c r="BE172" s="239">
        <f>IF(N172="základní",J172,0)</f>
        <v>0</v>
      </c>
      <c r="BF172" s="239">
        <f>IF(N172="snížená",J172,0)</f>
        <v>0</v>
      </c>
      <c r="BG172" s="239">
        <f>IF(N172="zákl. přenesená",J172,0)</f>
        <v>0</v>
      </c>
      <c r="BH172" s="239">
        <f>IF(N172="sníž. přenesená",J172,0)</f>
        <v>0</v>
      </c>
      <c r="BI172" s="239">
        <f>IF(N172="nulová",J172,0)</f>
        <v>0</v>
      </c>
      <c r="BJ172" s="17" t="s">
        <v>81</v>
      </c>
      <c r="BK172" s="239">
        <f>ROUND(I172*H172,2)</f>
        <v>0</v>
      </c>
      <c r="BL172" s="17" t="s">
        <v>270</v>
      </c>
      <c r="BM172" s="238" t="s">
        <v>1314</v>
      </c>
    </row>
    <row r="173" s="2" customFormat="1">
      <c r="A173" s="38"/>
      <c r="B173" s="39"/>
      <c r="C173" s="40"/>
      <c r="D173" s="240" t="s">
        <v>250</v>
      </c>
      <c r="E173" s="40"/>
      <c r="F173" s="241" t="s">
        <v>1313</v>
      </c>
      <c r="G173" s="40"/>
      <c r="H173" s="40"/>
      <c r="I173" s="147"/>
      <c r="J173" s="40"/>
      <c r="K173" s="40"/>
      <c r="L173" s="44"/>
      <c r="M173" s="242"/>
      <c r="N173" s="243"/>
      <c r="O173" s="84"/>
      <c r="P173" s="84"/>
      <c r="Q173" s="84"/>
      <c r="R173" s="84"/>
      <c r="S173" s="84"/>
      <c r="T173" s="85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7" t="s">
        <v>250</v>
      </c>
      <c r="AU173" s="17" t="s">
        <v>83</v>
      </c>
    </row>
    <row r="174" s="2" customFormat="1" ht="21.75" customHeight="1">
      <c r="A174" s="38"/>
      <c r="B174" s="39"/>
      <c r="C174" s="227" t="s">
        <v>378</v>
      </c>
      <c r="D174" s="227" t="s">
        <v>243</v>
      </c>
      <c r="E174" s="228" t="s">
        <v>1315</v>
      </c>
      <c r="F174" s="229" t="s">
        <v>1316</v>
      </c>
      <c r="G174" s="230" t="s">
        <v>246</v>
      </c>
      <c r="H174" s="231">
        <v>12</v>
      </c>
      <c r="I174" s="232"/>
      <c r="J174" s="233">
        <f>ROUND(I174*H174,2)</f>
        <v>0</v>
      </c>
      <c r="K174" s="229" t="s">
        <v>247</v>
      </c>
      <c r="L174" s="44"/>
      <c r="M174" s="234" t="s">
        <v>19</v>
      </c>
      <c r="N174" s="235" t="s">
        <v>45</v>
      </c>
      <c r="O174" s="84"/>
      <c r="P174" s="236">
        <f>O174*H174</f>
        <v>0</v>
      </c>
      <c r="Q174" s="236">
        <v>0</v>
      </c>
      <c r="R174" s="236">
        <f>Q174*H174</f>
        <v>0</v>
      </c>
      <c r="S174" s="236">
        <v>0</v>
      </c>
      <c r="T174" s="237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38" t="s">
        <v>257</v>
      </c>
      <c r="AT174" s="238" t="s">
        <v>243</v>
      </c>
      <c r="AU174" s="238" t="s">
        <v>83</v>
      </c>
      <c r="AY174" s="17" t="s">
        <v>240</v>
      </c>
      <c r="BE174" s="239">
        <f>IF(N174="základní",J174,0)</f>
        <v>0</v>
      </c>
      <c r="BF174" s="239">
        <f>IF(N174="snížená",J174,0)</f>
        <v>0</v>
      </c>
      <c r="BG174" s="239">
        <f>IF(N174="zákl. přenesená",J174,0)</f>
        <v>0</v>
      </c>
      <c r="BH174" s="239">
        <f>IF(N174="sníž. přenesená",J174,0)</f>
        <v>0</v>
      </c>
      <c r="BI174" s="239">
        <f>IF(N174="nulová",J174,0)</f>
        <v>0</v>
      </c>
      <c r="BJ174" s="17" t="s">
        <v>81</v>
      </c>
      <c r="BK174" s="239">
        <f>ROUND(I174*H174,2)</f>
        <v>0</v>
      </c>
      <c r="BL174" s="17" t="s">
        <v>257</v>
      </c>
      <c r="BM174" s="238" t="s">
        <v>1317</v>
      </c>
    </row>
    <row r="175" s="2" customFormat="1">
      <c r="A175" s="38"/>
      <c r="B175" s="39"/>
      <c r="C175" s="40"/>
      <c r="D175" s="240" t="s">
        <v>250</v>
      </c>
      <c r="E175" s="40"/>
      <c r="F175" s="241" t="s">
        <v>1318</v>
      </c>
      <c r="G175" s="40"/>
      <c r="H175" s="40"/>
      <c r="I175" s="147"/>
      <c r="J175" s="40"/>
      <c r="K175" s="40"/>
      <c r="L175" s="44"/>
      <c r="M175" s="242"/>
      <c r="N175" s="243"/>
      <c r="O175" s="84"/>
      <c r="P175" s="84"/>
      <c r="Q175" s="84"/>
      <c r="R175" s="84"/>
      <c r="S175" s="84"/>
      <c r="T175" s="85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T175" s="17" t="s">
        <v>250</v>
      </c>
      <c r="AU175" s="17" t="s">
        <v>83</v>
      </c>
    </row>
    <row r="176" s="2" customFormat="1">
      <c r="A176" s="38"/>
      <c r="B176" s="39"/>
      <c r="C176" s="40"/>
      <c r="D176" s="240" t="s">
        <v>252</v>
      </c>
      <c r="E176" s="40"/>
      <c r="F176" s="244" t="s">
        <v>669</v>
      </c>
      <c r="G176" s="40"/>
      <c r="H176" s="40"/>
      <c r="I176" s="147"/>
      <c r="J176" s="40"/>
      <c r="K176" s="40"/>
      <c r="L176" s="44"/>
      <c r="M176" s="242"/>
      <c r="N176" s="243"/>
      <c r="O176" s="84"/>
      <c r="P176" s="84"/>
      <c r="Q176" s="84"/>
      <c r="R176" s="84"/>
      <c r="S176" s="84"/>
      <c r="T176" s="85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T176" s="17" t="s">
        <v>252</v>
      </c>
      <c r="AU176" s="17" t="s">
        <v>83</v>
      </c>
    </row>
    <row r="177" s="13" customFormat="1">
      <c r="A177" s="13"/>
      <c r="B177" s="255"/>
      <c r="C177" s="256"/>
      <c r="D177" s="240" t="s">
        <v>272</v>
      </c>
      <c r="E177" s="257" t="s">
        <v>19</v>
      </c>
      <c r="F177" s="258" t="s">
        <v>1056</v>
      </c>
      <c r="G177" s="256"/>
      <c r="H177" s="259">
        <v>12</v>
      </c>
      <c r="I177" s="260"/>
      <c r="J177" s="256"/>
      <c r="K177" s="256"/>
      <c r="L177" s="261"/>
      <c r="M177" s="262"/>
      <c r="N177" s="263"/>
      <c r="O177" s="263"/>
      <c r="P177" s="263"/>
      <c r="Q177" s="263"/>
      <c r="R177" s="263"/>
      <c r="S177" s="263"/>
      <c r="T177" s="264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65" t="s">
        <v>272</v>
      </c>
      <c r="AU177" s="265" t="s">
        <v>83</v>
      </c>
      <c r="AV177" s="13" t="s">
        <v>83</v>
      </c>
      <c r="AW177" s="13" t="s">
        <v>35</v>
      </c>
      <c r="AX177" s="13" t="s">
        <v>81</v>
      </c>
      <c r="AY177" s="265" t="s">
        <v>240</v>
      </c>
    </row>
    <row r="178" s="2" customFormat="1" ht="21.75" customHeight="1">
      <c r="A178" s="38"/>
      <c r="B178" s="39"/>
      <c r="C178" s="245" t="s">
        <v>387</v>
      </c>
      <c r="D178" s="245" t="s">
        <v>266</v>
      </c>
      <c r="E178" s="246" t="s">
        <v>1319</v>
      </c>
      <c r="F178" s="247" t="s">
        <v>1320</v>
      </c>
      <c r="G178" s="248" t="s">
        <v>246</v>
      </c>
      <c r="H178" s="249">
        <v>12</v>
      </c>
      <c r="I178" s="250"/>
      <c r="J178" s="251">
        <f>ROUND(I178*H178,2)</f>
        <v>0</v>
      </c>
      <c r="K178" s="247" t="s">
        <v>247</v>
      </c>
      <c r="L178" s="252"/>
      <c r="M178" s="253" t="s">
        <v>19</v>
      </c>
      <c r="N178" s="254" t="s">
        <v>45</v>
      </c>
      <c r="O178" s="84"/>
      <c r="P178" s="236">
        <f>O178*H178</f>
        <v>0</v>
      </c>
      <c r="Q178" s="236">
        <v>0</v>
      </c>
      <c r="R178" s="236">
        <f>Q178*H178</f>
        <v>0</v>
      </c>
      <c r="S178" s="236">
        <v>0</v>
      </c>
      <c r="T178" s="237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38" t="s">
        <v>257</v>
      </c>
      <c r="AT178" s="238" t="s">
        <v>266</v>
      </c>
      <c r="AU178" s="238" t="s">
        <v>83</v>
      </c>
      <c r="AY178" s="17" t="s">
        <v>240</v>
      </c>
      <c r="BE178" s="239">
        <f>IF(N178="základní",J178,0)</f>
        <v>0</v>
      </c>
      <c r="BF178" s="239">
        <f>IF(N178="snížená",J178,0)</f>
        <v>0</v>
      </c>
      <c r="BG178" s="239">
        <f>IF(N178="zákl. přenesená",J178,0)</f>
        <v>0</v>
      </c>
      <c r="BH178" s="239">
        <f>IF(N178="sníž. přenesená",J178,0)</f>
        <v>0</v>
      </c>
      <c r="BI178" s="239">
        <f>IF(N178="nulová",J178,0)</f>
        <v>0</v>
      </c>
      <c r="BJ178" s="17" t="s">
        <v>81</v>
      </c>
      <c r="BK178" s="239">
        <f>ROUND(I178*H178,2)</f>
        <v>0</v>
      </c>
      <c r="BL178" s="17" t="s">
        <v>257</v>
      </c>
      <c r="BM178" s="238" t="s">
        <v>1321</v>
      </c>
    </row>
    <row r="179" s="2" customFormat="1">
      <c r="A179" s="38"/>
      <c r="B179" s="39"/>
      <c r="C179" s="40"/>
      <c r="D179" s="240" t="s">
        <v>250</v>
      </c>
      <c r="E179" s="40"/>
      <c r="F179" s="241" t="s">
        <v>1320</v>
      </c>
      <c r="G179" s="40"/>
      <c r="H179" s="40"/>
      <c r="I179" s="147"/>
      <c r="J179" s="40"/>
      <c r="K179" s="40"/>
      <c r="L179" s="44"/>
      <c r="M179" s="242"/>
      <c r="N179" s="243"/>
      <c r="O179" s="84"/>
      <c r="P179" s="84"/>
      <c r="Q179" s="84"/>
      <c r="R179" s="84"/>
      <c r="S179" s="84"/>
      <c r="T179" s="85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T179" s="17" t="s">
        <v>250</v>
      </c>
      <c r="AU179" s="17" t="s">
        <v>83</v>
      </c>
    </row>
    <row r="180" s="13" customFormat="1">
      <c r="A180" s="13"/>
      <c r="B180" s="255"/>
      <c r="C180" s="256"/>
      <c r="D180" s="240" t="s">
        <v>272</v>
      </c>
      <c r="E180" s="257" t="s">
        <v>19</v>
      </c>
      <c r="F180" s="258" t="s">
        <v>1056</v>
      </c>
      <c r="G180" s="256"/>
      <c r="H180" s="259">
        <v>12</v>
      </c>
      <c r="I180" s="260"/>
      <c r="J180" s="256"/>
      <c r="K180" s="256"/>
      <c r="L180" s="261"/>
      <c r="M180" s="262"/>
      <c r="N180" s="263"/>
      <c r="O180" s="263"/>
      <c r="P180" s="263"/>
      <c r="Q180" s="263"/>
      <c r="R180" s="263"/>
      <c r="S180" s="263"/>
      <c r="T180" s="264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65" t="s">
        <v>272</v>
      </c>
      <c r="AU180" s="265" t="s">
        <v>83</v>
      </c>
      <c r="AV180" s="13" t="s">
        <v>83</v>
      </c>
      <c r="AW180" s="13" t="s">
        <v>35</v>
      </c>
      <c r="AX180" s="13" t="s">
        <v>81</v>
      </c>
      <c r="AY180" s="265" t="s">
        <v>240</v>
      </c>
    </row>
    <row r="181" s="2" customFormat="1" ht="21.75" customHeight="1">
      <c r="A181" s="38"/>
      <c r="B181" s="39"/>
      <c r="C181" s="245" t="s">
        <v>395</v>
      </c>
      <c r="D181" s="245" t="s">
        <v>266</v>
      </c>
      <c r="E181" s="246" t="s">
        <v>688</v>
      </c>
      <c r="F181" s="247" t="s">
        <v>689</v>
      </c>
      <c r="G181" s="248" t="s">
        <v>256</v>
      </c>
      <c r="H181" s="249">
        <v>5.1520000000000001</v>
      </c>
      <c r="I181" s="250"/>
      <c r="J181" s="251">
        <f>ROUND(I181*H181,2)</f>
        <v>0</v>
      </c>
      <c r="K181" s="247" t="s">
        <v>247</v>
      </c>
      <c r="L181" s="252"/>
      <c r="M181" s="253" t="s">
        <v>19</v>
      </c>
      <c r="N181" s="254" t="s">
        <v>45</v>
      </c>
      <c r="O181" s="84"/>
      <c r="P181" s="236">
        <f>O181*H181</f>
        <v>0</v>
      </c>
      <c r="Q181" s="236">
        <v>2.234</v>
      </c>
      <c r="R181" s="236">
        <f>Q181*H181</f>
        <v>11.509568</v>
      </c>
      <c r="S181" s="236">
        <v>0</v>
      </c>
      <c r="T181" s="237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38" t="s">
        <v>257</v>
      </c>
      <c r="AT181" s="238" t="s">
        <v>266</v>
      </c>
      <c r="AU181" s="238" t="s">
        <v>83</v>
      </c>
      <c r="AY181" s="17" t="s">
        <v>240</v>
      </c>
      <c r="BE181" s="239">
        <f>IF(N181="základní",J181,0)</f>
        <v>0</v>
      </c>
      <c r="BF181" s="239">
        <f>IF(N181="snížená",J181,0)</f>
        <v>0</v>
      </c>
      <c r="BG181" s="239">
        <f>IF(N181="zákl. přenesená",J181,0)</f>
        <v>0</v>
      </c>
      <c r="BH181" s="239">
        <f>IF(N181="sníž. přenesená",J181,0)</f>
        <v>0</v>
      </c>
      <c r="BI181" s="239">
        <f>IF(N181="nulová",J181,0)</f>
        <v>0</v>
      </c>
      <c r="BJ181" s="17" t="s">
        <v>81</v>
      </c>
      <c r="BK181" s="239">
        <f>ROUND(I181*H181,2)</f>
        <v>0</v>
      </c>
      <c r="BL181" s="17" t="s">
        <v>257</v>
      </c>
      <c r="BM181" s="238" t="s">
        <v>1322</v>
      </c>
    </row>
    <row r="182" s="2" customFormat="1">
      <c r="A182" s="38"/>
      <c r="B182" s="39"/>
      <c r="C182" s="40"/>
      <c r="D182" s="240" t="s">
        <v>250</v>
      </c>
      <c r="E182" s="40"/>
      <c r="F182" s="241" t="s">
        <v>689</v>
      </c>
      <c r="G182" s="40"/>
      <c r="H182" s="40"/>
      <c r="I182" s="147"/>
      <c r="J182" s="40"/>
      <c r="K182" s="40"/>
      <c r="L182" s="44"/>
      <c r="M182" s="242"/>
      <c r="N182" s="243"/>
      <c r="O182" s="84"/>
      <c r="P182" s="84"/>
      <c r="Q182" s="84"/>
      <c r="R182" s="84"/>
      <c r="S182" s="84"/>
      <c r="T182" s="85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T182" s="17" t="s">
        <v>250</v>
      </c>
      <c r="AU182" s="17" t="s">
        <v>83</v>
      </c>
    </row>
    <row r="183" s="13" customFormat="1">
      <c r="A183" s="13"/>
      <c r="B183" s="255"/>
      <c r="C183" s="256"/>
      <c r="D183" s="240" t="s">
        <v>272</v>
      </c>
      <c r="E183" s="257" t="s">
        <v>19</v>
      </c>
      <c r="F183" s="258" t="s">
        <v>1323</v>
      </c>
      <c r="G183" s="256"/>
      <c r="H183" s="259">
        <v>1.1519999999999999</v>
      </c>
      <c r="I183" s="260"/>
      <c r="J183" s="256"/>
      <c r="K183" s="256"/>
      <c r="L183" s="261"/>
      <c r="M183" s="262"/>
      <c r="N183" s="263"/>
      <c r="O183" s="263"/>
      <c r="P183" s="263"/>
      <c r="Q183" s="263"/>
      <c r="R183" s="263"/>
      <c r="S183" s="263"/>
      <c r="T183" s="264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65" t="s">
        <v>272</v>
      </c>
      <c r="AU183" s="265" t="s">
        <v>83</v>
      </c>
      <c r="AV183" s="13" t="s">
        <v>83</v>
      </c>
      <c r="AW183" s="13" t="s">
        <v>35</v>
      </c>
      <c r="AX183" s="13" t="s">
        <v>74</v>
      </c>
      <c r="AY183" s="265" t="s">
        <v>240</v>
      </c>
    </row>
    <row r="184" s="13" customFormat="1">
      <c r="A184" s="13"/>
      <c r="B184" s="255"/>
      <c r="C184" s="256"/>
      <c r="D184" s="240" t="s">
        <v>272</v>
      </c>
      <c r="E184" s="257" t="s">
        <v>19</v>
      </c>
      <c r="F184" s="258" t="s">
        <v>1324</v>
      </c>
      <c r="G184" s="256"/>
      <c r="H184" s="259">
        <v>4</v>
      </c>
      <c r="I184" s="260"/>
      <c r="J184" s="256"/>
      <c r="K184" s="256"/>
      <c r="L184" s="261"/>
      <c r="M184" s="262"/>
      <c r="N184" s="263"/>
      <c r="O184" s="263"/>
      <c r="P184" s="263"/>
      <c r="Q184" s="263"/>
      <c r="R184" s="263"/>
      <c r="S184" s="263"/>
      <c r="T184" s="264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65" t="s">
        <v>272</v>
      </c>
      <c r="AU184" s="265" t="s">
        <v>83</v>
      </c>
      <c r="AV184" s="13" t="s">
        <v>83</v>
      </c>
      <c r="AW184" s="13" t="s">
        <v>35</v>
      </c>
      <c r="AX184" s="13" t="s">
        <v>74</v>
      </c>
      <c r="AY184" s="265" t="s">
        <v>240</v>
      </c>
    </row>
    <row r="185" s="14" customFormat="1">
      <c r="A185" s="14"/>
      <c r="B185" s="266"/>
      <c r="C185" s="267"/>
      <c r="D185" s="240" t="s">
        <v>272</v>
      </c>
      <c r="E185" s="268" t="s">
        <v>19</v>
      </c>
      <c r="F185" s="269" t="s">
        <v>336</v>
      </c>
      <c r="G185" s="267"/>
      <c r="H185" s="270">
        <v>5.1520000000000001</v>
      </c>
      <c r="I185" s="271"/>
      <c r="J185" s="267"/>
      <c r="K185" s="267"/>
      <c r="L185" s="272"/>
      <c r="M185" s="273"/>
      <c r="N185" s="274"/>
      <c r="O185" s="274"/>
      <c r="P185" s="274"/>
      <c r="Q185" s="274"/>
      <c r="R185" s="274"/>
      <c r="S185" s="274"/>
      <c r="T185" s="275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76" t="s">
        <v>272</v>
      </c>
      <c r="AU185" s="276" t="s">
        <v>83</v>
      </c>
      <c r="AV185" s="14" t="s">
        <v>248</v>
      </c>
      <c r="AW185" s="14" t="s">
        <v>35</v>
      </c>
      <c r="AX185" s="14" t="s">
        <v>81</v>
      </c>
      <c r="AY185" s="276" t="s">
        <v>240</v>
      </c>
    </row>
    <row r="186" s="2" customFormat="1" ht="21.75" customHeight="1">
      <c r="A186" s="38"/>
      <c r="B186" s="39"/>
      <c r="C186" s="227" t="s">
        <v>403</v>
      </c>
      <c r="D186" s="227" t="s">
        <v>243</v>
      </c>
      <c r="E186" s="228" t="s">
        <v>347</v>
      </c>
      <c r="F186" s="229" t="s">
        <v>348</v>
      </c>
      <c r="G186" s="230" t="s">
        <v>332</v>
      </c>
      <c r="H186" s="231">
        <v>31</v>
      </c>
      <c r="I186" s="232"/>
      <c r="J186" s="233">
        <f>ROUND(I186*H186,2)</f>
        <v>0</v>
      </c>
      <c r="K186" s="229" t="s">
        <v>247</v>
      </c>
      <c r="L186" s="44"/>
      <c r="M186" s="234" t="s">
        <v>19</v>
      </c>
      <c r="N186" s="235" t="s">
        <v>45</v>
      </c>
      <c r="O186" s="84"/>
      <c r="P186" s="236">
        <f>O186*H186</f>
        <v>0</v>
      </c>
      <c r="Q186" s="236">
        <v>0</v>
      </c>
      <c r="R186" s="236">
        <f>Q186*H186</f>
        <v>0</v>
      </c>
      <c r="S186" s="236">
        <v>0</v>
      </c>
      <c r="T186" s="237">
        <f>S186*H186</f>
        <v>0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238" t="s">
        <v>257</v>
      </c>
      <c r="AT186" s="238" t="s">
        <v>243</v>
      </c>
      <c r="AU186" s="238" t="s">
        <v>83</v>
      </c>
      <c r="AY186" s="17" t="s">
        <v>240</v>
      </c>
      <c r="BE186" s="239">
        <f>IF(N186="základní",J186,0)</f>
        <v>0</v>
      </c>
      <c r="BF186" s="239">
        <f>IF(N186="snížená",J186,0)</f>
        <v>0</v>
      </c>
      <c r="BG186" s="239">
        <f>IF(N186="zákl. přenesená",J186,0)</f>
        <v>0</v>
      </c>
      <c r="BH186" s="239">
        <f>IF(N186="sníž. přenesená",J186,0)</f>
        <v>0</v>
      </c>
      <c r="BI186" s="239">
        <f>IF(N186="nulová",J186,0)</f>
        <v>0</v>
      </c>
      <c r="BJ186" s="17" t="s">
        <v>81</v>
      </c>
      <c r="BK186" s="239">
        <f>ROUND(I186*H186,2)</f>
        <v>0</v>
      </c>
      <c r="BL186" s="17" t="s">
        <v>257</v>
      </c>
      <c r="BM186" s="238" t="s">
        <v>1325</v>
      </c>
    </row>
    <row r="187" s="2" customFormat="1">
      <c r="A187" s="38"/>
      <c r="B187" s="39"/>
      <c r="C187" s="40"/>
      <c r="D187" s="240" t="s">
        <v>250</v>
      </c>
      <c r="E187" s="40"/>
      <c r="F187" s="241" t="s">
        <v>693</v>
      </c>
      <c r="G187" s="40"/>
      <c r="H187" s="40"/>
      <c r="I187" s="147"/>
      <c r="J187" s="40"/>
      <c r="K187" s="40"/>
      <c r="L187" s="44"/>
      <c r="M187" s="242"/>
      <c r="N187" s="243"/>
      <c r="O187" s="84"/>
      <c r="P187" s="84"/>
      <c r="Q187" s="84"/>
      <c r="R187" s="84"/>
      <c r="S187" s="84"/>
      <c r="T187" s="85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T187" s="17" t="s">
        <v>250</v>
      </c>
      <c r="AU187" s="17" t="s">
        <v>83</v>
      </c>
    </row>
    <row r="188" s="2" customFormat="1">
      <c r="A188" s="38"/>
      <c r="B188" s="39"/>
      <c r="C188" s="40"/>
      <c r="D188" s="240" t="s">
        <v>252</v>
      </c>
      <c r="E188" s="40"/>
      <c r="F188" s="244" t="s">
        <v>351</v>
      </c>
      <c r="G188" s="40"/>
      <c r="H188" s="40"/>
      <c r="I188" s="147"/>
      <c r="J188" s="40"/>
      <c r="K188" s="40"/>
      <c r="L188" s="44"/>
      <c r="M188" s="242"/>
      <c r="N188" s="243"/>
      <c r="O188" s="84"/>
      <c r="P188" s="84"/>
      <c r="Q188" s="84"/>
      <c r="R188" s="84"/>
      <c r="S188" s="84"/>
      <c r="T188" s="85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T188" s="17" t="s">
        <v>252</v>
      </c>
      <c r="AU188" s="17" t="s">
        <v>83</v>
      </c>
    </row>
    <row r="189" s="13" customFormat="1">
      <c r="A189" s="13"/>
      <c r="B189" s="255"/>
      <c r="C189" s="256"/>
      <c r="D189" s="240" t="s">
        <v>272</v>
      </c>
      <c r="E189" s="257" t="s">
        <v>19</v>
      </c>
      <c r="F189" s="258" t="s">
        <v>1326</v>
      </c>
      <c r="G189" s="256"/>
      <c r="H189" s="259">
        <v>31</v>
      </c>
      <c r="I189" s="260"/>
      <c r="J189" s="256"/>
      <c r="K189" s="256"/>
      <c r="L189" s="261"/>
      <c r="M189" s="262"/>
      <c r="N189" s="263"/>
      <c r="O189" s="263"/>
      <c r="P189" s="263"/>
      <c r="Q189" s="263"/>
      <c r="R189" s="263"/>
      <c r="S189" s="263"/>
      <c r="T189" s="264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65" t="s">
        <v>272</v>
      </c>
      <c r="AU189" s="265" t="s">
        <v>83</v>
      </c>
      <c r="AV189" s="13" t="s">
        <v>83</v>
      </c>
      <c r="AW189" s="13" t="s">
        <v>35</v>
      </c>
      <c r="AX189" s="13" t="s">
        <v>81</v>
      </c>
      <c r="AY189" s="265" t="s">
        <v>240</v>
      </c>
    </row>
    <row r="190" s="2" customFormat="1" ht="21.75" customHeight="1">
      <c r="A190" s="38"/>
      <c r="B190" s="39"/>
      <c r="C190" s="227" t="s">
        <v>410</v>
      </c>
      <c r="D190" s="227" t="s">
        <v>243</v>
      </c>
      <c r="E190" s="228" t="s">
        <v>354</v>
      </c>
      <c r="F190" s="229" t="s">
        <v>355</v>
      </c>
      <c r="G190" s="230" t="s">
        <v>332</v>
      </c>
      <c r="H190" s="231">
        <v>31</v>
      </c>
      <c r="I190" s="232"/>
      <c r="J190" s="233">
        <f>ROUND(I190*H190,2)</f>
        <v>0</v>
      </c>
      <c r="K190" s="229" t="s">
        <v>247</v>
      </c>
      <c r="L190" s="44"/>
      <c r="M190" s="234" t="s">
        <v>19</v>
      </c>
      <c r="N190" s="235" t="s">
        <v>45</v>
      </c>
      <c r="O190" s="84"/>
      <c r="P190" s="236">
        <f>O190*H190</f>
        <v>0</v>
      </c>
      <c r="Q190" s="236">
        <v>0</v>
      </c>
      <c r="R190" s="236">
        <f>Q190*H190</f>
        <v>0</v>
      </c>
      <c r="S190" s="236">
        <v>0</v>
      </c>
      <c r="T190" s="237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238" t="s">
        <v>248</v>
      </c>
      <c r="AT190" s="238" t="s">
        <v>243</v>
      </c>
      <c r="AU190" s="238" t="s">
        <v>83</v>
      </c>
      <c r="AY190" s="17" t="s">
        <v>240</v>
      </c>
      <c r="BE190" s="239">
        <f>IF(N190="základní",J190,0)</f>
        <v>0</v>
      </c>
      <c r="BF190" s="239">
        <f>IF(N190="snížená",J190,0)</f>
        <v>0</v>
      </c>
      <c r="BG190" s="239">
        <f>IF(N190="zákl. přenesená",J190,0)</f>
        <v>0</v>
      </c>
      <c r="BH190" s="239">
        <f>IF(N190="sníž. přenesená",J190,0)</f>
        <v>0</v>
      </c>
      <c r="BI190" s="239">
        <f>IF(N190="nulová",J190,0)</f>
        <v>0</v>
      </c>
      <c r="BJ190" s="17" t="s">
        <v>81</v>
      </c>
      <c r="BK190" s="239">
        <f>ROUND(I190*H190,2)</f>
        <v>0</v>
      </c>
      <c r="BL190" s="17" t="s">
        <v>248</v>
      </c>
      <c r="BM190" s="238" t="s">
        <v>1327</v>
      </c>
    </row>
    <row r="191" s="2" customFormat="1">
      <c r="A191" s="38"/>
      <c r="B191" s="39"/>
      <c r="C191" s="40"/>
      <c r="D191" s="240" t="s">
        <v>250</v>
      </c>
      <c r="E191" s="40"/>
      <c r="F191" s="241" t="s">
        <v>357</v>
      </c>
      <c r="G191" s="40"/>
      <c r="H191" s="40"/>
      <c r="I191" s="147"/>
      <c r="J191" s="40"/>
      <c r="K191" s="40"/>
      <c r="L191" s="44"/>
      <c r="M191" s="242"/>
      <c r="N191" s="243"/>
      <c r="O191" s="84"/>
      <c r="P191" s="84"/>
      <c r="Q191" s="84"/>
      <c r="R191" s="84"/>
      <c r="S191" s="84"/>
      <c r="T191" s="85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T191" s="17" t="s">
        <v>250</v>
      </c>
      <c r="AU191" s="17" t="s">
        <v>83</v>
      </c>
    </row>
    <row r="192" s="2" customFormat="1">
      <c r="A192" s="38"/>
      <c r="B192" s="39"/>
      <c r="C192" s="40"/>
      <c r="D192" s="240" t="s">
        <v>252</v>
      </c>
      <c r="E192" s="40"/>
      <c r="F192" s="244" t="s">
        <v>358</v>
      </c>
      <c r="G192" s="40"/>
      <c r="H192" s="40"/>
      <c r="I192" s="147"/>
      <c r="J192" s="40"/>
      <c r="K192" s="40"/>
      <c r="L192" s="44"/>
      <c r="M192" s="242"/>
      <c r="N192" s="243"/>
      <c r="O192" s="84"/>
      <c r="P192" s="84"/>
      <c r="Q192" s="84"/>
      <c r="R192" s="84"/>
      <c r="S192" s="84"/>
      <c r="T192" s="85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T192" s="17" t="s">
        <v>252</v>
      </c>
      <c r="AU192" s="17" t="s">
        <v>83</v>
      </c>
    </row>
    <row r="193" s="2" customFormat="1" ht="21.75" customHeight="1">
      <c r="A193" s="38"/>
      <c r="B193" s="39"/>
      <c r="C193" s="245" t="s">
        <v>416</v>
      </c>
      <c r="D193" s="245" t="s">
        <v>266</v>
      </c>
      <c r="E193" s="246" t="s">
        <v>359</v>
      </c>
      <c r="F193" s="247" t="s">
        <v>360</v>
      </c>
      <c r="G193" s="248" t="s">
        <v>269</v>
      </c>
      <c r="H193" s="249">
        <v>13.640000000000001</v>
      </c>
      <c r="I193" s="250"/>
      <c r="J193" s="251">
        <f>ROUND(I193*H193,2)</f>
        <v>0</v>
      </c>
      <c r="K193" s="247" t="s">
        <v>247</v>
      </c>
      <c r="L193" s="252"/>
      <c r="M193" s="253" t="s">
        <v>19</v>
      </c>
      <c r="N193" s="254" t="s">
        <v>45</v>
      </c>
      <c r="O193" s="84"/>
      <c r="P193" s="236">
        <f>O193*H193</f>
        <v>0</v>
      </c>
      <c r="Q193" s="236">
        <v>1</v>
      </c>
      <c r="R193" s="236">
        <f>Q193*H193</f>
        <v>13.640000000000001</v>
      </c>
      <c r="S193" s="236">
        <v>0</v>
      </c>
      <c r="T193" s="237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38" t="s">
        <v>270</v>
      </c>
      <c r="AT193" s="238" t="s">
        <v>266</v>
      </c>
      <c r="AU193" s="238" t="s">
        <v>83</v>
      </c>
      <c r="AY193" s="17" t="s">
        <v>240</v>
      </c>
      <c r="BE193" s="239">
        <f>IF(N193="základní",J193,0)</f>
        <v>0</v>
      </c>
      <c r="BF193" s="239">
        <f>IF(N193="snížená",J193,0)</f>
        <v>0</v>
      </c>
      <c r="BG193" s="239">
        <f>IF(N193="zákl. přenesená",J193,0)</f>
        <v>0</v>
      </c>
      <c r="BH193" s="239">
        <f>IF(N193="sníž. přenesená",J193,0)</f>
        <v>0</v>
      </c>
      <c r="BI193" s="239">
        <f>IF(N193="nulová",J193,0)</f>
        <v>0</v>
      </c>
      <c r="BJ193" s="17" t="s">
        <v>81</v>
      </c>
      <c r="BK193" s="239">
        <f>ROUND(I193*H193,2)</f>
        <v>0</v>
      </c>
      <c r="BL193" s="17" t="s">
        <v>270</v>
      </c>
      <c r="BM193" s="238" t="s">
        <v>1328</v>
      </c>
    </row>
    <row r="194" s="2" customFormat="1">
      <c r="A194" s="38"/>
      <c r="B194" s="39"/>
      <c r="C194" s="40"/>
      <c r="D194" s="240" t="s">
        <v>250</v>
      </c>
      <c r="E194" s="40"/>
      <c r="F194" s="241" t="s">
        <v>360</v>
      </c>
      <c r="G194" s="40"/>
      <c r="H194" s="40"/>
      <c r="I194" s="147"/>
      <c r="J194" s="40"/>
      <c r="K194" s="40"/>
      <c r="L194" s="44"/>
      <c r="M194" s="242"/>
      <c r="N194" s="243"/>
      <c r="O194" s="84"/>
      <c r="P194" s="84"/>
      <c r="Q194" s="84"/>
      <c r="R194" s="84"/>
      <c r="S194" s="84"/>
      <c r="T194" s="85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T194" s="17" t="s">
        <v>250</v>
      </c>
      <c r="AU194" s="17" t="s">
        <v>83</v>
      </c>
    </row>
    <row r="195" s="13" customFormat="1">
      <c r="A195" s="13"/>
      <c r="B195" s="255"/>
      <c r="C195" s="256"/>
      <c r="D195" s="240" t="s">
        <v>272</v>
      </c>
      <c r="E195" s="257" t="s">
        <v>19</v>
      </c>
      <c r="F195" s="258" t="s">
        <v>1329</v>
      </c>
      <c r="G195" s="256"/>
      <c r="H195" s="259">
        <v>13.640000000000001</v>
      </c>
      <c r="I195" s="260"/>
      <c r="J195" s="256"/>
      <c r="K195" s="256"/>
      <c r="L195" s="261"/>
      <c r="M195" s="262"/>
      <c r="N195" s="263"/>
      <c r="O195" s="263"/>
      <c r="P195" s="263"/>
      <c r="Q195" s="263"/>
      <c r="R195" s="263"/>
      <c r="S195" s="263"/>
      <c r="T195" s="264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65" t="s">
        <v>272</v>
      </c>
      <c r="AU195" s="265" t="s">
        <v>83</v>
      </c>
      <c r="AV195" s="13" t="s">
        <v>83</v>
      </c>
      <c r="AW195" s="13" t="s">
        <v>35</v>
      </c>
      <c r="AX195" s="13" t="s">
        <v>81</v>
      </c>
      <c r="AY195" s="265" t="s">
        <v>240</v>
      </c>
    </row>
    <row r="196" s="2" customFormat="1" ht="21.75" customHeight="1">
      <c r="A196" s="38"/>
      <c r="B196" s="39"/>
      <c r="C196" s="245" t="s">
        <v>422</v>
      </c>
      <c r="D196" s="245" t="s">
        <v>266</v>
      </c>
      <c r="E196" s="246" t="s">
        <v>364</v>
      </c>
      <c r="F196" s="247" t="s">
        <v>365</v>
      </c>
      <c r="G196" s="248" t="s">
        <v>332</v>
      </c>
      <c r="H196" s="249">
        <v>31</v>
      </c>
      <c r="I196" s="250"/>
      <c r="J196" s="251">
        <f>ROUND(I196*H196,2)</f>
        <v>0</v>
      </c>
      <c r="K196" s="247" t="s">
        <v>247</v>
      </c>
      <c r="L196" s="252"/>
      <c r="M196" s="253" t="s">
        <v>19</v>
      </c>
      <c r="N196" s="254" t="s">
        <v>45</v>
      </c>
      <c r="O196" s="84"/>
      <c r="P196" s="236">
        <f>O196*H196</f>
        <v>0</v>
      </c>
      <c r="Q196" s="236">
        <v>0.00031</v>
      </c>
      <c r="R196" s="236">
        <f>Q196*H196</f>
        <v>0.0096100000000000005</v>
      </c>
      <c r="S196" s="236">
        <v>0</v>
      </c>
      <c r="T196" s="237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38" t="s">
        <v>270</v>
      </c>
      <c r="AT196" s="238" t="s">
        <v>266</v>
      </c>
      <c r="AU196" s="238" t="s">
        <v>83</v>
      </c>
      <c r="AY196" s="17" t="s">
        <v>240</v>
      </c>
      <c r="BE196" s="239">
        <f>IF(N196="základní",J196,0)</f>
        <v>0</v>
      </c>
      <c r="BF196" s="239">
        <f>IF(N196="snížená",J196,0)</f>
        <v>0</v>
      </c>
      <c r="BG196" s="239">
        <f>IF(N196="zákl. přenesená",J196,0)</f>
        <v>0</v>
      </c>
      <c r="BH196" s="239">
        <f>IF(N196="sníž. přenesená",J196,0)</f>
        <v>0</v>
      </c>
      <c r="BI196" s="239">
        <f>IF(N196="nulová",J196,0)</f>
        <v>0</v>
      </c>
      <c r="BJ196" s="17" t="s">
        <v>81</v>
      </c>
      <c r="BK196" s="239">
        <f>ROUND(I196*H196,2)</f>
        <v>0</v>
      </c>
      <c r="BL196" s="17" t="s">
        <v>270</v>
      </c>
      <c r="BM196" s="238" t="s">
        <v>1330</v>
      </c>
    </row>
    <row r="197" s="2" customFormat="1">
      <c r="A197" s="38"/>
      <c r="B197" s="39"/>
      <c r="C197" s="40"/>
      <c r="D197" s="240" t="s">
        <v>250</v>
      </c>
      <c r="E197" s="40"/>
      <c r="F197" s="241" t="s">
        <v>365</v>
      </c>
      <c r="G197" s="40"/>
      <c r="H197" s="40"/>
      <c r="I197" s="147"/>
      <c r="J197" s="40"/>
      <c r="K197" s="40"/>
      <c r="L197" s="44"/>
      <c r="M197" s="242"/>
      <c r="N197" s="243"/>
      <c r="O197" s="84"/>
      <c r="P197" s="84"/>
      <c r="Q197" s="84"/>
      <c r="R197" s="84"/>
      <c r="S197" s="84"/>
      <c r="T197" s="85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T197" s="17" t="s">
        <v>250</v>
      </c>
      <c r="AU197" s="17" t="s">
        <v>83</v>
      </c>
    </row>
    <row r="198" s="2" customFormat="1" ht="21.75" customHeight="1">
      <c r="A198" s="38"/>
      <c r="B198" s="39"/>
      <c r="C198" s="245" t="s">
        <v>431</v>
      </c>
      <c r="D198" s="245" t="s">
        <v>266</v>
      </c>
      <c r="E198" s="246" t="s">
        <v>369</v>
      </c>
      <c r="F198" s="247" t="s">
        <v>370</v>
      </c>
      <c r="G198" s="248" t="s">
        <v>246</v>
      </c>
      <c r="H198" s="249">
        <v>24</v>
      </c>
      <c r="I198" s="250"/>
      <c r="J198" s="251">
        <f>ROUND(I198*H198,2)</f>
        <v>0</v>
      </c>
      <c r="K198" s="247" t="s">
        <v>247</v>
      </c>
      <c r="L198" s="252"/>
      <c r="M198" s="253" t="s">
        <v>19</v>
      </c>
      <c r="N198" s="254" t="s">
        <v>45</v>
      </c>
      <c r="O198" s="84"/>
      <c r="P198" s="236">
        <f>O198*H198</f>
        <v>0</v>
      </c>
      <c r="Q198" s="236">
        <v>0</v>
      </c>
      <c r="R198" s="236">
        <f>Q198*H198</f>
        <v>0</v>
      </c>
      <c r="S198" s="236">
        <v>0</v>
      </c>
      <c r="T198" s="237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238" t="s">
        <v>270</v>
      </c>
      <c r="AT198" s="238" t="s">
        <v>266</v>
      </c>
      <c r="AU198" s="238" t="s">
        <v>83</v>
      </c>
      <c r="AY198" s="17" t="s">
        <v>240</v>
      </c>
      <c r="BE198" s="239">
        <f>IF(N198="základní",J198,0)</f>
        <v>0</v>
      </c>
      <c r="BF198" s="239">
        <f>IF(N198="snížená",J198,0)</f>
        <v>0</v>
      </c>
      <c r="BG198" s="239">
        <f>IF(N198="zákl. přenesená",J198,0)</f>
        <v>0</v>
      </c>
      <c r="BH198" s="239">
        <f>IF(N198="sníž. přenesená",J198,0)</f>
        <v>0</v>
      </c>
      <c r="BI198" s="239">
        <f>IF(N198="nulová",J198,0)</f>
        <v>0</v>
      </c>
      <c r="BJ198" s="17" t="s">
        <v>81</v>
      </c>
      <c r="BK198" s="239">
        <f>ROUND(I198*H198,2)</f>
        <v>0</v>
      </c>
      <c r="BL198" s="17" t="s">
        <v>270</v>
      </c>
      <c r="BM198" s="238" t="s">
        <v>1331</v>
      </c>
    </row>
    <row r="199" s="2" customFormat="1">
      <c r="A199" s="38"/>
      <c r="B199" s="39"/>
      <c r="C199" s="40"/>
      <c r="D199" s="240" t="s">
        <v>250</v>
      </c>
      <c r="E199" s="40"/>
      <c r="F199" s="241" t="s">
        <v>370</v>
      </c>
      <c r="G199" s="40"/>
      <c r="H199" s="40"/>
      <c r="I199" s="147"/>
      <c r="J199" s="40"/>
      <c r="K199" s="40"/>
      <c r="L199" s="44"/>
      <c r="M199" s="242"/>
      <c r="N199" s="243"/>
      <c r="O199" s="84"/>
      <c r="P199" s="84"/>
      <c r="Q199" s="84"/>
      <c r="R199" s="84"/>
      <c r="S199" s="84"/>
      <c r="T199" s="85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T199" s="17" t="s">
        <v>250</v>
      </c>
      <c r="AU199" s="17" t="s">
        <v>83</v>
      </c>
    </row>
    <row r="200" s="13" customFormat="1">
      <c r="A200" s="13"/>
      <c r="B200" s="255"/>
      <c r="C200" s="256"/>
      <c r="D200" s="240" t="s">
        <v>272</v>
      </c>
      <c r="E200" s="257" t="s">
        <v>19</v>
      </c>
      <c r="F200" s="258" t="s">
        <v>1066</v>
      </c>
      <c r="G200" s="256"/>
      <c r="H200" s="259">
        <v>24</v>
      </c>
      <c r="I200" s="260"/>
      <c r="J200" s="256"/>
      <c r="K200" s="256"/>
      <c r="L200" s="261"/>
      <c r="M200" s="262"/>
      <c r="N200" s="263"/>
      <c r="O200" s="263"/>
      <c r="P200" s="263"/>
      <c r="Q200" s="263"/>
      <c r="R200" s="263"/>
      <c r="S200" s="263"/>
      <c r="T200" s="264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65" t="s">
        <v>272</v>
      </c>
      <c r="AU200" s="265" t="s">
        <v>83</v>
      </c>
      <c r="AV200" s="13" t="s">
        <v>83</v>
      </c>
      <c r="AW200" s="13" t="s">
        <v>35</v>
      </c>
      <c r="AX200" s="13" t="s">
        <v>81</v>
      </c>
      <c r="AY200" s="265" t="s">
        <v>240</v>
      </c>
    </row>
    <row r="201" s="2" customFormat="1" ht="21.75" customHeight="1">
      <c r="A201" s="38"/>
      <c r="B201" s="39"/>
      <c r="C201" s="245" t="s">
        <v>440</v>
      </c>
      <c r="D201" s="245" t="s">
        <v>266</v>
      </c>
      <c r="E201" s="246" t="s">
        <v>703</v>
      </c>
      <c r="F201" s="247" t="s">
        <v>704</v>
      </c>
      <c r="G201" s="248" t="s">
        <v>246</v>
      </c>
      <c r="H201" s="249">
        <v>11</v>
      </c>
      <c r="I201" s="250"/>
      <c r="J201" s="251">
        <f>ROUND(I201*H201,2)</f>
        <v>0</v>
      </c>
      <c r="K201" s="247" t="s">
        <v>247</v>
      </c>
      <c r="L201" s="252"/>
      <c r="M201" s="253" t="s">
        <v>19</v>
      </c>
      <c r="N201" s="254" t="s">
        <v>45</v>
      </c>
      <c r="O201" s="84"/>
      <c r="P201" s="236">
        <f>O201*H201</f>
        <v>0</v>
      </c>
      <c r="Q201" s="236">
        <v>0</v>
      </c>
      <c r="R201" s="236">
        <f>Q201*H201</f>
        <v>0</v>
      </c>
      <c r="S201" s="236">
        <v>0</v>
      </c>
      <c r="T201" s="237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38" t="s">
        <v>270</v>
      </c>
      <c r="AT201" s="238" t="s">
        <v>266</v>
      </c>
      <c r="AU201" s="238" t="s">
        <v>83</v>
      </c>
      <c r="AY201" s="17" t="s">
        <v>240</v>
      </c>
      <c r="BE201" s="239">
        <f>IF(N201="základní",J201,0)</f>
        <v>0</v>
      </c>
      <c r="BF201" s="239">
        <f>IF(N201="snížená",J201,0)</f>
        <v>0</v>
      </c>
      <c r="BG201" s="239">
        <f>IF(N201="zákl. přenesená",J201,0)</f>
        <v>0</v>
      </c>
      <c r="BH201" s="239">
        <f>IF(N201="sníž. přenesená",J201,0)</f>
        <v>0</v>
      </c>
      <c r="BI201" s="239">
        <f>IF(N201="nulová",J201,0)</f>
        <v>0</v>
      </c>
      <c r="BJ201" s="17" t="s">
        <v>81</v>
      </c>
      <c r="BK201" s="239">
        <f>ROUND(I201*H201,2)</f>
        <v>0</v>
      </c>
      <c r="BL201" s="17" t="s">
        <v>270</v>
      </c>
      <c r="BM201" s="238" t="s">
        <v>1332</v>
      </c>
    </row>
    <row r="202" s="2" customFormat="1">
      <c r="A202" s="38"/>
      <c r="B202" s="39"/>
      <c r="C202" s="40"/>
      <c r="D202" s="240" t="s">
        <v>250</v>
      </c>
      <c r="E202" s="40"/>
      <c r="F202" s="241" t="s">
        <v>704</v>
      </c>
      <c r="G202" s="40"/>
      <c r="H202" s="40"/>
      <c r="I202" s="147"/>
      <c r="J202" s="40"/>
      <c r="K202" s="40"/>
      <c r="L202" s="44"/>
      <c r="M202" s="242"/>
      <c r="N202" s="243"/>
      <c r="O202" s="84"/>
      <c r="P202" s="84"/>
      <c r="Q202" s="84"/>
      <c r="R202" s="84"/>
      <c r="S202" s="84"/>
      <c r="T202" s="85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T202" s="17" t="s">
        <v>250</v>
      </c>
      <c r="AU202" s="17" t="s">
        <v>83</v>
      </c>
    </row>
    <row r="203" s="13" customFormat="1">
      <c r="A203" s="13"/>
      <c r="B203" s="255"/>
      <c r="C203" s="256"/>
      <c r="D203" s="240" t="s">
        <v>272</v>
      </c>
      <c r="E203" s="257" t="s">
        <v>19</v>
      </c>
      <c r="F203" s="258" t="s">
        <v>1333</v>
      </c>
      <c r="G203" s="256"/>
      <c r="H203" s="259">
        <v>11</v>
      </c>
      <c r="I203" s="260"/>
      <c r="J203" s="256"/>
      <c r="K203" s="256"/>
      <c r="L203" s="261"/>
      <c r="M203" s="262"/>
      <c r="N203" s="263"/>
      <c r="O203" s="263"/>
      <c r="P203" s="263"/>
      <c r="Q203" s="263"/>
      <c r="R203" s="263"/>
      <c r="S203" s="263"/>
      <c r="T203" s="264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65" t="s">
        <v>272</v>
      </c>
      <c r="AU203" s="265" t="s">
        <v>83</v>
      </c>
      <c r="AV203" s="13" t="s">
        <v>83</v>
      </c>
      <c r="AW203" s="13" t="s">
        <v>35</v>
      </c>
      <c r="AX203" s="13" t="s">
        <v>81</v>
      </c>
      <c r="AY203" s="265" t="s">
        <v>240</v>
      </c>
    </row>
    <row r="204" s="2" customFormat="1" ht="21.75" customHeight="1">
      <c r="A204" s="38"/>
      <c r="B204" s="39"/>
      <c r="C204" s="227" t="s">
        <v>447</v>
      </c>
      <c r="D204" s="227" t="s">
        <v>243</v>
      </c>
      <c r="E204" s="228" t="s">
        <v>373</v>
      </c>
      <c r="F204" s="229" t="s">
        <v>374</v>
      </c>
      <c r="G204" s="230" t="s">
        <v>246</v>
      </c>
      <c r="H204" s="231">
        <v>26</v>
      </c>
      <c r="I204" s="232"/>
      <c r="J204" s="233">
        <f>ROUND(I204*H204,2)</f>
        <v>0</v>
      </c>
      <c r="K204" s="229" t="s">
        <v>247</v>
      </c>
      <c r="L204" s="44"/>
      <c r="M204" s="234" t="s">
        <v>19</v>
      </c>
      <c r="N204" s="235" t="s">
        <v>45</v>
      </c>
      <c r="O204" s="84"/>
      <c r="P204" s="236">
        <f>O204*H204</f>
        <v>0</v>
      </c>
      <c r="Q204" s="236">
        <v>0</v>
      </c>
      <c r="R204" s="236">
        <f>Q204*H204</f>
        <v>0</v>
      </c>
      <c r="S204" s="236">
        <v>0</v>
      </c>
      <c r="T204" s="237">
        <f>S204*H204</f>
        <v>0</v>
      </c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R204" s="238" t="s">
        <v>257</v>
      </c>
      <c r="AT204" s="238" t="s">
        <v>243</v>
      </c>
      <c r="AU204" s="238" t="s">
        <v>83</v>
      </c>
      <c r="AY204" s="17" t="s">
        <v>240</v>
      </c>
      <c r="BE204" s="239">
        <f>IF(N204="základní",J204,0)</f>
        <v>0</v>
      </c>
      <c r="BF204" s="239">
        <f>IF(N204="snížená",J204,0)</f>
        <v>0</v>
      </c>
      <c r="BG204" s="239">
        <f>IF(N204="zákl. přenesená",J204,0)</f>
        <v>0</v>
      </c>
      <c r="BH204" s="239">
        <f>IF(N204="sníž. přenesená",J204,0)</f>
        <v>0</v>
      </c>
      <c r="BI204" s="239">
        <f>IF(N204="nulová",J204,0)</f>
        <v>0</v>
      </c>
      <c r="BJ204" s="17" t="s">
        <v>81</v>
      </c>
      <c r="BK204" s="239">
        <f>ROUND(I204*H204,2)</f>
        <v>0</v>
      </c>
      <c r="BL204" s="17" t="s">
        <v>257</v>
      </c>
      <c r="BM204" s="238" t="s">
        <v>1334</v>
      </c>
    </row>
    <row r="205" s="2" customFormat="1">
      <c r="A205" s="38"/>
      <c r="B205" s="39"/>
      <c r="C205" s="40"/>
      <c r="D205" s="240" t="s">
        <v>250</v>
      </c>
      <c r="E205" s="40"/>
      <c r="F205" s="241" t="s">
        <v>944</v>
      </c>
      <c r="G205" s="40"/>
      <c r="H205" s="40"/>
      <c r="I205" s="147"/>
      <c r="J205" s="40"/>
      <c r="K205" s="40"/>
      <c r="L205" s="44"/>
      <c r="M205" s="242"/>
      <c r="N205" s="243"/>
      <c r="O205" s="84"/>
      <c r="P205" s="84"/>
      <c r="Q205" s="84"/>
      <c r="R205" s="84"/>
      <c r="S205" s="84"/>
      <c r="T205" s="85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T205" s="17" t="s">
        <v>250</v>
      </c>
      <c r="AU205" s="17" t="s">
        <v>83</v>
      </c>
    </row>
    <row r="206" s="2" customFormat="1">
      <c r="A206" s="38"/>
      <c r="B206" s="39"/>
      <c r="C206" s="40"/>
      <c r="D206" s="240" t="s">
        <v>252</v>
      </c>
      <c r="E206" s="40"/>
      <c r="F206" s="244" t="s">
        <v>377</v>
      </c>
      <c r="G206" s="40"/>
      <c r="H206" s="40"/>
      <c r="I206" s="147"/>
      <c r="J206" s="40"/>
      <c r="K206" s="40"/>
      <c r="L206" s="44"/>
      <c r="M206" s="242"/>
      <c r="N206" s="243"/>
      <c r="O206" s="84"/>
      <c r="P206" s="84"/>
      <c r="Q206" s="84"/>
      <c r="R206" s="84"/>
      <c r="S206" s="84"/>
      <c r="T206" s="85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T206" s="17" t="s">
        <v>252</v>
      </c>
      <c r="AU206" s="17" t="s">
        <v>83</v>
      </c>
    </row>
    <row r="207" s="13" customFormat="1">
      <c r="A207" s="13"/>
      <c r="B207" s="255"/>
      <c r="C207" s="256"/>
      <c r="D207" s="240" t="s">
        <v>272</v>
      </c>
      <c r="E207" s="257" t="s">
        <v>19</v>
      </c>
      <c r="F207" s="258" t="s">
        <v>1068</v>
      </c>
      <c r="G207" s="256"/>
      <c r="H207" s="259">
        <v>26</v>
      </c>
      <c r="I207" s="260"/>
      <c r="J207" s="256"/>
      <c r="K207" s="256"/>
      <c r="L207" s="261"/>
      <c r="M207" s="262"/>
      <c r="N207" s="263"/>
      <c r="O207" s="263"/>
      <c r="P207" s="263"/>
      <c r="Q207" s="263"/>
      <c r="R207" s="263"/>
      <c r="S207" s="263"/>
      <c r="T207" s="264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65" t="s">
        <v>272</v>
      </c>
      <c r="AU207" s="265" t="s">
        <v>83</v>
      </c>
      <c r="AV207" s="13" t="s">
        <v>83</v>
      </c>
      <c r="AW207" s="13" t="s">
        <v>35</v>
      </c>
      <c r="AX207" s="13" t="s">
        <v>81</v>
      </c>
      <c r="AY207" s="265" t="s">
        <v>240</v>
      </c>
    </row>
    <row r="208" s="2" customFormat="1" ht="21.75" customHeight="1">
      <c r="A208" s="38"/>
      <c r="B208" s="39"/>
      <c r="C208" s="227" t="s">
        <v>697</v>
      </c>
      <c r="D208" s="227" t="s">
        <v>243</v>
      </c>
      <c r="E208" s="228" t="s">
        <v>1335</v>
      </c>
      <c r="F208" s="229" t="s">
        <v>1336</v>
      </c>
      <c r="G208" s="230" t="s">
        <v>276</v>
      </c>
      <c r="H208" s="231">
        <v>16</v>
      </c>
      <c r="I208" s="232"/>
      <c r="J208" s="233">
        <f>ROUND(I208*H208,2)</f>
        <v>0</v>
      </c>
      <c r="K208" s="229" t="s">
        <v>247</v>
      </c>
      <c r="L208" s="44"/>
      <c r="M208" s="234" t="s">
        <v>19</v>
      </c>
      <c r="N208" s="235" t="s">
        <v>45</v>
      </c>
      <c r="O208" s="84"/>
      <c r="P208" s="236">
        <f>O208*H208</f>
        <v>0</v>
      </c>
      <c r="Q208" s="236">
        <v>0</v>
      </c>
      <c r="R208" s="236">
        <f>Q208*H208</f>
        <v>0</v>
      </c>
      <c r="S208" s="236">
        <v>0</v>
      </c>
      <c r="T208" s="237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238" t="s">
        <v>248</v>
      </c>
      <c r="AT208" s="238" t="s">
        <v>243</v>
      </c>
      <c r="AU208" s="238" t="s">
        <v>83</v>
      </c>
      <c r="AY208" s="17" t="s">
        <v>240</v>
      </c>
      <c r="BE208" s="239">
        <f>IF(N208="základní",J208,0)</f>
        <v>0</v>
      </c>
      <c r="BF208" s="239">
        <f>IF(N208="snížená",J208,0)</f>
        <v>0</v>
      </c>
      <c r="BG208" s="239">
        <f>IF(N208="zákl. přenesená",J208,0)</f>
        <v>0</v>
      </c>
      <c r="BH208" s="239">
        <f>IF(N208="sníž. přenesená",J208,0)</f>
        <v>0</v>
      </c>
      <c r="BI208" s="239">
        <f>IF(N208="nulová",J208,0)</f>
        <v>0</v>
      </c>
      <c r="BJ208" s="17" t="s">
        <v>81</v>
      </c>
      <c r="BK208" s="239">
        <f>ROUND(I208*H208,2)</f>
        <v>0</v>
      </c>
      <c r="BL208" s="17" t="s">
        <v>248</v>
      </c>
      <c r="BM208" s="238" t="s">
        <v>1337</v>
      </c>
    </row>
    <row r="209" s="2" customFormat="1">
      <c r="A209" s="38"/>
      <c r="B209" s="39"/>
      <c r="C209" s="40"/>
      <c r="D209" s="240" t="s">
        <v>250</v>
      </c>
      <c r="E209" s="40"/>
      <c r="F209" s="241" t="s">
        <v>1338</v>
      </c>
      <c r="G209" s="40"/>
      <c r="H209" s="40"/>
      <c r="I209" s="147"/>
      <c r="J209" s="40"/>
      <c r="K209" s="40"/>
      <c r="L209" s="44"/>
      <c r="M209" s="242"/>
      <c r="N209" s="243"/>
      <c r="O209" s="84"/>
      <c r="P209" s="84"/>
      <c r="Q209" s="84"/>
      <c r="R209" s="84"/>
      <c r="S209" s="84"/>
      <c r="T209" s="85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T209" s="17" t="s">
        <v>250</v>
      </c>
      <c r="AU209" s="17" t="s">
        <v>83</v>
      </c>
    </row>
    <row r="210" s="2" customFormat="1">
      <c r="A210" s="38"/>
      <c r="B210" s="39"/>
      <c r="C210" s="40"/>
      <c r="D210" s="240" t="s">
        <v>252</v>
      </c>
      <c r="E210" s="40"/>
      <c r="F210" s="244" t="s">
        <v>593</v>
      </c>
      <c r="G210" s="40"/>
      <c r="H210" s="40"/>
      <c r="I210" s="147"/>
      <c r="J210" s="40"/>
      <c r="K210" s="40"/>
      <c r="L210" s="44"/>
      <c r="M210" s="242"/>
      <c r="N210" s="243"/>
      <c r="O210" s="84"/>
      <c r="P210" s="84"/>
      <c r="Q210" s="84"/>
      <c r="R210" s="84"/>
      <c r="S210" s="84"/>
      <c r="T210" s="85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T210" s="17" t="s">
        <v>252</v>
      </c>
      <c r="AU210" s="17" t="s">
        <v>83</v>
      </c>
    </row>
    <row r="211" s="13" customFormat="1">
      <c r="A211" s="13"/>
      <c r="B211" s="255"/>
      <c r="C211" s="256"/>
      <c r="D211" s="240" t="s">
        <v>272</v>
      </c>
      <c r="E211" s="257" t="s">
        <v>19</v>
      </c>
      <c r="F211" s="258" t="s">
        <v>946</v>
      </c>
      <c r="G211" s="256"/>
      <c r="H211" s="259">
        <v>16</v>
      </c>
      <c r="I211" s="260"/>
      <c r="J211" s="256"/>
      <c r="K211" s="256"/>
      <c r="L211" s="261"/>
      <c r="M211" s="262"/>
      <c r="N211" s="263"/>
      <c r="O211" s="263"/>
      <c r="P211" s="263"/>
      <c r="Q211" s="263"/>
      <c r="R211" s="263"/>
      <c r="S211" s="263"/>
      <c r="T211" s="264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65" t="s">
        <v>272</v>
      </c>
      <c r="AU211" s="265" t="s">
        <v>83</v>
      </c>
      <c r="AV211" s="13" t="s">
        <v>83</v>
      </c>
      <c r="AW211" s="13" t="s">
        <v>35</v>
      </c>
      <c r="AX211" s="13" t="s">
        <v>81</v>
      </c>
      <c r="AY211" s="265" t="s">
        <v>240</v>
      </c>
    </row>
    <row r="212" s="12" customFormat="1" ht="25.92" customHeight="1">
      <c r="A212" s="12"/>
      <c r="B212" s="211"/>
      <c r="C212" s="212"/>
      <c r="D212" s="213" t="s">
        <v>73</v>
      </c>
      <c r="E212" s="214" t="s">
        <v>385</v>
      </c>
      <c r="F212" s="214" t="s">
        <v>386</v>
      </c>
      <c r="G212" s="212"/>
      <c r="H212" s="212"/>
      <c r="I212" s="215"/>
      <c r="J212" s="216">
        <f>BK212</f>
        <v>0</v>
      </c>
      <c r="K212" s="212"/>
      <c r="L212" s="217"/>
      <c r="M212" s="218"/>
      <c r="N212" s="219"/>
      <c r="O212" s="219"/>
      <c r="P212" s="220">
        <f>SUM(P213:P262)</f>
        <v>0</v>
      </c>
      <c r="Q212" s="219"/>
      <c r="R212" s="220">
        <f>SUM(R213:R262)</f>
        <v>0</v>
      </c>
      <c r="S212" s="219"/>
      <c r="T212" s="221">
        <f>SUM(T213:T262)</f>
        <v>0</v>
      </c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R212" s="222" t="s">
        <v>248</v>
      </c>
      <c r="AT212" s="223" t="s">
        <v>73</v>
      </c>
      <c r="AU212" s="223" t="s">
        <v>74</v>
      </c>
      <c r="AY212" s="222" t="s">
        <v>240</v>
      </c>
      <c r="BK212" s="224">
        <f>SUM(BK213:BK262)</f>
        <v>0</v>
      </c>
    </row>
    <row r="213" s="2" customFormat="1" ht="21.75" customHeight="1">
      <c r="A213" s="38"/>
      <c r="B213" s="39"/>
      <c r="C213" s="227" t="s">
        <v>699</v>
      </c>
      <c r="D213" s="227" t="s">
        <v>243</v>
      </c>
      <c r="E213" s="228" t="s">
        <v>388</v>
      </c>
      <c r="F213" s="229" t="s">
        <v>389</v>
      </c>
      <c r="G213" s="230" t="s">
        <v>269</v>
      </c>
      <c r="H213" s="231">
        <v>282.947</v>
      </c>
      <c r="I213" s="232"/>
      <c r="J213" s="233">
        <f>ROUND(I213*H213,2)</f>
        <v>0</v>
      </c>
      <c r="K213" s="229" t="s">
        <v>247</v>
      </c>
      <c r="L213" s="44"/>
      <c r="M213" s="234" t="s">
        <v>19</v>
      </c>
      <c r="N213" s="235" t="s">
        <v>45</v>
      </c>
      <c r="O213" s="84"/>
      <c r="P213" s="236">
        <f>O213*H213</f>
        <v>0</v>
      </c>
      <c r="Q213" s="236">
        <v>0</v>
      </c>
      <c r="R213" s="236">
        <f>Q213*H213</f>
        <v>0</v>
      </c>
      <c r="S213" s="236">
        <v>0</v>
      </c>
      <c r="T213" s="237">
        <f>S213*H213</f>
        <v>0</v>
      </c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R213" s="238" t="s">
        <v>257</v>
      </c>
      <c r="AT213" s="238" t="s">
        <v>243</v>
      </c>
      <c r="AU213" s="238" t="s">
        <v>81</v>
      </c>
      <c r="AY213" s="17" t="s">
        <v>240</v>
      </c>
      <c r="BE213" s="239">
        <f>IF(N213="základní",J213,0)</f>
        <v>0</v>
      </c>
      <c r="BF213" s="239">
        <f>IF(N213="snížená",J213,0)</f>
        <v>0</v>
      </c>
      <c r="BG213" s="239">
        <f>IF(N213="zákl. přenesená",J213,0)</f>
        <v>0</v>
      </c>
      <c r="BH213" s="239">
        <f>IF(N213="sníž. přenesená",J213,0)</f>
        <v>0</v>
      </c>
      <c r="BI213" s="239">
        <f>IF(N213="nulová",J213,0)</f>
        <v>0</v>
      </c>
      <c r="BJ213" s="17" t="s">
        <v>81</v>
      </c>
      <c r="BK213" s="239">
        <f>ROUND(I213*H213,2)</f>
        <v>0</v>
      </c>
      <c r="BL213" s="17" t="s">
        <v>257</v>
      </c>
      <c r="BM213" s="238" t="s">
        <v>1339</v>
      </c>
    </row>
    <row r="214" s="2" customFormat="1">
      <c r="A214" s="38"/>
      <c r="B214" s="39"/>
      <c r="C214" s="40"/>
      <c r="D214" s="240" t="s">
        <v>250</v>
      </c>
      <c r="E214" s="40"/>
      <c r="F214" s="241" t="s">
        <v>391</v>
      </c>
      <c r="G214" s="40"/>
      <c r="H214" s="40"/>
      <c r="I214" s="147"/>
      <c r="J214" s="40"/>
      <c r="K214" s="40"/>
      <c r="L214" s="44"/>
      <c r="M214" s="242"/>
      <c r="N214" s="243"/>
      <c r="O214" s="84"/>
      <c r="P214" s="84"/>
      <c r="Q214" s="84"/>
      <c r="R214" s="84"/>
      <c r="S214" s="84"/>
      <c r="T214" s="85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T214" s="17" t="s">
        <v>250</v>
      </c>
      <c r="AU214" s="17" t="s">
        <v>81</v>
      </c>
    </row>
    <row r="215" s="2" customFormat="1">
      <c r="A215" s="38"/>
      <c r="B215" s="39"/>
      <c r="C215" s="40"/>
      <c r="D215" s="240" t="s">
        <v>252</v>
      </c>
      <c r="E215" s="40"/>
      <c r="F215" s="244" t="s">
        <v>392</v>
      </c>
      <c r="G215" s="40"/>
      <c r="H215" s="40"/>
      <c r="I215" s="147"/>
      <c r="J215" s="40"/>
      <c r="K215" s="40"/>
      <c r="L215" s="44"/>
      <c r="M215" s="242"/>
      <c r="N215" s="243"/>
      <c r="O215" s="84"/>
      <c r="P215" s="84"/>
      <c r="Q215" s="84"/>
      <c r="R215" s="84"/>
      <c r="S215" s="84"/>
      <c r="T215" s="85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T215" s="17" t="s">
        <v>252</v>
      </c>
      <c r="AU215" s="17" t="s">
        <v>81</v>
      </c>
    </row>
    <row r="216" s="13" customFormat="1">
      <c r="A216" s="13"/>
      <c r="B216" s="255"/>
      <c r="C216" s="256"/>
      <c r="D216" s="240" t="s">
        <v>272</v>
      </c>
      <c r="E216" s="257" t="s">
        <v>19</v>
      </c>
      <c r="F216" s="258" t="s">
        <v>1340</v>
      </c>
      <c r="G216" s="256"/>
      <c r="H216" s="259">
        <v>27.280000000000001</v>
      </c>
      <c r="I216" s="260"/>
      <c r="J216" s="256"/>
      <c r="K216" s="256"/>
      <c r="L216" s="261"/>
      <c r="M216" s="262"/>
      <c r="N216" s="263"/>
      <c r="O216" s="263"/>
      <c r="P216" s="263"/>
      <c r="Q216" s="263"/>
      <c r="R216" s="263"/>
      <c r="S216" s="263"/>
      <c r="T216" s="264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65" t="s">
        <v>272</v>
      </c>
      <c r="AU216" s="265" t="s">
        <v>81</v>
      </c>
      <c r="AV216" s="13" t="s">
        <v>83</v>
      </c>
      <c r="AW216" s="13" t="s">
        <v>35</v>
      </c>
      <c r="AX216" s="13" t="s">
        <v>74</v>
      </c>
      <c r="AY216" s="265" t="s">
        <v>240</v>
      </c>
    </row>
    <row r="217" s="13" customFormat="1">
      <c r="A217" s="13"/>
      <c r="B217" s="255"/>
      <c r="C217" s="256"/>
      <c r="D217" s="240" t="s">
        <v>272</v>
      </c>
      <c r="E217" s="257" t="s">
        <v>19</v>
      </c>
      <c r="F217" s="258" t="s">
        <v>1341</v>
      </c>
      <c r="G217" s="256"/>
      <c r="H217" s="259">
        <v>50.450000000000003</v>
      </c>
      <c r="I217" s="260"/>
      <c r="J217" s="256"/>
      <c r="K217" s="256"/>
      <c r="L217" s="261"/>
      <c r="M217" s="262"/>
      <c r="N217" s="263"/>
      <c r="O217" s="263"/>
      <c r="P217" s="263"/>
      <c r="Q217" s="263"/>
      <c r="R217" s="263"/>
      <c r="S217" s="263"/>
      <c r="T217" s="264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65" t="s">
        <v>272</v>
      </c>
      <c r="AU217" s="265" t="s">
        <v>81</v>
      </c>
      <c r="AV217" s="13" t="s">
        <v>83</v>
      </c>
      <c r="AW217" s="13" t="s">
        <v>35</v>
      </c>
      <c r="AX217" s="13" t="s">
        <v>74</v>
      </c>
      <c r="AY217" s="265" t="s">
        <v>240</v>
      </c>
    </row>
    <row r="218" s="13" customFormat="1">
      <c r="A218" s="13"/>
      <c r="B218" s="255"/>
      <c r="C218" s="256"/>
      <c r="D218" s="240" t="s">
        <v>272</v>
      </c>
      <c r="E218" s="257" t="s">
        <v>19</v>
      </c>
      <c r="F218" s="258" t="s">
        <v>1342</v>
      </c>
      <c r="G218" s="256"/>
      <c r="H218" s="259">
        <v>2.3039999999999998</v>
      </c>
      <c r="I218" s="260"/>
      <c r="J218" s="256"/>
      <c r="K218" s="256"/>
      <c r="L218" s="261"/>
      <c r="M218" s="262"/>
      <c r="N218" s="263"/>
      <c r="O218" s="263"/>
      <c r="P218" s="263"/>
      <c r="Q218" s="263"/>
      <c r="R218" s="263"/>
      <c r="S218" s="263"/>
      <c r="T218" s="264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65" t="s">
        <v>272</v>
      </c>
      <c r="AU218" s="265" t="s">
        <v>81</v>
      </c>
      <c r="AV218" s="13" t="s">
        <v>83</v>
      </c>
      <c r="AW218" s="13" t="s">
        <v>35</v>
      </c>
      <c r="AX218" s="13" t="s">
        <v>74</v>
      </c>
      <c r="AY218" s="265" t="s">
        <v>240</v>
      </c>
    </row>
    <row r="219" s="13" customFormat="1">
      <c r="A219" s="13"/>
      <c r="B219" s="255"/>
      <c r="C219" s="256"/>
      <c r="D219" s="240" t="s">
        <v>272</v>
      </c>
      <c r="E219" s="257" t="s">
        <v>19</v>
      </c>
      <c r="F219" s="258" t="s">
        <v>1343</v>
      </c>
      <c r="G219" s="256"/>
      <c r="H219" s="259">
        <v>13.640000000000001</v>
      </c>
      <c r="I219" s="260"/>
      <c r="J219" s="256"/>
      <c r="K219" s="256"/>
      <c r="L219" s="261"/>
      <c r="M219" s="262"/>
      <c r="N219" s="263"/>
      <c r="O219" s="263"/>
      <c r="P219" s="263"/>
      <c r="Q219" s="263"/>
      <c r="R219" s="263"/>
      <c r="S219" s="263"/>
      <c r="T219" s="264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65" t="s">
        <v>272</v>
      </c>
      <c r="AU219" s="265" t="s">
        <v>81</v>
      </c>
      <c r="AV219" s="13" t="s">
        <v>83</v>
      </c>
      <c r="AW219" s="13" t="s">
        <v>35</v>
      </c>
      <c r="AX219" s="13" t="s">
        <v>74</v>
      </c>
      <c r="AY219" s="265" t="s">
        <v>240</v>
      </c>
    </row>
    <row r="220" s="13" customFormat="1">
      <c r="A220" s="13"/>
      <c r="B220" s="255"/>
      <c r="C220" s="256"/>
      <c r="D220" s="240" t="s">
        <v>272</v>
      </c>
      <c r="E220" s="257" t="s">
        <v>19</v>
      </c>
      <c r="F220" s="258" t="s">
        <v>1344</v>
      </c>
      <c r="G220" s="256"/>
      <c r="H220" s="259">
        <v>174.11600000000001</v>
      </c>
      <c r="I220" s="260"/>
      <c r="J220" s="256"/>
      <c r="K220" s="256"/>
      <c r="L220" s="261"/>
      <c r="M220" s="262"/>
      <c r="N220" s="263"/>
      <c r="O220" s="263"/>
      <c r="P220" s="263"/>
      <c r="Q220" s="263"/>
      <c r="R220" s="263"/>
      <c r="S220" s="263"/>
      <c r="T220" s="264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265" t="s">
        <v>272</v>
      </c>
      <c r="AU220" s="265" t="s">
        <v>81</v>
      </c>
      <c r="AV220" s="13" t="s">
        <v>83</v>
      </c>
      <c r="AW220" s="13" t="s">
        <v>35</v>
      </c>
      <c r="AX220" s="13" t="s">
        <v>74</v>
      </c>
      <c r="AY220" s="265" t="s">
        <v>240</v>
      </c>
    </row>
    <row r="221" s="13" customFormat="1">
      <c r="A221" s="13"/>
      <c r="B221" s="255"/>
      <c r="C221" s="256"/>
      <c r="D221" s="240" t="s">
        <v>272</v>
      </c>
      <c r="E221" s="257" t="s">
        <v>19</v>
      </c>
      <c r="F221" s="258" t="s">
        <v>1345</v>
      </c>
      <c r="G221" s="256"/>
      <c r="H221" s="259">
        <v>6</v>
      </c>
      <c r="I221" s="260"/>
      <c r="J221" s="256"/>
      <c r="K221" s="256"/>
      <c r="L221" s="261"/>
      <c r="M221" s="262"/>
      <c r="N221" s="263"/>
      <c r="O221" s="263"/>
      <c r="P221" s="263"/>
      <c r="Q221" s="263"/>
      <c r="R221" s="263"/>
      <c r="S221" s="263"/>
      <c r="T221" s="264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65" t="s">
        <v>272</v>
      </c>
      <c r="AU221" s="265" t="s">
        <v>81</v>
      </c>
      <c r="AV221" s="13" t="s">
        <v>83</v>
      </c>
      <c r="AW221" s="13" t="s">
        <v>35</v>
      </c>
      <c r="AX221" s="13" t="s">
        <v>74</v>
      </c>
      <c r="AY221" s="265" t="s">
        <v>240</v>
      </c>
    </row>
    <row r="222" s="13" customFormat="1">
      <c r="A222" s="13"/>
      <c r="B222" s="255"/>
      <c r="C222" s="256"/>
      <c r="D222" s="240" t="s">
        <v>272</v>
      </c>
      <c r="E222" s="257" t="s">
        <v>19</v>
      </c>
      <c r="F222" s="258" t="s">
        <v>1346</v>
      </c>
      <c r="G222" s="256"/>
      <c r="H222" s="259">
        <v>9.157</v>
      </c>
      <c r="I222" s="260"/>
      <c r="J222" s="256"/>
      <c r="K222" s="256"/>
      <c r="L222" s="261"/>
      <c r="M222" s="262"/>
      <c r="N222" s="263"/>
      <c r="O222" s="263"/>
      <c r="P222" s="263"/>
      <c r="Q222" s="263"/>
      <c r="R222" s="263"/>
      <c r="S222" s="263"/>
      <c r="T222" s="264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65" t="s">
        <v>272</v>
      </c>
      <c r="AU222" s="265" t="s">
        <v>81</v>
      </c>
      <c r="AV222" s="13" t="s">
        <v>83</v>
      </c>
      <c r="AW222" s="13" t="s">
        <v>35</v>
      </c>
      <c r="AX222" s="13" t="s">
        <v>74</v>
      </c>
      <c r="AY222" s="265" t="s">
        <v>240</v>
      </c>
    </row>
    <row r="223" s="14" customFormat="1">
      <c r="A223" s="14"/>
      <c r="B223" s="266"/>
      <c r="C223" s="267"/>
      <c r="D223" s="240" t="s">
        <v>272</v>
      </c>
      <c r="E223" s="268" t="s">
        <v>19</v>
      </c>
      <c r="F223" s="269" t="s">
        <v>336</v>
      </c>
      <c r="G223" s="267"/>
      <c r="H223" s="270">
        <v>282.947</v>
      </c>
      <c r="I223" s="271"/>
      <c r="J223" s="267"/>
      <c r="K223" s="267"/>
      <c r="L223" s="272"/>
      <c r="M223" s="273"/>
      <c r="N223" s="274"/>
      <c r="O223" s="274"/>
      <c r="P223" s="274"/>
      <c r="Q223" s="274"/>
      <c r="R223" s="274"/>
      <c r="S223" s="274"/>
      <c r="T223" s="275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76" t="s">
        <v>272</v>
      </c>
      <c r="AU223" s="276" t="s">
        <v>81</v>
      </c>
      <c r="AV223" s="14" t="s">
        <v>248</v>
      </c>
      <c r="AW223" s="14" t="s">
        <v>35</v>
      </c>
      <c r="AX223" s="14" t="s">
        <v>81</v>
      </c>
      <c r="AY223" s="276" t="s">
        <v>240</v>
      </c>
    </row>
    <row r="224" s="2" customFormat="1" ht="21.75" customHeight="1">
      <c r="A224" s="38"/>
      <c r="B224" s="39"/>
      <c r="C224" s="227" t="s">
        <v>702</v>
      </c>
      <c r="D224" s="227" t="s">
        <v>243</v>
      </c>
      <c r="E224" s="228" t="s">
        <v>404</v>
      </c>
      <c r="F224" s="229" t="s">
        <v>405</v>
      </c>
      <c r="G224" s="230" t="s">
        <v>269</v>
      </c>
      <c r="H224" s="231">
        <v>275.774</v>
      </c>
      <c r="I224" s="232"/>
      <c r="J224" s="233">
        <f>ROUND(I224*H224,2)</f>
        <v>0</v>
      </c>
      <c r="K224" s="229" t="s">
        <v>247</v>
      </c>
      <c r="L224" s="44"/>
      <c r="M224" s="234" t="s">
        <v>19</v>
      </c>
      <c r="N224" s="235" t="s">
        <v>45</v>
      </c>
      <c r="O224" s="84"/>
      <c r="P224" s="236">
        <f>O224*H224</f>
        <v>0</v>
      </c>
      <c r="Q224" s="236">
        <v>0</v>
      </c>
      <c r="R224" s="236">
        <f>Q224*H224</f>
        <v>0</v>
      </c>
      <c r="S224" s="236">
        <v>0</v>
      </c>
      <c r="T224" s="237">
        <f>S224*H224</f>
        <v>0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238" t="s">
        <v>257</v>
      </c>
      <c r="AT224" s="238" t="s">
        <v>243</v>
      </c>
      <c r="AU224" s="238" t="s">
        <v>81</v>
      </c>
      <c r="AY224" s="17" t="s">
        <v>240</v>
      </c>
      <c r="BE224" s="239">
        <f>IF(N224="základní",J224,0)</f>
        <v>0</v>
      </c>
      <c r="BF224" s="239">
        <f>IF(N224="snížená",J224,0)</f>
        <v>0</v>
      </c>
      <c r="BG224" s="239">
        <f>IF(N224="zákl. přenesená",J224,0)</f>
        <v>0</v>
      </c>
      <c r="BH224" s="239">
        <f>IF(N224="sníž. přenesená",J224,0)</f>
        <v>0</v>
      </c>
      <c r="BI224" s="239">
        <f>IF(N224="nulová",J224,0)</f>
        <v>0</v>
      </c>
      <c r="BJ224" s="17" t="s">
        <v>81</v>
      </c>
      <c r="BK224" s="239">
        <f>ROUND(I224*H224,2)</f>
        <v>0</v>
      </c>
      <c r="BL224" s="17" t="s">
        <v>257</v>
      </c>
      <c r="BM224" s="238" t="s">
        <v>1347</v>
      </c>
    </row>
    <row r="225" s="2" customFormat="1">
      <c r="A225" s="38"/>
      <c r="B225" s="39"/>
      <c r="C225" s="40"/>
      <c r="D225" s="240" t="s">
        <v>250</v>
      </c>
      <c r="E225" s="40"/>
      <c r="F225" s="241" t="s">
        <v>407</v>
      </c>
      <c r="G225" s="40"/>
      <c r="H225" s="40"/>
      <c r="I225" s="147"/>
      <c r="J225" s="40"/>
      <c r="K225" s="40"/>
      <c r="L225" s="44"/>
      <c r="M225" s="242"/>
      <c r="N225" s="243"/>
      <c r="O225" s="84"/>
      <c r="P225" s="84"/>
      <c r="Q225" s="84"/>
      <c r="R225" s="84"/>
      <c r="S225" s="84"/>
      <c r="T225" s="85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T225" s="17" t="s">
        <v>250</v>
      </c>
      <c r="AU225" s="17" t="s">
        <v>81</v>
      </c>
    </row>
    <row r="226" s="2" customFormat="1">
      <c r="A226" s="38"/>
      <c r="B226" s="39"/>
      <c r="C226" s="40"/>
      <c r="D226" s="240" t="s">
        <v>252</v>
      </c>
      <c r="E226" s="40"/>
      <c r="F226" s="244" t="s">
        <v>392</v>
      </c>
      <c r="G226" s="40"/>
      <c r="H226" s="40"/>
      <c r="I226" s="147"/>
      <c r="J226" s="40"/>
      <c r="K226" s="40"/>
      <c r="L226" s="44"/>
      <c r="M226" s="242"/>
      <c r="N226" s="243"/>
      <c r="O226" s="84"/>
      <c r="P226" s="84"/>
      <c r="Q226" s="84"/>
      <c r="R226" s="84"/>
      <c r="S226" s="84"/>
      <c r="T226" s="85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T226" s="17" t="s">
        <v>252</v>
      </c>
      <c r="AU226" s="17" t="s">
        <v>81</v>
      </c>
    </row>
    <row r="227" s="13" customFormat="1">
      <c r="A227" s="13"/>
      <c r="B227" s="255"/>
      <c r="C227" s="256"/>
      <c r="D227" s="240" t="s">
        <v>272</v>
      </c>
      <c r="E227" s="257" t="s">
        <v>19</v>
      </c>
      <c r="F227" s="258" t="s">
        <v>1348</v>
      </c>
      <c r="G227" s="256"/>
      <c r="H227" s="259">
        <v>275.774</v>
      </c>
      <c r="I227" s="260"/>
      <c r="J227" s="256"/>
      <c r="K227" s="256"/>
      <c r="L227" s="261"/>
      <c r="M227" s="262"/>
      <c r="N227" s="263"/>
      <c r="O227" s="263"/>
      <c r="P227" s="263"/>
      <c r="Q227" s="263"/>
      <c r="R227" s="263"/>
      <c r="S227" s="263"/>
      <c r="T227" s="264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65" t="s">
        <v>272</v>
      </c>
      <c r="AU227" s="265" t="s">
        <v>81</v>
      </c>
      <c r="AV227" s="13" t="s">
        <v>83</v>
      </c>
      <c r="AW227" s="13" t="s">
        <v>35</v>
      </c>
      <c r="AX227" s="13" t="s">
        <v>81</v>
      </c>
      <c r="AY227" s="265" t="s">
        <v>240</v>
      </c>
    </row>
    <row r="228" s="2" customFormat="1" ht="33" customHeight="1">
      <c r="A228" s="38"/>
      <c r="B228" s="39"/>
      <c r="C228" s="227" t="s">
        <v>707</v>
      </c>
      <c r="D228" s="227" t="s">
        <v>243</v>
      </c>
      <c r="E228" s="228" t="s">
        <v>1229</v>
      </c>
      <c r="F228" s="229" t="s">
        <v>1230</v>
      </c>
      <c r="G228" s="230" t="s">
        <v>269</v>
      </c>
      <c r="H228" s="231">
        <v>30.315000000000001</v>
      </c>
      <c r="I228" s="232"/>
      <c r="J228" s="233">
        <f>ROUND(I228*H228,2)</f>
        <v>0</v>
      </c>
      <c r="K228" s="229" t="s">
        <v>247</v>
      </c>
      <c r="L228" s="44"/>
      <c r="M228" s="234" t="s">
        <v>19</v>
      </c>
      <c r="N228" s="235" t="s">
        <v>45</v>
      </c>
      <c r="O228" s="84"/>
      <c r="P228" s="236">
        <f>O228*H228</f>
        <v>0</v>
      </c>
      <c r="Q228" s="236">
        <v>0</v>
      </c>
      <c r="R228" s="236">
        <f>Q228*H228</f>
        <v>0</v>
      </c>
      <c r="S228" s="236">
        <v>0</v>
      </c>
      <c r="T228" s="237">
        <f>S228*H228</f>
        <v>0</v>
      </c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R228" s="238" t="s">
        <v>257</v>
      </c>
      <c r="AT228" s="238" t="s">
        <v>243</v>
      </c>
      <c r="AU228" s="238" t="s">
        <v>81</v>
      </c>
      <c r="AY228" s="17" t="s">
        <v>240</v>
      </c>
      <c r="BE228" s="239">
        <f>IF(N228="základní",J228,0)</f>
        <v>0</v>
      </c>
      <c r="BF228" s="239">
        <f>IF(N228="snížená",J228,0)</f>
        <v>0</v>
      </c>
      <c r="BG228" s="239">
        <f>IF(N228="zákl. přenesená",J228,0)</f>
        <v>0</v>
      </c>
      <c r="BH228" s="239">
        <f>IF(N228="sníž. přenesená",J228,0)</f>
        <v>0</v>
      </c>
      <c r="BI228" s="239">
        <f>IF(N228="nulová",J228,0)</f>
        <v>0</v>
      </c>
      <c r="BJ228" s="17" t="s">
        <v>81</v>
      </c>
      <c r="BK228" s="239">
        <f>ROUND(I228*H228,2)</f>
        <v>0</v>
      </c>
      <c r="BL228" s="17" t="s">
        <v>257</v>
      </c>
      <c r="BM228" s="238" t="s">
        <v>1349</v>
      </c>
    </row>
    <row r="229" s="2" customFormat="1">
      <c r="A229" s="38"/>
      <c r="B229" s="39"/>
      <c r="C229" s="40"/>
      <c r="D229" s="240" t="s">
        <v>250</v>
      </c>
      <c r="E229" s="40"/>
      <c r="F229" s="241" t="s">
        <v>1232</v>
      </c>
      <c r="G229" s="40"/>
      <c r="H229" s="40"/>
      <c r="I229" s="147"/>
      <c r="J229" s="40"/>
      <c r="K229" s="40"/>
      <c r="L229" s="44"/>
      <c r="M229" s="242"/>
      <c r="N229" s="243"/>
      <c r="O229" s="84"/>
      <c r="P229" s="84"/>
      <c r="Q229" s="84"/>
      <c r="R229" s="84"/>
      <c r="S229" s="84"/>
      <c r="T229" s="85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T229" s="17" t="s">
        <v>250</v>
      </c>
      <c r="AU229" s="17" t="s">
        <v>81</v>
      </c>
    </row>
    <row r="230" s="2" customFormat="1">
      <c r="A230" s="38"/>
      <c r="B230" s="39"/>
      <c r="C230" s="40"/>
      <c r="D230" s="240" t="s">
        <v>252</v>
      </c>
      <c r="E230" s="40"/>
      <c r="F230" s="244" t="s">
        <v>392</v>
      </c>
      <c r="G230" s="40"/>
      <c r="H230" s="40"/>
      <c r="I230" s="147"/>
      <c r="J230" s="40"/>
      <c r="K230" s="40"/>
      <c r="L230" s="44"/>
      <c r="M230" s="242"/>
      <c r="N230" s="243"/>
      <c r="O230" s="84"/>
      <c r="P230" s="84"/>
      <c r="Q230" s="84"/>
      <c r="R230" s="84"/>
      <c r="S230" s="84"/>
      <c r="T230" s="85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T230" s="17" t="s">
        <v>252</v>
      </c>
      <c r="AU230" s="17" t="s">
        <v>81</v>
      </c>
    </row>
    <row r="231" s="13" customFormat="1">
      <c r="A231" s="13"/>
      <c r="B231" s="255"/>
      <c r="C231" s="256"/>
      <c r="D231" s="240" t="s">
        <v>272</v>
      </c>
      <c r="E231" s="257" t="s">
        <v>19</v>
      </c>
      <c r="F231" s="258" t="s">
        <v>1350</v>
      </c>
      <c r="G231" s="256"/>
      <c r="H231" s="259">
        <v>30.315000000000001</v>
      </c>
      <c r="I231" s="260"/>
      <c r="J231" s="256"/>
      <c r="K231" s="256"/>
      <c r="L231" s="261"/>
      <c r="M231" s="262"/>
      <c r="N231" s="263"/>
      <c r="O231" s="263"/>
      <c r="P231" s="263"/>
      <c r="Q231" s="263"/>
      <c r="R231" s="263"/>
      <c r="S231" s="263"/>
      <c r="T231" s="264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65" t="s">
        <v>272</v>
      </c>
      <c r="AU231" s="265" t="s">
        <v>81</v>
      </c>
      <c r="AV231" s="13" t="s">
        <v>83</v>
      </c>
      <c r="AW231" s="13" t="s">
        <v>35</v>
      </c>
      <c r="AX231" s="13" t="s">
        <v>81</v>
      </c>
      <c r="AY231" s="265" t="s">
        <v>240</v>
      </c>
    </row>
    <row r="232" s="2" customFormat="1" ht="33" customHeight="1">
      <c r="A232" s="38"/>
      <c r="B232" s="39"/>
      <c r="C232" s="227" t="s">
        <v>709</v>
      </c>
      <c r="D232" s="227" t="s">
        <v>243</v>
      </c>
      <c r="E232" s="228" t="s">
        <v>1154</v>
      </c>
      <c r="F232" s="229" t="s">
        <v>1155</v>
      </c>
      <c r="G232" s="230" t="s">
        <v>269</v>
      </c>
      <c r="H232" s="231">
        <v>30.300000000000001</v>
      </c>
      <c r="I232" s="232"/>
      <c r="J232" s="233">
        <f>ROUND(I232*H232,2)</f>
        <v>0</v>
      </c>
      <c r="K232" s="229" t="s">
        <v>247</v>
      </c>
      <c r="L232" s="44"/>
      <c r="M232" s="234" t="s">
        <v>19</v>
      </c>
      <c r="N232" s="235" t="s">
        <v>45</v>
      </c>
      <c r="O232" s="84"/>
      <c r="P232" s="236">
        <f>O232*H232</f>
        <v>0</v>
      </c>
      <c r="Q232" s="236">
        <v>0</v>
      </c>
      <c r="R232" s="236">
        <f>Q232*H232</f>
        <v>0</v>
      </c>
      <c r="S232" s="236">
        <v>0</v>
      </c>
      <c r="T232" s="237">
        <f>S232*H232</f>
        <v>0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238" t="s">
        <v>257</v>
      </c>
      <c r="AT232" s="238" t="s">
        <v>243</v>
      </c>
      <c r="AU232" s="238" t="s">
        <v>81</v>
      </c>
      <c r="AY232" s="17" t="s">
        <v>240</v>
      </c>
      <c r="BE232" s="239">
        <f>IF(N232="základní",J232,0)</f>
        <v>0</v>
      </c>
      <c r="BF232" s="239">
        <f>IF(N232="snížená",J232,0)</f>
        <v>0</v>
      </c>
      <c r="BG232" s="239">
        <f>IF(N232="zákl. přenesená",J232,0)</f>
        <v>0</v>
      </c>
      <c r="BH232" s="239">
        <f>IF(N232="sníž. přenesená",J232,0)</f>
        <v>0</v>
      </c>
      <c r="BI232" s="239">
        <f>IF(N232="nulová",J232,0)</f>
        <v>0</v>
      </c>
      <c r="BJ232" s="17" t="s">
        <v>81</v>
      </c>
      <c r="BK232" s="239">
        <f>ROUND(I232*H232,2)</f>
        <v>0</v>
      </c>
      <c r="BL232" s="17" t="s">
        <v>257</v>
      </c>
      <c r="BM232" s="238" t="s">
        <v>1351</v>
      </c>
    </row>
    <row r="233" s="2" customFormat="1">
      <c r="A233" s="38"/>
      <c r="B233" s="39"/>
      <c r="C233" s="40"/>
      <c r="D233" s="240" t="s">
        <v>250</v>
      </c>
      <c r="E233" s="40"/>
      <c r="F233" s="241" t="s">
        <v>1352</v>
      </c>
      <c r="G233" s="40"/>
      <c r="H233" s="40"/>
      <c r="I233" s="147"/>
      <c r="J233" s="40"/>
      <c r="K233" s="40"/>
      <c r="L233" s="44"/>
      <c r="M233" s="242"/>
      <c r="N233" s="243"/>
      <c r="O233" s="84"/>
      <c r="P233" s="84"/>
      <c r="Q233" s="84"/>
      <c r="R233" s="84"/>
      <c r="S233" s="84"/>
      <c r="T233" s="85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T233" s="17" t="s">
        <v>250</v>
      </c>
      <c r="AU233" s="17" t="s">
        <v>81</v>
      </c>
    </row>
    <row r="234" s="2" customFormat="1">
      <c r="A234" s="38"/>
      <c r="B234" s="39"/>
      <c r="C234" s="40"/>
      <c r="D234" s="240" t="s">
        <v>252</v>
      </c>
      <c r="E234" s="40"/>
      <c r="F234" s="244" t="s">
        <v>392</v>
      </c>
      <c r="G234" s="40"/>
      <c r="H234" s="40"/>
      <c r="I234" s="147"/>
      <c r="J234" s="40"/>
      <c r="K234" s="40"/>
      <c r="L234" s="44"/>
      <c r="M234" s="242"/>
      <c r="N234" s="243"/>
      <c r="O234" s="84"/>
      <c r="P234" s="84"/>
      <c r="Q234" s="84"/>
      <c r="R234" s="84"/>
      <c r="S234" s="84"/>
      <c r="T234" s="85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T234" s="17" t="s">
        <v>252</v>
      </c>
      <c r="AU234" s="17" t="s">
        <v>81</v>
      </c>
    </row>
    <row r="235" s="13" customFormat="1">
      <c r="A235" s="13"/>
      <c r="B235" s="255"/>
      <c r="C235" s="256"/>
      <c r="D235" s="240" t="s">
        <v>272</v>
      </c>
      <c r="E235" s="257" t="s">
        <v>19</v>
      </c>
      <c r="F235" s="258" t="s">
        <v>1353</v>
      </c>
      <c r="G235" s="256"/>
      <c r="H235" s="259">
        <v>30.300000000000001</v>
      </c>
      <c r="I235" s="260"/>
      <c r="J235" s="256"/>
      <c r="K235" s="256"/>
      <c r="L235" s="261"/>
      <c r="M235" s="262"/>
      <c r="N235" s="263"/>
      <c r="O235" s="263"/>
      <c r="P235" s="263"/>
      <c r="Q235" s="263"/>
      <c r="R235" s="263"/>
      <c r="S235" s="263"/>
      <c r="T235" s="264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65" t="s">
        <v>272</v>
      </c>
      <c r="AU235" s="265" t="s">
        <v>81</v>
      </c>
      <c r="AV235" s="13" t="s">
        <v>83</v>
      </c>
      <c r="AW235" s="13" t="s">
        <v>35</v>
      </c>
      <c r="AX235" s="13" t="s">
        <v>81</v>
      </c>
      <c r="AY235" s="265" t="s">
        <v>240</v>
      </c>
    </row>
    <row r="236" s="2" customFormat="1" ht="33" customHeight="1">
      <c r="A236" s="38"/>
      <c r="B236" s="39"/>
      <c r="C236" s="227" t="s">
        <v>716</v>
      </c>
      <c r="D236" s="227" t="s">
        <v>243</v>
      </c>
      <c r="E236" s="228" t="s">
        <v>423</v>
      </c>
      <c r="F236" s="229" t="s">
        <v>424</v>
      </c>
      <c r="G236" s="230" t="s">
        <v>269</v>
      </c>
      <c r="H236" s="231">
        <v>0.20000000000000001</v>
      </c>
      <c r="I236" s="232"/>
      <c r="J236" s="233">
        <f>ROUND(I236*H236,2)</f>
        <v>0</v>
      </c>
      <c r="K236" s="229" t="s">
        <v>247</v>
      </c>
      <c r="L236" s="44"/>
      <c r="M236" s="234" t="s">
        <v>19</v>
      </c>
      <c r="N236" s="235" t="s">
        <v>45</v>
      </c>
      <c r="O236" s="84"/>
      <c r="P236" s="236">
        <f>O236*H236</f>
        <v>0</v>
      </c>
      <c r="Q236" s="236">
        <v>0</v>
      </c>
      <c r="R236" s="236">
        <f>Q236*H236</f>
        <v>0</v>
      </c>
      <c r="S236" s="236">
        <v>0</v>
      </c>
      <c r="T236" s="237">
        <f>S236*H236</f>
        <v>0</v>
      </c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R236" s="238" t="s">
        <v>257</v>
      </c>
      <c r="AT236" s="238" t="s">
        <v>243</v>
      </c>
      <c r="AU236" s="238" t="s">
        <v>81</v>
      </c>
      <c r="AY236" s="17" t="s">
        <v>240</v>
      </c>
      <c r="BE236" s="239">
        <f>IF(N236="základní",J236,0)</f>
        <v>0</v>
      </c>
      <c r="BF236" s="239">
        <f>IF(N236="snížená",J236,0)</f>
        <v>0</v>
      </c>
      <c r="BG236" s="239">
        <f>IF(N236="zákl. přenesená",J236,0)</f>
        <v>0</v>
      </c>
      <c r="BH236" s="239">
        <f>IF(N236="sníž. přenesená",J236,0)</f>
        <v>0</v>
      </c>
      <c r="BI236" s="239">
        <f>IF(N236="nulová",J236,0)</f>
        <v>0</v>
      </c>
      <c r="BJ236" s="17" t="s">
        <v>81</v>
      </c>
      <c r="BK236" s="239">
        <f>ROUND(I236*H236,2)</f>
        <v>0</v>
      </c>
      <c r="BL236" s="17" t="s">
        <v>257</v>
      </c>
      <c r="BM236" s="238" t="s">
        <v>1354</v>
      </c>
    </row>
    <row r="237" s="2" customFormat="1">
      <c r="A237" s="38"/>
      <c r="B237" s="39"/>
      <c r="C237" s="40"/>
      <c r="D237" s="240" t="s">
        <v>250</v>
      </c>
      <c r="E237" s="40"/>
      <c r="F237" s="241" t="s">
        <v>426</v>
      </c>
      <c r="G237" s="40"/>
      <c r="H237" s="40"/>
      <c r="I237" s="147"/>
      <c r="J237" s="40"/>
      <c r="K237" s="40"/>
      <c r="L237" s="44"/>
      <c r="M237" s="242"/>
      <c r="N237" s="243"/>
      <c r="O237" s="84"/>
      <c r="P237" s="84"/>
      <c r="Q237" s="84"/>
      <c r="R237" s="84"/>
      <c r="S237" s="84"/>
      <c r="T237" s="85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T237" s="17" t="s">
        <v>250</v>
      </c>
      <c r="AU237" s="17" t="s">
        <v>81</v>
      </c>
    </row>
    <row r="238" s="2" customFormat="1">
      <c r="A238" s="38"/>
      <c r="B238" s="39"/>
      <c r="C238" s="40"/>
      <c r="D238" s="240" t="s">
        <v>252</v>
      </c>
      <c r="E238" s="40"/>
      <c r="F238" s="244" t="s">
        <v>392</v>
      </c>
      <c r="G238" s="40"/>
      <c r="H238" s="40"/>
      <c r="I238" s="147"/>
      <c r="J238" s="40"/>
      <c r="K238" s="40"/>
      <c r="L238" s="44"/>
      <c r="M238" s="242"/>
      <c r="N238" s="243"/>
      <c r="O238" s="84"/>
      <c r="P238" s="84"/>
      <c r="Q238" s="84"/>
      <c r="R238" s="84"/>
      <c r="S238" s="84"/>
      <c r="T238" s="85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T238" s="17" t="s">
        <v>252</v>
      </c>
      <c r="AU238" s="17" t="s">
        <v>81</v>
      </c>
    </row>
    <row r="239" s="13" customFormat="1">
      <c r="A239" s="13"/>
      <c r="B239" s="255"/>
      <c r="C239" s="256"/>
      <c r="D239" s="240" t="s">
        <v>272</v>
      </c>
      <c r="E239" s="257" t="s">
        <v>19</v>
      </c>
      <c r="F239" s="258" t="s">
        <v>1355</v>
      </c>
      <c r="G239" s="256"/>
      <c r="H239" s="259">
        <v>0.20000000000000001</v>
      </c>
      <c r="I239" s="260"/>
      <c r="J239" s="256"/>
      <c r="K239" s="256"/>
      <c r="L239" s="261"/>
      <c r="M239" s="262"/>
      <c r="N239" s="263"/>
      <c r="O239" s="263"/>
      <c r="P239" s="263"/>
      <c r="Q239" s="263"/>
      <c r="R239" s="263"/>
      <c r="S239" s="263"/>
      <c r="T239" s="264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65" t="s">
        <v>272</v>
      </c>
      <c r="AU239" s="265" t="s">
        <v>81</v>
      </c>
      <c r="AV239" s="13" t="s">
        <v>83</v>
      </c>
      <c r="AW239" s="13" t="s">
        <v>35</v>
      </c>
      <c r="AX239" s="13" t="s">
        <v>81</v>
      </c>
      <c r="AY239" s="265" t="s">
        <v>240</v>
      </c>
    </row>
    <row r="240" s="2" customFormat="1" ht="33" customHeight="1">
      <c r="A240" s="38"/>
      <c r="B240" s="39"/>
      <c r="C240" s="227" t="s">
        <v>722</v>
      </c>
      <c r="D240" s="227" t="s">
        <v>243</v>
      </c>
      <c r="E240" s="228" t="s">
        <v>432</v>
      </c>
      <c r="F240" s="229" t="s">
        <v>433</v>
      </c>
      <c r="G240" s="230" t="s">
        <v>269</v>
      </c>
      <c r="H240" s="231">
        <v>30</v>
      </c>
      <c r="I240" s="232"/>
      <c r="J240" s="233">
        <f>ROUND(I240*H240,2)</f>
        <v>0</v>
      </c>
      <c r="K240" s="229" t="s">
        <v>247</v>
      </c>
      <c r="L240" s="44"/>
      <c r="M240" s="234" t="s">
        <v>19</v>
      </c>
      <c r="N240" s="235" t="s">
        <v>45</v>
      </c>
      <c r="O240" s="84"/>
      <c r="P240" s="236">
        <f>O240*H240</f>
        <v>0</v>
      </c>
      <c r="Q240" s="236">
        <v>0</v>
      </c>
      <c r="R240" s="236">
        <f>Q240*H240</f>
        <v>0</v>
      </c>
      <c r="S240" s="236">
        <v>0</v>
      </c>
      <c r="T240" s="237">
        <f>S240*H240</f>
        <v>0</v>
      </c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R240" s="238" t="s">
        <v>257</v>
      </c>
      <c r="AT240" s="238" t="s">
        <v>243</v>
      </c>
      <c r="AU240" s="238" t="s">
        <v>81</v>
      </c>
      <c r="AY240" s="17" t="s">
        <v>240</v>
      </c>
      <c r="BE240" s="239">
        <f>IF(N240="základní",J240,0)</f>
        <v>0</v>
      </c>
      <c r="BF240" s="239">
        <f>IF(N240="snížená",J240,0)</f>
        <v>0</v>
      </c>
      <c r="BG240" s="239">
        <f>IF(N240="zákl. přenesená",J240,0)</f>
        <v>0</v>
      </c>
      <c r="BH240" s="239">
        <f>IF(N240="sníž. přenesená",J240,0)</f>
        <v>0</v>
      </c>
      <c r="BI240" s="239">
        <f>IF(N240="nulová",J240,0)</f>
        <v>0</v>
      </c>
      <c r="BJ240" s="17" t="s">
        <v>81</v>
      </c>
      <c r="BK240" s="239">
        <f>ROUND(I240*H240,2)</f>
        <v>0</v>
      </c>
      <c r="BL240" s="17" t="s">
        <v>257</v>
      </c>
      <c r="BM240" s="238" t="s">
        <v>1356</v>
      </c>
    </row>
    <row r="241" s="2" customFormat="1">
      <c r="A241" s="38"/>
      <c r="B241" s="39"/>
      <c r="C241" s="40"/>
      <c r="D241" s="240" t="s">
        <v>250</v>
      </c>
      <c r="E241" s="40"/>
      <c r="F241" s="241" t="s">
        <v>435</v>
      </c>
      <c r="G241" s="40"/>
      <c r="H241" s="40"/>
      <c r="I241" s="147"/>
      <c r="J241" s="40"/>
      <c r="K241" s="40"/>
      <c r="L241" s="44"/>
      <c r="M241" s="242"/>
      <c r="N241" s="243"/>
      <c r="O241" s="84"/>
      <c r="P241" s="84"/>
      <c r="Q241" s="84"/>
      <c r="R241" s="84"/>
      <c r="S241" s="84"/>
      <c r="T241" s="85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T241" s="17" t="s">
        <v>250</v>
      </c>
      <c r="AU241" s="17" t="s">
        <v>81</v>
      </c>
    </row>
    <row r="242" s="2" customFormat="1">
      <c r="A242" s="38"/>
      <c r="B242" s="39"/>
      <c r="C242" s="40"/>
      <c r="D242" s="240" t="s">
        <v>252</v>
      </c>
      <c r="E242" s="40"/>
      <c r="F242" s="244" t="s">
        <v>392</v>
      </c>
      <c r="G242" s="40"/>
      <c r="H242" s="40"/>
      <c r="I242" s="147"/>
      <c r="J242" s="40"/>
      <c r="K242" s="40"/>
      <c r="L242" s="44"/>
      <c r="M242" s="242"/>
      <c r="N242" s="243"/>
      <c r="O242" s="84"/>
      <c r="P242" s="84"/>
      <c r="Q242" s="84"/>
      <c r="R242" s="84"/>
      <c r="S242" s="84"/>
      <c r="T242" s="85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T242" s="17" t="s">
        <v>252</v>
      </c>
      <c r="AU242" s="17" t="s">
        <v>81</v>
      </c>
    </row>
    <row r="243" s="13" customFormat="1">
      <c r="A243" s="13"/>
      <c r="B243" s="255"/>
      <c r="C243" s="256"/>
      <c r="D243" s="240" t="s">
        <v>272</v>
      </c>
      <c r="E243" s="257" t="s">
        <v>19</v>
      </c>
      <c r="F243" s="258" t="s">
        <v>1357</v>
      </c>
      <c r="G243" s="256"/>
      <c r="H243" s="259">
        <v>30</v>
      </c>
      <c r="I243" s="260"/>
      <c r="J243" s="256"/>
      <c r="K243" s="256"/>
      <c r="L243" s="261"/>
      <c r="M243" s="262"/>
      <c r="N243" s="263"/>
      <c r="O243" s="263"/>
      <c r="P243" s="263"/>
      <c r="Q243" s="263"/>
      <c r="R243" s="263"/>
      <c r="S243" s="263"/>
      <c r="T243" s="264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T243" s="265" t="s">
        <v>272</v>
      </c>
      <c r="AU243" s="265" t="s">
        <v>81</v>
      </c>
      <c r="AV243" s="13" t="s">
        <v>83</v>
      </c>
      <c r="AW243" s="13" t="s">
        <v>35</v>
      </c>
      <c r="AX243" s="13" t="s">
        <v>81</v>
      </c>
      <c r="AY243" s="265" t="s">
        <v>240</v>
      </c>
    </row>
    <row r="244" s="2" customFormat="1" ht="21.75" customHeight="1">
      <c r="A244" s="38"/>
      <c r="B244" s="39"/>
      <c r="C244" s="227" t="s">
        <v>727</v>
      </c>
      <c r="D244" s="227" t="s">
        <v>243</v>
      </c>
      <c r="E244" s="228" t="s">
        <v>448</v>
      </c>
      <c r="F244" s="229" t="s">
        <v>449</v>
      </c>
      <c r="G244" s="230" t="s">
        <v>276</v>
      </c>
      <c r="H244" s="231">
        <v>2</v>
      </c>
      <c r="I244" s="232"/>
      <c r="J244" s="233">
        <f>ROUND(I244*H244,2)</f>
        <v>0</v>
      </c>
      <c r="K244" s="229" t="s">
        <v>247</v>
      </c>
      <c r="L244" s="44"/>
      <c r="M244" s="234" t="s">
        <v>19</v>
      </c>
      <c r="N244" s="235" t="s">
        <v>45</v>
      </c>
      <c r="O244" s="84"/>
      <c r="P244" s="236">
        <f>O244*H244</f>
        <v>0</v>
      </c>
      <c r="Q244" s="236">
        <v>0</v>
      </c>
      <c r="R244" s="236">
        <f>Q244*H244</f>
        <v>0</v>
      </c>
      <c r="S244" s="236">
        <v>0</v>
      </c>
      <c r="T244" s="237">
        <f>S244*H244</f>
        <v>0</v>
      </c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R244" s="238" t="s">
        <v>257</v>
      </c>
      <c r="AT244" s="238" t="s">
        <v>243</v>
      </c>
      <c r="AU244" s="238" t="s">
        <v>81</v>
      </c>
      <c r="AY244" s="17" t="s">
        <v>240</v>
      </c>
      <c r="BE244" s="239">
        <f>IF(N244="základní",J244,0)</f>
        <v>0</v>
      </c>
      <c r="BF244" s="239">
        <f>IF(N244="snížená",J244,0)</f>
        <v>0</v>
      </c>
      <c r="BG244" s="239">
        <f>IF(N244="zákl. přenesená",J244,0)</f>
        <v>0</v>
      </c>
      <c r="BH244" s="239">
        <f>IF(N244="sníž. přenesená",J244,0)</f>
        <v>0</v>
      </c>
      <c r="BI244" s="239">
        <f>IF(N244="nulová",J244,0)</f>
        <v>0</v>
      </c>
      <c r="BJ244" s="17" t="s">
        <v>81</v>
      </c>
      <c r="BK244" s="239">
        <f>ROUND(I244*H244,2)</f>
        <v>0</v>
      </c>
      <c r="BL244" s="17" t="s">
        <v>257</v>
      </c>
      <c r="BM244" s="238" t="s">
        <v>1358</v>
      </c>
    </row>
    <row r="245" s="2" customFormat="1">
      <c r="A245" s="38"/>
      <c r="B245" s="39"/>
      <c r="C245" s="40"/>
      <c r="D245" s="240" t="s">
        <v>250</v>
      </c>
      <c r="E245" s="40"/>
      <c r="F245" s="241" t="s">
        <v>963</v>
      </c>
      <c r="G245" s="40"/>
      <c r="H245" s="40"/>
      <c r="I245" s="147"/>
      <c r="J245" s="40"/>
      <c r="K245" s="40"/>
      <c r="L245" s="44"/>
      <c r="M245" s="242"/>
      <c r="N245" s="243"/>
      <c r="O245" s="84"/>
      <c r="P245" s="84"/>
      <c r="Q245" s="84"/>
      <c r="R245" s="84"/>
      <c r="S245" s="84"/>
      <c r="T245" s="85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T245" s="17" t="s">
        <v>250</v>
      </c>
      <c r="AU245" s="17" t="s">
        <v>81</v>
      </c>
    </row>
    <row r="246" s="2" customFormat="1">
      <c r="A246" s="38"/>
      <c r="B246" s="39"/>
      <c r="C246" s="40"/>
      <c r="D246" s="240" t="s">
        <v>252</v>
      </c>
      <c r="E246" s="40"/>
      <c r="F246" s="244" t="s">
        <v>452</v>
      </c>
      <c r="G246" s="40"/>
      <c r="H246" s="40"/>
      <c r="I246" s="147"/>
      <c r="J246" s="40"/>
      <c r="K246" s="40"/>
      <c r="L246" s="44"/>
      <c r="M246" s="242"/>
      <c r="N246" s="243"/>
      <c r="O246" s="84"/>
      <c r="P246" s="84"/>
      <c r="Q246" s="84"/>
      <c r="R246" s="84"/>
      <c r="S246" s="84"/>
      <c r="T246" s="85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T246" s="17" t="s">
        <v>252</v>
      </c>
      <c r="AU246" s="17" t="s">
        <v>81</v>
      </c>
    </row>
    <row r="247" s="13" customFormat="1">
      <c r="A247" s="13"/>
      <c r="B247" s="255"/>
      <c r="C247" s="256"/>
      <c r="D247" s="240" t="s">
        <v>272</v>
      </c>
      <c r="E247" s="257" t="s">
        <v>19</v>
      </c>
      <c r="F247" s="258" t="s">
        <v>453</v>
      </c>
      <c r="G247" s="256"/>
      <c r="H247" s="259">
        <v>1</v>
      </c>
      <c r="I247" s="260"/>
      <c r="J247" s="256"/>
      <c r="K247" s="256"/>
      <c r="L247" s="261"/>
      <c r="M247" s="262"/>
      <c r="N247" s="263"/>
      <c r="O247" s="263"/>
      <c r="P247" s="263"/>
      <c r="Q247" s="263"/>
      <c r="R247" s="263"/>
      <c r="S247" s="263"/>
      <c r="T247" s="264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T247" s="265" t="s">
        <v>272</v>
      </c>
      <c r="AU247" s="265" t="s">
        <v>81</v>
      </c>
      <c r="AV247" s="13" t="s">
        <v>83</v>
      </c>
      <c r="AW247" s="13" t="s">
        <v>35</v>
      </c>
      <c r="AX247" s="13" t="s">
        <v>74</v>
      </c>
      <c r="AY247" s="265" t="s">
        <v>240</v>
      </c>
    </row>
    <row r="248" s="13" customFormat="1">
      <c r="A248" s="13"/>
      <c r="B248" s="255"/>
      <c r="C248" s="256"/>
      <c r="D248" s="240" t="s">
        <v>272</v>
      </c>
      <c r="E248" s="257" t="s">
        <v>19</v>
      </c>
      <c r="F248" s="258" t="s">
        <v>454</v>
      </c>
      <c r="G248" s="256"/>
      <c r="H248" s="259">
        <v>1</v>
      </c>
      <c r="I248" s="260"/>
      <c r="J248" s="256"/>
      <c r="K248" s="256"/>
      <c r="L248" s="261"/>
      <c r="M248" s="262"/>
      <c r="N248" s="263"/>
      <c r="O248" s="263"/>
      <c r="P248" s="263"/>
      <c r="Q248" s="263"/>
      <c r="R248" s="263"/>
      <c r="S248" s="263"/>
      <c r="T248" s="264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T248" s="265" t="s">
        <v>272</v>
      </c>
      <c r="AU248" s="265" t="s">
        <v>81</v>
      </c>
      <c r="AV248" s="13" t="s">
        <v>83</v>
      </c>
      <c r="AW248" s="13" t="s">
        <v>35</v>
      </c>
      <c r="AX248" s="13" t="s">
        <v>74</v>
      </c>
      <c r="AY248" s="265" t="s">
        <v>240</v>
      </c>
    </row>
    <row r="249" s="14" customFormat="1">
      <c r="A249" s="14"/>
      <c r="B249" s="266"/>
      <c r="C249" s="267"/>
      <c r="D249" s="240" t="s">
        <v>272</v>
      </c>
      <c r="E249" s="268" t="s">
        <v>19</v>
      </c>
      <c r="F249" s="269" t="s">
        <v>336</v>
      </c>
      <c r="G249" s="267"/>
      <c r="H249" s="270">
        <v>2</v>
      </c>
      <c r="I249" s="271"/>
      <c r="J249" s="267"/>
      <c r="K249" s="267"/>
      <c r="L249" s="272"/>
      <c r="M249" s="273"/>
      <c r="N249" s="274"/>
      <c r="O249" s="274"/>
      <c r="P249" s="274"/>
      <c r="Q249" s="274"/>
      <c r="R249" s="274"/>
      <c r="S249" s="274"/>
      <c r="T249" s="275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T249" s="276" t="s">
        <v>272</v>
      </c>
      <c r="AU249" s="276" t="s">
        <v>81</v>
      </c>
      <c r="AV249" s="14" t="s">
        <v>248</v>
      </c>
      <c r="AW249" s="14" t="s">
        <v>35</v>
      </c>
      <c r="AX249" s="14" t="s">
        <v>81</v>
      </c>
      <c r="AY249" s="276" t="s">
        <v>240</v>
      </c>
    </row>
    <row r="250" s="2" customFormat="1" ht="21.75" customHeight="1">
      <c r="A250" s="38"/>
      <c r="B250" s="39"/>
      <c r="C250" s="227" t="s">
        <v>734</v>
      </c>
      <c r="D250" s="227" t="s">
        <v>243</v>
      </c>
      <c r="E250" s="228" t="s">
        <v>772</v>
      </c>
      <c r="F250" s="229" t="s">
        <v>773</v>
      </c>
      <c r="G250" s="230" t="s">
        <v>276</v>
      </c>
      <c r="H250" s="231">
        <v>2</v>
      </c>
      <c r="I250" s="232"/>
      <c r="J250" s="233">
        <f>ROUND(I250*H250,2)</f>
        <v>0</v>
      </c>
      <c r="K250" s="229" t="s">
        <v>247</v>
      </c>
      <c r="L250" s="44"/>
      <c r="M250" s="234" t="s">
        <v>19</v>
      </c>
      <c r="N250" s="235" t="s">
        <v>45</v>
      </c>
      <c r="O250" s="84"/>
      <c r="P250" s="236">
        <f>O250*H250</f>
        <v>0</v>
      </c>
      <c r="Q250" s="236">
        <v>0</v>
      </c>
      <c r="R250" s="236">
        <f>Q250*H250</f>
        <v>0</v>
      </c>
      <c r="S250" s="236">
        <v>0</v>
      </c>
      <c r="T250" s="237">
        <f>S250*H250</f>
        <v>0</v>
      </c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R250" s="238" t="s">
        <v>257</v>
      </c>
      <c r="AT250" s="238" t="s">
        <v>243</v>
      </c>
      <c r="AU250" s="238" t="s">
        <v>81</v>
      </c>
      <c r="AY250" s="17" t="s">
        <v>240</v>
      </c>
      <c r="BE250" s="239">
        <f>IF(N250="základní",J250,0)</f>
        <v>0</v>
      </c>
      <c r="BF250" s="239">
        <f>IF(N250="snížená",J250,0)</f>
        <v>0</v>
      </c>
      <c r="BG250" s="239">
        <f>IF(N250="zákl. přenesená",J250,0)</f>
        <v>0</v>
      </c>
      <c r="BH250" s="239">
        <f>IF(N250="sníž. přenesená",J250,0)</f>
        <v>0</v>
      </c>
      <c r="BI250" s="239">
        <f>IF(N250="nulová",J250,0)</f>
        <v>0</v>
      </c>
      <c r="BJ250" s="17" t="s">
        <v>81</v>
      </c>
      <c r="BK250" s="239">
        <f>ROUND(I250*H250,2)</f>
        <v>0</v>
      </c>
      <c r="BL250" s="17" t="s">
        <v>257</v>
      </c>
      <c r="BM250" s="238" t="s">
        <v>1359</v>
      </c>
    </row>
    <row r="251" s="2" customFormat="1">
      <c r="A251" s="38"/>
      <c r="B251" s="39"/>
      <c r="C251" s="40"/>
      <c r="D251" s="240" t="s">
        <v>250</v>
      </c>
      <c r="E251" s="40"/>
      <c r="F251" s="241" t="s">
        <v>966</v>
      </c>
      <c r="G251" s="40"/>
      <c r="H251" s="40"/>
      <c r="I251" s="147"/>
      <c r="J251" s="40"/>
      <c r="K251" s="40"/>
      <c r="L251" s="44"/>
      <c r="M251" s="242"/>
      <c r="N251" s="243"/>
      <c r="O251" s="84"/>
      <c r="P251" s="84"/>
      <c r="Q251" s="84"/>
      <c r="R251" s="84"/>
      <c r="S251" s="84"/>
      <c r="T251" s="85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T251" s="17" t="s">
        <v>250</v>
      </c>
      <c r="AU251" s="17" t="s">
        <v>81</v>
      </c>
    </row>
    <row r="252" s="2" customFormat="1">
      <c r="A252" s="38"/>
      <c r="B252" s="39"/>
      <c r="C252" s="40"/>
      <c r="D252" s="240" t="s">
        <v>252</v>
      </c>
      <c r="E252" s="40"/>
      <c r="F252" s="244" t="s">
        <v>452</v>
      </c>
      <c r="G252" s="40"/>
      <c r="H252" s="40"/>
      <c r="I252" s="147"/>
      <c r="J252" s="40"/>
      <c r="K252" s="40"/>
      <c r="L252" s="44"/>
      <c r="M252" s="242"/>
      <c r="N252" s="243"/>
      <c r="O252" s="84"/>
      <c r="P252" s="84"/>
      <c r="Q252" s="84"/>
      <c r="R252" s="84"/>
      <c r="S252" s="84"/>
      <c r="T252" s="85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T252" s="17" t="s">
        <v>252</v>
      </c>
      <c r="AU252" s="17" t="s">
        <v>81</v>
      </c>
    </row>
    <row r="253" s="13" customFormat="1">
      <c r="A253" s="13"/>
      <c r="B253" s="255"/>
      <c r="C253" s="256"/>
      <c r="D253" s="240" t="s">
        <v>272</v>
      </c>
      <c r="E253" s="257" t="s">
        <v>19</v>
      </c>
      <c r="F253" s="258" t="s">
        <v>776</v>
      </c>
      <c r="G253" s="256"/>
      <c r="H253" s="259">
        <v>1</v>
      </c>
      <c r="I253" s="260"/>
      <c r="J253" s="256"/>
      <c r="K253" s="256"/>
      <c r="L253" s="261"/>
      <c r="M253" s="262"/>
      <c r="N253" s="263"/>
      <c r="O253" s="263"/>
      <c r="P253" s="263"/>
      <c r="Q253" s="263"/>
      <c r="R253" s="263"/>
      <c r="S253" s="263"/>
      <c r="T253" s="264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65" t="s">
        <v>272</v>
      </c>
      <c r="AU253" s="265" t="s">
        <v>81</v>
      </c>
      <c r="AV253" s="13" t="s">
        <v>83</v>
      </c>
      <c r="AW253" s="13" t="s">
        <v>35</v>
      </c>
      <c r="AX253" s="13" t="s">
        <v>74</v>
      </c>
      <c r="AY253" s="265" t="s">
        <v>240</v>
      </c>
    </row>
    <row r="254" s="13" customFormat="1">
      <c r="A254" s="13"/>
      <c r="B254" s="255"/>
      <c r="C254" s="256"/>
      <c r="D254" s="240" t="s">
        <v>272</v>
      </c>
      <c r="E254" s="257" t="s">
        <v>19</v>
      </c>
      <c r="F254" s="258" t="s">
        <v>777</v>
      </c>
      <c r="G254" s="256"/>
      <c r="H254" s="259">
        <v>1</v>
      </c>
      <c r="I254" s="260"/>
      <c r="J254" s="256"/>
      <c r="K254" s="256"/>
      <c r="L254" s="261"/>
      <c r="M254" s="262"/>
      <c r="N254" s="263"/>
      <c r="O254" s="263"/>
      <c r="P254" s="263"/>
      <c r="Q254" s="263"/>
      <c r="R254" s="263"/>
      <c r="S254" s="263"/>
      <c r="T254" s="264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65" t="s">
        <v>272</v>
      </c>
      <c r="AU254" s="265" t="s">
        <v>81</v>
      </c>
      <c r="AV254" s="13" t="s">
        <v>83</v>
      </c>
      <c r="AW254" s="13" t="s">
        <v>35</v>
      </c>
      <c r="AX254" s="13" t="s">
        <v>74</v>
      </c>
      <c r="AY254" s="265" t="s">
        <v>240</v>
      </c>
    </row>
    <row r="255" s="14" customFormat="1">
      <c r="A255" s="14"/>
      <c r="B255" s="266"/>
      <c r="C255" s="267"/>
      <c r="D255" s="240" t="s">
        <v>272</v>
      </c>
      <c r="E255" s="268" t="s">
        <v>19</v>
      </c>
      <c r="F255" s="269" t="s">
        <v>336</v>
      </c>
      <c r="G255" s="267"/>
      <c r="H255" s="270">
        <v>2</v>
      </c>
      <c r="I255" s="271"/>
      <c r="J255" s="267"/>
      <c r="K255" s="267"/>
      <c r="L255" s="272"/>
      <c r="M255" s="273"/>
      <c r="N255" s="274"/>
      <c r="O255" s="274"/>
      <c r="P255" s="274"/>
      <c r="Q255" s="274"/>
      <c r="R255" s="274"/>
      <c r="S255" s="274"/>
      <c r="T255" s="275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T255" s="276" t="s">
        <v>272</v>
      </c>
      <c r="AU255" s="276" t="s">
        <v>81</v>
      </c>
      <c r="AV255" s="14" t="s">
        <v>248</v>
      </c>
      <c r="AW255" s="14" t="s">
        <v>35</v>
      </c>
      <c r="AX255" s="14" t="s">
        <v>81</v>
      </c>
      <c r="AY255" s="276" t="s">
        <v>240</v>
      </c>
    </row>
    <row r="256" s="2" customFormat="1" ht="21.75" customHeight="1">
      <c r="A256" s="38"/>
      <c r="B256" s="39"/>
      <c r="C256" s="227" t="s">
        <v>737</v>
      </c>
      <c r="D256" s="227" t="s">
        <v>243</v>
      </c>
      <c r="E256" s="228" t="s">
        <v>441</v>
      </c>
      <c r="F256" s="229" t="s">
        <v>442</v>
      </c>
      <c r="G256" s="230" t="s">
        <v>269</v>
      </c>
      <c r="H256" s="231">
        <v>94.146000000000001</v>
      </c>
      <c r="I256" s="232"/>
      <c r="J256" s="233">
        <f>ROUND(I256*H256,2)</f>
        <v>0</v>
      </c>
      <c r="K256" s="229" t="s">
        <v>247</v>
      </c>
      <c r="L256" s="44"/>
      <c r="M256" s="234" t="s">
        <v>19</v>
      </c>
      <c r="N256" s="235" t="s">
        <v>45</v>
      </c>
      <c r="O256" s="84"/>
      <c r="P256" s="236">
        <f>O256*H256</f>
        <v>0</v>
      </c>
      <c r="Q256" s="236">
        <v>0</v>
      </c>
      <c r="R256" s="236">
        <f>Q256*H256</f>
        <v>0</v>
      </c>
      <c r="S256" s="236">
        <v>0</v>
      </c>
      <c r="T256" s="237">
        <f>S256*H256</f>
        <v>0</v>
      </c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R256" s="238" t="s">
        <v>257</v>
      </c>
      <c r="AT256" s="238" t="s">
        <v>243</v>
      </c>
      <c r="AU256" s="238" t="s">
        <v>81</v>
      </c>
      <c r="AY256" s="17" t="s">
        <v>240</v>
      </c>
      <c r="BE256" s="239">
        <f>IF(N256="základní",J256,0)</f>
        <v>0</v>
      </c>
      <c r="BF256" s="239">
        <f>IF(N256="snížená",J256,0)</f>
        <v>0</v>
      </c>
      <c r="BG256" s="239">
        <f>IF(N256="zákl. přenesená",J256,0)</f>
        <v>0</v>
      </c>
      <c r="BH256" s="239">
        <f>IF(N256="sníž. přenesená",J256,0)</f>
        <v>0</v>
      </c>
      <c r="BI256" s="239">
        <f>IF(N256="nulová",J256,0)</f>
        <v>0</v>
      </c>
      <c r="BJ256" s="17" t="s">
        <v>81</v>
      </c>
      <c r="BK256" s="239">
        <f>ROUND(I256*H256,2)</f>
        <v>0</v>
      </c>
      <c r="BL256" s="17" t="s">
        <v>257</v>
      </c>
      <c r="BM256" s="238" t="s">
        <v>1360</v>
      </c>
    </row>
    <row r="257" s="2" customFormat="1">
      <c r="A257" s="38"/>
      <c r="B257" s="39"/>
      <c r="C257" s="40"/>
      <c r="D257" s="240" t="s">
        <v>250</v>
      </c>
      <c r="E257" s="40"/>
      <c r="F257" s="241" t="s">
        <v>521</v>
      </c>
      <c r="G257" s="40"/>
      <c r="H257" s="40"/>
      <c r="I257" s="147"/>
      <c r="J257" s="40"/>
      <c r="K257" s="40"/>
      <c r="L257" s="44"/>
      <c r="M257" s="242"/>
      <c r="N257" s="243"/>
      <c r="O257" s="84"/>
      <c r="P257" s="84"/>
      <c r="Q257" s="84"/>
      <c r="R257" s="84"/>
      <c r="S257" s="84"/>
      <c r="T257" s="85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T257" s="17" t="s">
        <v>250</v>
      </c>
      <c r="AU257" s="17" t="s">
        <v>81</v>
      </c>
    </row>
    <row r="258" s="2" customFormat="1">
      <c r="A258" s="38"/>
      <c r="B258" s="39"/>
      <c r="C258" s="40"/>
      <c r="D258" s="240" t="s">
        <v>252</v>
      </c>
      <c r="E258" s="40"/>
      <c r="F258" s="244" t="s">
        <v>445</v>
      </c>
      <c r="G258" s="40"/>
      <c r="H258" s="40"/>
      <c r="I258" s="147"/>
      <c r="J258" s="40"/>
      <c r="K258" s="40"/>
      <c r="L258" s="44"/>
      <c r="M258" s="242"/>
      <c r="N258" s="243"/>
      <c r="O258" s="84"/>
      <c r="P258" s="84"/>
      <c r="Q258" s="84"/>
      <c r="R258" s="84"/>
      <c r="S258" s="84"/>
      <c r="T258" s="85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T258" s="17" t="s">
        <v>252</v>
      </c>
      <c r="AU258" s="17" t="s">
        <v>81</v>
      </c>
    </row>
    <row r="259" s="13" customFormat="1">
      <c r="A259" s="13"/>
      <c r="B259" s="255"/>
      <c r="C259" s="256"/>
      <c r="D259" s="240" t="s">
        <v>272</v>
      </c>
      <c r="E259" s="257" t="s">
        <v>19</v>
      </c>
      <c r="F259" s="258" t="s">
        <v>1361</v>
      </c>
      <c r="G259" s="256"/>
      <c r="H259" s="259">
        <v>27.280000000000001</v>
      </c>
      <c r="I259" s="260"/>
      <c r="J259" s="256"/>
      <c r="K259" s="256"/>
      <c r="L259" s="261"/>
      <c r="M259" s="262"/>
      <c r="N259" s="263"/>
      <c r="O259" s="263"/>
      <c r="P259" s="263"/>
      <c r="Q259" s="263"/>
      <c r="R259" s="263"/>
      <c r="S259" s="263"/>
      <c r="T259" s="264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65" t="s">
        <v>272</v>
      </c>
      <c r="AU259" s="265" t="s">
        <v>81</v>
      </c>
      <c r="AV259" s="13" t="s">
        <v>83</v>
      </c>
      <c r="AW259" s="13" t="s">
        <v>35</v>
      </c>
      <c r="AX259" s="13" t="s">
        <v>74</v>
      </c>
      <c r="AY259" s="265" t="s">
        <v>240</v>
      </c>
    </row>
    <row r="260" s="13" customFormat="1">
      <c r="A260" s="13"/>
      <c r="B260" s="255"/>
      <c r="C260" s="256"/>
      <c r="D260" s="240" t="s">
        <v>272</v>
      </c>
      <c r="E260" s="257" t="s">
        <v>19</v>
      </c>
      <c r="F260" s="258" t="s">
        <v>1341</v>
      </c>
      <c r="G260" s="256"/>
      <c r="H260" s="259">
        <v>50.450000000000003</v>
      </c>
      <c r="I260" s="260"/>
      <c r="J260" s="256"/>
      <c r="K260" s="256"/>
      <c r="L260" s="261"/>
      <c r="M260" s="262"/>
      <c r="N260" s="263"/>
      <c r="O260" s="263"/>
      <c r="P260" s="263"/>
      <c r="Q260" s="263"/>
      <c r="R260" s="263"/>
      <c r="S260" s="263"/>
      <c r="T260" s="264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65" t="s">
        <v>272</v>
      </c>
      <c r="AU260" s="265" t="s">
        <v>81</v>
      </c>
      <c r="AV260" s="13" t="s">
        <v>83</v>
      </c>
      <c r="AW260" s="13" t="s">
        <v>35</v>
      </c>
      <c r="AX260" s="13" t="s">
        <v>74</v>
      </c>
      <c r="AY260" s="265" t="s">
        <v>240</v>
      </c>
    </row>
    <row r="261" s="13" customFormat="1">
      <c r="A261" s="13"/>
      <c r="B261" s="255"/>
      <c r="C261" s="256"/>
      <c r="D261" s="240" t="s">
        <v>272</v>
      </c>
      <c r="E261" s="257" t="s">
        <v>19</v>
      </c>
      <c r="F261" s="258" t="s">
        <v>1362</v>
      </c>
      <c r="G261" s="256"/>
      <c r="H261" s="259">
        <v>16.416</v>
      </c>
      <c r="I261" s="260"/>
      <c r="J261" s="256"/>
      <c r="K261" s="256"/>
      <c r="L261" s="261"/>
      <c r="M261" s="262"/>
      <c r="N261" s="263"/>
      <c r="O261" s="263"/>
      <c r="P261" s="263"/>
      <c r="Q261" s="263"/>
      <c r="R261" s="263"/>
      <c r="S261" s="263"/>
      <c r="T261" s="264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T261" s="265" t="s">
        <v>272</v>
      </c>
      <c r="AU261" s="265" t="s">
        <v>81</v>
      </c>
      <c r="AV261" s="13" t="s">
        <v>83</v>
      </c>
      <c r="AW261" s="13" t="s">
        <v>35</v>
      </c>
      <c r="AX261" s="13" t="s">
        <v>74</v>
      </c>
      <c r="AY261" s="265" t="s">
        <v>240</v>
      </c>
    </row>
    <row r="262" s="14" customFormat="1">
      <c r="A262" s="14"/>
      <c r="B262" s="266"/>
      <c r="C262" s="267"/>
      <c r="D262" s="240" t="s">
        <v>272</v>
      </c>
      <c r="E262" s="268" t="s">
        <v>19</v>
      </c>
      <c r="F262" s="269" t="s">
        <v>336</v>
      </c>
      <c r="G262" s="267"/>
      <c r="H262" s="270">
        <v>94.146000000000001</v>
      </c>
      <c r="I262" s="271"/>
      <c r="J262" s="267"/>
      <c r="K262" s="267"/>
      <c r="L262" s="272"/>
      <c r="M262" s="277"/>
      <c r="N262" s="278"/>
      <c r="O262" s="278"/>
      <c r="P262" s="278"/>
      <c r="Q262" s="278"/>
      <c r="R262" s="278"/>
      <c r="S262" s="278"/>
      <c r="T262" s="279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T262" s="276" t="s">
        <v>272</v>
      </c>
      <c r="AU262" s="276" t="s">
        <v>81</v>
      </c>
      <c r="AV262" s="14" t="s">
        <v>248</v>
      </c>
      <c r="AW262" s="14" t="s">
        <v>35</v>
      </c>
      <c r="AX262" s="14" t="s">
        <v>81</v>
      </c>
      <c r="AY262" s="276" t="s">
        <v>240</v>
      </c>
    </row>
    <row r="263" s="2" customFormat="1" ht="6.96" customHeight="1">
      <c r="A263" s="38"/>
      <c r="B263" s="59"/>
      <c r="C263" s="60"/>
      <c r="D263" s="60"/>
      <c r="E263" s="60"/>
      <c r="F263" s="60"/>
      <c r="G263" s="60"/>
      <c r="H263" s="60"/>
      <c r="I263" s="176"/>
      <c r="J263" s="60"/>
      <c r="K263" s="60"/>
      <c r="L263" s="44"/>
      <c r="M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</row>
  </sheetData>
  <sheetProtection sheet="1" autoFilter="0" formatColumns="0" formatRows="0" objects="1" scenarios="1" spinCount="100000" saltValue="4PsXLl5nj9IYBVu7F/Wx7KPYCg7egFFeMWscV+ZkecQbnhukfkESPQl/vWJ7r/45syn0Ku1iBnl9FYDzG7gZpQ==" hashValue="sfyz3ZyDWdmN9+gRwNyK3lIEOC2cCrioDKQkqBNWISfYRm5TRtZ/DLxLWTznjGSTD+uENWSORMk+cC1PDo1x4Q==" algorithmName="SHA-512" password="CC35"/>
  <autoFilter ref="C87:K262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170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1245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1363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ROUND(J86,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ROUND((SUM(BE86:BE93)),  2)</f>
        <v>0</v>
      </c>
      <c r="G35" s="38"/>
      <c r="H35" s="38"/>
      <c r="I35" s="165">
        <v>0.20999999999999999</v>
      </c>
      <c r="J35" s="164">
        <f>ROUND(((SUM(BE86:BE93))*I35),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ROUND((SUM(BF86:BF93)),  2)</f>
        <v>0</v>
      </c>
      <c r="G36" s="38"/>
      <c r="H36" s="38"/>
      <c r="I36" s="165">
        <v>0.14999999999999999</v>
      </c>
      <c r="J36" s="164">
        <f>ROUND(((SUM(BF86:BF93))*I36),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ROUND((SUM(BG86:BG93)),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ROUND((SUM(BH86:BH93)),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ROUND((SUM(BI86:BI93)),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1245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10.2 - VRN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J86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456</v>
      </c>
      <c r="E64" s="189"/>
      <c r="F64" s="189"/>
      <c r="G64" s="189"/>
      <c r="H64" s="189"/>
      <c r="I64" s="190"/>
      <c r="J64" s="191">
        <f>J87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2" customFormat="1" ht="21.84" customHeight="1">
      <c r="A65" s="38"/>
      <c r="B65" s="39"/>
      <c r="C65" s="40"/>
      <c r="D65" s="40"/>
      <c r="E65" s="40"/>
      <c r="F65" s="40"/>
      <c r="G65" s="40"/>
      <c r="H65" s="40"/>
      <c r="I65" s="147"/>
      <c r="J65" s="40"/>
      <c r="K65" s="4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 s="2" customFormat="1" ht="6.96" customHeight="1">
      <c r="A66" s="38"/>
      <c r="B66" s="59"/>
      <c r="C66" s="60"/>
      <c r="D66" s="60"/>
      <c r="E66" s="60"/>
      <c r="F66" s="60"/>
      <c r="G66" s="60"/>
      <c r="H66" s="60"/>
      <c r="I66" s="176"/>
      <c r="J66" s="60"/>
      <c r="K66" s="60"/>
      <c r="L66" s="14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hidden="1"/>
    <row r="68" hidden="1"/>
    <row r="69" hidden="1"/>
    <row r="70" s="2" customFormat="1" ht="6.96" customHeight="1">
      <c r="A70" s="38"/>
      <c r="B70" s="61"/>
      <c r="C70" s="62"/>
      <c r="D70" s="62"/>
      <c r="E70" s="62"/>
      <c r="F70" s="62"/>
      <c r="G70" s="62"/>
      <c r="H70" s="62"/>
      <c r="I70" s="179"/>
      <c r="J70" s="62"/>
      <c r="K70" s="62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24.96" customHeight="1">
      <c r="A71" s="38"/>
      <c r="B71" s="39"/>
      <c r="C71" s="23" t="s">
        <v>225</v>
      </c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6.96" customHeight="1">
      <c r="A72" s="38"/>
      <c r="B72" s="39"/>
      <c r="C72" s="40"/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12" customHeight="1">
      <c r="A73" s="38"/>
      <c r="B73" s="39"/>
      <c r="C73" s="32" t="s">
        <v>16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23.25" customHeight="1">
      <c r="A74" s="38"/>
      <c r="B74" s="39"/>
      <c r="C74" s="40"/>
      <c r="D74" s="40"/>
      <c r="E74" s="180" t="str">
        <f>E7</f>
        <v>Oprava přejezdů na trati Mělník - Ústí n/L Střekov, Vraňany - Děčín hl.n... - ZMĚNA Č. 1</v>
      </c>
      <c r="F74" s="32"/>
      <c r="G74" s="32"/>
      <c r="H74" s="32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1" customFormat="1" ht="12" customHeight="1">
      <c r="B75" s="21"/>
      <c r="C75" s="32" t="s">
        <v>214</v>
      </c>
      <c r="D75" s="22"/>
      <c r="E75" s="22"/>
      <c r="F75" s="22"/>
      <c r="G75" s="22"/>
      <c r="H75" s="22"/>
      <c r="I75" s="139"/>
      <c r="J75" s="22"/>
      <c r="K75" s="22"/>
      <c r="L75" s="20"/>
    </row>
    <row r="76" s="2" customFormat="1" ht="16.5" customHeight="1">
      <c r="A76" s="38"/>
      <c r="B76" s="39"/>
      <c r="C76" s="40"/>
      <c r="D76" s="40"/>
      <c r="E76" s="180" t="s">
        <v>1245</v>
      </c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2" customHeight="1">
      <c r="A77" s="38"/>
      <c r="B77" s="39"/>
      <c r="C77" s="32" t="s">
        <v>216</v>
      </c>
      <c r="D77" s="40"/>
      <c r="E77" s="40"/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6.5" customHeight="1">
      <c r="A78" s="38"/>
      <c r="B78" s="39"/>
      <c r="C78" s="40"/>
      <c r="D78" s="40"/>
      <c r="E78" s="69" t="str">
        <f>E11</f>
        <v>SO 10.2 - VRN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6.96" customHeight="1">
      <c r="A79" s="38"/>
      <c r="B79" s="39"/>
      <c r="C79" s="40"/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2" customHeight="1">
      <c r="A80" s="38"/>
      <c r="B80" s="39"/>
      <c r="C80" s="32" t="s">
        <v>21</v>
      </c>
      <c r="D80" s="40"/>
      <c r="E80" s="40"/>
      <c r="F80" s="27" t="str">
        <f>F14</f>
        <v>obvod ST Ústí nad Labem</v>
      </c>
      <c r="G80" s="40"/>
      <c r="H80" s="40"/>
      <c r="I80" s="150" t="s">
        <v>23</v>
      </c>
      <c r="J80" s="72" t="str">
        <f>IF(J14="","",J14)</f>
        <v>19. 11. 2019</v>
      </c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25</v>
      </c>
      <c r="D82" s="40"/>
      <c r="E82" s="40"/>
      <c r="F82" s="27" t="str">
        <f>E17</f>
        <v>Správa železnic, OŘ Ústí n.L., ST Ústí n.L.</v>
      </c>
      <c r="G82" s="40"/>
      <c r="H82" s="40"/>
      <c r="I82" s="150" t="s">
        <v>33</v>
      </c>
      <c r="J82" s="36" t="str">
        <f>E23</f>
        <v xml:space="preserve"> 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5.15" customHeight="1">
      <c r="A83" s="38"/>
      <c r="B83" s="39"/>
      <c r="C83" s="32" t="s">
        <v>31</v>
      </c>
      <c r="D83" s="40"/>
      <c r="E83" s="40"/>
      <c r="F83" s="27" t="str">
        <f>IF(E20="","",E20)</f>
        <v>Vyplň údaj</v>
      </c>
      <c r="G83" s="40"/>
      <c r="H83" s="40"/>
      <c r="I83" s="150" t="s">
        <v>36</v>
      </c>
      <c r="J83" s="36" t="str">
        <f>E26</f>
        <v>Jan Seemann, DiS.</v>
      </c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0.32" customHeight="1">
      <c r="A84" s="38"/>
      <c r="B84" s="39"/>
      <c r="C84" s="40"/>
      <c r="D84" s="40"/>
      <c r="E84" s="40"/>
      <c r="F84" s="40"/>
      <c r="G84" s="40"/>
      <c r="H84" s="40"/>
      <c r="I84" s="147"/>
      <c r="J84" s="40"/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11" customFormat="1" ht="29.28" customHeight="1">
      <c r="A85" s="199"/>
      <c r="B85" s="200"/>
      <c r="C85" s="201" t="s">
        <v>226</v>
      </c>
      <c r="D85" s="202" t="s">
        <v>59</v>
      </c>
      <c r="E85" s="202" t="s">
        <v>55</v>
      </c>
      <c r="F85" s="202" t="s">
        <v>56</v>
      </c>
      <c r="G85" s="202" t="s">
        <v>227</v>
      </c>
      <c r="H85" s="202" t="s">
        <v>228</v>
      </c>
      <c r="I85" s="203" t="s">
        <v>229</v>
      </c>
      <c r="J85" s="202" t="s">
        <v>220</v>
      </c>
      <c r="K85" s="204" t="s">
        <v>230</v>
      </c>
      <c r="L85" s="205"/>
      <c r="M85" s="92" t="s">
        <v>19</v>
      </c>
      <c r="N85" s="93" t="s">
        <v>44</v>
      </c>
      <c r="O85" s="93" t="s">
        <v>231</v>
      </c>
      <c r="P85" s="93" t="s">
        <v>232</v>
      </c>
      <c r="Q85" s="93" t="s">
        <v>233</v>
      </c>
      <c r="R85" s="93" t="s">
        <v>234</v>
      </c>
      <c r="S85" s="93" t="s">
        <v>235</v>
      </c>
      <c r="T85" s="94" t="s">
        <v>236</v>
      </c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</row>
    <row r="86" s="2" customFormat="1" ht="22.8" customHeight="1">
      <c r="A86" s="38"/>
      <c r="B86" s="39"/>
      <c r="C86" s="99" t="s">
        <v>237</v>
      </c>
      <c r="D86" s="40"/>
      <c r="E86" s="40"/>
      <c r="F86" s="40"/>
      <c r="G86" s="40"/>
      <c r="H86" s="40"/>
      <c r="I86" s="147"/>
      <c r="J86" s="206">
        <f>BK86</f>
        <v>0</v>
      </c>
      <c r="K86" s="40"/>
      <c r="L86" s="44"/>
      <c r="M86" s="95"/>
      <c r="N86" s="207"/>
      <c r="O86" s="96"/>
      <c r="P86" s="208">
        <f>P87</f>
        <v>0</v>
      </c>
      <c r="Q86" s="96"/>
      <c r="R86" s="208">
        <f>R87</f>
        <v>0</v>
      </c>
      <c r="S86" s="96"/>
      <c r="T86" s="209">
        <f>T87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T86" s="17" t="s">
        <v>73</v>
      </c>
      <c r="AU86" s="17" t="s">
        <v>221</v>
      </c>
      <c r="BK86" s="210">
        <f>BK87</f>
        <v>0</v>
      </c>
    </row>
    <row r="87" s="12" customFormat="1" ht="25.92" customHeight="1">
      <c r="A87" s="12"/>
      <c r="B87" s="211"/>
      <c r="C87" s="212"/>
      <c r="D87" s="213" t="s">
        <v>73</v>
      </c>
      <c r="E87" s="214" t="s">
        <v>90</v>
      </c>
      <c r="F87" s="214" t="s">
        <v>457</v>
      </c>
      <c r="G87" s="212"/>
      <c r="H87" s="212"/>
      <c r="I87" s="215"/>
      <c r="J87" s="216">
        <f>BK87</f>
        <v>0</v>
      </c>
      <c r="K87" s="212"/>
      <c r="L87" s="217"/>
      <c r="M87" s="218"/>
      <c r="N87" s="219"/>
      <c r="O87" s="219"/>
      <c r="P87" s="220">
        <f>SUM(P88:P93)</f>
        <v>0</v>
      </c>
      <c r="Q87" s="219"/>
      <c r="R87" s="220">
        <f>SUM(R88:R93)</f>
        <v>0</v>
      </c>
      <c r="S87" s="219"/>
      <c r="T87" s="221">
        <f>SUM(T88:T93)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22" t="s">
        <v>241</v>
      </c>
      <c r="AT87" s="223" t="s">
        <v>73</v>
      </c>
      <c r="AU87" s="223" t="s">
        <v>74</v>
      </c>
      <c r="AY87" s="222" t="s">
        <v>240</v>
      </c>
      <c r="BK87" s="224">
        <f>SUM(BK88:BK93)</f>
        <v>0</v>
      </c>
    </row>
    <row r="88" s="2" customFormat="1" ht="21.75" customHeight="1">
      <c r="A88" s="38"/>
      <c r="B88" s="39"/>
      <c r="C88" s="227" t="s">
        <v>81</v>
      </c>
      <c r="D88" s="227" t="s">
        <v>243</v>
      </c>
      <c r="E88" s="228" t="s">
        <v>458</v>
      </c>
      <c r="F88" s="229" t="s">
        <v>459</v>
      </c>
      <c r="G88" s="230" t="s">
        <v>276</v>
      </c>
      <c r="H88" s="231">
        <v>1</v>
      </c>
      <c r="I88" s="232"/>
      <c r="J88" s="233">
        <f>ROUND(I88*H88,2)</f>
        <v>0</v>
      </c>
      <c r="K88" s="229" t="s">
        <v>247</v>
      </c>
      <c r="L88" s="44"/>
      <c r="M88" s="234" t="s">
        <v>19</v>
      </c>
      <c r="N88" s="235" t="s">
        <v>45</v>
      </c>
      <c r="O88" s="84"/>
      <c r="P88" s="236">
        <f>O88*H88</f>
        <v>0</v>
      </c>
      <c r="Q88" s="236">
        <v>0</v>
      </c>
      <c r="R88" s="236">
        <f>Q88*H88</f>
        <v>0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248</v>
      </c>
      <c r="AT88" s="238" t="s">
        <v>243</v>
      </c>
      <c r="AU88" s="238" t="s">
        <v>81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1364</v>
      </c>
    </row>
    <row r="89" s="2" customFormat="1">
      <c r="A89" s="38"/>
      <c r="B89" s="39"/>
      <c r="C89" s="40"/>
      <c r="D89" s="240" t="s">
        <v>250</v>
      </c>
      <c r="E89" s="40"/>
      <c r="F89" s="241" t="s">
        <v>462</v>
      </c>
      <c r="G89" s="40"/>
      <c r="H89" s="40"/>
      <c r="I89" s="147"/>
      <c r="J89" s="40"/>
      <c r="K89" s="40"/>
      <c r="L89" s="44"/>
      <c r="M89" s="242"/>
      <c r="N89" s="243"/>
      <c r="O89" s="84"/>
      <c r="P89" s="84"/>
      <c r="Q89" s="84"/>
      <c r="R89" s="84"/>
      <c r="S89" s="84"/>
      <c r="T89" s="85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81</v>
      </c>
    </row>
    <row r="90" s="2" customFormat="1">
      <c r="A90" s="38"/>
      <c r="B90" s="39"/>
      <c r="C90" s="40"/>
      <c r="D90" s="240" t="s">
        <v>252</v>
      </c>
      <c r="E90" s="40"/>
      <c r="F90" s="244" t="s">
        <v>463</v>
      </c>
      <c r="G90" s="40"/>
      <c r="H90" s="40"/>
      <c r="I90" s="147"/>
      <c r="J90" s="40"/>
      <c r="K90" s="40"/>
      <c r="L90" s="44"/>
      <c r="M90" s="242"/>
      <c r="N90" s="243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252</v>
      </c>
      <c r="AU90" s="17" t="s">
        <v>81</v>
      </c>
    </row>
    <row r="91" s="2" customFormat="1" ht="21.75" customHeight="1">
      <c r="A91" s="38"/>
      <c r="B91" s="39"/>
      <c r="C91" s="227" t="s">
        <v>83</v>
      </c>
      <c r="D91" s="227" t="s">
        <v>243</v>
      </c>
      <c r="E91" s="228" t="s">
        <v>464</v>
      </c>
      <c r="F91" s="229" t="s">
        <v>465</v>
      </c>
      <c r="G91" s="230" t="s">
        <v>460</v>
      </c>
      <c r="H91" s="231">
        <v>1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81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1365</v>
      </c>
    </row>
    <row r="92" s="2" customFormat="1">
      <c r="A92" s="38"/>
      <c r="B92" s="39"/>
      <c r="C92" s="40"/>
      <c r="D92" s="240" t="s">
        <v>250</v>
      </c>
      <c r="E92" s="40"/>
      <c r="F92" s="241" t="s">
        <v>467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81</v>
      </c>
    </row>
    <row r="93" s="2" customFormat="1">
      <c r="A93" s="38"/>
      <c r="B93" s="39"/>
      <c r="C93" s="40"/>
      <c r="D93" s="240" t="s">
        <v>252</v>
      </c>
      <c r="E93" s="40"/>
      <c r="F93" s="244" t="s">
        <v>468</v>
      </c>
      <c r="G93" s="40"/>
      <c r="H93" s="40"/>
      <c r="I93" s="147"/>
      <c r="J93" s="40"/>
      <c r="K93" s="40"/>
      <c r="L93" s="44"/>
      <c r="M93" s="280"/>
      <c r="N93" s="281"/>
      <c r="O93" s="282"/>
      <c r="P93" s="282"/>
      <c r="Q93" s="282"/>
      <c r="R93" s="282"/>
      <c r="S93" s="282"/>
      <c r="T93" s="283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81</v>
      </c>
    </row>
    <row r="94" s="2" customFormat="1" ht="6.96" customHeight="1">
      <c r="A94" s="38"/>
      <c r="B94" s="59"/>
      <c r="C94" s="60"/>
      <c r="D94" s="60"/>
      <c r="E94" s="60"/>
      <c r="F94" s="60"/>
      <c r="G94" s="60"/>
      <c r="H94" s="60"/>
      <c r="I94" s="176"/>
      <c r="J94" s="60"/>
      <c r="K94" s="60"/>
      <c r="L94" s="44"/>
      <c r="M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</sheetData>
  <sheetProtection sheet="1" autoFilter="0" formatColumns="0" formatRows="0" objects="1" scenarios="1" spinCount="100000" saltValue="gwfBEGVwq1E3sLFYfRZt3W/knOsl+wyhoCGpnRbKy7U5Rk5Aub+ySSraxDuOl6BHb7Pf4JUunfSoEno8/1F89g==" hashValue="5quC1is0Wj4JvMQyaQ1E+HBFR8GQCwmO8I+5EZG2U2EmF4qiCcLCw/bHZfBF1ZpCqvJZi6W+vb29z9UscKfUcQ==" algorithmName="SHA-512" password="CC35"/>
  <autoFilter ref="C85:K9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172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1245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1366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ROUND(J85,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ROUND((SUM(BE85:BE89)),  2)</f>
        <v>0</v>
      </c>
      <c r="G35" s="38"/>
      <c r="H35" s="38"/>
      <c r="I35" s="165">
        <v>0.20999999999999999</v>
      </c>
      <c r="J35" s="164">
        <f>ROUND(((SUM(BE85:BE89))*I35),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ROUND((SUM(BF85:BF89)),  2)</f>
        <v>0</v>
      </c>
      <c r="G36" s="38"/>
      <c r="H36" s="38"/>
      <c r="I36" s="165">
        <v>0.14999999999999999</v>
      </c>
      <c r="J36" s="164">
        <f>ROUND(((SUM(BF85:BF89))*I36),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ROUND((SUM(BG85:BG89)),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ROUND((SUM(BH85:BH89)),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ROUND((SUM(BI85:BI89)),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1245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12.3 - Materiál dodávaný objednatelem - NEOCEŇOVAT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J85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2" customFormat="1" ht="21.84" customHeight="1">
      <c r="A64" s="38"/>
      <c r="B64" s="39"/>
      <c r="C64" s="40"/>
      <c r="D64" s="40"/>
      <c r="E64" s="40"/>
      <c r="F64" s="40"/>
      <c r="G64" s="40"/>
      <c r="H64" s="40"/>
      <c r="I64" s="147"/>
      <c r="J64" s="40"/>
      <c r="K64" s="40"/>
      <c r="L64" s="14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</row>
    <row r="65" hidden="1" s="2" customFormat="1" ht="6.96" customHeight="1">
      <c r="A65" s="38"/>
      <c r="B65" s="59"/>
      <c r="C65" s="60"/>
      <c r="D65" s="60"/>
      <c r="E65" s="60"/>
      <c r="F65" s="60"/>
      <c r="G65" s="60"/>
      <c r="H65" s="60"/>
      <c r="I65" s="176"/>
      <c r="J65" s="60"/>
      <c r="K65" s="6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/>
    <row r="67" hidden="1"/>
    <row r="68" hidden="1"/>
    <row r="69" s="2" customFormat="1" ht="6.96" customHeight="1">
      <c r="A69" s="38"/>
      <c r="B69" s="61"/>
      <c r="C69" s="62"/>
      <c r="D69" s="62"/>
      <c r="E69" s="62"/>
      <c r="F69" s="62"/>
      <c r="G69" s="62"/>
      <c r="H69" s="62"/>
      <c r="I69" s="179"/>
      <c r="J69" s="62"/>
      <c r="K69" s="62"/>
      <c r="L69" s="14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</row>
    <row r="70" s="2" customFormat="1" ht="24.96" customHeight="1">
      <c r="A70" s="38"/>
      <c r="B70" s="39"/>
      <c r="C70" s="23" t="s">
        <v>225</v>
      </c>
      <c r="D70" s="40"/>
      <c r="E70" s="40"/>
      <c r="F70" s="40"/>
      <c r="G70" s="40"/>
      <c r="H70" s="40"/>
      <c r="I70" s="147"/>
      <c r="J70" s="40"/>
      <c r="K70" s="40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6.96" customHeight="1">
      <c r="A71" s="38"/>
      <c r="B71" s="39"/>
      <c r="C71" s="40"/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12" customHeight="1">
      <c r="A72" s="38"/>
      <c r="B72" s="39"/>
      <c r="C72" s="32" t="s">
        <v>16</v>
      </c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3.25" customHeight="1">
      <c r="A73" s="38"/>
      <c r="B73" s="39"/>
      <c r="C73" s="40"/>
      <c r="D73" s="40"/>
      <c r="E73" s="180" t="str">
        <f>E7</f>
        <v>Oprava přejezdů na trati Mělník - Ústí n/L Střekov, Vraňany - Děčín hl.n... - ZMĚNA Č. 1</v>
      </c>
      <c r="F73" s="32"/>
      <c r="G73" s="32"/>
      <c r="H73" s="32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1" customFormat="1" ht="12" customHeight="1">
      <c r="B74" s="21"/>
      <c r="C74" s="32" t="s">
        <v>214</v>
      </c>
      <c r="D74" s="22"/>
      <c r="E74" s="22"/>
      <c r="F74" s="22"/>
      <c r="G74" s="22"/>
      <c r="H74" s="22"/>
      <c r="I74" s="139"/>
      <c r="J74" s="22"/>
      <c r="K74" s="22"/>
      <c r="L74" s="20"/>
    </row>
    <row r="75" s="2" customFormat="1" ht="16.5" customHeight="1">
      <c r="A75" s="38"/>
      <c r="B75" s="39"/>
      <c r="C75" s="40"/>
      <c r="D75" s="40"/>
      <c r="E75" s="180" t="s">
        <v>1245</v>
      </c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12" customHeight="1">
      <c r="A76" s="38"/>
      <c r="B76" s="39"/>
      <c r="C76" s="32" t="s">
        <v>216</v>
      </c>
      <c r="D76" s="40"/>
      <c r="E76" s="40"/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6.5" customHeight="1">
      <c r="A77" s="38"/>
      <c r="B77" s="39"/>
      <c r="C77" s="40"/>
      <c r="D77" s="40"/>
      <c r="E77" s="69" t="str">
        <f>E11</f>
        <v>SO 12.3 - Materiál dodávaný objednatelem - NEOCEŇOVAT</v>
      </c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6.96" customHeight="1">
      <c r="A78" s="38"/>
      <c r="B78" s="39"/>
      <c r="C78" s="40"/>
      <c r="D78" s="40"/>
      <c r="E78" s="40"/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</v>
      </c>
      <c r="D79" s="40"/>
      <c r="E79" s="40"/>
      <c r="F79" s="27" t="str">
        <f>F14</f>
        <v>obvod ST Ústí nad Labem</v>
      </c>
      <c r="G79" s="40"/>
      <c r="H79" s="40"/>
      <c r="I79" s="150" t="s">
        <v>23</v>
      </c>
      <c r="J79" s="72" t="str">
        <f>IF(J14="","",J14)</f>
        <v>19. 11. 2019</v>
      </c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6.96" customHeight="1">
      <c r="A80" s="38"/>
      <c r="B80" s="39"/>
      <c r="C80" s="40"/>
      <c r="D80" s="40"/>
      <c r="E80" s="40"/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15.15" customHeight="1">
      <c r="A81" s="38"/>
      <c r="B81" s="39"/>
      <c r="C81" s="32" t="s">
        <v>25</v>
      </c>
      <c r="D81" s="40"/>
      <c r="E81" s="40"/>
      <c r="F81" s="27" t="str">
        <f>E17</f>
        <v>Správa železnic, OŘ Ústí n.L., ST Ústí n.L.</v>
      </c>
      <c r="G81" s="40"/>
      <c r="H81" s="40"/>
      <c r="I81" s="150" t="s">
        <v>33</v>
      </c>
      <c r="J81" s="36" t="str">
        <f>E23</f>
        <v xml:space="preserve"> </v>
      </c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31</v>
      </c>
      <c r="D82" s="40"/>
      <c r="E82" s="40"/>
      <c r="F82" s="27" t="str">
        <f>IF(E20="","",E20)</f>
        <v>Vyplň údaj</v>
      </c>
      <c r="G82" s="40"/>
      <c r="H82" s="40"/>
      <c r="I82" s="150" t="s">
        <v>36</v>
      </c>
      <c r="J82" s="36" t="str">
        <f>E26</f>
        <v>Jan Seemann, DiS.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0.32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11" customFormat="1" ht="29.28" customHeight="1">
      <c r="A84" s="199"/>
      <c r="B84" s="200"/>
      <c r="C84" s="201" t="s">
        <v>226</v>
      </c>
      <c r="D84" s="202" t="s">
        <v>59</v>
      </c>
      <c r="E84" s="202" t="s">
        <v>55</v>
      </c>
      <c r="F84" s="202" t="s">
        <v>56</v>
      </c>
      <c r="G84" s="202" t="s">
        <v>227</v>
      </c>
      <c r="H84" s="202" t="s">
        <v>228</v>
      </c>
      <c r="I84" s="203" t="s">
        <v>229</v>
      </c>
      <c r="J84" s="202" t="s">
        <v>220</v>
      </c>
      <c r="K84" s="204" t="s">
        <v>230</v>
      </c>
      <c r="L84" s="205"/>
      <c r="M84" s="92" t="s">
        <v>19</v>
      </c>
      <c r="N84" s="93" t="s">
        <v>44</v>
      </c>
      <c r="O84" s="93" t="s">
        <v>231</v>
      </c>
      <c r="P84" s="93" t="s">
        <v>232</v>
      </c>
      <c r="Q84" s="93" t="s">
        <v>233</v>
      </c>
      <c r="R84" s="93" t="s">
        <v>234</v>
      </c>
      <c r="S84" s="93" t="s">
        <v>235</v>
      </c>
      <c r="T84" s="94" t="s">
        <v>236</v>
      </c>
      <c r="U84" s="199"/>
      <c r="V84" s="199"/>
      <c r="W84" s="199"/>
      <c r="X84" s="199"/>
      <c r="Y84" s="199"/>
      <c r="Z84" s="199"/>
      <c r="AA84" s="199"/>
      <c r="AB84" s="199"/>
      <c r="AC84" s="199"/>
      <c r="AD84" s="199"/>
      <c r="AE84" s="199"/>
    </row>
    <row r="85" s="2" customFormat="1" ht="22.8" customHeight="1">
      <c r="A85" s="38"/>
      <c r="B85" s="39"/>
      <c r="C85" s="99" t="s">
        <v>237</v>
      </c>
      <c r="D85" s="40"/>
      <c r="E85" s="40"/>
      <c r="F85" s="40"/>
      <c r="G85" s="40"/>
      <c r="H85" s="40"/>
      <c r="I85" s="147"/>
      <c r="J85" s="206">
        <f>BK85</f>
        <v>0</v>
      </c>
      <c r="K85" s="40"/>
      <c r="L85" s="44"/>
      <c r="M85" s="95"/>
      <c r="N85" s="207"/>
      <c r="O85" s="96"/>
      <c r="P85" s="208">
        <f>SUM(P86:P89)</f>
        <v>0</v>
      </c>
      <c r="Q85" s="96"/>
      <c r="R85" s="208">
        <f>SUM(R86:R89)</f>
        <v>15.160400000000001</v>
      </c>
      <c r="S85" s="96"/>
      <c r="T85" s="209">
        <f>SUM(T86:T89)</f>
        <v>0</v>
      </c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T85" s="17" t="s">
        <v>73</v>
      </c>
      <c r="AU85" s="17" t="s">
        <v>221</v>
      </c>
      <c r="BK85" s="210">
        <f>SUM(BK86:BK89)</f>
        <v>0</v>
      </c>
    </row>
    <row r="86" s="2" customFormat="1" ht="21.75" customHeight="1">
      <c r="A86" s="38"/>
      <c r="B86" s="39"/>
      <c r="C86" s="245" t="s">
        <v>81</v>
      </c>
      <c r="D86" s="245" t="s">
        <v>266</v>
      </c>
      <c r="E86" s="246" t="s">
        <v>1367</v>
      </c>
      <c r="F86" s="247" t="s">
        <v>1368</v>
      </c>
      <c r="G86" s="248" t="s">
        <v>276</v>
      </c>
      <c r="H86" s="249">
        <v>28</v>
      </c>
      <c r="I86" s="250"/>
      <c r="J86" s="251">
        <f>ROUND(I86*H86,2)</f>
        <v>0</v>
      </c>
      <c r="K86" s="247" t="s">
        <v>247</v>
      </c>
      <c r="L86" s="252"/>
      <c r="M86" s="253" t="s">
        <v>19</v>
      </c>
      <c r="N86" s="254" t="s">
        <v>45</v>
      </c>
      <c r="O86" s="84"/>
      <c r="P86" s="236">
        <f>O86*H86</f>
        <v>0</v>
      </c>
      <c r="Q86" s="236">
        <v>0.32705000000000001</v>
      </c>
      <c r="R86" s="236">
        <f>Q86*H86</f>
        <v>9.1574000000000009</v>
      </c>
      <c r="S86" s="236">
        <v>0</v>
      </c>
      <c r="T86" s="237">
        <f>S86*H86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R86" s="238" t="s">
        <v>292</v>
      </c>
      <c r="AT86" s="238" t="s">
        <v>266</v>
      </c>
      <c r="AU86" s="238" t="s">
        <v>74</v>
      </c>
      <c r="AY86" s="17" t="s">
        <v>240</v>
      </c>
      <c r="BE86" s="239">
        <f>IF(N86="základní",J86,0)</f>
        <v>0</v>
      </c>
      <c r="BF86" s="239">
        <f>IF(N86="snížená",J86,0)</f>
        <v>0</v>
      </c>
      <c r="BG86" s="239">
        <f>IF(N86="zákl. přenesená",J86,0)</f>
        <v>0</v>
      </c>
      <c r="BH86" s="239">
        <f>IF(N86="sníž. přenesená",J86,0)</f>
        <v>0</v>
      </c>
      <c r="BI86" s="239">
        <f>IF(N86="nulová",J86,0)</f>
        <v>0</v>
      </c>
      <c r="BJ86" s="17" t="s">
        <v>81</v>
      </c>
      <c r="BK86" s="239">
        <f>ROUND(I86*H86,2)</f>
        <v>0</v>
      </c>
      <c r="BL86" s="17" t="s">
        <v>248</v>
      </c>
      <c r="BM86" s="238" t="s">
        <v>1369</v>
      </c>
    </row>
    <row r="87" s="2" customFormat="1">
      <c r="A87" s="38"/>
      <c r="B87" s="39"/>
      <c r="C87" s="40"/>
      <c r="D87" s="240" t="s">
        <v>250</v>
      </c>
      <c r="E87" s="40"/>
      <c r="F87" s="241" t="s">
        <v>1368</v>
      </c>
      <c r="G87" s="40"/>
      <c r="H87" s="40"/>
      <c r="I87" s="147"/>
      <c r="J87" s="40"/>
      <c r="K87" s="40"/>
      <c r="L87" s="44"/>
      <c r="M87" s="242"/>
      <c r="N87" s="243"/>
      <c r="O87" s="84"/>
      <c r="P87" s="84"/>
      <c r="Q87" s="84"/>
      <c r="R87" s="84"/>
      <c r="S87" s="84"/>
      <c r="T87" s="85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T87" s="17" t="s">
        <v>250</v>
      </c>
      <c r="AU87" s="17" t="s">
        <v>74</v>
      </c>
    </row>
    <row r="88" s="2" customFormat="1" ht="21.75" customHeight="1">
      <c r="A88" s="38"/>
      <c r="B88" s="39"/>
      <c r="C88" s="245" t="s">
        <v>83</v>
      </c>
      <c r="D88" s="245" t="s">
        <v>266</v>
      </c>
      <c r="E88" s="246" t="s">
        <v>606</v>
      </c>
      <c r="F88" s="247" t="s">
        <v>607</v>
      </c>
      <c r="G88" s="248" t="s">
        <v>276</v>
      </c>
      <c r="H88" s="249">
        <v>4</v>
      </c>
      <c r="I88" s="250"/>
      <c r="J88" s="251">
        <f>ROUND(I88*H88,2)</f>
        <v>0</v>
      </c>
      <c r="K88" s="247" t="s">
        <v>247</v>
      </c>
      <c r="L88" s="252"/>
      <c r="M88" s="253" t="s">
        <v>19</v>
      </c>
      <c r="N88" s="254" t="s">
        <v>45</v>
      </c>
      <c r="O88" s="84"/>
      <c r="P88" s="236">
        <f>O88*H88</f>
        <v>0</v>
      </c>
      <c r="Q88" s="236">
        <v>1.50075</v>
      </c>
      <c r="R88" s="236">
        <f>Q88*H88</f>
        <v>6.0030000000000001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292</v>
      </c>
      <c r="AT88" s="238" t="s">
        <v>266</v>
      </c>
      <c r="AU88" s="238" t="s">
        <v>74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1370</v>
      </c>
    </row>
    <row r="89" s="2" customFormat="1">
      <c r="A89" s="38"/>
      <c r="B89" s="39"/>
      <c r="C89" s="40"/>
      <c r="D89" s="240" t="s">
        <v>250</v>
      </c>
      <c r="E89" s="40"/>
      <c r="F89" s="241" t="s">
        <v>607</v>
      </c>
      <c r="G89" s="40"/>
      <c r="H89" s="40"/>
      <c r="I89" s="147"/>
      <c r="J89" s="40"/>
      <c r="K89" s="40"/>
      <c r="L89" s="44"/>
      <c r="M89" s="280"/>
      <c r="N89" s="281"/>
      <c r="O89" s="282"/>
      <c r="P89" s="282"/>
      <c r="Q89" s="282"/>
      <c r="R89" s="282"/>
      <c r="S89" s="282"/>
      <c r="T89" s="283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74</v>
      </c>
    </row>
    <row r="90" s="2" customFormat="1" ht="6.96" customHeight="1">
      <c r="A90" s="38"/>
      <c r="B90" s="59"/>
      <c r="C90" s="60"/>
      <c r="D90" s="60"/>
      <c r="E90" s="60"/>
      <c r="F90" s="60"/>
      <c r="G90" s="60"/>
      <c r="H90" s="60"/>
      <c r="I90" s="176"/>
      <c r="J90" s="60"/>
      <c r="K90" s="60"/>
      <c r="L90" s="44"/>
      <c r="M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</sheetData>
  <sheetProtection sheet="1" autoFilter="0" formatColumns="0" formatRows="0" objects="1" scenarios="1" spinCount="100000" saltValue="Puf8/uquJR8pLiH++1t2cX2NR/0Yz3NNXSYMNHS7B1Rr891vfkswjoeBuP/UcoCMVmCnUBI0GdWxs9QybfGMJQ==" hashValue="BLU5ojXDRYmuEv43LZP1ywuw17cD6IO1G7RTib3tlUrVkz83odN94WSqqr5hE0aPYWKN1K/hAn7VWL2SNIR0Eg==" algorithmName="SHA-512" password="CC35"/>
  <autoFilter ref="C84:K89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3:H73"/>
    <mergeCell ref="E75:H75"/>
    <mergeCell ref="E77:H7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177</v>
      </c>
      <c r="AZ2" s="288" t="s">
        <v>1371</v>
      </c>
      <c r="BA2" s="288" t="s">
        <v>1372</v>
      </c>
      <c r="BB2" s="288" t="s">
        <v>19</v>
      </c>
      <c r="BC2" s="288" t="s">
        <v>1373</v>
      </c>
      <c r="BD2" s="288" t="s">
        <v>83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  <c r="AZ3" s="288" t="s">
        <v>1374</v>
      </c>
      <c r="BA3" s="288" t="s">
        <v>1375</v>
      </c>
      <c r="BB3" s="288" t="s">
        <v>19</v>
      </c>
      <c r="BC3" s="288" t="s">
        <v>342</v>
      </c>
      <c r="BD3" s="288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  <c r="AZ4" s="288" t="s">
        <v>1376</v>
      </c>
      <c r="BA4" s="288" t="s">
        <v>1377</v>
      </c>
      <c r="BB4" s="288" t="s">
        <v>19</v>
      </c>
      <c r="BC4" s="288" t="s">
        <v>1378</v>
      </c>
      <c r="BD4" s="288" t="s">
        <v>83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1379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1380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ROUND(J88,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ROUND((SUM(BE88:BE199)),  2)</f>
        <v>0</v>
      </c>
      <c r="G35" s="38"/>
      <c r="H35" s="38"/>
      <c r="I35" s="165">
        <v>0.20999999999999999</v>
      </c>
      <c r="J35" s="164">
        <f>ROUND(((SUM(BE88:BE199))*I35),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ROUND((SUM(BF88:BF199)),  2)</f>
        <v>0</v>
      </c>
      <c r="G36" s="38"/>
      <c r="H36" s="38"/>
      <c r="I36" s="165">
        <v>0.14999999999999999</v>
      </c>
      <c r="J36" s="164">
        <f>ROUND(((SUM(BF88:BF199))*I36),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ROUND((SUM(BG88:BG199)),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ROUND((SUM(BH88:BH199)),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ROUND((SUM(BI88:BI199)),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1379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11.1 - ZRN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J88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222</v>
      </c>
      <c r="E64" s="189"/>
      <c r="F64" s="189"/>
      <c r="G64" s="189"/>
      <c r="H64" s="189"/>
      <c r="I64" s="190"/>
      <c r="J64" s="191">
        <f>J89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10" customFormat="1" ht="19.92" customHeight="1">
      <c r="A65" s="10"/>
      <c r="B65" s="193"/>
      <c r="C65" s="125"/>
      <c r="D65" s="194" t="s">
        <v>223</v>
      </c>
      <c r="E65" s="195"/>
      <c r="F65" s="195"/>
      <c r="G65" s="195"/>
      <c r="H65" s="195"/>
      <c r="I65" s="196"/>
      <c r="J65" s="197">
        <f>J90</f>
        <v>0</v>
      </c>
      <c r="K65" s="125"/>
      <c r="L65" s="19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hidden="1" s="9" customFormat="1" ht="24.96" customHeight="1">
      <c r="A66" s="9"/>
      <c r="B66" s="186"/>
      <c r="C66" s="187"/>
      <c r="D66" s="188" t="s">
        <v>224</v>
      </c>
      <c r="E66" s="189"/>
      <c r="F66" s="189"/>
      <c r="G66" s="189"/>
      <c r="H66" s="189"/>
      <c r="I66" s="190"/>
      <c r="J66" s="191">
        <f>J157</f>
        <v>0</v>
      </c>
      <c r="K66" s="187"/>
      <c r="L66" s="19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hidden="1" s="2" customFormat="1" ht="21.84" customHeight="1">
      <c r="A67" s="38"/>
      <c r="B67" s="39"/>
      <c r="C67" s="40"/>
      <c r="D67" s="40"/>
      <c r="E67" s="40"/>
      <c r="F67" s="40"/>
      <c r="G67" s="40"/>
      <c r="H67" s="40"/>
      <c r="I67" s="147"/>
      <c r="J67" s="40"/>
      <c r="K67" s="40"/>
      <c r="L67" s="14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hidden="1" s="2" customFormat="1" ht="6.96" customHeight="1">
      <c r="A68" s="38"/>
      <c r="B68" s="59"/>
      <c r="C68" s="60"/>
      <c r="D68" s="60"/>
      <c r="E68" s="60"/>
      <c r="F68" s="60"/>
      <c r="G68" s="60"/>
      <c r="H68" s="60"/>
      <c r="I68" s="176"/>
      <c r="J68" s="60"/>
      <c r="K68" s="60"/>
      <c r="L68" s="14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hidden="1"/>
    <row r="70" hidden="1"/>
    <row r="71" hidden="1"/>
    <row r="72" s="2" customFormat="1" ht="6.96" customHeight="1">
      <c r="A72" s="38"/>
      <c r="B72" s="61"/>
      <c r="C72" s="62"/>
      <c r="D72" s="62"/>
      <c r="E72" s="62"/>
      <c r="F72" s="62"/>
      <c r="G72" s="62"/>
      <c r="H72" s="62"/>
      <c r="I72" s="179"/>
      <c r="J72" s="62"/>
      <c r="K72" s="62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4.96" customHeight="1">
      <c r="A73" s="38"/>
      <c r="B73" s="39"/>
      <c r="C73" s="23" t="s">
        <v>225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6.96" customHeight="1">
      <c r="A74" s="38"/>
      <c r="B74" s="39"/>
      <c r="C74" s="40"/>
      <c r="D74" s="40"/>
      <c r="E74" s="40"/>
      <c r="F74" s="40"/>
      <c r="G74" s="40"/>
      <c r="H74" s="40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12" customHeight="1">
      <c r="A75" s="38"/>
      <c r="B75" s="39"/>
      <c r="C75" s="32" t="s">
        <v>16</v>
      </c>
      <c r="D75" s="40"/>
      <c r="E75" s="40"/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23.25" customHeight="1">
      <c r="A76" s="38"/>
      <c r="B76" s="39"/>
      <c r="C76" s="40"/>
      <c r="D76" s="40"/>
      <c r="E76" s="180" t="str">
        <f>E7</f>
        <v>Oprava přejezdů na trati Mělník - Ústí n/L Střekov, Vraňany - Děčín hl.n... - ZMĚNA Č. 1</v>
      </c>
      <c r="F76" s="32"/>
      <c r="G76" s="32"/>
      <c r="H76" s="32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1" customFormat="1" ht="12" customHeight="1">
      <c r="B77" s="21"/>
      <c r="C77" s="32" t="s">
        <v>214</v>
      </c>
      <c r="D77" s="22"/>
      <c r="E77" s="22"/>
      <c r="F77" s="22"/>
      <c r="G77" s="22"/>
      <c r="H77" s="22"/>
      <c r="I77" s="139"/>
      <c r="J77" s="22"/>
      <c r="K77" s="22"/>
      <c r="L77" s="20"/>
    </row>
    <row r="78" s="2" customFormat="1" ht="16.5" customHeight="1">
      <c r="A78" s="38"/>
      <c r="B78" s="39"/>
      <c r="C78" s="40"/>
      <c r="D78" s="40"/>
      <c r="E78" s="180" t="s">
        <v>1379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216</v>
      </c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6.5" customHeight="1">
      <c r="A80" s="38"/>
      <c r="B80" s="39"/>
      <c r="C80" s="40"/>
      <c r="D80" s="40"/>
      <c r="E80" s="69" t="str">
        <f>E11</f>
        <v>SO 11.1 - ZRN</v>
      </c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2" customHeight="1">
      <c r="A82" s="38"/>
      <c r="B82" s="39"/>
      <c r="C82" s="32" t="s">
        <v>21</v>
      </c>
      <c r="D82" s="40"/>
      <c r="E82" s="40"/>
      <c r="F82" s="27" t="str">
        <f>F14</f>
        <v>obvod ST Ústí nad Labem</v>
      </c>
      <c r="G82" s="40"/>
      <c r="H82" s="40"/>
      <c r="I82" s="150" t="s">
        <v>23</v>
      </c>
      <c r="J82" s="72" t="str">
        <f>IF(J14="","",J14)</f>
        <v>19. 11. 2019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5.15" customHeight="1">
      <c r="A84" s="38"/>
      <c r="B84" s="39"/>
      <c r="C84" s="32" t="s">
        <v>25</v>
      </c>
      <c r="D84" s="40"/>
      <c r="E84" s="40"/>
      <c r="F84" s="27" t="str">
        <f>E17</f>
        <v>Správa železnic, OŘ Ústí n.L., ST Ústí n.L.</v>
      </c>
      <c r="G84" s="40"/>
      <c r="H84" s="40"/>
      <c r="I84" s="150" t="s">
        <v>33</v>
      </c>
      <c r="J84" s="36" t="str">
        <f>E23</f>
        <v xml:space="preserve"> </v>
      </c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5.15" customHeight="1">
      <c r="A85" s="38"/>
      <c r="B85" s="39"/>
      <c r="C85" s="32" t="s">
        <v>31</v>
      </c>
      <c r="D85" s="40"/>
      <c r="E85" s="40"/>
      <c r="F85" s="27" t="str">
        <f>IF(E20="","",E20)</f>
        <v>Vyplň údaj</v>
      </c>
      <c r="G85" s="40"/>
      <c r="H85" s="40"/>
      <c r="I85" s="150" t="s">
        <v>36</v>
      </c>
      <c r="J85" s="36" t="str">
        <f>E26</f>
        <v>Jan Seemann, DiS.</v>
      </c>
      <c r="K85" s="40"/>
      <c r="L85" s="14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0.32" customHeight="1">
      <c r="A86" s="38"/>
      <c r="B86" s="39"/>
      <c r="C86" s="40"/>
      <c r="D86" s="40"/>
      <c r="E86" s="40"/>
      <c r="F86" s="40"/>
      <c r="G86" s="40"/>
      <c r="H86" s="40"/>
      <c r="I86" s="147"/>
      <c r="J86" s="40"/>
      <c r="K86" s="40"/>
      <c r="L86" s="14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11" customFormat="1" ht="29.28" customHeight="1">
      <c r="A87" s="199"/>
      <c r="B87" s="200"/>
      <c r="C87" s="201" t="s">
        <v>226</v>
      </c>
      <c r="D87" s="202" t="s">
        <v>59</v>
      </c>
      <c r="E87" s="202" t="s">
        <v>55</v>
      </c>
      <c r="F87" s="202" t="s">
        <v>56</v>
      </c>
      <c r="G87" s="202" t="s">
        <v>227</v>
      </c>
      <c r="H87" s="202" t="s">
        <v>228</v>
      </c>
      <c r="I87" s="203" t="s">
        <v>229</v>
      </c>
      <c r="J87" s="202" t="s">
        <v>220</v>
      </c>
      <c r="K87" s="204" t="s">
        <v>230</v>
      </c>
      <c r="L87" s="205"/>
      <c r="M87" s="92" t="s">
        <v>19</v>
      </c>
      <c r="N87" s="93" t="s">
        <v>44</v>
      </c>
      <c r="O87" s="93" t="s">
        <v>231</v>
      </c>
      <c r="P87" s="93" t="s">
        <v>232</v>
      </c>
      <c r="Q87" s="93" t="s">
        <v>233</v>
      </c>
      <c r="R87" s="93" t="s">
        <v>234</v>
      </c>
      <c r="S87" s="93" t="s">
        <v>235</v>
      </c>
      <c r="T87" s="94" t="s">
        <v>236</v>
      </c>
      <c r="U87" s="199"/>
      <c r="V87" s="199"/>
      <c r="W87" s="199"/>
      <c r="X87" s="199"/>
      <c r="Y87" s="199"/>
      <c r="Z87" s="199"/>
      <c r="AA87" s="199"/>
      <c r="AB87" s="199"/>
      <c r="AC87" s="199"/>
      <c r="AD87" s="199"/>
      <c r="AE87" s="199"/>
    </row>
    <row r="88" s="2" customFormat="1" ht="22.8" customHeight="1">
      <c r="A88" s="38"/>
      <c r="B88" s="39"/>
      <c r="C88" s="99" t="s">
        <v>237</v>
      </c>
      <c r="D88" s="40"/>
      <c r="E88" s="40"/>
      <c r="F88" s="40"/>
      <c r="G88" s="40"/>
      <c r="H88" s="40"/>
      <c r="I88" s="147"/>
      <c r="J88" s="206">
        <f>BK88</f>
        <v>0</v>
      </c>
      <c r="K88" s="40"/>
      <c r="L88" s="44"/>
      <c r="M88" s="95"/>
      <c r="N88" s="207"/>
      <c r="O88" s="96"/>
      <c r="P88" s="208">
        <f>P89+P157</f>
        <v>0</v>
      </c>
      <c r="Q88" s="96"/>
      <c r="R88" s="208">
        <f>R89+R157</f>
        <v>39.803758000000002</v>
      </c>
      <c r="S88" s="96"/>
      <c r="T88" s="209">
        <f>T89+T157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T88" s="17" t="s">
        <v>73</v>
      </c>
      <c r="AU88" s="17" t="s">
        <v>221</v>
      </c>
      <c r="BK88" s="210">
        <f>BK89+BK157</f>
        <v>0</v>
      </c>
    </row>
    <row r="89" s="12" customFormat="1" ht="25.92" customHeight="1">
      <c r="A89" s="12"/>
      <c r="B89" s="211"/>
      <c r="C89" s="212"/>
      <c r="D89" s="213" t="s">
        <v>73</v>
      </c>
      <c r="E89" s="214" t="s">
        <v>238</v>
      </c>
      <c r="F89" s="214" t="s">
        <v>239</v>
      </c>
      <c r="G89" s="212"/>
      <c r="H89" s="212"/>
      <c r="I89" s="215"/>
      <c r="J89" s="216">
        <f>BK89</f>
        <v>0</v>
      </c>
      <c r="K89" s="212"/>
      <c r="L89" s="217"/>
      <c r="M89" s="218"/>
      <c r="N89" s="219"/>
      <c r="O89" s="219"/>
      <c r="P89" s="220">
        <f>P90</f>
        <v>0</v>
      </c>
      <c r="Q89" s="219"/>
      <c r="R89" s="220">
        <f>R90</f>
        <v>39.803758000000002</v>
      </c>
      <c r="S89" s="219"/>
      <c r="T89" s="221">
        <f>T90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22" t="s">
        <v>81</v>
      </c>
      <c r="AT89" s="223" t="s">
        <v>73</v>
      </c>
      <c r="AU89" s="223" t="s">
        <v>74</v>
      </c>
      <c r="AY89" s="222" t="s">
        <v>240</v>
      </c>
      <c r="BK89" s="224">
        <f>BK90</f>
        <v>0</v>
      </c>
    </row>
    <row r="90" s="12" customFormat="1" ht="22.8" customHeight="1">
      <c r="A90" s="12"/>
      <c r="B90" s="211"/>
      <c r="C90" s="212"/>
      <c r="D90" s="213" t="s">
        <v>73</v>
      </c>
      <c r="E90" s="225" t="s">
        <v>241</v>
      </c>
      <c r="F90" s="225" t="s">
        <v>242</v>
      </c>
      <c r="G90" s="212"/>
      <c r="H90" s="212"/>
      <c r="I90" s="215"/>
      <c r="J90" s="226">
        <f>BK90</f>
        <v>0</v>
      </c>
      <c r="K90" s="212"/>
      <c r="L90" s="217"/>
      <c r="M90" s="218"/>
      <c r="N90" s="219"/>
      <c r="O90" s="219"/>
      <c r="P90" s="220">
        <f>SUM(P91:P156)</f>
        <v>0</v>
      </c>
      <c r="Q90" s="219"/>
      <c r="R90" s="220">
        <f>SUM(R91:R156)</f>
        <v>39.803758000000002</v>
      </c>
      <c r="S90" s="219"/>
      <c r="T90" s="221">
        <f>SUM(T91:T156)</f>
        <v>0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22" t="s">
        <v>81</v>
      </c>
      <c r="AT90" s="223" t="s">
        <v>73</v>
      </c>
      <c r="AU90" s="223" t="s">
        <v>81</v>
      </c>
      <c r="AY90" s="222" t="s">
        <v>240</v>
      </c>
      <c r="BK90" s="224">
        <f>SUM(BK91:BK156)</f>
        <v>0</v>
      </c>
    </row>
    <row r="91" s="2" customFormat="1" ht="21.75" customHeight="1">
      <c r="A91" s="38"/>
      <c r="B91" s="39"/>
      <c r="C91" s="227" t="s">
        <v>81</v>
      </c>
      <c r="D91" s="227" t="s">
        <v>243</v>
      </c>
      <c r="E91" s="228" t="s">
        <v>578</v>
      </c>
      <c r="F91" s="229" t="s">
        <v>579</v>
      </c>
      <c r="G91" s="230" t="s">
        <v>246</v>
      </c>
      <c r="H91" s="231">
        <v>11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83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1381</v>
      </c>
    </row>
    <row r="92" s="2" customFormat="1">
      <c r="A92" s="38"/>
      <c r="B92" s="39"/>
      <c r="C92" s="40"/>
      <c r="D92" s="240" t="s">
        <v>250</v>
      </c>
      <c r="E92" s="40"/>
      <c r="F92" s="241" t="s">
        <v>581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83</v>
      </c>
    </row>
    <row r="93" s="2" customFormat="1">
      <c r="A93" s="38"/>
      <c r="B93" s="39"/>
      <c r="C93" s="40"/>
      <c r="D93" s="240" t="s">
        <v>252</v>
      </c>
      <c r="E93" s="40"/>
      <c r="F93" s="244" t="s">
        <v>582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83</v>
      </c>
    </row>
    <row r="94" s="2" customFormat="1" ht="21.75" customHeight="1">
      <c r="A94" s="38"/>
      <c r="B94" s="39"/>
      <c r="C94" s="227" t="s">
        <v>83</v>
      </c>
      <c r="D94" s="227" t="s">
        <v>243</v>
      </c>
      <c r="E94" s="228" t="s">
        <v>584</v>
      </c>
      <c r="F94" s="229" t="s">
        <v>585</v>
      </c>
      <c r="G94" s="230" t="s">
        <v>332</v>
      </c>
      <c r="H94" s="231">
        <v>44.549999999999997</v>
      </c>
      <c r="I94" s="232"/>
      <c r="J94" s="233">
        <f>ROUND(I94*H94,2)</f>
        <v>0</v>
      </c>
      <c r="K94" s="229" t="s">
        <v>247</v>
      </c>
      <c r="L94" s="44"/>
      <c r="M94" s="234" t="s">
        <v>19</v>
      </c>
      <c r="N94" s="235" t="s">
        <v>45</v>
      </c>
      <c r="O94" s="84"/>
      <c r="P94" s="236">
        <f>O94*H94</f>
        <v>0</v>
      </c>
      <c r="Q94" s="236">
        <v>0</v>
      </c>
      <c r="R94" s="236">
        <f>Q94*H94</f>
        <v>0</v>
      </c>
      <c r="S94" s="236">
        <v>0</v>
      </c>
      <c r="T94" s="237">
        <f>S94*H94</f>
        <v>0</v>
      </c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R94" s="238" t="s">
        <v>248</v>
      </c>
      <c r="AT94" s="238" t="s">
        <v>243</v>
      </c>
      <c r="AU94" s="238" t="s">
        <v>83</v>
      </c>
      <c r="AY94" s="17" t="s">
        <v>240</v>
      </c>
      <c r="BE94" s="239">
        <f>IF(N94="základní",J94,0)</f>
        <v>0</v>
      </c>
      <c r="BF94" s="239">
        <f>IF(N94="snížená",J94,0)</f>
        <v>0</v>
      </c>
      <c r="BG94" s="239">
        <f>IF(N94="zákl. přenesená",J94,0)</f>
        <v>0</v>
      </c>
      <c r="BH94" s="239">
        <f>IF(N94="sníž. přenesená",J94,0)</f>
        <v>0</v>
      </c>
      <c r="BI94" s="239">
        <f>IF(N94="nulová",J94,0)</f>
        <v>0</v>
      </c>
      <c r="BJ94" s="17" t="s">
        <v>81</v>
      </c>
      <c r="BK94" s="239">
        <f>ROUND(I94*H94,2)</f>
        <v>0</v>
      </c>
      <c r="BL94" s="17" t="s">
        <v>248</v>
      </c>
      <c r="BM94" s="238" t="s">
        <v>1382</v>
      </c>
    </row>
    <row r="95" s="2" customFormat="1">
      <c r="A95" s="38"/>
      <c r="B95" s="39"/>
      <c r="C95" s="40"/>
      <c r="D95" s="240" t="s">
        <v>250</v>
      </c>
      <c r="E95" s="40"/>
      <c r="F95" s="241" t="s">
        <v>587</v>
      </c>
      <c r="G95" s="40"/>
      <c r="H95" s="40"/>
      <c r="I95" s="147"/>
      <c r="J95" s="40"/>
      <c r="K95" s="40"/>
      <c r="L95" s="44"/>
      <c r="M95" s="242"/>
      <c r="N95" s="243"/>
      <c r="O95" s="84"/>
      <c r="P95" s="84"/>
      <c r="Q95" s="84"/>
      <c r="R95" s="84"/>
      <c r="S95" s="84"/>
      <c r="T95" s="85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T95" s="17" t="s">
        <v>250</v>
      </c>
      <c r="AU95" s="17" t="s">
        <v>83</v>
      </c>
    </row>
    <row r="96" s="2" customFormat="1">
      <c r="A96" s="38"/>
      <c r="B96" s="39"/>
      <c r="C96" s="40"/>
      <c r="D96" s="240" t="s">
        <v>252</v>
      </c>
      <c r="E96" s="40"/>
      <c r="F96" s="244" t="s">
        <v>588</v>
      </c>
      <c r="G96" s="40"/>
      <c r="H96" s="40"/>
      <c r="I96" s="147"/>
      <c r="J96" s="40"/>
      <c r="K96" s="40"/>
      <c r="L96" s="44"/>
      <c r="M96" s="242"/>
      <c r="N96" s="243"/>
      <c r="O96" s="84"/>
      <c r="P96" s="84"/>
      <c r="Q96" s="84"/>
      <c r="R96" s="84"/>
      <c r="S96" s="84"/>
      <c r="T96" s="85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T96" s="17" t="s">
        <v>252</v>
      </c>
      <c r="AU96" s="17" t="s">
        <v>83</v>
      </c>
    </row>
    <row r="97" s="13" customFormat="1">
      <c r="A97" s="13"/>
      <c r="B97" s="255"/>
      <c r="C97" s="256"/>
      <c r="D97" s="240" t="s">
        <v>272</v>
      </c>
      <c r="E97" s="257" t="s">
        <v>1383</v>
      </c>
      <c r="F97" s="258" t="s">
        <v>1384</v>
      </c>
      <c r="G97" s="256"/>
      <c r="H97" s="259">
        <v>44.549999999999997</v>
      </c>
      <c r="I97" s="260"/>
      <c r="J97" s="256"/>
      <c r="K97" s="256"/>
      <c r="L97" s="261"/>
      <c r="M97" s="262"/>
      <c r="N97" s="263"/>
      <c r="O97" s="263"/>
      <c r="P97" s="263"/>
      <c r="Q97" s="263"/>
      <c r="R97" s="263"/>
      <c r="S97" s="263"/>
      <c r="T97" s="264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T97" s="265" t="s">
        <v>272</v>
      </c>
      <c r="AU97" s="265" t="s">
        <v>83</v>
      </c>
      <c r="AV97" s="13" t="s">
        <v>83</v>
      </c>
      <c r="AW97" s="13" t="s">
        <v>35</v>
      </c>
      <c r="AX97" s="13" t="s">
        <v>81</v>
      </c>
      <c r="AY97" s="265" t="s">
        <v>240</v>
      </c>
    </row>
    <row r="98" s="2" customFormat="1" ht="21.75" customHeight="1">
      <c r="A98" s="38"/>
      <c r="B98" s="39"/>
      <c r="C98" s="227" t="s">
        <v>130</v>
      </c>
      <c r="D98" s="227" t="s">
        <v>243</v>
      </c>
      <c r="E98" s="228" t="s">
        <v>1385</v>
      </c>
      <c r="F98" s="229" t="s">
        <v>1386</v>
      </c>
      <c r="G98" s="230" t="s">
        <v>276</v>
      </c>
      <c r="H98" s="231">
        <v>2</v>
      </c>
      <c r="I98" s="232"/>
      <c r="J98" s="233">
        <f>ROUND(I98*H98,2)</f>
        <v>0</v>
      </c>
      <c r="K98" s="229" t="s">
        <v>247</v>
      </c>
      <c r="L98" s="44"/>
      <c r="M98" s="234" t="s">
        <v>19</v>
      </c>
      <c r="N98" s="235" t="s">
        <v>45</v>
      </c>
      <c r="O98" s="84"/>
      <c r="P98" s="236">
        <f>O98*H98</f>
        <v>0</v>
      </c>
      <c r="Q98" s="236">
        <v>0</v>
      </c>
      <c r="R98" s="236">
        <f>Q98*H98</f>
        <v>0</v>
      </c>
      <c r="S98" s="236">
        <v>0</v>
      </c>
      <c r="T98" s="237">
        <f>S98*H98</f>
        <v>0</v>
      </c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R98" s="238" t="s">
        <v>248</v>
      </c>
      <c r="AT98" s="238" t="s">
        <v>243</v>
      </c>
      <c r="AU98" s="238" t="s">
        <v>83</v>
      </c>
      <c r="AY98" s="17" t="s">
        <v>240</v>
      </c>
      <c r="BE98" s="239">
        <f>IF(N98="základní",J98,0)</f>
        <v>0</v>
      </c>
      <c r="BF98" s="239">
        <f>IF(N98="snížená",J98,0)</f>
        <v>0</v>
      </c>
      <c r="BG98" s="239">
        <f>IF(N98="zákl. přenesená",J98,0)</f>
        <v>0</v>
      </c>
      <c r="BH98" s="239">
        <f>IF(N98="sníž. přenesená",J98,0)</f>
        <v>0</v>
      </c>
      <c r="BI98" s="239">
        <f>IF(N98="nulová",J98,0)</f>
        <v>0</v>
      </c>
      <c r="BJ98" s="17" t="s">
        <v>81</v>
      </c>
      <c r="BK98" s="239">
        <f>ROUND(I98*H98,2)</f>
        <v>0</v>
      </c>
      <c r="BL98" s="17" t="s">
        <v>248</v>
      </c>
      <c r="BM98" s="238" t="s">
        <v>1387</v>
      </c>
    </row>
    <row r="99" s="2" customFormat="1">
      <c r="A99" s="38"/>
      <c r="B99" s="39"/>
      <c r="C99" s="40"/>
      <c r="D99" s="240" t="s">
        <v>250</v>
      </c>
      <c r="E99" s="40"/>
      <c r="F99" s="241" t="s">
        <v>1388</v>
      </c>
      <c r="G99" s="40"/>
      <c r="H99" s="40"/>
      <c r="I99" s="147"/>
      <c r="J99" s="40"/>
      <c r="K99" s="40"/>
      <c r="L99" s="44"/>
      <c r="M99" s="242"/>
      <c r="N99" s="243"/>
      <c r="O99" s="84"/>
      <c r="P99" s="84"/>
      <c r="Q99" s="84"/>
      <c r="R99" s="84"/>
      <c r="S99" s="84"/>
      <c r="T99" s="85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T99" s="17" t="s">
        <v>250</v>
      </c>
      <c r="AU99" s="17" t="s">
        <v>83</v>
      </c>
    </row>
    <row r="100" s="2" customFormat="1">
      <c r="A100" s="38"/>
      <c r="B100" s="39"/>
      <c r="C100" s="40"/>
      <c r="D100" s="240" t="s">
        <v>252</v>
      </c>
      <c r="E100" s="40"/>
      <c r="F100" s="244" t="s">
        <v>1389</v>
      </c>
      <c r="G100" s="40"/>
      <c r="H100" s="40"/>
      <c r="I100" s="147"/>
      <c r="J100" s="40"/>
      <c r="K100" s="40"/>
      <c r="L100" s="44"/>
      <c r="M100" s="242"/>
      <c r="N100" s="243"/>
      <c r="O100" s="84"/>
      <c r="P100" s="84"/>
      <c r="Q100" s="84"/>
      <c r="R100" s="84"/>
      <c r="S100" s="84"/>
      <c r="T100" s="85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T100" s="17" t="s">
        <v>252</v>
      </c>
      <c r="AU100" s="17" t="s">
        <v>83</v>
      </c>
    </row>
    <row r="101" s="13" customFormat="1">
      <c r="A101" s="13"/>
      <c r="B101" s="255"/>
      <c r="C101" s="256"/>
      <c r="D101" s="240" t="s">
        <v>272</v>
      </c>
      <c r="E101" s="257" t="s">
        <v>1390</v>
      </c>
      <c r="F101" s="258" t="s">
        <v>83</v>
      </c>
      <c r="G101" s="256"/>
      <c r="H101" s="259">
        <v>2</v>
      </c>
      <c r="I101" s="260"/>
      <c r="J101" s="256"/>
      <c r="K101" s="256"/>
      <c r="L101" s="261"/>
      <c r="M101" s="262"/>
      <c r="N101" s="263"/>
      <c r="O101" s="263"/>
      <c r="P101" s="263"/>
      <c r="Q101" s="263"/>
      <c r="R101" s="263"/>
      <c r="S101" s="263"/>
      <c r="T101" s="264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T101" s="265" t="s">
        <v>272</v>
      </c>
      <c r="AU101" s="265" t="s">
        <v>83</v>
      </c>
      <c r="AV101" s="13" t="s">
        <v>83</v>
      </c>
      <c r="AW101" s="13" t="s">
        <v>35</v>
      </c>
      <c r="AX101" s="13" t="s">
        <v>81</v>
      </c>
      <c r="AY101" s="265" t="s">
        <v>240</v>
      </c>
    </row>
    <row r="102" s="2" customFormat="1" ht="21.75" customHeight="1">
      <c r="A102" s="38"/>
      <c r="B102" s="39"/>
      <c r="C102" s="227" t="s">
        <v>248</v>
      </c>
      <c r="D102" s="227" t="s">
        <v>243</v>
      </c>
      <c r="E102" s="228" t="s">
        <v>254</v>
      </c>
      <c r="F102" s="229" t="s">
        <v>255</v>
      </c>
      <c r="G102" s="230" t="s">
        <v>256</v>
      </c>
      <c r="H102" s="231">
        <v>18.696999999999999</v>
      </c>
      <c r="I102" s="232"/>
      <c r="J102" s="233">
        <f>ROUND(I102*H102,2)</f>
        <v>0</v>
      </c>
      <c r="K102" s="229" t="s">
        <v>247</v>
      </c>
      <c r="L102" s="44"/>
      <c r="M102" s="234" t="s">
        <v>19</v>
      </c>
      <c r="N102" s="235" t="s">
        <v>45</v>
      </c>
      <c r="O102" s="84"/>
      <c r="P102" s="236">
        <f>O102*H102</f>
        <v>0</v>
      </c>
      <c r="Q102" s="236">
        <v>0</v>
      </c>
      <c r="R102" s="236">
        <f>Q102*H102</f>
        <v>0</v>
      </c>
      <c r="S102" s="236">
        <v>0</v>
      </c>
      <c r="T102" s="237">
        <f>S102*H102</f>
        <v>0</v>
      </c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R102" s="238" t="s">
        <v>257</v>
      </c>
      <c r="AT102" s="238" t="s">
        <v>243</v>
      </c>
      <c r="AU102" s="238" t="s">
        <v>83</v>
      </c>
      <c r="AY102" s="17" t="s">
        <v>240</v>
      </c>
      <c r="BE102" s="239">
        <f>IF(N102="základní",J102,0)</f>
        <v>0</v>
      </c>
      <c r="BF102" s="239">
        <f>IF(N102="snížená",J102,0)</f>
        <v>0</v>
      </c>
      <c r="BG102" s="239">
        <f>IF(N102="zákl. přenesená",J102,0)</f>
        <v>0</v>
      </c>
      <c r="BH102" s="239">
        <f>IF(N102="sníž. přenesená",J102,0)</f>
        <v>0</v>
      </c>
      <c r="BI102" s="239">
        <f>IF(N102="nulová",J102,0)</f>
        <v>0</v>
      </c>
      <c r="BJ102" s="17" t="s">
        <v>81</v>
      </c>
      <c r="BK102" s="239">
        <f>ROUND(I102*H102,2)</f>
        <v>0</v>
      </c>
      <c r="BL102" s="17" t="s">
        <v>257</v>
      </c>
      <c r="BM102" s="238" t="s">
        <v>1391</v>
      </c>
    </row>
    <row r="103" s="2" customFormat="1">
      <c r="A103" s="38"/>
      <c r="B103" s="39"/>
      <c r="C103" s="40"/>
      <c r="D103" s="240" t="s">
        <v>250</v>
      </c>
      <c r="E103" s="40"/>
      <c r="F103" s="241" t="s">
        <v>259</v>
      </c>
      <c r="G103" s="40"/>
      <c r="H103" s="40"/>
      <c r="I103" s="147"/>
      <c r="J103" s="40"/>
      <c r="K103" s="40"/>
      <c r="L103" s="44"/>
      <c r="M103" s="242"/>
      <c r="N103" s="243"/>
      <c r="O103" s="84"/>
      <c r="P103" s="84"/>
      <c r="Q103" s="84"/>
      <c r="R103" s="84"/>
      <c r="S103" s="84"/>
      <c r="T103" s="85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T103" s="17" t="s">
        <v>250</v>
      </c>
      <c r="AU103" s="17" t="s">
        <v>83</v>
      </c>
    </row>
    <row r="104" s="2" customFormat="1">
      <c r="A104" s="38"/>
      <c r="B104" s="39"/>
      <c r="C104" s="40"/>
      <c r="D104" s="240" t="s">
        <v>252</v>
      </c>
      <c r="E104" s="40"/>
      <c r="F104" s="244" t="s">
        <v>260</v>
      </c>
      <c r="G104" s="40"/>
      <c r="H104" s="40"/>
      <c r="I104" s="147"/>
      <c r="J104" s="40"/>
      <c r="K104" s="40"/>
      <c r="L104" s="44"/>
      <c r="M104" s="242"/>
      <c r="N104" s="243"/>
      <c r="O104" s="84"/>
      <c r="P104" s="84"/>
      <c r="Q104" s="84"/>
      <c r="R104" s="84"/>
      <c r="S104" s="84"/>
      <c r="T104" s="85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T104" s="17" t="s">
        <v>252</v>
      </c>
      <c r="AU104" s="17" t="s">
        <v>83</v>
      </c>
    </row>
    <row r="105" s="13" customFormat="1">
      <c r="A105" s="13"/>
      <c r="B105" s="255"/>
      <c r="C105" s="256"/>
      <c r="D105" s="240" t="s">
        <v>272</v>
      </c>
      <c r="E105" s="257" t="s">
        <v>1376</v>
      </c>
      <c r="F105" s="258" t="s">
        <v>1392</v>
      </c>
      <c r="G105" s="256"/>
      <c r="H105" s="259">
        <v>18.696999999999999</v>
      </c>
      <c r="I105" s="260"/>
      <c r="J105" s="256"/>
      <c r="K105" s="256"/>
      <c r="L105" s="261"/>
      <c r="M105" s="262"/>
      <c r="N105" s="263"/>
      <c r="O105" s="263"/>
      <c r="P105" s="263"/>
      <c r="Q105" s="263"/>
      <c r="R105" s="263"/>
      <c r="S105" s="263"/>
      <c r="T105" s="264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T105" s="265" t="s">
        <v>272</v>
      </c>
      <c r="AU105" s="265" t="s">
        <v>83</v>
      </c>
      <c r="AV105" s="13" t="s">
        <v>83</v>
      </c>
      <c r="AW105" s="13" t="s">
        <v>35</v>
      </c>
      <c r="AX105" s="13" t="s">
        <v>81</v>
      </c>
      <c r="AY105" s="265" t="s">
        <v>240</v>
      </c>
    </row>
    <row r="106" s="2" customFormat="1" ht="21.75" customHeight="1">
      <c r="A106" s="38"/>
      <c r="B106" s="39"/>
      <c r="C106" s="227" t="s">
        <v>241</v>
      </c>
      <c r="D106" s="227" t="s">
        <v>243</v>
      </c>
      <c r="E106" s="228" t="s">
        <v>261</v>
      </c>
      <c r="F106" s="229" t="s">
        <v>262</v>
      </c>
      <c r="G106" s="230" t="s">
        <v>256</v>
      </c>
      <c r="H106" s="231">
        <v>18.696999999999999</v>
      </c>
      <c r="I106" s="232"/>
      <c r="J106" s="233">
        <f>ROUND(I106*H106,2)</f>
        <v>0</v>
      </c>
      <c r="K106" s="229" t="s">
        <v>247</v>
      </c>
      <c r="L106" s="44"/>
      <c r="M106" s="234" t="s">
        <v>19</v>
      </c>
      <c r="N106" s="235" t="s">
        <v>45</v>
      </c>
      <c r="O106" s="84"/>
      <c r="P106" s="236">
        <f>O106*H106</f>
        <v>0</v>
      </c>
      <c r="Q106" s="236">
        <v>0</v>
      </c>
      <c r="R106" s="236">
        <f>Q106*H106</f>
        <v>0</v>
      </c>
      <c r="S106" s="236">
        <v>0</v>
      </c>
      <c r="T106" s="237">
        <f>S106*H106</f>
        <v>0</v>
      </c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R106" s="238" t="s">
        <v>248</v>
      </c>
      <c r="AT106" s="238" t="s">
        <v>243</v>
      </c>
      <c r="AU106" s="238" t="s">
        <v>83</v>
      </c>
      <c r="AY106" s="17" t="s">
        <v>240</v>
      </c>
      <c r="BE106" s="239">
        <f>IF(N106="základní",J106,0)</f>
        <v>0</v>
      </c>
      <c r="BF106" s="239">
        <f>IF(N106="snížená",J106,0)</f>
        <v>0</v>
      </c>
      <c r="BG106" s="239">
        <f>IF(N106="zákl. přenesená",J106,0)</f>
        <v>0</v>
      </c>
      <c r="BH106" s="239">
        <f>IF(N106="sníž. přenesená",J106,0)</f>
        <v>0</v>
      </c>
      <c r="BI106" s="239">
        <f>IF(N106="nulová",J106,0)</f>
        <v>0</v>
      </c>
      <c r="BJ106" s="17" t="s">
        <v>81</v>
      </c>
      <c r="BK106" s="239">
        <f>ROUND(I106*H106,2)</f>
        <v>0</v>
      </c>
      <c r="BL106" s="17" t="s">
        <v>248</v>
      </c>
      <c r="BM106" s="238" t="s">
        <v>1393</v>
      </c>
    </row>
    <row r="107" s="2" customFormat="1">
      <c r="A107" s="38"/>
      <c r="B107" s="39"/>
      <c r="C107" s="40"/>
      <c r="D107" s="240" t="s">
        <v>250</v>
      </c>
      <c r="E107" s="40"/>
      <c r="F107" s="241" t="s">
        <v>264</v>
      </c>
      <c r="G107" s="40"/>
      <c r="H107" s="40"/>
      <c r="I107" s="147"/>
      <c r="J107" s="40"/>
      <c r="K107" s="40"/>
      <c r="L107" s="44"/>
      <c r="M107" s="242"/>
      <c r="N107" s="243"/>
      <c r="O107" s="84"/>
      <c r="P107" s="84"/>
      <c r="Q107" s="84"/>
      <c r="R107" s="84"/>
      <c r="S107" s="84"/>
      <c r="T107" s="85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T107" s="17" t="s">
        <v>250</v>
      </c>
      <c r="AU107" s="17" t="s">
        <v>83</v>
      </c>
    </row>
    <row r="108" s="2" customFormat="1">
      <c r="A108" s="38"/>
      <c r="B108" s="39"/>
      <c r="C108" s="40"/>
      <c r="D108" s="240" t="s">
        <v>252</v>
      </c>
      <c r="E108" s="40"/>
      <c r="F108" s="244" t="s">
        <v>265</v>
      </c>
      <c r="G108" s="40"/>
      <c r="H108" s="40"/>
      <c r="I108" s="147"/>
      <c r="J108" s="40"/>
      <c r="K108" s="40"/>
      <c r="L108" s="44"/>
      <c r="M108" s="242"/>
      <c r="N108" s="243"/>
      <c r="O108" s="84"/>
      <c r="P108" s="84"/>
      <c r="Q108" s="84"/>
      <c r="R108" s="84"/>
      <c r="S108" s="84"/>
      <c r="T108" s="85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T108" s="17" t="s">
        <v>252</v>
      </c>
      <c r="AU108" s="17" t="s">
        <v>83</v>
      </c>
    </row>
    <row r="109" s="13" customFormat="1">
      <c r="A109" s="13"/>
      <c r="B109" s="255"/>
      <c r="C109" s="256"/>
      <c r="D109" s="240" t="s">
        <v>272</v>
      </c>
      <c r="E109" s="257" t="s">
        <v>19</v>
      </c>
      <c r="F109" s="258" t="s">
        <v>1376</v>
      </c>
      <c r="G109" s="256"/>
      <c r="H109" s="259">
        <v>18.696999999999999</v>
      </c>
      <c r="I109" s="260"/>
      <c r="J109" s="256"/>
      <c r="K109" s="256"/>
      <c r="L109" s="261"/>
      <c r="M109" s="262"/>
      <c r="N109" s="263"/>
      <c r="O109" s="263"/>
      <c r="P109" s="263"/>
      <c r="Q109" s="263"/>
      <c r="R109" s="263"/>
      <c r="S109" s="263"/>
      <c r="T109" s="264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65" t="s">
        <v>272</v>
      </c>
      <c r="AU109" s="265" t="s">
        <v>83</v>
      </c>
      <c r="AV109" s="13" t="s">
        <v>83</v>
      </c>
      <c r="AW109" s="13" t="s">
        <v>35</v>
      </c>
      <c r="AX109" s="13" t="s">
        <v>81</v>
      </c>
      <c r="AY109" s="265" t="s">
        <v>240</v>
      </c>
    </row>
    <row r="110" s="2" customFormat="1" ht="21.75" customHeight="1">
      <c r="A110" s="38"/>
      <c r="B110" s="39"/>
      <c r="C110" s="245" t="s">
        <v>280</v>
      </c>
      <c r="D110" s="245" t="s">
        <v>266</v>
      </c>
      <c r="E110" s="246" t="s">
        <v>267</v>
      </c>
      <c r="F110" s="247" t="s">
        <v>268</v>
      </c>
      <c r="G110" s="248" t="s">
        <v>269</v>
      </c>
      <c r="H110" s="249">
        <v>27.222999999999999</v>
      </c>
      <c r="I110" s="250"/>
      <c r="J110" s="251">
        <f>ROUND(I110*H110,2)</f>
        <v>0</v>
      </c>
      <c r="K110" s="247" t="s">
        <v>247</v>
      </c>
      <c r="L110" s="252"/>
      <c r="M110" s="253" t="s">
        <v>19</v>
      </c>
      <c r="N110" s="254" t="s">
        <v>45</v>
      </c>
      <c r="O110" s="84"/>
      <c r="P110" s="236">
        <f>O110*H110</f>
        <v>0</v>
      </c>
      <c r="Q110" s="236">
        <v>1</v>
      </c>
      <c r="R110" s="236">
        <f>Q110*H110</f>
        <v>27.222999999999999</v>
      </c>
      <c r="S110" s="236">
        <v>0</v>
      </c>
      <c r="T110" s="237">
        <f>S110*H110</f>
        <v>0</v>
      </c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R110" s="238" t="s">
        <v>257</v>
      </c>
      <c r="AT110" s="238" t="s">
        <v>266</v>
      </c>
      <c r="AU110" s="238" t="s">
        <v>83</v>
      </c>
      <c r="AY110" s="17" t="s">
        <v>240</v>
      </c>
      <c r="BE110" s="239">
        <f>IF(N110="základní",J110,0)</f>
        <v>0</v>
      </c>
      <c r="BF110" s="239">
        <f>IF(N110="snížená",J110,0)</f>
        <v>0</v>
      </c>
      <c r="BG110" s="239">
        <f>IF(N110="zákl. přenesená",J110,0)</f>
        <v>0</v>
      </c>
      <c r="BH110" s="239">
        <f>IF(N110="sníž. přenesená",J110,0)</f>
        <v>0</v>
      </c>
      <c r="BI110" s="239">
        <f>IF(N110="nulová",J110,0)</f>
        <v>0</v>
      </c>
      <c r="BJ110" s="17" t="s">
        <v>81</v>
      </c>
      <c r="BK110" s="239">
        <f>ROUND(I110*H110,2)</f>
        <v>0</v>
      </c>
      <c r="BL110" s="17" t="s">
        <v>257</v>
      </c>
      <c r="BM110" s="238" t="s">
        <v>1394</v>
      </c>
    </row>
    <row r="111" s="2" customFormat="1">
      <c r="A111" s="38"/>
      <c r="B111" s="39"/>
      <c r="C111" s="40"/>
      <c r="D111" s="240" t="s">
        <v>250</v>
      </c>
      <c r="E111" s="40"/>
      <c r="F111" s="241" t="s">
        <v>268</v>
      </c>
      <c r="G111" s="40"/>
      <c r="H111" s="40"/>
      <c r="I111" s="147"/>
      <c r="J111" s="40"/>
      <c r="K111" s="40"/>
      <c r="L111" s="44"/>
      <c r="M111" s="242"/>
      <c r="N111" s="243"/>
      <c r="O111" s="84"/>
      <c r="P111" s="84"/>
      <c r="Q111" s="84"/>
      <c r="R111" s="84"/>
      <c r="S111" s="84"/>
      <c r="T111" s="85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T111" s="17" t="s">
        <v>250</v>
      </c>
      <c r="AU111" s="17" t="s">
        <v>83</v>
      </c>
    </row>
    <row r="112" s="13" customFormat="1">
      <c r="A112" s="13"/>
      <c r="B112" s="255"/>
      <c r="C112" s="256"/>
      <c r="D112" s="240" t="s">
        <v>272</v>
      </c>
      <c r="E112" s="257" t="s">
        <v>1395</v>
      </c>
      <c r="F112" s="258" t="s">
        <v>1396</v>
      </c>
      <c r="G112" s="256"/>
      <c r="H112" s="259">
        <v>27.222999999999999</v>
      </c>
      <c r="I112" s="260"/>
      <c r="J112" s="256"/>
      <c r="K112" s="256"/>
      <c r="L112" s="261"/>
      <c r="M112" s="262"/>
      <c r="N112" s="263"/>
      <c r="O112" s="263"/>
      <c r="P112" s="263"/>
      <c r="Q112" s="263"/>
      <c r="R112" s="263"/>
      <c r="S112" s="263"/>
      <c r="T112" s="264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65" t="s">
        <v>272</v>
      </c>
      <c r="AU112" s="265" t="s">
        <v>83</v>
      </c>
      <c r="AV112" s="13" t="s">
        <v>83</v>
      </c>
      <c r="AW112" s="13" t="s">
        <v>35</v>
      </c>
      <c r="AX112" s="13" t="s">
        <v>81</v>
      </c>
      <c r="AY112" s="265" t="s">
        <v>240</v>
      </c>
    </row>
    <row r="113" s="2" customFormat="1" ht="33" customHeight="1">
      <c r="A113" s="38"/>
      <c r="B113" s="39"/>
      <c r="C113" s="227" t="s">
        <v>288</v>
      </c>
      <c r="D113" s="227" t="s">
        <v>243</v>
      </c>
      <c r="E113" s="228" t="s">
        <v>1109</v>
      </c>
      <c r="F113" s="229" t="s">
        <v>1110</v>
      </c>
      <c r="G113" s="230" t="s">
        <v>276</v>
      </c>
      <c r="H113" s="231">
        <v>18</v>
      </c>
      <c r="I113" s="232"/>
      <c r="J113" s="233">
        <f>ROUND(I113*H113,2)</f>
        <v>0</v>
      </c>
      <c r="K113" s="229" t="s">
        <v>247</v>
      </c>
      <c r="L113" s="44"/>
      <c r="M113" s="234" t="s">
        <v>19</v>
      </c>
      <c r="N113" s="235" t="s">
        <v>45</v>
      </c>
      <c r="O113" s="84"/>
      <c r="P113" s="236">
        <f>O113*H113</f>
        <v>0</v>
      </c>
      <c r="Q113" s="236">
        <v>0</v>
      </c>
      <c r="R113" s="236">
        <f>Q113*H113</f>
        <v>0</v>
      </c>
      <c r="S113" s="236">
        <v>0</v>
      </c>
      <c r="T113" s="237">
        <f>S113*H113</f>
        <v>0</v>
      </c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R113" s="238" t="s">
        <v>257</v>
      </c>
      <c r="AT113" s="238" t="s">
        <v>243</v>
      </c>
      <c r="AU113" s="238" t="s">
        <v>83</v>
      </c>
      <c r="AY113" s="17" t="s">
        <v>240</v>
      </c>
      <c r="BE113" s="239">
        <f>IF(N113="základní",J113,0)</f>
        <v>0</v>
      </c>
      <c r="BF113" s="239">
        <f>IF(N113="snížená",J113,0)</f>
        <v>0</v>
      </c>
      <c r="BG113" s="239">
        <f>IF(N113="zákl. přenesená",J113,0)</f>
        <v>0</v>
      </c>
      <c r="BH113" s="239">
        <f>IF(N113="sníž. přenesená",J113,0)</f>
        <v>0</v>
      </c>
      <c r="BI113" s="239">
        <f>IF(N113="nulová",J113,0)</f>
        <v>0</v>
      </c>
      <c r="BJ113" s="17" t="s">
        <v>81</v>
      </c>
      <c r="BK113" s="239">
        <f>ROUND(I113*H113,2)</f>
        <v>0</v>
      </c>
      <c r="BL113" s="17" t="s">
        <v>257</v>
      </c>
      <c r="BM113" s="238" t="s">
        <v>1397</v>
      </c>
    </row>
    <row r="114" s="2" customFormat="1">
      <c r="A114" s="38"/>
      <c r="B114" s="39"/>
      <c r="C114" s="40"/>
      <c r="D114" s="240" t="s">
        <v>250</v>
      </c>
      <c r="E114" s="40"/>
      <c r="F114" s="241" t="s">
        <v>1112</v>
      </c>
      <c r="G114" s="40"/>
      <c r="H114" s="40"/>
      <c r="I114" s="147"/>
      <c r="J114" s="40"/>
      <c r="K114" s="40"/>
      <c r="L114" s="44"/>
      <c r="M114" s="242"/>
      <c r="N114" s="243"/>
      <c r="O114" s="84"/>
      <c r="P114" s="84"/>
      <c r="Q114" s="84"/>
      <c r="R114" s="84"/>
      <c r="S114" s="84"/>
      <c r="T114" s="85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T114" s="17" t="s">
        <v>250</v>
      </c>
      <c r="AU114" s="17" t="s">
        <v>83</v>
      </c>
    </row>
    <row r="115" s="2" customFormat="1">
      <c r="A115" s="38"/>
      <c r="B115" s="39"/>
      <c r="C115" s="40"/>
      <c r="D115" s="240" t="s">
        <v>252</v>
      </c>
      <c r="E115" s="40"/>
      <c r="F115" s="244" t="s">
        <v>279</v>
      </c>
      <c r="G115" s="40"/>
      <c r="H115" s="40"/>
      <c r="I115" s="147"/>
      <c r="J115" s="40"/>
      <c r="K115" s="40"/>
      <c r="L115" s="44"/>
      <c r="M115" s="242"/>
      <c r="N115" s="243"/>
      <c r="O115" s="84"/>
      <c r="P115" s="84"/>
      <c r="Q115" s="84"/>
      <c r="R115" s="84"/>
      <c r="S115" s="84"/>
      <c r="T115" s="85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T115" s="17" t="s">
        <v>252</v>
      </c>
      <c r="AU115" s="17" t="s">
        <v>83</v>
      </c>
    </row>
    <row r="116" s="13" customFormat="1">
      <c r="A116" s="13"/>
      <c r="B116" s="255"/>
      <c r="C116" s="256"/>
      <c r="D116" s="240" t="s">
        <v>272</v>
      </c>
      <c r="E116" s="257" t="s">
        <v>1374</v>
      </c>
      <c r="F116" s="258" t="s">
        <v>342</v>
      </c>
      <c r="G116" s="256"/>
      <c r="H116" s="259">
        <v>18</v>
      </c>
      <c r="I116" s="260"/>
      <c r="J116" s="256"/>
      <c r="K116" s="256"/>
      <c r="L116" s="261"/>
      <c r="M116" s="262"/>
      <c r="N116" s="263"/>
      <c r="O116" s="263"/>
      <c r="P116" s="263"/>
      <c r="Q116" s="263"/>
      <c r="R116" s="263"/>
      <c r="S116" s="263"/>
      <c r="T116" s="264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T116" s="265" t="s">
        <v>272</v>
      </c>
      <c r="AU116" s="265" t="s">
        <v>83</v>
      </c>
      <c r="AV116" s="13" t="s">
        <v>83</v>
      </c>
      <c r="AW116" s="13" t="s">
        <v>35</v>
      </c>
      <c r="AX116" s="13" t="s">
        <v>81</v>
      </c>
      <c r="AY116" s="265" t="s">
        <v>240</v>
      </c>
    </row>
    <row r="117" s="2" customFormat="1" ht="21.75" customHeight="1">
      <c r="A117" s="38"/>
      <c r="B117" s="39"/>
      <c r="C117" s="227" t="s">
        <v>292</v>
      </c>
      <c r="D117" s="227" t="s">
        <v>243</v>
      </c>
      <c r="E117" s="228" t="s">
        <v>281</v>
      </c>
      <c r="F117" s="229" t="s">
        <v>282</v>
      </c>
      <c r="G117" s="230" t="s">
        <v>283</v>
      </c>
      <c r="H117" s="231">
        <v>36</v>
      </c>
      <c r="I117" s="232"/>
      <c r="J117" s="233">
        <f>ROUND(I117*H117,2)</f>
        <v>0</v>
      </c>
      <c r="K117" s="229" t="s">
        <v>247</v>
      </c>
      <c r="L117" s="44"/>
      <c r="M117" s="234" t="s">
        <v>19</v>
      </c>
      <c r="N117" s="235" t="s">
        <v>45</v>
      </c>
      <c r="O117" s="84"/>
      <c r="P117" s="236">
        <f>O117*H117</f>
        <v>0</v>
      </c>
      <c r="Q117" s="236">
        <v>0</v>
      </c>
      <c r="R117" s="236">
        <f>Q117*H117</f>
        <v>0</v>
      </c>
      <c r="S117" s="236">
        <v>0</v>
      </c>
      <c r="T117" s="237">
        <f>S117*H117</f>
        <v>0</v>
      </c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R117" s="238" t="s">
        <v>257</v>
      </c>
      <c r="AT117" s="238" t="s">
        <v>243</v>
      </c>
      <c r="AU117" s="238" t="s">
        <v>83</v>
      </c>
      <c r="AY117" s="17" t="s">
        <v>240</v>
      </c>
      <c r="BE117" s="239">
        <f>IF(N117="základní",J117,0)</f>
        <v>0</v>
      </c>
      <c r="BF117" s="239">
        <f>IF(N117="snížená",J117,0)</f>
        <v>0</v>
      </c>
      <c r="BG117" s="239">
        <f>IF(N117="zákl. přenesená",J117,0)</f>
        <v>0</v>
      </c>
      <c r="BH117" s="239">
        <f>IF(N117="sníž. přenesená",J117,0)</f>
        <v>0</v>
      </c>
      <c r="BI117" s="239">
        <f>IF(N117="nulová",J117,0)</f>
        <v>0</v>
      </c>
      <c r="BJ117" s="17" t="s">
        <v>81</v>
      </c>
      <c r="BK117" s="239">
        <f>ROUND(I117*H117,2)</f>
        <v>0</v>
      </c>
      <c r="BL117" s="17" t="s">
        <v>257</v>
      </c>
      <c r="BM117" s="238" t="s">
        <v>1398</v>
      </c>
    </row>
    <row r="118" s="2" customFormat="1">
      <c r="A118" s="38"/>
      <c r="B118" s="39"/>
      <c r="C118" s="40"/>
      <c r="D118" s="240" t="s">
        <v>250</v>
      </c>
      <c r="E118" s="40"/>
      <c r="F118" s="241" t="s">
        <v>285</v>
      </c>
      <c r="G118" s="40"/>
      <c r="H118" s="40"/>
      <c r="I118" s="147"/>
      <c r="J118" s="40"/>
      <c r="K118" s="40"/>
      <c r="L118" s="44"/>
      <c r="M118" s="242"/>
      <c r="N118" s="243"/>
      <c r="O118" s="84"/>
      <c r="P118" s="84"/>
      <c r="Q118" s="84"/>
      <c r="R118" s="84"/>
      <c r="S118" s="84"/>
      <c r="T118" s="85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T118" s="17" t="s">
        <v>250</v>
      </c>
      <c r="AU118" s="17" t="s">
        <v>83</v>
      </c>
    </row>
    <row r="119" s="2" customFormat="1">
      <c r="A119" s="38"/>
      <c r="B119" s="39"/>
      <c r="C119" s="40"/>
      <c r="D119" s="240" t="s">
        <v>252</v>
      </c>
      <c r="E119" s="40"/>
      <c r="F119" s="244" t="s">
        <v>286</v>
      </c>
      <c r="G119" s="40"/>
      <c r="H119" s="40"/>
      <c r="I119" s="147"/>
      <c r="J119" s="40"/>
      <c r="K119" s="40"/>
      <c r="L119" s="44"/>
      <c r="M119" s="242"/>
      <c r="N119" s="243"/>
      <c r="O119" s="84"/>
      <c r="P119" s="84"/>
      <c r="Q119" s="84"/>
      <c r="R119" s="84"/>
      <c r="S119" s="84"/>
      <c r="T119" s="85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T119" s="17" t="s">
        <v>252</v>
      </c>
      <c r="AU119" s="17" t="s">
        <v>83</v>
      </c>
    </row>
    <row r="120" s="13" customFormat="1">
      <c r="A120" s="13"/>
      <c r="B120" s="255"/>
      <c r="C120" s="256"/>
      <c r="D120" s="240" t="s">
        <v>272</v>
      </c>
      <c r="E120" s="257" t="s">
        <v>19</v>
      </c>
      <c r="F120" s="258" t="s">
        <v>1399</v>
      </c>
      <c r="G120" s="256"/>
      <c r="H120" s="259">
        <v>36</v>
      </c>
      <c r="I120" s="260"/>
      <c r="J120" s="256"/>
      <c r="K120" s="256"/>
      <c r="L120" s="261"/>
      <c r="M120" s="262"/>
      <c r="N120" s="263"/>
      <c r="O120" s="263"/>
      <c r="P120" s="263"/>
      <c r="Q120" s="263"/>
      <c r="R120" s="263"/>
      <c r="S120" s="263"/>
      <c r="T120" s="264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T120" s="265" t="s">
        <v>272</v>
      </c>
      <c r="AU120" s="265" t="s">
        <v>83</v>
      </c>
      <c r="AV120" s="13" t="s">
        <v>83</v>
      </c>
      <c r="AW120" s="13" t="s">
        <v>35</v>
      </c>
      <c r="AX120" s="13" t="s">
        <v>81</v>
      </c>
      <c r="AY120" s="265" t="s">
        <v>240</v>
      </c>
    </row>
    <row r="121" s="2" customFormat="1" ht="21.75" customHeight="1">
      <c r="A121" s="38"/>
      <c r="B121" s="39"/>
      <c r="C121" s="245" t="s">
        <v>297</v>
      </c>
      <c r="D121" s="245" t="s">
        <v>266</v>
      </c>
      <c r="E121" s="246" t="s">
        <v>289</v>
      </c>
      <c r="F121" s="247" t="s">
        <v>290</v>
      </c>
      <c r="G121" s="248" t="s">
        <v>276</v>
      </c>
      <c r="H121" s="249">
        <v>36</v>
      </c>
      <c r="I121" s="250"/>
      <c r="J121" s="251">
        <f>ROUND(I121*H121,2)</f>
        <v>0</v>
      </c>
      <c r="K121" s="247" t="s">
        <v>247</v>
      </c>
      <c r="L121" s="252"/>
      <c r="M121" s="253" t="s">
        <v>19</v>
      </c>
      <c r="N121" s="254" t="s">
        <v>45</v>
      </c>
      <c r="O121" s="84"/>
      <c r="P121" s="236">
        <f>O121*H121</f>
        <v>0</v>
      </c>
      <c r="Q121" s="236">
        <v>0.00018000000000000001</v>
      </c>
      <c r="R121" s="236">
        <f>Q121*H121</f>
        <v>0.0064800000000000005</v>
      </c>
      <c r="S121" s="236">
        <v>0</v>
      </c>
      <c r="T121" s="237">
        <f>S121*H121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R121" s="238" t="s">
        <v>270</v>
      </c>
      <c r="AT121" s="238" t="s">
        <v>266</v>
      </c>
      <c r="AU121" s="238" t="s">
        <v>83</v>
      </c>
      <c r="AY121" s="17" t="s">
        <v>240</v>
      </c>
      <c r="BE121" s="239">
        <f>IF(N121="základní",J121,0)</f>
        <v>0</v>
      </c>
      <c r="BF121" s="239">
        <f>IF(N121="snížená",J121,0)</f>
        <v>0</v>
      </c>
      <c r="BG121" s="239">
        <f>IF(N121="zákl. přenesená",J121,0)</f>
        <v>0</v>
      </c>
      <c r="BH121" s="239">
        <f>IF(N121="sníž. přenesená",J121,0)</f>
        <v>0</v>
      </c>
      <c r="BI121" s="239">
        <f>IF(N121="nulová",J121,0)</f>
        <v>0</v>
      </c>
      <c r="BJ121" s="17" t="s">
        <v>81</v>
      </c>
      <c r="BK121" s="239">
        <f>ROUND(I121*H121,2)</f>
        <v>0</v>
      </c>
      <c r="BL121" s="17" t="s">
        <v>270</v>
      </c>
      <c r="BM121" s="238" t="s">
        <v>1400</v>
      </c>
    </row>
    <row r="122" s="2" customFormat="1">
      <c r="A122" s="38"/>
      <c r="B122" s="39"/>
      <c r="C122" s="40"/>
      <c r="D122" s="240" t="s">
        <v>250</v>
      </c>
      <c r="E122" s="40"/>
      <c r="F122" s="241" t="s">
        <v>290</v>
      </c>
      <c r="G122" s="40"/>
      <c r="H122" s="40"/>
      <c r="I122" s="147"/>
      <c r="J122" s="40"/>
      <c r="K122" s="40"/>
      <c r="L122" s="44"/>
      <c r="M122" s="242"/>
      <c r="N122" s="243"/>
      <c r="O122" s="84"/>
      <c r="P122" s="84"/>
      <c r="Q122" s="84"/>
      <c r="R122" s="84"/>
      <c r="S122" s="84"/>
      <c r="T122" s="85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7" t="s">
        <v>250</v>
      </c>
      <c r="AU122" s="17" t="s">
        <v>83</v>
      </c>
    </row>
    <row r="123" s="13" customFormat="1">
      <c r="A123" s="13"/>
      <c r="B123" s="255"/>
      <c r="C123" s="256"/>
      <c r="D123" s="240" t="s">
        <v>272</v>
      </c>
      <c r="E123" s="257" t="s">
        <v>19</v>
      </c>
      <c r="F123" s="258" t="s">
        <v>1399</v>
      </c>
      <c r="G123" s="256"/>
      <c r="H123" s="259">
        <v>36</v>
      </c>
      <c r="I123" s="260"/>
      <c r="J123" s="256"/>
      <c r="K123" s="256"/>
      <c r="L123" s="261"/>
      <c r="M123" s="262"/>
      <c r="N123" s="263"/>
      <c r="O123" s="263"/>
      <c r="P123" s="263"/>
      <c r="Q123" s="263"/>
      <c r="R123" s="263"/>
      <c r="S123" s="263"/>
      <c r="T123" s="264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T123" s="265" t="s">
        <v>272</v>
      </c>
      <c r="AU123" s="265" t="s">
        <v>83</v>
      </c>
      <c r="AV123" s="13" t="s">
        <v>83</v>
      </c>
      <c r="AW123" s="13" t="s">
        <v>35</v>
      </c>
      <c r="AX123" s="13" t="s">
        <v>81</v>
      </c>
      <c r="AY123" s="265" t="s">
        <v>240</v>
      </c>
    </row>
    <row r="124" s="2" customFormat="1" ht="21.75" customHeight="1">
      <c r="A124" s="38"/>
      <c r="B124" s="39"/>
      <c r="C124" s="245" t="s">
        <v>301</v>
      </c>
      <c r="D124" s="245" t="s">
        <v>266</v>
      </c>
      <c r="E124" s="246" t="s">
        <v>626</v>
      </c>
      <c r="F124" s="247" t="s">
        <v>627</v>
      </c>
      <c r="G124" s="248" t="s">
        <v>276</v>
      </c>
      <c r="H124" s="249">
        <v>72</v>
      </c>
      <c r="I124" s="250"/>
      <c r="J124" s="251">
        <f>ROUND(I124*H124,2)</f>
        <v>0</v>
      </c>
      <c r="K124" s="247" t="s">
        <v>247</v>
      </c>
      <c r="L124" s="252"/>
      <c r="M124" s="253" t="s">
        <v>19</v>
      </c>
      <c r="N124" s="254" t="s">
        <v>45</v>
      </c>
      <c r="O124" s="84"/>
      <c r="P124" s="236">
        <f>O124*H124</f>
        <v>0</v>
      </c>
      <c r="Q124" s="236">
        <v>0.00123</v>
      </c>
      <c r="R124" s="236">
        <f>Q124*H124</f>
        <v>0.08856</v>
      </c>
      <c r="S124" s="236">
        <v>0</v>
      </c>
      <c r="T124" s="237">
        <f>S124*H124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38" t="s">
        <v>270</v>
      </c>
      <c r="AT124" s="238" t="s">
        <v>266</v>
      </c>
      <c r="AU124" s="238" t="s">
        <v>83</v>
      </c>
      <c r="AY124" s="17" t="s">
        <v>240</v>
      </c>
      <c r="BE124" s="239">
        <f>IF(N124="základní",J124,0)</f>
        <v>0</v>
      </c>
      <c r="BF124" s="239">
        <f>IF(N124="snížená",J124,0)</f>
        <v>0</v>
      </c>
      <c r="BG124" s="239">
        <f>IF(N124="zákl. přenesená",J124,0)</f>
        <v>0</v>
      </c>
      <c r="BH124" s="239">
        <f>IF(N124="sníž. přenesená",J124,0)</f>
        <v>0</v>
      </c>
      <c r="BI124" s="239">
        <f>IF(N124="nulová",J124,0)</f>
        <v>0</v>
      </c>
      <c r="BJ124" s="17" t="s">
        <v>81</v>
      </c>
      <c r="BK124" s="239">
        <f>ROUND(I124*H124,2)</f>
        <v>0</v>
      </c>
      <c r="BL124" s="17" t="s">
        <v>270</v>
      </c>
      <c r="BM124" s="238" t="s">
        <v>1401</v>
      </c>
    </row>
    <row r="125" s="2" customFormat="1">
      <c r="A125" s="38"/>
      <c r="B125" s="39"/>
      <c r="C125" s="40"/>
      <c r="D125" s="240" t="s">
        <v>250</v>
      </c>
      <c r="E125" s="40"/>
      <c r="F125" s="241" t="s">
        <v>627</v>
      </c>
      <c r="G125" s="40"/>
      <c r="H125" s="40"/>
      <c r="I125" s="147"/>
      <c r="J125" s="40"/>
      <c r="K125" s="40"/>
      <c r="L125" s="44"/>
      <c r="M125" s="242"/>
      <c r="N125" s="243"/>
      <c r="O125" s="84"/>
      <c r="P125" s="84"/>
      <c r="Q125" s="84"/>
      <c r="R125" s="84"/>
      <c r="S125" s="84"/>
      <c r="T125" s="85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T125" s="17" t="s">
        <v>250</v>
      </c>
      <c r="AU125" s="17" t="s">
        <v>83</v>
      </c>
    </row>
    <row r="126" s="13" customFormat="1">
      <c r="A126" s="13"/>
      <c r="B126" s="255"/>
      <c r="C126" s="256"/>
      <c r="D126" s="240" t="s">
        <v>272</v>
      </c>
      <c r="E126" s="257" t="s">
        <v>19</v>
      </c>
      <c r="F126" s="258" t="s">
        <v>1402</v>
      </c>
      <c r="G126" s="256"/>
      <c r="H126" s="259">
        <v>72</v>
      </c>
      <c r="I126" s="260"/>
      <c r="J126" s="256"/>
      <c r="K126" s="256"/>
      <c r="L126" s="261"/>
      <c r="M126" s="262"/>
      <c r="N126" s="263"/>
      <c r="O126" s="263"/>
      <c r="P126" s="263"/>
      <c r="Q126" s="263"/>
      <c r="R126" s="263"/>
      <c r="S126" s="263"/>
      <c r="T126" s="264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65" t="s">
        <v>272</v>
      </c>
      <c r="AU126" s="265" t="s">
        <v>83</v>
      </c>
      <c r="AV126" s="13" t="s">
        <v>83</v>
      </c>
      <c r="AW126" s="13" t="s">
        <v>35</v>
      </c>
      <c r="AX126" s="13" t="s">
        <v>81</v>
      </c>
      <c r="AY126" s="265" t="s">
        <v>240</v>
      </c>
    </row>
    <row r="127" s="2" customFormat="1" ht="21.75" customHeight="1">
      <c r="A127" s="38"/>
      <c r="B127" s="39"/>
      <c r="C127" s="227" t="s">
        <v>305</v>
      </c>
      <c r="D127" s="227" t="s">
        <v>243</v>
      </c>
      <c r="E127" s="228" t="s">
        <v>665</v>
      </c>
      <c r="F127" s="229" t="s">
        <v>666</v>
      </c>
      <c r="G127" s="230" t="s">
        <v>246</v>
      </c>
      <c r="H127" s="231">
        <v>8.4000000000000004</v>
      </c>
      <c r="I127" s="232"/>
      <c r="J127" s="233">
        <f>ROUND(I127*H127,2)</f>
        <v>0</v>
      </c>
      <c r="K127" s="229" t="s">
        <v>247</v>
      </c>
      <c r="L127" s="44"/>
      <c r="M127" s="234" t="s">
        <v>19</v>
      </c>
      <c r="N127" s="235" t="s">
        <v>45</v>
      </c>
      <c r="O127" s="84"/>
      <c r="P127" s="236">
        <f>O127*H127</f>
        <v>0</v>
      </c>
      <c r="Q127" s="236">
        <v>0</v>
      </c>
      <c r="R127" s="236">
        <f>Q127*H127</f>
        <v>0</v>
      </c>
      <c r="S127" s="236">
        <v>0</v>
      </c>
      <c r="T127" s="237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38" t="s">
        <v>248</v>
      </c>
      <c r="AT127" s="238" t="s">
        <v>243</v>
      </c>
      <c r="AU127" s="238" t="s">
        <v>83</v>
      </c>
      <c r="AY127" s="17" t="s">
        <v>240</v>
      </c>
      <c r="BE127" s="239">
        <f>IF(N127="základní",J127,0)</f>
        <v>0</v>
      </c>
      <c r="BF127" s="239">
        <f>IF(N127="snížená",J127,0)</f>
        <v>0</v>
      </c>
      <c r="BG127" s="239">
        <f>IF(N127="zákl. přenesená",J127,0)</f>
        <v>0</v>
      </c>
      <c r="BH127" s="239">
        <f>IF(N127="sníž. přenesená",J127,0)</f>
        <v>0</v>
      </c>
      <c r="BI127" s="239">
        <f>IF(N127="nulová",J127,0)</f>
        <v>0</v>
      </c>
      <c r="BJ127" s="17" t="s">
        <v>81</v>
      </c>
      <c r="BK127" s="239">
        <f>ROUND(I127*H127,2)</f>
        <v>0</v>
      </c>
      <c r="BL127" s="17" t="s">
        <v>248</v>
      </c>
      <c r="BM127" s="238" t="s">
        <v>1403</v>
      </c>
    </row>
    <row r="128" s="2" customFormat="1">
      <c r="A128" s="38"/>
      <c r="B128" s="39"/>
      <c r="C128" s="40"/>
      <c r="D128" s="240" t="s">
        <v>250</v>
      </c>
      <c r="E128" s="40"/>
      <c r="F128" s="241" t="s">
        <v>668</v>
      </c>
      <c r="G128" s="40"/>
      <c r="H128" s="40"/>
      <c r="I128" s="147"/>
      <c r="J128" s="40"/>
      <c r="K128" s="40"/>
      <c r="L128" s="44"/>
      <c r="M128" s="242"/>
      <c r="N128" s="243"/>
      <c r="O128" s="84"/>
      <c r="P128" s="84"/>
      <c r="Q128" s="84"/>
      <c r="R128" s="84"/>
      <c r="S128" s="84"/>
      <c r="T128" s="85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250</v>
      </c>
      <c r="AU128" s="17" t="s">
        <v>83</v>
      </c>
    </row>
    <row r="129" s="2" customFormat="1">
      <c r="A129" s="38"/>
      <c r="B129" s="39"/>
      <c r="C129" s="40"/>
      <c r="D129" s="240" t="s">
        <v>252</v>
      </c>
      <c r="E129" s="40"/>
      <c r="F129" s="244" t="s">
        <v>669</v>
      </c>
      <c r="G129" s="40"/>
      <c r="H129" s="40"/>
      <c r="I129" s="147"/>
      <c r="J129" s="40"/>
      <c r="K129" s="40"/>
      <c r="L129" s="44"/>
      <c r="M129" s="242"/>
      <c r="N129" s="243"/>
      <c r="O129" s="84"/>
      <c r="P129" s="84"/>
      <c r="Q129" s="84"/>
      <c r="R129" s="84"/>
      <c r="S129" s="84"/>
      <c r="T129" s="85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252</v>
      </c>
      <c r="AU129" s="17" t="s">
        <v>83</v>
      </c>
    </row>
    <row r="130" s="13" customFormat="1">
      <c r="A130" s="13"/>
      <c r="B130" s="255"/>
      <c r="C130" s="256"/>
      <c r="D130" s="240" t="s">
        <v>272</v>
      </c>
      <c r="E130" s="257" t="s">
        <v>19</v>
      </c>
      <c r="F130" s="258" t="s">
        <v>1404</v>
      </c>
      <c r="G130" s="256"/>
      <c r="H130" s="259">
        <v>8.4000000000000004</v>
      </c>
      <c r="I130" s="260"/>
      <c r="J130" s="256"/>
      <c r="K130" s="256"/>
      <c r="L130" s="261"/>
      <c r="M130" s="262"/>
      <c r="N130" s="263"/>
      <c r="O130" s="263"/>
      <c r="P130" s="263"/>
      <c r="Q130" s="263"/>
      <c r="R130" s="263"/>
      <c r="S130" s="263"/>
      <c r="T130" s="264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65" t="s">
        <v>272</v>
      </c>
      <c r="AU130" s="265" t="s">
        <v>83</v>
      </c>
      <c r="AV130" s="13" t="s">
        <v>83</v>
      </c>
      <c r="AW130" s="13" t="s">
        <v>35</v>
      </c>
      <c r="AX130" s="13" t="s">
        <v>81</v>
      </c>
      <c r="AY130" s="265" t="s">
        <v>240</v>
      </c>
    </row>
    <row r="131" s="2" customFormat="1" ht="21.75" customHeight="1">
      <c r="A131" s="38"/>
      <c r="B131" s="39"/>
      <c r="C131" s="227" t="s">
        <v>309</v>
      </c>
      <c r="D131" s="227" t="s">
        <v>243</v>
      </c>
      <c r="E131" s="228" t="s">
        <v>347</v>
      </c>
      <c r="F131" s="229" t="s">
        <v>348</v>
      </c>
      <c r="G131" s="230" t="s">
        <v>332</v>
      </c>
      <c r="H131" s="231">
        <v>37.799999999999997</v>
      </c>
      <c r="I131" s="232"/>
      <c r="J131" s="233">
        <f>ROUND(I131*H131,2)</f>
        <v>0</v>
      </c>
      <c r="K131" s="229" t="s">
        <v>247</v>
      </c>
      <c r="L131" s="44"/>
      <c r="M131" s="234" t="s">
        <v>19</v>
      </c>
      <c r="N131" s="235" t="s">
        <v>45</v>
      </c>
      <c r="O131" s="84"/>
      <c r="P131" s="236">
        <f>O131*H131</f>
        <v>0</v>
      </c>
      <c r="Q131" s="236">
        <v>0</v>
      </c>
      <c r="R131" s="236">
        <f>Q131*H131</f>
        <v>0</v>
      </c>
      <c r="S131" s="236">
        <v>0</v>
      </c>
      <c r="T131" s="23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38" t="s">
        <v>257</v>
      </c>
      <c r="AT131" s="238" t="s">
        <v>243</v>
      </c>
      <c r="AU131" s="238" t="s">
        <v>83</v>
      </c>
      <c r="AY131" s="17" t="s">
        <v>240</v>
      </c>
      <c r="BE131" s="239">
        <f>IF(N131="základní",J131,0)</f>
        <v>0</v>
      </c>
      <c r="BF131" s="239">
        <f>IF(N131="snížená",J131,0)</f>
        <v>0</v>
      </c>
      <c r="BG131" s="239">
        <f>IF(N131="zákl. přenesená",J131,0)</f>
        <v>0</v>
      </c>
      <c r="BH131" s="239">
        <f>IF(N131="sníž. přenesená",J131,0)</f>
        <v>0</v>
      </c>
      <c r="BI131" s="239">
        <f>IF(N131="nulová",J131,0)</f>
        <v>0</v>
      </c>
      <c r="BJ131" s="17" t="s">
        <v>81</v>
      </c>
      <c r="BK131" s="239">
        <f>ROUND(I131*H131,2)</f>
        <v>0</v>
      </c>
      <c r="BL131" s="17" t="s">
        <v>257</v>
      </c>
      <c r="BM131" s="238" t="s">
        <v>1405</v>
      </c>
    </row>
    <row r="132" s="2" customFormat="1">
      <c r="A132" s="38"/>
      <c r="B132" s="39"/>
      <c r="C132" s="40"/>
      <c r="D132" s="240" t="s">
        <v>250</v>
      </c>
      <c r="E132" s="40"/>
      <c r="F132" s="241" t="s">
        <v>350</v>
      </c>
      <c r="G132" s="40"/>
      <c r="H132" s="40"/>
      <c r="I132" s="147"/>
      <c r="J132" s="40"/>
      <c r="K132" s="40"/>
      <c r="L132" s="44"/>
      <c r="M132" s="242"/>
      <c r="N132" s="243"/>
      <c r="O132" s="84"/>
      <c r="P132" s="84"/>
      <c r="Q132" s="84"/>
      <c r="R132" s="84"/>
      <c r="S132" s="84"/>
      <c r="T132" s="85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250</v>
      </c>
      <c r="AU132" s="17" t="s">
        <v>83</v>
      </c>
    </row>
    <row r="133" s="2" customFormat="1">
      <c r="A133" s="38"/>
      <c r="B133" s="39"/>
      <c r="C133" s="40"/>
      <c r="D133" s="240" t="s">
        <v>252</v>
      </c>
      <c r="E133" s="40"/>
      <c r="F133" s="244" t="s">
        <v>351</v>
      </c>
      <c r="G133" s="40"/>
      <c r="H133" s="40"/>
      <c r="I133" s="147"/>
      <c r="J133" s="40"/>
      <c r="K133" s="40"/>
      <c r="L133" s="44"/>
      <c r="M133" s="242"/>
      <c r="N133" s="243"/>
      <c r="O133" s="84"/>
      <c r="P133" s="84"/>
      <c r="Q133" s="84"/>
      <c r="R133" s="84"/>
      <c r="S133" s="84"/>
      <c r="T133" s="85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7" t="s">
        <v>252</v>
      </c>
      <c r="AU133" s="17" t="s">
        <v>83</v>
      </c>
    </row>
    <row r="134" s="13" customFormat="1">
      <c r="A134" s="13"/>
      <c r="B134" s="255"/>
      <c r="C134" s="256"/>
      <c r="D134" s="240" t="s">
        <v>272</v>
      </c>
      <c r="E134" s="257" t="s">
        <v>1371</v>
      </c>
      <c r="F134" s="258" t="s">
        <v>1406</v>
      </c>
      <c r="G134" s="256"/>
      <c r="H134" s="259">
        <v>37.799999999999997</v>
      </c>
      <c r="I134" s="260"/>
      <c r="J134" s="256"/>
      <c r="K134" s="256"/>
      <c r="L134" s="261"/>
      <c r="M134" s="262"/>
      <c r="N134" s="263"/>
      <c r="O134" s="263"/>
      <c r="P134" s="263"/>
      <c r="Q134" s="263"/>
      <c r="R134" s="263"/>
      <c r="S134" s="263"/>
      <c r="T134" s="264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65" t="s">
        <v>272</v>
      </c>
      <c r="AU134" s="265" t="s">
        <v>83</v>
      </c>
      <c r="AV134" s="13" t="s">
        <v>83</v>
      </c>
      <c r="AW134" s="13" t="s">
        <v>35</v>
      </c>
      <c r="AX134" s="13" t="s">
        <v>81</v>
      </c>
      <c r="AY134" s="265" t="s">
        <v>240</v>
      </c>
    </row>
    <row r="135" s="2" customFormat="1" ht="21.75" customHeight="1">
      <c r="A135" s="38"/>
      <c r="B135" s="39"/>
      <c r="C135" s="227" t="s">
        <v>315</v>
      </c>
      <c r="D135" s="227" t="s">
        <v>243</v>
      </c>
      <c r="E135" s="228" t="s">
        <v>354</v>
      </c>
      <c r="F135" s="229" t="s">
        <v>355</v>
      </c>
      <c r="G135" s="230" t="s">
        <v>332</v>
      </c>
      <c r="H135" s="231">
        <v>37.799999999999997</v>
      </c>
      <c r="I135" s="232"/>
      <c r="J135" s="233">
        <f>ROUND(I135*H135,2)</f>
        <v>0</v>
      </c>
      <c r="K135" s="229" t="s">
        <v>247</v>
      </c>
      <c r="L135" s="44"/>
      <c r="M135" s="234" t="s">
        <v>19</v>
      </c>
      <c r="N135" s="235" t="s">
        <v>45</v>
      </c>
      <c r="O135" s="84"/>
      <c r="P135" s="236">
        <f>O135*H135</f>
        <v>0</v>
      </c>
      <c r="Q135" s="236">
        <v>0</v>
      </c>
      <c r="R135" s="236">
        <f>Q135*H135</f>
        <v>0</v>
      </c>
      <c r="S135" s="236">
        <v>0</v>
      </c>
      <c r="T135" s="237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38" t="s">
        <v>248</v>
      </c>
      <c r="AT135" s="238" t="s">
        <v>243</v>
      </c>
      <c r="AU135" s="238" t="s">
        <v>83</v>
      </c>
      <c r="AY135" s="17" t="s">
        <v>240</v>
      </c>
      <c r="BE135" s="239">
        <f>IF(N135="základní",J135,0)</f>
        <v>0</v>
      </c>
      <c r="BF135" s="239">
        <f>IF(N135="snížená",J135,0)</f>
        <v>0</v>
      </c>
      <c r="BG135" s="239">
        <f>IF(N135="zákl. přenesená",J135,0)</f>
        <v>0</v>
      </c>
      <c r="BH135" s="239">
        <f>IF(N135="sníž. přenesená",J135,0)</f>
        <v>0</v>
      </c>
      <c r="BI135" s="239">
        <f>IF(N135="nulová",J135,0)</f>
        <v>0</v>
      </c>
      <c r="BJ135" s="17" t="s">
        <v>81</v>
      </c>
      <c r="BK135" s="239">
        <f>ROUND(I135*H135,2)</f>
        <v>0</v>
      </c>
      <c r="BL135" s="17" t="s">
        <v>248</v>
      </c>
      <c r="BM135" s="238" t="s">
        <v>1407</v>
      </c>
    </row>
    <row r="136" s="2" customFormat="1">
      <c r="A136" s="38"/>
      <c r="B136" s="39"/>
      <c r="C136" s="40"/>
      <c r="D136" s="240" t="s">
        <v>250</v>
      </c>
      <c r="E136" s="40"/>
      <c r="F136" s="241" t="s">
        <v>357</v>
      </c>
      <c r="G136" s="40"/>
      <c r="H136" s="40"/>
      <c r="I136" s="147"/>
      <c r="J136" s="40"/>
      <c r="K136" s="40"/>
      <c r="L136" s="44"/>
      <c r="M136" s="242"/>
      <c r="N136" s="243"/>
      <c r="O136" s="84"/>
      <c r="P136" s="84"/>
      <c r="Q136" s="84"/>
      <c r="R136" s="84"/>
      <c r="S136" s="84"/>
      <c r="T136" s="85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7" t="s">
        <v>250</v>
      </c>
      <c r="AU136" s="17" t="s">
        <v>83</v>
      </c>
    </row>
    <row r="137" s="2" customFormat="1">
      <c r="A137" s="38"/>
      <c r="B137" s="39"/>
      <c r="C137" s="40"/>
      <c r="D137" s="240" t="s">
        <v>252</v>
      </c>
      <c r="E137" s="40"/>
      <c r="F137" s="244" t="s">
        <v>358</v>
      </c>
      <c r="G137" s="40"/>
      <c r="H137" s="40"/>
      <c r="I137" s="147"/>
      <c r="J137" s="40"/>
      <c r="K137" s="40"/>
      <c r="L137" s="44"/>
      <c r="M137" s="242"/>
      <c r="N137" s="243"/>
      <c r="O137" s="84"/>
      <c r="P137" s="84"/>
      <c r="Q137" s="84"/>
      <c r="R137" s="84"/>
      <c r="S137" s="84"/>
      <c r="T137" s="85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7" t="s">
        <v>252</v>
      </c>
      <c r="AU137" s="17" t="s">
        <v>83</v>
      </c>
    </row>
    <row r="138" s="13" customFormat="1">
      <c r="A138" s="13"/>
      <c r="B138" s="255"/>
      <c r="C138" s="256"/>
      <c r="D138" s="240" t="s">
        <v>272</v>
      </c>
      <c r="E138" s="257" t="s">
        <v>19</v>
      </c>
      <c r="F138" s="258" t="s">
        <v>1371</v>
      </c>
      <c r="G138" s="256"/>
      <c r="H138" s="259">
        <v>37.799999999999997</v>
      </c>
      <c r="I138" s="260"/>
      <c r="J138" s="256"/>
      <c r="K138" s="256"/>
      <c r="L138" s="261"/>
      <c r="M138" s="262"/>
      <c r="N138" s="263"/>
      <c r="O138" s="263"/>
      <c r="P138" s="263"/>
      <c r="Q138" s="263"/>
      <c r="R138" s="263"/>
      <c r="S138" s="263"/>
      <c r="T138" s="264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65" t="s">
        <v>272</v>
      </c>
      <c r="AU138" s="265" t="s">
        <v>83</v>
      </c>
      <c r="AV138" s="13" t="s">
        <v>83</v>
      </c>
      <c r="AW138" s="13" t="s">
        <v>35</v>
      </c>
      <c r="AX138" s="13" t="s">
        <v>81</v>
      </c>
      <c r="AY138" s="265" t="s">
        <v>240</v>
      </c>
    </row>
    <row r="139" s="2" customFormat="1" ht="21.75" customHeight="1">
      <c r="A139" s="38"/>
      <c r="B139" s="39"/>
      <c r="C139" s="245" t="s">
        <v>321</v>
      </c>
      <c r="D139" s="245" t="s">
        <v>266</v>
      </c>
      <c r="E139" s="246" t="s">
        <v>359</v>
      </c>
      <c r="F139" s="247" t="s">
        <v>360</v>
      </c>
      <c r="G139" s="248" t="s">
        <v>269</v>
      </c>
      <c r="H139" s="249">
        <v>12.474</v>
      </c>
      <c r="I139" s="250"/>
      <c r="J139" s="251">
        <f>ROUND(I139*H139,2)</f>
        <v>0</v>
      </c>
      <c r="K139" s="247" t="s">
        <v>247</v>
      </c>
      <c r="L139" s="252"/>
      <c r="M139" s="253" t="s">
        <v>19</v>
      </c>
      <c r="N139" s="254" t="s">
        <v>45</v>
      </c>
      <c r="O139" s="84"/>
      <c r="P139" s="236">
        <f>O139*H139</f>
        <v>0</v>
      </c>
      <c r="Q139" s="236">
        <v>1</v>
      </c>
      <c r="R139" s="236">
        <f>Q139*H139</f>
        <v>12.474</v>
      </c>
      <c r="S139" s="236">
        <v>0</v>
      </c>
      <c r="T139" s="237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38" t="s">
        <v>270</v>
      </c>
      <c r="AT139" s="238" t="s">
        <v>266</v>
      </c>
      <c r="AU139" s="238" t="s">
        <v>83</v>
      </c>
      <c r="AY139" s="17" t="s">
        <v>240</v>
      </c>
      <c r="BE139" s="239">
        <f>IF(N139="základní",J139,0)</f>
        <v>0</v>
      </c>
      <c r="BF139" s="239">
        <f>IF(N139="snížená",J139,0)</f>
        <v>0</v>
      </c>
      <c r="BG139" s="239">
        <f>IF(N139="zákl. přenesená",J139,0)</f>
        <v>0</v>
      </c>
      <c r="BH139" s="239">
        <f>IF(N139="sníž. přenesená",J139,0)</f>
        <v>0</v>
      </c>
      <c r="BI139" s="239">
        <f>IF(N139="nulová",J139,0)</f>
        <v>0</v>
      </c>
      <c r="BJ139" s="17" t="s">
        <v>81</v>
      </c>
      <c r="BK139" s="239">
        <f>ROUND(I139*H139,2)</f>
        <v>0</v>
      </c>
      <c r="BL139" s="17" t="s">
        <v>270</v>
      </c>
      <c r="BM139" s="238" t="s">
        <v>1408</v>
      </c>
    </row>
    <row r="140" s="2" customFormat="1">
      <c r="A140" s="38"/>
      <c r="B140" s="39"/>
      <c r="C140" s="40"/>
      <c r="D140" s="240" t="s">
        <v>250</v>
      </c>
      <c r="E140" s="40"/>
      <c r="F140" s="241" t="s">
        <v>360</v>
      </c>
      <c r="G140" s="40"/>
      <c r="H140" s="40"/>
      <c r="I140" s="147"/>
      <c r="J140" s="40"/>
      <c r="K140" s="40"/>
      <c r="L140" s="44"/>
      <c r="M140" s="242"/>
      <c r="N140" s="243"/>
      <c r="O140" s="84"/>
      <c r="P140" s="84"/>
      <c r="Q140" s="84"/>
      <c r="R140" s="84"/>
      <c r="S140" s="84"/>
      <c r="T140" s="85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T140" s="17" t="s">
        <v>250</v>
      </c>
      <c r="AU140" s="17" t="s">
        <v>83</v>
      </c>
    </row>
    <row r="141" s="13" customFormat="1">
      <c r="A141" s="13"/>
      <c r="B141" s="255"/>
      <c r="C141" s="256"/>
      <c r="D141" s="240" t="s">
        <v>272</v>
      </c>
      <c r="E141" s="257" t="s">
        <v>1409</v>
      </c>
      <c r="F141" s="258" t="s">
        <v>1410</v>
      </c>
      <c r="G141" s="256"/>
      <c r="H141" s="259">
        <v>12.474</v>
      </c>
      <c r="I141" s="260"/>
      <c r="J141" s="256"/>
      <c r="K141" s="256"/>
      <c r="L141" s="261"/>
      <c r="M141" s="262"/>
      <c r="N141" s="263"/>
      <c r="O141" s="263"/>
      <c r="P141" s="263"/>
      <c r="Q141" s="263"/>
      <c r="R141" s="263"/>
      <c r="S141" s="263"/>
      <c r="T141" s="264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65" t="s">
        <v>272</v>
      </c>
      <c r="AU141" s="265" t="s">
        <v>83</v>
      </c>
      <c r="AV141" s="13" t="s">
        <v>83</v>
      </c>
      <c r="AW141" s="13" t="s">
        <v>35</v>
      </c>
      <c r="AX141" s="13" t="s">
        <v>81</v>
      </c>
      <c r="AY141" s="265" t="s">
        <v>240</v>
      </c>
    </row>
    <row r="142" s="2" customFormat="1" ht="21.75" customHeight="1">
      <c r="A142" s="38"/>
      <c r="B142" s="39"/>
      <c r="C142" s="245" t="s">
        <v>8</v>
      </c>
      <c r="D142" s="245" t="s">
        <v>266</v>
      </c>
      <c r="E142" s="246" t="s">
        <v>703</v>
      </c>
      <c r="F142" s="247" t="s">
        <v>704</v>
      </c>
      <c r="G142" s="248" t="s">
        <v>246</v>
      </c>
      <c r="H142" s="249">
        <v>3.5</v>
      </c>
      <c r="I142" s="250"/>
      <c r="J142" s="251">
        <f>ROUND(I142*H142,2)</f>
        <v>0</v>
      </c>
      <c r="K142" s="247" t="s">
        <v>247</v>
      </c>
      <c r="L142" s="252"/>
      <c r="M142" s="253" t="s">
        <v>19</v>
      </c>
      <c r="N142" s="254" t="s">
        <v>45</v>
      </c>
      <c r="O142" s="84"/>
      <c r="P142" s="236">
        <f>O142*H142</f>
        <v>0</v>
      </c>
      <c r="Q142" s="236">
        <v>0</v>
      </c>
      <c r="R142" s="236">
        <f>Q142*H142</f>
        <v>0</v>
      </c>
      <c r="S142" s="236">
        <v>0</v>
      </c>
      <c r="T142" s="237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38" t="s">
        <v>270</v>
      </c>
      <c r="AT142" s="238" t="s">
        <v>266</v>
      </c>
      <c r="AU142" s="238" t="s">
        <v>83</v>
      </c>
      <c r="AY142" s="17" t="s">
        <v>240</v>
      </c>
      <c r="BE142" s="239">
        <f>IF(N142="základní",J142,0)</f>
        <v>0</v>
      </c>
      <c r="BF142" s="239">
        <f>IF(N142="snížená",J142,0)</f>
        <v>0</v>
      </c>
      <c r="BG142" s="239">
        <f>IF(N142="zákl. přenesená",J142,0)</f>
        <v>0</v>
      </c>
      <c r="BH142" s="239">
        <f>IF(N142="sníž. přenesená",J142,0)</f>
        <v>0</v>
      </c>
      <c r="BI142" s="239">
        <f>IF(N142="nulová",J142,0)</f>
        <v>0</v>
      </c>
      <c r="BJ142" s="17" t="s">
        <v>81</v>
      </c>
      <c r="BK142" s="239">
        <f>ROUND(I142*H142,2)</f>
        <v>0</v>
      </c>
      <c r="BL142" s="17" t="s">
        <v>270</v>
      </c>
      <c r="BM142" s="238" t="s">
        <v>1411</v>
      </c>
    </row>
    <row r="143" s="2" customFormat="1">
      <c r="A143" s="38"/>
      <c r="B143" s="39"/>
      <c r="C143" s="40"/>
      <c r="D143" s="240" t="s">
        <v>250</v>
      </c>
      <c r="E143" s="40"/>
      <c r="F143" s="241" t="s">
        <v>704</v>
      </c>
      <c r="G143" s="40"/>
      <c r="H143" s="40"/>
      <c r="I143" s="147"/>
      <c r="J143" s="40"/>
      <c r="K143" s="40"/>
      <c r="L143" s="44"/>
      <c r="M143" s="242"/>
      <c r="N143" s="243"/>
      <c r="O143" s="84"/>
      <c r="P143" s="84"/>
      <c r="Q143" s="84"/>
      <c r="R143" s="84"/>
      <c r="S143" s="84"/>
      <c r="T143" s="85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7" t="s">
        <v>250</v>
      </c>
      <c r="AU143" s="17" t="s">
        <v>83</v>
      </c>
    </row>
    <row r="144" s="2" customFormat="1" ht="21.75" customHeight="1">
      <c r="A144" s="38"/>
      <c r="B144" s="39"/>
      <c r="C144" s="245" t="s">
        <v>329</v>
      </c>
      <c r="D144" s="245" t="s">
        <v>266</v>
      </c>
      <c r="E144" s="246" t="s">
        <v>369</v>
      </c>
      <c r="F144" s="247" t="s">
        <v>370</v>
      </c>
      <c r="G144" s="248" t="s">
        <v>246</v>
      </c>
      <c r="H144" s="249">
        <v>10.5</v>
      </c>
      <c r="I144" s="250"/>
      <c r="J144" s="251">
        <f>ROUND(I144*H144,2)</f>
        <v>0</v>
      </c>
      <c r="K144" s="247" t="s">
        <v>247</v>
      </c>
      <c r="L144" s="252"/>
      <c r="M144" s="253" t="s">
        <v>19</v>
      </c>
      <c r="N144" s="254" t="s">
        <v>45</v>
      </c>
      <c r="O144" s="84"/>
      <c r="P144" s="236">
        <f>O144*H144</f>
        <v>0</v>
      </c>
      <c r="Q144" s="236">
        <v>0</v>
      </c>
      <c r="R144" s="236">
        <f>Q144*H144</f>
        <v>0</v>
      </c>
      <c r="S144" s="236">
        <v>0</v>
      </c>
      <c r="T144" s="237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38" t="s">
        <v>270</v>
      </c>
      <c r="AT144" s="238" t="s">
        <v>266</v>
      </c>
      <c r="AU144" s="238" t="s">
        <v>83</v>
      </c>
      <c r="AY144" s="17" t="s">
        <v>240</v>
      </c>
      <c r="BE144" s="239">
        <f>IF(N144="základní",J144,0)</f>
        <v>0</v>
      </c>
      <c r="BF144" s="239">
        <f>IF(N144="snížená",J144,0)</f>
        <v>0</v>
      </c>
      <c r="BG144" s="239">
        <f>IF(N144="zákl. přenesená",J144,0)</f>
        <v>0</v>
      </c>
      <c r="BH144" s="239">
        <f>IF(N144="sníž. přenesená",J144,0)</f>
        <v>0</v>
      </c>
      <c r="BI144" s="239">
        <f>IF(N144="nulová",J144,0)</f>
        <v>0</v>
      </c>
      <c r="BJ144" s="17" t="s">
        <v>81</v>
      </c>
      <c r="BK144" s="239">
        <f>ROUND(I144*H144,2)</f>
        <v>0</v>
      </c>
      <c r="BL144" s="17" t="s">
        <v>270</v>
      </c>
      <c r="BM144" s="238" t="s">
        <v>1412</v>
      </c>
    </row>
    <row r="145" s="2" customFormat="1">
      <c r="A145" s="38"/>
      <c r="B145" s="39"/>
      <c r="C145" s="40"/>
      <c r="D145" s="240" t="s">
        <v>250</v>
      </c>
      <c r="E145" s="40"/>
      <c r="F145" s="241" t="s">
        <v>370</v>
      </c>
      <c r="G145" s="40"/>
      <c r="H145" s="40"/>
      <c r="I145" s="147"/>
      <c r="J145" s="40"/>
      <c r="K145" s="40"/>
      <c r="L145" s="44"/>
      <c r="M145" s="242"/>
      <c r="N145" s="243"/>
      <c r="O145" s="84"/>
      <c r="P145" s="84"/>
      <c r="Q145" s="84"/>
      <c r="R145" s="84"/>
      <c r="S145" s="84"/>
      <c r="T145" s="85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7" t="s">
        <v>250</v>
      </c>
      <c r="AU145" s="17" t="s">
        <v>83</v>
      </c>
    </row>
    <row r="146" s="13" customFormat="1">
      <c r="A146" s="13"/>
      <c r="B146" s="255"/>
      <c r="C146" s="256"/>
      <c r="D146" s="240" t="s">
        <v>272</v>
      </c>
      <c r="E146" s="257" t="s">
        <v>19</v>
      </c>
      <c r="F146" s="258" t="s">
        <v>1413</v>
      </c>
      <c r="G146" s="256"/>
      <c r="H146" s="259">
        <v>10.5</v>
      </c>
      <c r="I146" s="260"/>
      <c r="J146" s="256"/>
      <c r="K146" s="256"/>
      <c r="L146" s="261"/>
      <c r="M146" s="262"/>
      <c r="N146" s="263"/>
      <c r="O146" s="263"/>
      <c r="P146" s="263"/>
      <c r="Q146" s="263"/>
      <c r="R146" s="263"/>
      <c r="S146" s="263"/>
      <c r="T146" s="264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65" t="s">
        <v>272</v>
      </c>
      <c r="AU146" s="265" t="s">
        <v>83</v>
      </c>
      <c r="AV146" s="13" t="s">
        <v>83</v>
      </c>
      <c r="AW146" s="13" t="s">
        <v>35</v>
      </c>
      <c r="AX146" s="13" t="s">
        <v>81</v>
      </c>
      <c r="AY146" s="265" t="s">
        <v>240</v>
      </c>
    </row>
    <row r="147" s="2" customFormat="1" ht="21.75" customHeight="1">
      <c r="A147" s="38"/>
      <c r="B147" s="39"/>
      <c r="C147" s="245" t="s">
        <v>337</v>
      </c>
      <c r="D147" s="245" t="s">
        <v>266</v>
      </c>
      <c r="E147" s="246" t="s">
        <v>364</v>
      </c>
      <c r="F147" s="247" t="s">
        <v>365</v>
      </c>
      <c r="G147" s="248" t="s">
        <v>332</v>
      </c>
      <c r="H147" s="249">
        <v>37.799999999999997</v>
      </c>
      <c r="I147" s="250"/>
      <c r="J147" s="251">
        <f>ROUND(I147*H147,2)</f>
        <v>0</v>
      </c>
      <c r="K147" s="247" t="s">
        <v>247</v>
      </c>
      <c r="L147" s="252"/>
      <c r="M147" s="253" t="s">
        <v>19</v>
      </c>
      <c r="N147" s="254" t="s">
        <v>45</v>
      </c>
      <c r="O147" s="84"/>
      <c r="P147" s="236">
        <f>O147*H147</f>
        <v>0</v>
      </c>
      <c r="Q147" s="236">
        <v>0.00031</v>
      </c>
      <c r="R147" s="236">
        <f>Q147*H147</f>
        <v>0.011717999999999999</v>
      </c>
      <c r="S147" s="236">
        <v>0</v>
      </c>
      <c r="T147" s="237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38" t="s">
        <v>270</v>
      </c>
      <c r="AT147" s="238" t="s">
        <v>266</v>
      </c>
      <c r="AU147" s="238" t="s">
        <v>83</v>
      </c>
      <c r="AY147" s="17" t="s">
        <v>240</v>
      </c>
      <c r="BE147" s="239">
        <f>IF(N147="základní",J147,0)</f>
        <v>0</v>
      </c>
      <c r="BF147" s="239">
        <f>IF(N147="snížená",J147,0)</f>
        <v>0</v>
      </c>
      <c r="BG147" s="239">
        <f>IF(N147="zákl. přenesená",J147,0)</f>
        <v>0</v>
      </c>
      <c r="BH147" s="239">
        <f>IF(N147="sníž. přenesená",J147,0)</f>
        <v>0</v>
      </c>
      <c r="BI147" s="239">
        <f>IF(N147="nulová",J147,0)</f>
        <v>0</v>
      </c>
      <c r="BJ147" s="17" t="s">
        <v>81</v>
      </c>
      <c r="BK147" s="239">
        <f>ROUND(I147*H147,2)</f>
        <v>0</v>
      </c>
      <c r="BL147" s="17" t="s">
        <v>270</v>
      </c>
      <c r="BM147" s="238" t="s">
        <v>1414</v>
      </c>
    </row>
    <row r="148" s="2" customFormat="1">
      <c r="A148" s="38"/>
      <c r="B148" s="39"/>
      <c r="C148" s="40"/>
      <c r="D148" s="240" t="s">
        <v>250</v>
      </c>
      <c r="E148" s="40"/>
      <c r="F148" s="241" t="s">
        <v>365</v>
      </c>
      <c r="G148" s="40"/>
      <c r="H148" s="40"/>
      <c r="I148" s="147"/>
      <c r="J148" s="40"/>
      <c r="K148" s="40"/>
      <c r="L148" s="44"/>
      <c r="M148" s="242"/>
      <c r="N148" s="243"/>
      <c r="O148" s="84"/>
      <c r="P148" s="84"/>
      <c r="Q148" s="84"/>
      <c r="R148" s="84"/>
      <c r="S148" s="84"/>
      <c r="T148" s="85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250</v>
      </c>
      <c r="AU148" s="17" t="s">
        <v>83</v>
      </c>
    </row>
    <row r="149" s="13" customFormat="1">
      <c r="A149" s="13"/>
      <c r="B149" s="255"/>
      <c r="C149" s="256"/>
      <c r="D149" s="240" t="s">
        <v>272</v>
      </c>
      <c r="E149" s="257" t="s">
        <v>19</v>
      </c>
      <c r="F149" s="258" t="s">
        <v>1371</v>
      </c>
      <c r="G149" s="256"/>
      <c r="H149" s="259">
        <v>37.799999999999997</v>
      </c>
      <c r="I149" s="260"/>
      <c r="J149" s="256"/>
      <c r="K149" s="256"/>
      <c r="L149" s="261"/>
      <c r="M149" s="262"/>
      <c r="N149" s="263"/>
      <c r="O149" s="263"/>
      <c r="P149" s="263"/>
      <c r="Q149" s="263"/>
      <c r="R149" s="263"/>
      <c r="S149" s="263"/>
      <c r="T149" s="264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65" t="s">
        <v>272</v>
      </c>
      <c r="AU149" s="265" t="s">
        <v>83</v>
      </c>
      <c r="AV149" s="13" t="s">
        <v>83</v>
      </c>
      <c r="AW149" s="13" t="s">
        <v>35</v>
      </c>
      <c r="AX149" s="13" t="s">
        <v>81</v>
      </c>
      <c r="AY149" s="265" t="s">
        <v>240</v>
      </c>
    </row>
    <row r="150" s="2" customFormat="1" ht="21.75" customHeight="1">
      <c r="A150" s="38"/>
      <c r="B150" s="39"/>
      <c r="C150" s="227" t="s">
        <v>342</v>
      </c>
      <c r="D150" s="227" t="s">
        <v>243</v>
      </c>
      <c r="E150" s="228" t="s">
        <v>373</v>
      </c>
      <c r="F150" s="229" t="s">
        <v>374</v>
      </c>
      <c r="G150" s="230" t="s">
        <v>246</v>
      </c>
      <c r="H150" s="231">
        <v>24</v>
      </c>
      <c r="I150" s="232"/>
      <c r="J150" s="233">
        <f>ROUND(I150*H150,2)</f>
        <v>0</v>
      </c>
      <c r="K150" s="229" t="s">
        <v>247</v>
      </c>
      <c r="L150" s="44"/>
      <c r="M150" s="234" t="s">
        <v>19</v>
      </c>
      <c r="N150" s="235" t="s">
        <v>45</v>
      </c>
      <c r="O150" s="84"/>
      <c r="P150" s="236">
        <f>O150*H150</f>
        <v>0</v>
      </c>
      <c r="Q150" s="236">
        <v>0</v>
      </c>
      <c r="R150" s="236">
        <f>Q150*H150</f>
        <v>0</v>
      </c>
      <c r="S150" s="236">
        <v>0</v>
      </c>
      <c r="T150" s="237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38" t="s">
        <v>257</v>
      </c>
      <c r="AT150" s="238" t="s">
        <v>243</v>
      </c>
      <c r="AU150" s="238" t="s">
        <v>83</v>
      </c>
      <c r="AY150" s="17" t="s">
        <v>240</v>
      </c>
      <c r="BE150" s="239">
        <f>IF(N150="základní",J150,0)</f>
        <v>0</v>
      </c>
      <c r="BF150" s="239">
        <f>IF(N150="snížená",J150,0)</f>
        <v>0</v>
      </c>
      <c r="BG150" s="239">
        <f>IF(N150="zákl. přenesená",J150,0)</f>
        <v>0</v>
      </c>
      <c r="BH150" s="239">
        <f>IF(N150="sníž. přenesená",J150,0)</f>
        <v>0</v>
      </c>
      <c r="BI150" s="239">
        <f>IF(N150="nulová",J150,0)</f>
        <v>0</v>
      </c>
      <c r="BJ150" s="17" t="s">
        <v>81</v>
      </c>
      <c r="BK150" s="239">
        <f>ROUND(I150*H150,2)</f>
        <v>0</v>
      </c>
      <c r="BL150" s="17" t="s">
        <v>257</v>
      </c>
      <c r="BM150" s="238" t="s">
        <v>1415</v>
      </c>
    </row>
    <row r="151" s="2" customFormat="1">
      <c r="A151" s="38"/>
      <c r="B151" s="39"/>
      <c r="C151" s="40"/>
      <c r="D151" s="240" t="s">
        <v>250</v>
      </c>
      <c r="E151" s="40"/>
      <c r="F151" s="241" t="s">
        <v>376</v>
      </c>
      <c r="G151" s="40"/>
      <c r="H151" s="40"/>
      <c r="I151" s="147"/>
      <c r="J151" s="40"/>
      <c r="K151" s="40"/>
      <c r="L151" s="44"/>
      <c r="M151" s="242"/>
      <c r="N151" s="243"/>
      <c r="O151" s="84"/>
      <c r="P151" s="84"/>
      <c r="Q151" s="84"/>
      <c r="R151" s="84"/>
      <c r="S151" s="84"/>
      <c r="T151" s="85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7" t="s">
        <v>250</v>
      </c>
      <c r="AU151" s="17" t="s">
        <v>83</v>
      </c>
    </row>
    <row r="152" s="2" customFormat="1">
      <c r="A152" s="38"/>
      <c r="B152" s="39"/>
      <c r="C152" s="40"/>
      <c r="D152" s="240" t="s">
        <v>252</v>
      </c>
      <c r="E152" s="40"/>
      <c r="F152" s="244" t="s">
        <v>377</v>
      </c>
      <c r="G152" s="40"/>
      <c r="H152" s="40"/>
      <c r="I152" s="147"/>
      <c r="J152" s="40"/>
      <c r="K152" s="40"/>
      <c r="L152" s="44"/>
      <c r="M152" s="242"/>
      <c r="N152" s="243"/>
      <c r="O152" s="84"/>
      <c r="P152" s="84"/>
      <c r="Q152" s="84"/>
      <c r="R152" s="84"/>
      <c r="S152" s="84"/>
      <c r="T152" s="85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7" t="s">
        <v>252</v>
      </c>
      <c r="AU152" s="17" t="s">
        <v>83</v>
      </c>
    </row>
    <row r="153" s="13" customFormat="1">
      <c r="A153" s="13"/>
      <c r="B153" s="255"/>
      <c r="C153" s="256"/>
      <c r="D153" s="240" t="s">
        <v>272</v>
      </c>
      <c r="E153" s="257" t="s">
        <v>19</v>
      </c>
      <c r="F153" s="258" t="s">
        <v>287</v>
      </c>
      <c r="G153" s="256"/>
      <c r="H153" s="259">
        <v>24</v>
      </c>
      <c r="I153" s="260"/>
      <c r="J153" s="256"/>
      <c r="K153" s="256"/>
      <c r="L153" s="261"/>
      <c r="M153" s="262"/>
      <c r="N153" s="263"/>
      <c r="O153" s="263"/>
      <c r="P153" s="263"/>
      <c r="Q153" s="263"/>
      <c r="R153" s="263"/>
      <c r="S153" s="263"/>
      <c r="T153" s="264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65" t="s">
        <v>272</v>
      </c>
      <c r="AU153" s="265" t="s">
        <v>83</v>
      </c>
      <c r="AV153" s="13" t="s">
        <v>83</v>
      </c>
      <c r="AW153" s="13" t="s">
        <v>35</v>
      </c>
      <c r="AX153" s="13" t="s">
        <v>81</v>
      </c>
      <c r="AY153" s="265" t="s">
        <v>240</v>
      </c>
    </row>
    <row r="154" s="2" customFormat="1" ht="21.75" customHeight="1">
      <c r="A154" s="38"/>
      <c r="B154" s="39"/>
      <c r="C154" s="227" t="s">
        <v>346</v>
      </c>
      <c r="D154" s="227" t="s">
        <v>243</v>
      </c>
      <c r="E154" s="228" t="s">
        <v>1416</v>
      </c>
      <c r="F154" s="229" t="s">
        <v>1417</v>
      </c>
      <c r="G154" s="230" t="s">
        <v>246</v>
      </c>
      <c r="H154" s="231">
        <v>4</v>
      </c>
      <c r="I154" s="232"/>
      <c r="J154" s="233">
        <f>ROUND(I154*H154,2)</f>
        <v>0</v>
      </c>
      <c r="K154" s="229" t="s">
        <v>247</v>
      </c>
      <c r="L154" s="44"/>
      <c r="M154" s="234" t="s">
        <v>19</v>
      </c>
      <c r="N154" s="235" t="s">
        <v>45</v>
      </c>
      <c r="O154" s="84"/>
      <c r="P154" s="236">
        <f>O154*H154</f>
        <v>0</v>
      </c>
      <c r="Q154" s="236">
        <v>0</v>
      </c>
      <c r="R154" s="236">
        <f>Q154*H154</f>
        <v>0</v>
      </c>
      <c r="S154" s="236">
        <v>0</v>
      </c>
      <c r="T154" s="237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38" t="s">
        <v>257</v>
      </c>
      <c r="AT154" s="238" t="s">
        <v>243</v>
      </c>
      <c r="AU154" s="238" t="s">
        <v>83</v>
      </c>
      <c r="AY154" s="17" t="s">
        <v>240</v>
      </c>
      <c r="BE154" s="239">
        <f>IF(N154="základní",J154,0)</f>
        <v>0</v>
      </c>
      <c r="BF154" s="239">
        <f>IF(N154="snížená",J154,0)</f>
        <v>0</v>
      </c>
      <c r="BG154" s="239">
        <f>IF(N154="zákl. přenesená",J154,0)</f>
        <v>0</v>
      </c>
      <c r="BH154" s="239">
        <f>IF(N154="sníž. přenesená",J154,0)</f>
        <v>0</v>
      </c>
      <c r="BI154" s="239">
        <f>IF(N154="nulová",J154,0)</f>
        <v>0</v>
      </c>
      <c r="BJ154" s="17" t="s">
        <v>81</v>
      </c>
      <c r="BK154" s="239">
        <f>ROUND(I154*H154,2)</f>
        <v>0</v>
      </c>
      <c r="BL154" s="17" t="s">
        <v>257</v>
      </c>
      <c r="BM154" s="238" t="s">
        <v>1418</v>
      </c>
    </row>
    <row r="155" s="2" customFormat="1">
      <c r="A155" s="38"/>
      <c r="B155" s="39"/>
      <c r="C155" s="40"/>
      <c r="D155" s="240" t="s">
        <v>250</v>
      </c>
      <c r="E155" s="40"/>
      <c r="F155" s="241" t="s">
        <v>1419</v>
      </c>
      <c r="G155" s="40"/>
      <c r="H155" s="40"/>
      <c r="I155" s="147"/>
      <c r="J155" s="40"/>
      <c r="K155" s="40"/>
      <c r="L155" s="44"/>
      <c r="M155" s="242"/>
      <c r="N155" s="243"/>
      <c r="O155" s="84"/>
      <c r="P155" s="84"/>
      <c r="Q155" s="84"/>
      <c r="R155" s="84"/>
      <c r="S155" s="84"/>
      <c r="T155" s="85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T155" s="17" t="s">
        <v>250</v>
      </c>
      <c r="AU155" s="17" t="s">
        <v>83</v>
      </c>
    </row>
    <row r="156" s="2" customFormat="1">
      <c r="A156" s="38"/>
      <c r="B156" s="39"/>
      <c r="C156" s="40"/>
      <c r="D156" s="240" t="s">
        <v>252</v>
      </c>
      <c r="E156" s="40"/>
      <c r="F156" s="244" t="s">
        <v>1420</v>
      </c>
      <c r="G156" s="40"/>
      <c r="H156" s="40"/>
      <c r="I156" s="147"/>
      <c r="J156" s="40"/>
      <c r="K156" s="40"/>
      <c r="L156" s="44"/>
      <c r="M156" s="242"/>
      <c r="N156" s="243"/>
      <c r="O156" s="84"/>
      <c r="P156" s="84"/>
      <c r="Q156" s="84"/>
      <c r="R156" s="84"/>
      <c r="S156" s="84"/>
      <c r="T156" s="85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7" t="s">
        <v>252</v>
      </c>
      <c r="AU156" s="17" t="s">
        <v>83</v>
      </c>
    </row>
    <row r="157" s="12" customFormat="1" ht="25.92" customHeight="1">
      <c r="A157" s="12"/>
      <c r="B157" s="211"/>
      <c r="C157" s="212"/>
      <c r="D157" s="213" t="s">
        <v>73</v>
      </c>
      <c r="E157" s="214" t="s">
        <v>385</v>
      </c>
      <c r="F157" s="214" t="s">
        <v>386</v>
      </c>
      <c r="G157" s="212"/>
      <c r="H157" s="212"/>
      <c r="I157" s="215"/>
      <c r="J157" s="216">
        <f>BK157</f>
        <v>0</v>
      </c>
      <c r="K157" s="212"/>
      <c r="L157" s="217"/>
      <c r="M157" s="218"/>
      <c r="N157" s="219"/>
      <c r="O157" s="219"/>
      <c r="P157" s="220">
        <f>SUM(P158:P199)</f>
        <v>0</v>
      </c>
      <c r="Q157" s="219"/>
      <c r="R157" s="220">
        <f>SUM(R158:R199)</f>
        <v>0</v>
      </c>
      <c r="S157" s="219"/>
      <c r="T157" s="221">
        <f>SUM(T158:T199)</f>
        <v>0</v>
      </c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R157" s="222" t="s">
        <v>248</v>
      </c>
      <c r="AT157" s="223" t="s">
        <v>73</v>
      </c>
      <c r="AU157" s="223" t="s">
        <v>74</v>
      </c>
      <c r="AY157" s="222" t="s">
        <v>240</v>
      </c>
      <c r="BK157" s="224">
        <f>SUM(BK158:BK199)</f>
        <v>0</v>
      </c>
    </row>
    <row r="158" s="2" customFormat="1" ht="21.75" customHeight="1">
      <c r="A158" s="38"/>
      <c r="B158" s="39"/>
      <c r="C158" s="227" t="s">
        <v>353</v>
      </c>
      <c r="D158" s="227" t="s">
        <v>243</v>
      </c>
      <c r="E158" s="228" t="s">
        <v>396</v>
      </c>
      <c r="F158" s="229" t="s">
        <v>397</v>
      </c>
      <c r="G158" s="230" t="s">
        <v>269</v>
      </c>
      <c r="H158" s="231">
        <v>2.6499999999999999</v>
      </c>
      <c r="I158" s="232"/>
      <c r="J158" s="233">
        <f>ROUND(I158*H158,2)</f>
        <v>0</v>
      </c>
      <c r="K158" s="229" t="s">
        <v>247</v>
      </c>
      <c r="L158" s="44"/>
      <c r="M158" s="234" t="s">
        <v>19</v>
      </c>
      <c r="N158" s="235" t="s">
        <v>45</v>
      </c>
      <c r="O158" s="84"/>
      <c r="P158" s="236">
        <f>O158*H158</f>
        <v>0</v>
      </c>
      <c r="Q158" s="236">
        <v>0</v>
      </c>
      <c r="R158" s="236">
        <f>Q158*H158</f>
        <v>0</v>
      </c>
      <c r="S158" s="236">
        <v>0</v>
      </c>
      <c r="T158" s="237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38" t="s">
        <v>257</v>
      </c>
      <c r="AT158" s="238" t="s">
        <v>243</v>
      </c>
      <c r="AU158" s="238" t="s">
        <v>81</v>
      </c>
      <c r="AY158" s="17" t="s">
        <v>240</v>
      </c>
      <c r="BE158" s="239">
        <f>IF(N158="základní",J158,0)</f>
        <v>0</v>
      </c>
      <c r="BF158" s="239">
        <f>IF(N158="snížená",J158,0)</f>
        <v>0</v>
      </c>
      <c r="BG158" s="239">
        <f>IF(N158="zákl. přenesená",J158,0)</f>
        <v>0</v>
      </c>
      <c r="BH158" s="239">
        <f>IF(N158="sníž. přenesená",J158,0)</f>
        <v>0</v>
      </c>
      <c r="BI158" s="239">
        <f>IF(N158="nulová",J158,0)</f>
        <v>0</v>
      </c>
      <c r="BJ158" s="17" t="s">
        <v>81</v>
      </c>
      <c r="BK158" s="239">
        <f>ROUND(I158*H158,2)</f>
        <v>0</v>
      </c>
      <c r="BL158" s="17" t="s">
        <v>257</v>
      </c>
      <c r="BM158" s="238" t="s">
        <v>1421</v>
      </c>
    </row>
    <row r="159" s="2" customFormat="1">
      <c r="A159" s="38"/>
      <c r="B159" s="39"/>
      <c r="C159" s="40"/>
      <c r="D159" s="240" t="s">
        <v>250</v>
      </c>
      <c r="E159" s="40"/>
      <c r="F159" s="241" t="s">
        <v>729</v>
      </c>
      <c r="G159" s="40"/>
      <c r="H159" s="40"/>
      <c r="I159" s="147"/>
      <c r="J159" s="40"/>
      <c r="K159" s="40"/>
      <c r="L159" s="44"/>
      <c r="M159" s="242"/>
      <c r="N159" s="243"/>
      <c r="O159" s="84"/>
      <c r="P159" s="84"/>
      <c r="Q159" s="84"/>
      <c r="R159" s="84"/>
      <c r="S159" s="84"/>
      <c r="T159" s="85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7" t="s">
        <v>250</v>
      </c>
      <c r="AU159" s="17" t="s">
        <v>81</v>
      </c>
    </row>
    <row r="160" s="2" customFormat="1">
      <c r="A160" s="38"/>
      <c r="B160" s="39"/>
      <c r="C160" s="40"/>
      <c r="D160" s="240" t="s">
        <v>252</v>
      </c>
      <c r="E160" s="40"/>
      <c r="F160" s="244" t="s">
        <v>392</v>
      </c>
      <c r="G160" s="40"/>
      <c r="H160" s="40"/>
      <c r="I160" s="147"/>
      <c r="J160" s="40"/>
      <c r="K160" s="40"/>
      <c r="L160" s="44"/>
      <c r="M160" s="242"/>
      <c r="N160" s="243"/>
      <c r="O160" s="84"/>
      <c r="P160" s="84"/>
      <c r="Q160" s="84"/>
      <c r="R160" s="84"/>
      <c r="S160" s="84"/>
      <c r="T160" s="85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252</v>
      </c>
      <c r="AU160" s="17" t="s">
        <v>81</v>
      </c>
    </row>
    <row r="161" s="13" customFormat="1">
      <c r="A161" s="13"/>
      <c r="B161" s="255"/>
      <c r="C161" s="256"/>
      <c r="D161" s="240" t="s">
        <v>272</v>
      </c>
      <c r="E161" s="257" t="s">
        <v>19</v>
      </c>
      <c r="F161" s="258" t="s">
        <v>1422</v>
      </c>
      <c r="G161" s="256"/>
      <c r="H161" s="259">
        <v>0.28000000000000003</v>
      </c>
      <c r="I161" s="260"/>
      <c r="J161" s="256"/>
      <c r="K161" s="256"/>
      <c r="L161" s="261"/>
      <c r="M161" s="262"/>
      <c r="N161" s="263"/>
      <c r="O161" s="263"/>
      <c r="P161" s="263"/>
      <c r="Q161" s="263"/>
      <c r="R161" s="263"/>
      <c r="S161" s="263"/>
      <c r="T161" s="264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65" t="s">
        <v>272</v>
      </c>
      <c r="AU161" s="265" t="s">
        <v>81</v>
      </c>
      <c r="AV161" s="13" t="s">
        <v>83</v>
      </c>
      <c r="AW161" s="13" t="s">
        <v>35</v>
      </c>
      <c r="AX161" s="13" t="s">
        <v>74</v>
      </c>
      <c r="AY161" s="265" t="s">
        <v>240</v>
      </c>
    </row>
    <row r="162" s="13" customFormat="1">
      <c r="A162" s="13"/>
      <c r="B162" s="255"/>
      <c r="C162" s="256"/>
      <c r="D162" s="240" t="s">
        <v>272</v>
      </c>
      <c r="E162" s="257" t="s">
        <v>19</v>
      </c>
      <c r="F162" s="258" t="s">
        <v>1423</v>
      </c>
      <c r="G162" s="256"/>
      <c r="H162" s="259">
        <v>1.8</v>
      </c>
      <c r="I162" s="260"/>
      <c r="J162" s="256"/>
      <c r="K162" s="256"/>
      <c r="L162" s="261"/>
      <c r="M162" s="262"/>
      <c r="N162" s="263"/>
      <c r="O162" s="263"/>
      <c r="P162" s="263"/>
      <c r="Q162" s="263"/>
      <c r="R162" s="263"/>
      <c r="S162" s="263"/>
      <c r="T162" s="264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65" t="s">
        <v>272</v>
      </c>
      <c r="AU162" s="265" t="s">
        <v>81</v>
      </c>
      <c r="AV162" s="13" t="s">
        <v>83</v>
      </c>
      <c r="AW162" s="13" t="s">
        <v>35</v>
      </c>
      <c r="AX162" s="13" t="s">
        <v>74</v>
      </c>
      <c r="AY162" s="265" t="s">
        <v>240</v>
      </c>
    </row>
    <row r="163" s="13" customFormat="1">
      <c r="A163" s="13"/>
      <c r="B163" s="255"/>
      <c r="C163" s="256"/>
      <c r="D163" s="240" t="s">
        <v>272</v>
      </c>
      <c r="E163" s="257" t="s">
        <v>19</v>
      </c>
      <c r="F163" s="258" t="s">
        <v>1424</v>
      </c>
      <c r="G163" s="256"/>
      <c r="H163" s="259">
        <v>0.56999999999999995</v>
      </c>
      <c r="I163" s="260"/>
      <c r="J163" s="256"/>
      <c r="K163" s="256"/>
      <c r="L163" s="261"/>
      <c r="M163" s="262"/>
      <c r="N163" s="263"/>
      <c r="O163" s="263"/>
      <c r="P163" s="263"/>
      <c r="Q163" s="263"/>
      <c r="R163" s="263"/>
      <c r="S163" s="263"/>
      <c r="T163" s="264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65" t="s">
        <v>272</v>
      </c>
      <c r="AU163" s="265" t="s">
        <v>81</v>
      </c>
      <c r="AV163" s="13" t="s">
        <v>83</v>
      </c>
      <c r="AW163" s="13" t="s">
        <v>35</v>
      </c>
      <c r="AX163" s="13" t="s">
        <v>74</v>
      </c>
      <c r="AY163" s="265" t="s">
        <v>240</v>
      </c>
    </row>
    <row r="164" s="14" customFormat="1">
      <c r="A164" s="14"/>
      <c r="B164" s="266"/>
      <c r="C164" s="267"/>
      <c r="D164" s="240" t="s">
        <v>272</v>
      </c>
      <c r="E164" s="268" t="s">
        <v>19</v>
      </c>
      <c r="F164" s="269" t="s">
        <v>336</v>
      </c>
      <c r="G164" s="267"/>
      <c r="H164" s="270">
        <v>2.6499999999999999</v>
      </c>
      <c r="I164" s="271"/>
      <c r="J164" s="267"/>
      <c r="K164" s="267"/>
      <c r="L164" s="272"/>
      <c r="M164" s="273"/>
      <c r="N164" s="274"/>
      <c r="O164" s="274"/>
      <c r="P164" s="274"/>
      <c r="Q164" s="274"/>
      <c r="R164" s="274"/>
      <c r="S164" s="274"/>
      <c r="T164" s="275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T164" s="276" t="s">
        <v>272</v>
      </c>
      <c r="AU164" s="276" t="s">
        <v>81</v>
      </c>
      <c r="AV164" s="14" t="s">
        <v>248</v>
      </c>
      <c r="AW164" s="14" t="s">
        <v>35</v>
      </c>
      <c r="AX164" s="14" t="s">
        <v>81</v>
      </c>
      <c r="AY164" s="276" t="s">
        <v>240</v>
      </c>
    </row>
    <row r="165" s="2" customFormat="1" ht="21.75" customHeight="1">
      <c r="A165" s="38"/>
      <c r="B165" s="39"/>
      <c r="C165" s="227" t="s">
        <v>7</v>
      </c>
      <c r="D165" s="227" t="s">
        <v>243</v>
      </c>
      <c r="E165" s="228" t="s">
        <v>388</v>
      </c>
      <c r="F165" s="229" t="s">
        <v>389</v>
      </c>
      <c r="G165" s="230" t="s">
        <v>269</v>
      </c>
      <c r="H165" s="231">
        <v>41.924999999999997</v>
      </c>
      <c r="I165" s="232"/>
      <c r="J165" s="233">
        <f>ROUND(I165*H165,2)</f>
        <v>0</v>
      </c>
      <c r="K165" s="229" t="s">
        <v>247</v>
      </c>
      <c r="L165" s="44"/>
      <c r="M165" s="234" t="s">
        <v>19</v>
      </c>
      <c r="N165" s="235" t="s">
        <v>45</v>
      </c>
      <c r="O165" s="84"/>
      <c r="P165" s="236">
        <f>O165*H165</f>
        <v>0</v>
      </c>
      <c r="Q165" s="236">
        <v>0</v>
      </c>
      <c r="R165" s="236">
        <f>Q165*H165</f>
        <v>0</v>
      </c>
      <c r="S165" s="236">
        <v>0</v>
      </c>
      <c r="T165" s="237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38" t="s">
        <v>257</v>
      </c>
      <c r="AT165" s="238" t="s">
        <v>243</v>
      </c>
      <c r="AU165" s="238" t="s">
        <v>81</v>
      </c>
      <c r="AY165" s="17" t="s">
        <v>240</v>
      </c>
      <c r="BE165" s="239">
        <f>IF(N165="základní",J165,0)</f>
        <v>0</v>
      </c>
      <c r="BF165" s="239">
        <f>IF(N165="snížená",J165,0)</f>
        <v>0</v>
      </c>
      <c r="BG165" s="239">
        <f>IF(N165="zákl. přenesená",J165,0)</f>
        <v>0</v>
      </c>
      <c r="BH165" s="239">
        <f>IF(N165="sníž. přenesená",J165,0)</f>
        <v>0</v>
      </c>
      <c r="BI165" s="239">
        <f>IF(N165="nulová",J165,0)</f>
        <v>0</v>
      </c>
      <c r="BJ165" s="17" t="s">
        <v>81</v>
      </c>
      <c r="BK165" s="239">
        <f>ROUND(I165*H165,2)</f>
        <v>0</v>
      </c>
      <c r="BL165" s="17" t="s">
        <v>257</v>
      </c>
      <c r="BM165" s="238" t="s">
        <v>1425</v>
      </c>
    </row>
    <row r="166" s="2" customFormat="1">
      <c r="A166" s="38"/>
      <c r="B166" s="39"/>
      <c r="C166" s="40"/>
      <c r="D166" s="240" t="s">
        <v>250</v>
      </c>
      <c r="E166" s="40"/>
      <c r="F166" s="241" t="s">
        <v>391</v>
      </c>
      <c r="G166" s="40"/>
      <c r="H166" s="40"/>
      <c r="I166" s="147"/>
      <c r="J166" s="40"/>
      <c r="K166" s="40"/>
      <c r="L166" s="44"/>
      <c r="M166" s="242"/>
      <c r="N166" s="243"/>
      <c r="O166" s="84"/>
      <c r="P166" s="84"/>
      <c r="Q166" s="84"/>
      <c r="R166" s="84"/>
      <c r="S166" s="84"/>
      <c r="T166" s="85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T166" s="17" t="s">
        <v>250</v>
      </c>
      <c r="AU166" s="17" t="s">
        <v>81</v>
      </c>
    </row>
    <row r="167" s="2" customFormat="1">
      <c r="A167" s="38"/>
      <c r="B167" s="39"/>
      <c r="C167" s="40"/>
      <c r="D167" s="240" t="s">
        <v>252</v>
      </c>
      <c r="E167" s="40"/>
      <c r="F167" s="244" t="s">
        <v>392</v>
      </c>
      <c r="G167" s="40"/>
      <c r="H167" s="40"/>
      <c r="I167" s="147"/>
      <c r="J167" s="40"/>
      <c r="K167" s="40"/>
      <c r="L167" s="44"/>
      <c r="M167" s="242"/>
      <c r="N167" s="243"/>
      <c r="O167" s="84"/>
      <c r="P167" s="84"/>
      <c r="Q167" s="84"/>
      <c r="R167" s="84"/>
      <c r="S167" s="84"/>
      <c r="T167" s="85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T167" s="17" t="s">
        <v>252</v>
      </c>
      <c r="AU167" s="17" t="s">
        <v>81</v>
      </c>
    </row>
    <row r="168" s="13" customFormat="1">
      <c r="A168" s="13"/>
      <c r="B168" s="255"/>
      <c r="C168" s="256"/>
      <c r="D168" s="240" t="s">
        <v>272</v>
      </c>
      <c r="E168" s="257" t="s">
        <v>1426</v>
      </c>
      <c r="F168" s="258" t="s">
        <v>1427</v>
      </c>
      <c r="G168" s="256"/>
      <c r="H168" s="259">
        <v>14.702</v>
      </c>
      <c r="I168" s="260"/>
      <c r="J168" s="256"/>
      <c r="K168" s="256"/>
      <c r="L168" s="261"/>
      <c r="M168" s="262"/>
      <c r="N168" s="263"/>
      <c r="O168" s="263"/>
      <c r="P168" s="263"/>
      <c r="Q168" s="263"/>
      <c r="R168" s="263"/>
      <c r="S168" s="263"/>
      <c r="T168" s="264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65" t="s">
        <v>272</v>
      </c>
      <c r="AU168" s="265" t="s">
        <v>81</v>
      </c>
      <c r="AV168" s="13" t="s">
        <v>83</v>
      </c>
      <c r="AW168" s="13" t="s">
        <v>35</v>
      </c>
      <c r="AX168" s="13" t="s">
        <v>74</v>
      </c>
      <c r="AY168" s="265" t="s">
        <v>240</v>
      </c>
    </row>
    <row r="169" s="13" customFormat="1">
      <c r="A169" s="13"/>
      <c r="B169" s="255"/>
      <c r="C169" s="256"/>
      <c r="D169" s="240" t="s">
        <v>272</v>
      </c>
      <c r="E169" s="257" t="s">
        <v>19</v>
      </c>
      <c r="F169" s="258" t="s">
        <v>1428</v>
      </c>
      <c r="G169" s="256"/>
      <c r="H169" s="259">
        <v>27.222999999999999</v>
      </c>
      <c r="I169" s="260"/>
      <c r="J169" s="256"/>
      <c r="K169" s="256"/>
      <c r="L169" s="261"/>
      <c r="M169" s="262"/>
      <c r="N169" s="263"/>
      <c r="O169" s="263"/>
      <c r="P169" s="263"/>
      <c r="Q169" s="263"/>
      <c r="R169" s="263"/>
      <c r="S169" s="263"/>
      <c r="T169" s="264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65" t="s">
        <v>272</v>
      </c>
      <c r="AU169" s="265" t="s">
        <v>81</v>
      </c>
      <c r="AV169" s="13" t="s">
        <v>83</v>
      </c>
      <c r="AW169" s="13" t="s">
        <v>35</v>
      </c>
      <c r="AX169" s="13" t="s">
        <v>74</v>
      </c>
      <c r="AY169" s="265" t="s">
        <v>240</v>
      </c>
    </row>
    <row r="170" s="14" customFormat="1">
      <c r="A170" s="14"/>
      <c r="B170" s="266"/>
      <c r="C170" s="267"/>
      <c r="D170" s="240" t="s">
        <v>272</v>
      </c>
      <c r="E170" s="268" t="s">
        <v>19</v>
      </c>
      <c r="F170" s="269" t="s">
        <v>336</v>
      </c>
      <c r="G170" s="267"/>
      <c r="H170" s="270">
        <v>41.924999999999997</v>
      </c>
      <c r="I170" s="271"/>
      <c r="J170" s="267"/>
      <c r="K170" s="267"/>
      <c r="L170" s="272"/>
      <c r="M170" s="273"/>
      <c r="N170" s="274"/>
      <c r="O170" s="274"/>
      <c r="P170" s="274"/>
      <c r="Q170" s="274"/>
      <c r="R170" s="274"/>
      <c r="S170" s="274"/>
      <c r="T170" s="275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T170" s="276" t="s">
        <v>272</v>
      </c>
      <c r="AU170" s="276" t="s">
        <v>81</v>
      </c>
      <c r="AV170" s="14" t="s">
        <v>248</v>
      </c>
      <c r="AW170" s="14" t="s">
        <v>35</v>
      </c>
      <c r="AX170" s="14" t="s">
        <v>81</v>
      </c>
      <c r="AY170" s="276" t="s">
        <v>240</v>
      </c>
    </row>
    <row r="171" s="2" customFormat="1" ht="21.75" customHeight="1">
      <c r="A171" s="38"/>
      <c r="B171" s="39"/>
      <c r="C171" s="227" t="s">
        <v>363</v>
      </c>
      <c r="D171" s="227" t="s">
        <v>243</v>
      </c>
      <c r="E171" s="228" t="s">
        <v>404</v>
      </c>
      <c r="F171" s="229" t="s">
        <v>405</v>
      </c>
      <c r="G171" s="230" t="s">
        <v>269</v>
      </c>
      <c r="H171" s="231">
        <v>27.222999999999999</v>
      </c>
      <c r="I171" s="232"/>
      <c r="J171" s="233">
        <f>ROUND(I171*H171,2)</f>
        <v>0</v>
      </c>
      <c r="K171" s="229" t="s">
        <v>247</v>
      </c>
      <c r="L171" s="44"/>
      <c r="M171" s="234" t="s">
        <v>19</v>
      </c>
      <c r="N171" s="235" t="s">
        <v>45</v>
      </c>
      <c r="O171" s="84"/>
      <c r="P171" s="236">
        <f>O171*H171</f>
        <v>0</v>
      </c>
      <c r="Q171" s="236">
        <v>0</v>
      </c>
      <c r="R171" s="236">
        <f>Q171*H171</f>
        <v>0</v>
      </c>
      <c r="S171" s="236">
        <v>0</v>
      </c>
      <c r="T171" s="237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38" t="s">
        <v>257</v>
      </c>
      <c r="AT171" s="238" t="s">
        <v>243</v>
      </c>
      <c r="AU171" s="238" t="s">
        <v>81</v>
      </c>
      <c r="AY171" s="17" t="s">
        <v>240</v>
      </c>
      <c r="BE171" s="239">
        <f>IF(N171="základní",J171,0)</f>
        <v>0</v>
      </c>
      <c r="BF171" s="239">
        <f>IF(N171="snížená",J171,0)</f>
        <v>0</v>
      </c>
      <c r="BG171" s="239">
        <f>IF(N171="zákl. přenesená",J171,0)</f>
        <v>0</v>
      </c>
      <c r="BH171" s="239">
        <f>IF(N171="sníž. přenesená",J171,0)</f>
        <v>0</v>
      </c>
      <c r="BI171" s="239">
        <f>IF(N171="nulová",J171,0)</f>
        <v>0</v>
      </c>
      <c r="BJ171" s="17" t="s">
        <v>81</v>
      </c>
      <c r="BK171" s="239">
        <f>ROUND(I171*H171,2)</f>
        <v>0</v>
      </c>
      <c r="BL171" s="17" t="s">
        <v>257</v>
      </c>
      <c r="BM171" s="238" t="s">
        <v>1429</v>
      </c>
    </row>
    <row r="172" s="2" customFormat="1">
      <c r="A172" s="38"/>
      <c r="B172" s="39"/>
      <c r="C172" s="40"/>
      <c r="D172" s="240" t="s">
        <v>250</v>
      </c>
      <c r="E172" s="40"/>
      <c r="F172" s="241" t="s">
        <v>514</v>
      </c>
      <c r="G172" s="40"/>
      <c r="H172" s="40"/>
      <c r="I172" s="147"/>
      <c r="J172" s="40"/>
      <c r="K172" s="40"/>
      <c r="L172" s="44"/>
      <c r="M172" s="242"/>
      <c r="N172" s="243"/>
      <c r="O172" s="84"/>
      <c r="P172" s="84"/>
      <c r="Q172" s="84"/>
      <c r="R172" s="84"/>
      <c r="S172" s="84"/>
      <c r="T172" s="85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T172" s="17" t="s">
        <v>250</v>
      </c>
      <c r="AU172" s="17" t="s">
        <v>81</v>
      </c>
    </row>
    <row r="173" s="2" customFormat="1">
      <c r="A173" s="38"/>
      <c r="B173" s="39"/>
      <c r="C173" s="40"/>
      <c r="D173" s="240" t="s">
        <v>252</v>
      </c>
      <c r="E173" s="40"/>
      <c r="F173" s="244" t="s">
        <v>392</v>
      </c>
      <c r="G173" s="40"/>
      <c r="H173" s="40"/>
      <c r="I173" s="147"/>
      <c r="J173" s="40"/>
      <c r="K173" s="40"/>
      <c r="L173" s="44"/>
      <c r="M173" s="242"/>
      <c r="N173" s="243"/>
      <c r="O173" s="84"/>
      <c r="P173" s="84"/>
      <c r="Q173" s="84"/>
      <c r="R173" s="84"/>
      <c r="S173" s="84"/>
      <c r="T173" s="85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7" t="s">
        <v>252</v>
      </c>
      <c r="AU173" s="17" t="s">
        <v>81</v>
      </c>
    </row>
    <row r="174" s="13" customFormat="1">
      <c r="A174" s="13"/>
      <c r="B174" s="255"/>
      <c r="C174" s="256"/>
      <c r="D174" s="240" t="s">
        <v>272</v>
      </c>
      <c r="E174" s="257" t="s">
        <v>19</v>
      </c>
      <c r="F174" s="258" t="s">
        <v>1430</v>
      </c>
      <c r="G174" s="256"/>
      <c r="H174" s="259">
        <v>27.222999999999999</v>
      </c>
      <c r="I174" s="260"/>
      <c r="J174" s="256"/>
      <c r="K174" s="256"/>
      <c r="L174" s="261"/>
      <c r="M174" s="262"/>
      <c r="N174" s="263"/>
      <c r="O174" s="263"/>
      <c r="P174" s="263"/>
      <c r="Q174" s="263"/>
      <c r="R174" s="263"/>
      <c r="S174" s="263"/>
      <c r="T174" s="264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65" t="s">
        <v>272</v>
      </c>
      <c r="AU174" s="265" t="s">
        <v>81</v>
      </c>
      <c r="AV174" s="13" t="s">
        <v>83</v>
      </c>
      <c r="AW174" s="13" t="s">
        <v>35</v>
      </c>
      <c r="AX174" s="13" t="s">
        <v>81</v>
      </c>
      <c r="AY174" s="265" t="s">
        <v>240</v>
      </c>
    </row>
    <row r="175" s="2" customFormat="1" ht="21.75" customHeight="1">
      <c r="A175" s="38"/>
      <c r="B175" s="39"/>
      <c r="C175" s="227" t="s">
        <v>368</v>
      </c>
      <c r="D175" s="227" t="s">
        <v>243</v>
      </c>
      <c r="E175" s="228" t="s">
        <v>411</v>
      </c>
      <c r="F175" s="229" t="s">
        <v>412</v>
      </c>
      <c r="G175" s="230" t="s">
        <v>269</v>
      </c>
      <c r="H175" s="231">
        <v>0.0060000000000000001</v>
      </c>
      <c r="I175" s="232"/>
      <c r="J175" s="233">
        <f>ROUND(I175*H175,2)</f>
        <v>0</v>
      </c>
      <c r="K175" s="229" t="s">
        <v>247</v>
      </c>
      <c r="L175" s="44"/>
      <c r="M175" s="234" t="s">
        <v>19</v>
      </c>
      <c r="N175" s="235" t="s">
        <v>45</v>
      </c>
      <c r="O175" s="84"/>
      <c r="P175" s="236">
        <f>O175*H175</f>
        <v>0</v>
      </c>
      <c r="Q175" s="236">
        <v>0</v>
      </c>
      <c r="R175" s="236">
        <f>Q175*H175</f>
        <v>0</v>
      </c>
      <c r="S175" s="236">
        <v>0</v>
      </c>
      <c r="T175" s="237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38" t="s">
        <v>257</v>
      </c>
      <c r="AT175" s="238" t="s">
        <v>243</v>
      </c>
      <c r="AU175" s="238" t="s">
        <v>81</v>
      </c>
      <c r="AY175" s="17" t="s">
        <v>240</v>
      </c>
      <c r="BE175" s="239">
        <f>IF(N175="základní",J175,0)</f>
        <v>0</v>
      </c>
      <c r="BF175" s="239">
        <f>IF(N175="snížená",J175,0)</f>
        <v>0</v>
      </c>
      <c r="BG175" s="239">
        <f>IF(N175="zákl. přenesená",J175,0)</f>
        <v>0</v>
      </c>
      <c r="BH175" s="239">
        <f>IF(N175="sníž. přenesená",J175,0)</f>
        <v>0</v>
      </c>
      <c r="BI175" s="239">
        <f>IF(N175="nulová",J175,0)</f>
        <v>0</v>
      </c>
      <c r="BJ175" s="17" t="s">
        <v>81</v>
      </c>
      <c r="BK175" s="239">
        <f>ROUND(I175*H175,2)</f>
        <v>0</v>
      </c>
      <c r="BL175" s="17" t="s">
        <v>257</v>
      </c>
      <c r="BM175" s="238" t="s">
        <v>1431</v>
      </c>
    </row>
    <row r="176" s="2" customFormat="1">
      <c r="A176" s="38"/>
      <c r="B176" s="39"/>
      <c r="C176" s="40"/>
      <c r="D176" s="240" t="s">
        <v>250</v>
      </c>
      <c r="E176" s="40"/>
      <c r="F176" s="241" t="s">
        <v>1432</v>
      </c>
      <c r="G176" s="40"/>
      <c r="H176" s="40"/>
      <c r="I176" s="147"/>
      <c r="J176" s="40"/>
      <c r="K176" s="40"/>
      <c r="L176" s="44"/>
      <c r="M176" s="242"/>
      <c r="N176" s="243"/>
      <c r="O176" s="84"/>
      <c r="P176" s="84"/>
      <c r="Q176" s="84"/>
      <c r="R176" s="84"/>
      <c r="S176" s="84"/>
      <c r="T176" s="85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T176" s="17" t="s">
        <v>250</v>
      </c>
      <c r="AU176" s="17" t="s">
        <v>81</v>
      </c>
    </row>
    <row r="177" s="2" customFormat="1">
      <c r="A177" s="38"/>
      <c r="B177" s="39"/>
      <c r="C177" s="40"/>
      <c r="D177" s="240" t="s">
        <v>252</v>
      </c>
      <c r="E177" s="40"/>
      <c r="F177" s="244" t="s">
        <v>392</v>
      </c>
      <c r="G177" s="40"/>
      <c r="H177" s="40"/>
      <c r="I177" s="147"/>
      <c r="J177" s="40"/>
      <c r="K177" s="40"/>
      <c r="L177" s="44"/>
      <c r="M177" s="242"/>
      <c r="N177" s="243"/>
      <c r="O177" s="84"/>
      <c r="P177" s="84"/>
      <c r="Q177" s="84"/>
      <c r="R177" s="84"/>
      <c r="S177" s="84"/>
      <c r="T177" s="85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T177" s="17" t="s">
        <v>252</v>
      </c>
      <c r="AU177" s="17" t="s">
        <v>81</v>
      </c>
    </row>
    <row r="178" s="13" customFormat="1">
      <c r="A178" s="13"/>
      <c r="B178" s="255"/>
      <c r="C178" s="256"/>
      <c r="D178" s="240" t="s">
        <v>272</v>
      </c>
      <c r="E178" s="257" t="s">
        <v>19</v>
      </c>
      <c r="F178" s="258" t="s">
        <v>1433</v>
      </c>
      <c r="G178" s="256"/>
      <c r="H178" s="259">
        <v>0.0060000000000000001</v>
      </c>
      <c r="I178" s="260"/>
      <c r="J178" s="256"/>
      <c r="K178" s="256"/>
      <c r="L178" s="261"/>
      <c r="M178" s="262"/>
      <c r="N178" s="263"/>
      <c r="O178" s="263"/>
      <c r="P178" s="263"/>
      <c r="Q178" s="263"/>
      <c r="R178" s="263"/>
      <c r="S178" s="263"/>
      <c r="T178" s="264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65" t="s">
        <v>272</v>
      </c>
      <c r="AU178" s="265" t="s">
        <v>81</v>
      </c>
      <c r="AV178" s="13" t="s">
        <v>83</v>
      </c>
      <c r="AW178" s="13" t="s">
        <v>35</v>
      </c>
      <c r="AX178" s="13" t="s">
        <v>81</v>
      </c>
      <c r="AY178" s="265" t="s">
        <v>240</v>
      </c>
    </row>
    <row r="179" s="2" customFormat="1" ht="33" customHeight="1">
      <c r="A179" s="38"/>
      <c r="B179" s="39"/>
      <c r="C179" s="227" t="s">
        <v>372</v>
      </c>
      <c r="D179" s="227" t="s">
        <v>243</v>
      </c>
      <c r="E179" s="228" t="s">
        <v>423</v>
      </c>
      <c r="F179" s="229" t="s">
        <v>424</v>
      </c>
      <c r="G179" s="230" t="s">
        <v>269</v>
      </c>
      <c r="H179" s="231">
        <v>0.088999999999999996</v>
      </c>
      <c r="I179" s="232"/>
      <c r="J179" s="233">
        <f>ROUND(I179*H179,2)</f>
        <v>0</v>
      </c>
      <c r="K179" s="229" t="s">
        <v>247</v>
      </c>
      <c r="L179" s="44"/>
      <c r="M179" s="234" t="s">
        <v>19</v>
      </c>
      <c r="N179" s="235" t="s">
        <v>45</v>
      </c>
      <c r="O179" s="84"/>
      <c r="P179" s="236">
        <f>O179*H179</f>
        <v>0</v>
      </c>
      <c r="Q179" s="236">
        <v>0</v>
      </c>
      <c r="R179" s="236">
        <f>Q179*H179</f>
        <v>0</v>
      </c>
      <c r="S179" s="236">
        <v>0</v>
      </c>
      <c r="T179" s="237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38" t="s">
        <v>257</v>
      </c>
      <c r="AT179" s="238" t="s">
        <v>243</v>
      </c>
      <c r="AU179" s="238" t="s">
        <v>81</v>
      </c>
      <c r="AY179" s="17" t="s">
        <v>240</v>
      </c>
      <c r="BE179" s="239">
        <f>IF(N179="základní",J179,0)</f>
        <v>0</v>
      </c>
      <c r="BF179" s="239">
        <f>IF(N179="snížená",J179,0)</f>
        <v>0</v>
      </c>
      <c r="BG179" s="239">
        <f>IF(N179="zákl. přenesená",J179,0)</f>
        <v>0</v>
      </c>
      <c r="BH179" s="239">
        <f>IF(N179="sníž. přenesená",J179,0)</f>
        <v>0</v>
      </c>
      <c r="BI179" s="239">
        <f>IF(N179="nulová",J179,0)</f>
        <v>0</v>
      </c>
      <c r="BJ179" s="17" t="s">
        <v>81</v>
      </c>
      <c r="BK179" s="239">
        <f>ROUND(I179*H179,2)</f>
        <v>0</v>
      </c>
      <c r="BL179" s="17" t="s">
        <v>257</v>
      </c>
      <c r="BM179" s="238" t="s">
        <v>1434</v>
      </c>
    </row>
    <row r="180" s="2" customFormat="1">
      <c r="A180" s="38"/>
      <c r="B180" s="39"/>
      <c r="C180" s="40"/>
      <c r="D180" s="240" t="s">
        <v>250</v>
      </c>
      <c r="E180" s="40"/>
      <c r="F180" s="241" t="s">
        <v>1435</v>
      </c>
      <c r="G180" s="40"/>
      <c r="H180" s="40"/>
      <c r="I180" s="147"/>
      <c r="J180" s="40"/>
      <c r="K180" s="40"/>
      <c r="L180" s="44"/>
      <c r="M180" s="242"/>
      <c r="N180" s="243"/>
      <c r="O180" s="84"/>
      <c r="P180" s="84"/>
      <c r="Q180" s="84"/>
      <c r="R180" s="84"/>
      <c r="S180" s="84"/>
      <c r="T180" s="85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T180" s="17" t="s">
        <v>250</v>
      </c>
      <c r="AU180" s="17" t="s">
        <v>81</v>
      </c>
    </row>
    <row r="181" s="2" customFormat="1">
      <c r="A181" s="38"/>
      <c r="B181" s="39"/>
      <c r="C181" s="40"/>
      <c r="D181" s="240" t="s">
        <v>252</v>
      </c>
      <c r="E181" s="40"/>
      <c r="F181" s="244" t="s">
        <v>392</v>
      </c>
      <c r="G181" s="40"/>
      <c r="H181" s="40"/>
      <c r="I181" s="147"/>
      <c r="J181" s="40"/>
      <c r="K181" s="40"/>
      <c r="L181" s="44"/>
      <c r="M181" s="242"/>
      <c r="N181" s="243"/>
      <c r="O181" s="84"/>
      <c r="P181" s="84"/>
      <c r="Q181" s="84"/>
      <c r="R181" s="84"/>
      <c r="S181" s="84"/>
      <c r="T181" s="85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T181" s="17" t="s">
        <v>252</v>
      </c>
      <c r="AU181" s="17" t="s">
        <v>81</v>
      </c>
    </row>
    <row r="182" s="13" customFormat="1">
      <c r="A182" s="13"/>
      <c r="B182" s="255"/>
      <c r="C182" s="256"/>
      <c r="D182" s="240" t="s">
        <v>272</v>
      </c>
      <c r="E182" s="257" t="s">
        <v>19</v>
      </c>
      <c r="F182" s="258" t="s">
        <v>1436</v>
      </c>
      <c r="G182" s="256"/>
      <c r="H182" s="259">
        <v>0.088999999999999996</v>
      </c>
      <c r="I182" s="260"/>
      <c r="J182" s="256"/>
      <c r="K182" s="256"/>
      <c r="L182" s="261"/>
      <c r="M182" s="262"/>
      <c r="N182" s="263"/>
      <c r="O182" s="263"/>
      <c r="P182" s="263"/>
      <c r="Q182" s="263"/>
      <c r="R182" s="263"/>
      <c r="S182" s="263"/>
      <c r="T182" s="264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65" t="s">
        <v>272</v>
      </c>
      <c r="AU182" s="265" t="s">
        <v>81</v>
      </c>
      <c r="AV182" s="13" t="s">
        <v>83</v>
      </c>
      <c r="AW182" s="13" t="s">
        <v>35</v>
      </c>
      <c r="AX182" s="13" t="s">
        <v>81</v>
      </c>
      <c r="AY182" s="265" t="s">
        <v>240</v>
      </c>
    </row>
    <row r="183" s="2" customFormat="1" ht="33" customHeight="1">
      <c r="A183" s="38"/>
      <c r="B183" s="39"/>
      <c r="C183" s="227" t="s">
        <v>378</v>
      </c>
      <c r="D183" s="227" t="s">
        <v>243</v>
      </c>
      <c r="E183" s="228" t="s">
        <v>1437</v>
      </c>
      <c r="F183" s="229" t="s">
        <v>1438</v>
      </c>
      <c r="G183" s="230" t="s">
        <v>269</v>
      </c>
      <c r="H183" s="231">
        <v>13.284000000000001</v>
      </c>
      <c r="I183" s="232"/>
      <c r="J183" s="233">
        <f>ROUND(I183*H183,2)</f>
        <v>0</v>
      </c>
      <c r="K183" s="229" t="s">
        <v>247</v>
      </c>
      <c r="L183" s="44"/>
      <c r="M183" s="234" t="s">
        <v>19</v>
      </c>
      <c r="N183" s="235" t="s">
        <v>45</v>
      </c>
      <c r="O183" s="84"/>
      <c r="P183" s="236">
        <f>O183*H183</f>
        <v>0</v>
      </c>
      <c r="Q183" s="236">
        <v>0</v>
      </c>
      <c r="R183" s="236">
        <f>Q183*H183</f>
        <v>0</v>
      </c>
      <c r="S183" s="236">
        <v>0</v>
      </c>
      <c r="T183" s="237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38" t="s">
        <v>257</v>
      </c>
      <c r="AT183" s="238" t="s">
        <v>243</v>
      </c>
      <c r="AU183" s="238" t="s">
        <v>81</v>
      </c>
      <c r="AY183" s="17" t="s">
        <v>240</v>
      </c>
      <c r="BE183" s="239">
        <f>IF(N183="základní",J183,0)</f>
        <v>0</v>
      </c>
      <c r="BF183" s="239">
        <f>IF(N183="snížená",J183,0)</f>
        <v>0</v>
      </c>
      <c r="BG183" s="239">
        <f>IF(N183="zákl. přenesená",J183,0)</f>
        <v>0</v>
      </c>
      <c r="BH183" s="239">
        <f>IF(N183="sníž. přenesená",J183,0)</f>
        <v>0</v>
      </c>
      <c r="BI183" s="239">
        <f>IF(N183="nulová",J183,0)</f>
        <v>0</v>
      </c>
      <c r="BJ183" s="17" t="s">
        <v>81</v>
      </c>
      <c r="BK183" s="239">
        <f>ROUND(I183*H183,2)</f>
        <v>0</v>
      </c>
      <c r="BL183" s="17" t="s">
        <v>257</v>
      </c>
      <c r="BM183" s="238" t="s">
        <v>1439</v>
      </c>
    </row>
    <row r="184" s="2" customFormat="1">
      <c r="A184" s="38"/>
      <c r="B184" s="39"/>
      <c r="C184" s="40"/>
      <c r="D184" s="240" t="s">
        <v>250</v>
      </c>
      <c r="E184" s="40"/>
      <c r="F184" s="241" t="s">
        <v>1440</v>
      </c>
      <c r="G184" s="40"/>
      <c r="H184" s="40"/>
      <c r="I184" s="147"/>
      <c r="J184" s="40"/>
      <c r="K184" s="40"/>
      <c r="L184" s="44"/>
      <c r="M184" s="242"/>
      <c r="N184" s="243"/>
      <c r="O184" s="84"/>
      <c r="P184" s="84"/>
      <c r="Q184" s="84"/>
      <c r="R184" s="84"/>
      <c r="S184" s="84"/>
      <c r="T184" s="85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T184" s="17" t="s">
        <v>250</v>
      </c>
      <c r="AU184" s="17" t="s">
        <v>81</v>
      </c>
    </row>
    <row r="185" s="2" customFormat="1">
      <c r="A185" s="38"/>
      <c r="B185" s="39"/>
      <c r="C185" s="40"/>
      <c r="D185" s="240" t="s">
        <v>252</v>
      </c>
      <c r="E185" s="40"/>
      <c r="F185" s="244" t="s">
        <v>392</v>
      </c>
      <c r="G185" s="40"/>
      <c r="H185" s="40"/>
      <c r="I185" s="147"/>
      <c r="J185" s="40"/>
      <c r="K185" s="40"/>
      <c r="L185" s="44"/>
      <c r="M185" s="242"/>
      <c r="N185" s="243"/>
      <c r="O185" s="84"/>
      <c r="P185" s="84"/>
      <c r="Q185" s="84"/>
      <c r="R185" s="84"/>
      <c r="S185" s="84"/>
      <c r="T185" s="85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T185" s="17" t="s">
        <v>252</v>
      </c>
      <c r="AU185" s="17" t="s">
        <v>81</v>
      </c>
    </row>
    <row r="186" s="13" customFormat="1">
      <c r="A186" s="13"/>
      <c r="B186" s="255"/>
      <c r="C186" s="256"/>
      <c r="D186" s="240" t="s">
        <v>272</v>
      </c>
      <c r="E186" s="257" t="s">
        <v>19</v>
      </c>
      <c r="F186" s="258" t="s">
        <v>1441</v>
      </c>
      <c r="G186" s="256"/>
      <c r="H186" s="259">
        <v>13.284000000000001</v>
      </c>
      <c r="I186" s="260"/>
      <c r="J186" s="256"/>
      <c r="K186" s="256"/>
      <c r="L186" s="261"/>
      <c r="M186" s="262"/>
      <c r="N186" s="263"/>
      <c r="O186" s="263"/>
      <c r="P186" s="263"/>
      <c r="Q186" s="263"/>
      <c r="R186" s="263"/>
      <c r="S186" s="263"/>
      <c r="T186" s="264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65" t="s">
        <v>272</v>
      </c>
      <c r="AU186" s="265" t="s">
        <v>81</v>
      </c>
      <c r="AV186" s="13" t="s">
        <v>83</v>
      </c>
      <c r="AW186" s="13" t="s">
        <v>35</v>
      </c>
      <c r="AX186" s="13" t="s">
        <v>81</v>
      </c>
      <c r="AY186" s="265" t="s">
        <v>240</v>
      </c>
    </row>
    <row r="187" s="2" customFormat="1" ht="21.75" customHeight="1">
      <c r="A187" s="38"/>
      <c r="B187" s="39"/>
      <c r="C187" s="227" t="s">
        <v>387</v>
      </c>
      <c r="D187" s="227" t="s">
        <v>243</v>
      </c>
      <c r="E187" s="228" t="s">
        <v>441</v>
      </c>
      <c r="F187" s="229" t="s">
        <v>442</v>
      </c>
      <c r="G187" s="230" t="s">
        <v>269</v>
      </c>
      <c r="H187" s="231">
        <v>42.494999999999997</v>
      </c>
      <c r="I187" s="232"/>
      <c r="J187" s="233">
        <f>ROUND(I187*H187,2)</f>
        <v>0</v>
      </c>
      <c r="K187" s="229" t="s">
        <v>247</v>
      </c>
      <c r="L187" s="44"/>
      <c r="M187" s="234" t="s">
        <v>19</v>
      </c>
      <c r="N187" s="235" t="s">
        <v>45</v>
      </c>
      <c r="O187" s="84"/>
      <c r="P187" s="236">
        <f>O187*H187</f>
        <v>0</v>
      </c>
      <c r="Q187" s="236">
        <v>0</v>
      </c>
      <c r="R187" s="236">
        <f>Q187*H187</f>
        <v>0</v>
      </c>
      <c r="S187" s="236">
        <v>0</v>
      </c>
      <c r="T187" s="237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38" t="s">
        <v>257</v>
      </c>
      <c r="AT187" s="238" t="s">
        <v>243</v>
      </c>
      <c r="AU187" s="238" t="s">
        <v>81</v>
      </c>
      <c r="AY187" s="17" t="s">
        <v>240</v>
      </c>
      <c r="BE187" s="239">
        <f>IF(N187="základní",J187,0)</f>
        <v>0</v>
      </c>
      <c r="BF187" s="239">
        <f>IF(N187="snížená",J187,0)</f>
        <v>0</v>
      </c>
      <c r="BG187" s="239">
        <f>IF(N187="zákl. přenesená",J187,0)</f>
        <v>0</v>
      </c>
      <c r="BH187" s="239">
        <f>IF(N187="sníž. přenesená",J187,0)</f>
        <v>0</v>
      </c>
      <c r="BI187" s="239">
        <f>IF(N187="nulová",J187,0)</f>
        <v>0</v>
      </c>
      <c r="BJ187" s="17" t="s">
        <v>81</v>
      </c>
      <c r="BK187" s="239">
        <f>ROUND(I187*H187,2)</f>
        <v>0</v>
      </c>
      <c r="BL187" s="17" t="s">
        <v>257</v>
      </c>
      <c r="BM187" s="238" t="s">
        <v>1442</v>
      </c>
    </row>
    <row r="188" s="2" customFormat="1">
      <c r="A188" s="38"/>
      <c r="B188" s="39"/>
      <c r="C188" s="40"/>
      <c r="D188" s="240" t="s">
        <v>250</v>
      </c>
      <c r="E188" s="40"/>
      <c r="F188" s="241" t="s">
        <v>521</v>
      </c>
      <c r="G188" s="40"/>
      <c r="H188" s="40"/>
      <c r="I188" s="147"/>
      <c r="J188" s="40"/>
      <c r="K188" s="40"/>
      <c r="L188" s="44"/>
      <c r="M188" s="242"/>
      <c r="N188" s="243"/>
      <c r="O188" s="84"/>
      <c r="P188" s="84"/>
      <c r="Q188" s="84"/>
      <c r="R188" s="84"/>
      <c r="S188" s="84"/>
      <c r="T188" s="85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T188" s="17" t="s">
        <v>250</v>
      </c>
      <c r="AU188" s="17" t="s">
        <v>81</v>
      </c>
    </row>
    <row r="189" s="2" customFormat="1">
      <c r="A189" s="38"/>
      <c r="B189" s="39"/>
      <c r="C189" s="40"/>
      <c r="D189" s="240" t="s">
        <v>252</v>
      </c>
      <c r="E189" s="40"/>
      <c r="F189" s="244" t="s">
        <v>445</v>
      </c>
      <c r="G189" s="40"/>
      <c r="H189" s="40"/>
      <c r="I189" s="147"/>
      <c r="J189" s="40"/>
      <c r="K189" s="40"/>
      <c r="L189" s="44"/>
      <c r="M189" s="242"/>
      <c r="N189" s="243"/>
      <c r="O189" s="84"/>
      <c r="P189" s="84"/>
      <c r="Q189" s="84"/>
      <c r="R189" s="84"/>
      <c r="S189" s="84"/>
      <c r="T189" s="85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T189" s="17" t="s">
        <v>252</v>
      </c>
      <c r="AU189" s="17" t="s">
        <v>81</v>
      </c>
    </row>
    <row r="190" s="13" customFormat="1">
      <c r="A190" s="13"/>
      <c r="B190" s="255"/>
      <c r="C190" s="256"/>
      <c r="D190" s="240" t="s">
        <v>272</v>
      </c>
      <c r="E190" s="257" t="s">
        <v>19</v>
      </c>
      <c r="F190" s="258" t="s">
        <v>1443</v>
      </c>
      <c r="G190" s="256"/>
      <c r="H190" s="259">
        <v>14.702</v>
      </c>
      <c r="I190" s="260"/>
      <c r="J190" s="256"/>
      <c r="K190" s="256"/>
      <c r="L190" s="261"/>
      <c r="M190" s="262"/>
      <c r="N190" s="263"/>
      <c r="O190" s="263"/>
      <c r="P190" s="263"/>
      <c r="Q190" s="263"/>
      <c r="R190" s="263"/>
      <c r="S190" s="263"/>
      <c r="T190" s="264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65" t="s">
        <v>272</v>
      </c>
      <c r="AU190" s="265" t="s">
        <v>81</v>
      </c>
      <c r="AV190" s="13" t="s">
        <v>83</v>
      </c>
      <c r="AW190" s="13" t="s">
        <v>35</v>
      </c>
      <c r="AX190" s="13" t="s">
        <v>74</v>
      </c>
      <c r="AY190" s="265" t="s">
        <v>240</v>
      </c>
    </row>
    <row r="191" s="13" customFormat="1">
      <c r="A191" s="13"/>
      <c r="B191" s="255"/>
      <c r="C191" s="256"/>
      <c r="D191" s="240" t="s">
        <v>272</v>
      </c>
      <c r="E191" s="257" t="s">
        <v>19</v>
      </c>
      <c r="F191" s="258" t="s">
        <v>1428</v>
      </c>
      <c r="G191" s="256"/>
      <c r="H191" s="259">
        <v>27.222999999999999</v>
      </c>
      <c r="I191" s="260"/>
      <c r="J191" s="256"/>
      <c r="K191" s="256"/>
      <c r="L191" s="261"/>
      <c r="M191" s="262"/>
      <c r="N191" s="263"/>
      <c r="O191" s="263"/>
      <c r="P191" s="263"/>
      <c r="Q191" s="263"/>
      <c r="R191" s="263"/>
      <c r="S191" s="263"/>
      <c r="T191" s="264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65" t="s">
        <v>272</v>
      </c>
      <c r="AU191" s="265" t="s">
        <v>81</v>
      </c>
      <c r="AV191" s="13" t="s">
        <v>83</v>
      </c>
      <c r="AW191" s="13" t="s">
        <v>35</v>
      </c>
      <c r="AX191" s="13" t="s">
        <v>74</v>
      </c>
      <c r="AY191" s="265" t="s">
        <v>240</v>
      </c>
    </row>
    <row r="192" s="13" customFormat="1">
      <c r="A192" s="13"/>
      <c r="B192" s="255"/>
      <c r="C192" s="256"/>
      <c r="D192" s="240" t="s">
        <v>272</v>
      </c>
      <c r="E192" s="257" t="s">
        <v>19</v>
      </c>
      <c r="F192" s="258" t="s">
        <v>1424</v>
      </c>
      <c r="G192" s="256"/>
      <c r="H192" s="259">
        <v>0.56999999999999995</v>
      </c>
      <c r="I192" s="260"/>
      <c r="J192" s="256"/>
      <c r="K192" s="256"/>
      <c r="L192" s="261"/>
      <c r="M192" s="262"/>
      <c r="N192" s="263"/>
      <c r="O192" s="263"/>
      <c r="P192" s="263"/>
      <c r="Q192" s="263"/>
      <c r="R192" s="263"/>
      <c r="S192" s="263"/>
      <c r="T192" s="264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65" t="s">
        <v>272</v>
      </c>
      <c r="AU192" s="265" t="s">
        <v>81</v>
      </c>
      <c r="AV192" s="13" t="s">
        <v>83</v>
      </c>
      <c r="AW192" s="13" t="s">
        <v>35</v>
      </c>
      <c r="AX192" s="13" t="s">
        <v>74</v>
      </c>
      <c r="AY192" s="265" t="s">
        <v>240</v>
      </c>
    </row>
    <row r="193" s="14" customFormat="1">
      <c r="A193" s="14"/>
      <c r="B193" s="266"/>
      <c r="C193" s="267"/>
      <c r="D193" s="240" t="s">
        <v>272</v>
      </c>
      <c r="E193" s="268" t="s">
        <v>19</v>
      </c>
      <c r="F193" s="269" t="s">
        <v>336</v>
      </c>
      <c r="G193" s="267"/>
      <c r="H193" s="270">
        <v>42.494999999999997</v>
      </c>
      <c r="I193" s="271"/>
      <c r="J193" s="267"/>
      <c r="K193" s="267"/>
      <c r="L193" s="272"/>
      <c r="M193" s="273"/>
      <c r="N193" s="274"/>
      <c r="O193" s="274"/>
      <c r="P193" s="274"/>
      <c r="Q193" s="274"/>
      <c r="R193" s="274"/>
      <c r="S193" s="274"/>
      <c r="T193" s="275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T193" s="276" t="s">
        <v>272</v>
      </c>
      <c r="AU193" s="276" t="s">
        <v>81</v>
      </c>
      <c r="AV193" s="14" t="s">
        <v>248</v>
      </c>
      <c r="AW193" s="14" t="s">
        <v>35</v>
      </c>
      <c r="AX193" s="14" t="s">
        <v>81</v>
      </c>
      <c r="AY193" s="276" t="s">
        <v>240</v>
      </c>
    </row>
    <row r="194" s="2" customFormat="1" ht="21.75" customHeight="1">
      <c r="A194" s="38"/>
      <c r="B194" s="39"/>
      <c r="C194" s="227" t="s">
        <v>395</v>
      </c>
      <c r="D194" s="227" t="s">
        <v>243</v>
      </c>
      <c r="E194" s="228" t="s">
        <v>448</v>
      </c>
      <c r="F194" s="229" t="s">
        <v>449</v>
      </c>
      <c r="G194" s="230" t="s">
        <v>276</v>
      </c>
      <c r="H194" s="231">
        <v>2</v>
      </c>
      <c r="I194" s="232"/>
      <c r="J194" s="233">
        <f>ROUND(I194*H194,2)</f>
        <v>0</v>
      </c>
      <c r="K194" s="229" t="s">
        <v>247</v>
      </c>
      <c r="L194" s="44"/>
      <c r="M194" s="234" t="s">
        <v>19</v>
      </c>
      <c r="N194" s="235" t="s">
        <v>45</v>
      </c>
      <c r="O194" s="84"/>
      <c r="P194" s="236">
        <f>O194*H194</f>
        <v>0</v>
      </c>
      <c r="Q194" s="236">
        <v>0</v>
      </c>
      <c r="R194" s="236">
        <f>Q194*H194</f>
        <v>0</v>
      </c>
      <c r="S194" s="236">
        <v>0</v>
      </c>
      <c r="T194" s="237">
        <f>S194*H194</f>
        <v>0</v>
      </c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R194" s="238" t="s">
        <v>257</v>
      </c>
      <c r="AT194" s="238" t="s">
        <v>243</v>
      </c>
      <c r="AU194" s="238" t="s">
        <v>81</v>
      </c>
      <c r="AY194" s="17" t="s">
        <v>240</v>
      </c>
      <c r="BE194" s="239">
        <f>IF(N194="základní",J194,0)</f>
        <v>0</v>
      </c>
      <c r="BF194" s="239">
        <f>IF(N194="snížená",J194,0)</f>
        <v>0</v>
      </c>
      <c r="BG194" s="239">
        <f>IF(N194="zákl. přenesená",J194,0)</f>
        <v>0</v>
      </c>
      <c r="BH194" s="239">
        <f>IF(N194="sníž. přenesená",J194,0)</f>
        <v>0</v>
      </c>
      <c r="BI194" s="239">
        <f>IF(N194="nulová",J194,0)</f>
        <v>0</v>
      </c>
      <c r="BJ194" s="17" t="s">
        <v>81</v>
      </c>
      <c r="BK194" s="239">
        <f>ROUND(I194*H194,2)</f>
        <v>0</v>
      </c>
      <c r="BL194" s="17" t="s">
        <v>257</v>
      </c>
      <c r="BM194" s="238" t="s">
        <v>1444</v>
      </c>
    </row>
    <row r="195" s="2" customFormat="1">
      <c r="A195" s="38"/>
      <c r="B195" s="39"/>
      <c r="C195" s="40"/>
      <c r="D195" s="240" t="s">
        <v>250</v>
      </c>
      <c r="E195" s="40"/>
      <c r="F195" s="241" t="s">
        <v>451</v>
      </c>
      <c r="G195" s="40"/>
      <c r="H195" s="40"/>
      <c r="I195" s="147"/>
      <c r="J195" s="40"/>
      <c r="K195" s="40"/>
      <c r="L195" s="44"/>
      <c r="M195" s="242"/>
      <c r="N195" s="243"/>
      <c r="O195" s="84"/>
      <c r="P195" s="84"/>
      <c r="Q195" s="84"/>
      <c r="R195" s="84"/>
      <c r="S195" s="84"/>
      <c r="T195" s="85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T195" s="17" t="s">
        <v>250</v>
      </c>
      <c r="AU195" s="17" t="s">
        <v>81</v>
      </c>
    </row>
    <row r="196" s="2" customFormat="1">
      <c r="A196" s="38"/>
      <c r="B196" s="39"/>
      <c r="C196" s="40"/>
      <c r="D196" s="240" t="s">
        <v>252</v>
      </c>
      <c r="E196" s="40"/>
      <c r="F196" s="244" t="s">
        <v>452</v>
      </c>
      <c r="G196" s="40"/>
      <c r="H196" s="40"/>
      <c r="I196" s="147"/>
      <c r="J196" s="40"/>
      <c r="K196" s="40"/>
      <c r="L196" s="44"/>
      <c r="M196" s="242"/>
      <c r="N196" s="243"/>
      <c r="O196" s="84"/>
      <c r="P196" s="84"/>
      <c r="Q196" s="84"/>
      <c r="R196" s="84"/>
      <c r="S196" s="84"/>
      <c r="T196" s="85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T196" s="17" t="s">
        <v>252</v>
      </c>
      <c r="AU196" s="17" t="s">
        <v>81</v>
      </c>
    </row>
    <row r="197" s="13" customFormat="1">
      <c r="A197" s="13"/>
      <c r="B197" s="255"/>
      <c r="C197" s="256"/>
      <c r="D197" s="240" t="s">
        <v>272</v>
      </c>
      <c r="E197" s="257" t="s">
        <v>19</v>
      </c>
      <c r="F197" s="258" t="s">
        <v>453</v>
      </c>
      <c r="G197" s="256"/>
      <c r="H197" s="259">
        <v>1</v>
      </c>
      <c r="I197" s="260"/>
      <c r="J197" s="256"/>
      <c r="K197" s="256"/>
      <c r="L197" s="261"/>
      <c r="M197" s="262"/>
      <c r="N197" s="263"/>
      <c r="O197" s="263"/>
      <c r="P197" s="263"/>
      <c r="Q197" s="263"/>
      <c r="R197" s="263"/>
      <c r="S197" s="263"/>
      <c r="T197" s="264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65" t="s">
        <v>272</v>
      </c>
      <c r="AU197" s="265" t="s">
        <v>81</v>
      </c>
      <c r="AV197" s="13" t="s">
        <v>83</v>
      </c>
      <c r="AW197" s="13" t="s">
        <v>35</v>
      </c>
      <c r="AX197" s="13" t="s">
        <v>74</v>
      </c>
      <c r="AY197" s="265" t="s">
        <v>240</v>
      </c>
    </row>
    <row r="198" s="13" customFormat="1">
      <c r="A198" s="13"/>
      <c r="B198" s="255"/>
      <c r="C198" s="256"/>
      <c r="D198" s="240" t="s">
        <v>272</v>
      </c>
      <c r="E198" s="257" t="s">
        <v>19</v>
      </c>
      <c r="F198" s="258" t="s">
        <v>454</v>
      </c>
      <c r="G198" s="256"/>
      <c r="H198" s="259">
        <v>1</v>
      </c>
      <c r="I198" s="260"/>
      <c r="J198" s="256"/>
      <c r="K198" s="256"/>
      <c r="L198" s="261"/>
      <c r="M198" s="262"/>
      <c r="N198" s="263"/>
      <c r="O198" s="263"/>
      <c r="P198" s="263"/>
      <c r="Q198" s="263"/>
      <c r="R198" s="263"/>
      <c r="S198" s="263"/>
      <c r="T198" s="264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65" t="s">
        <v>272</v>
      </c>
      <c r="AU198" s="265" t="s">
        <v>81</v>
      </c>
      <c r="AV198" s="13" t="s">
        <v>83</v>
      </c>
      <c r="AW198" s="13" t="s">
        <v>35</v>
      </c>
      <c r="AX198" s="13" t="s">
        <v>74</v>
      </c>
      <c r="AY198" s="265" t="s">
        <v>240</v>
      </c>
    </row>
    <row r="199" s="14" customFormat="1">
      <c r="A199" s="14"/>
      <c r="B199" s="266"/>
      <c r="C199" s="267"/>
      <c r="D199" s="240" t="s">
        <v>272</v>
      </c>
      <c r="E199" s="268" t="s">
        <v>19</v>
      </c>
      <c r="F199" s="269" t="s">
        <v>336</v>
      </c>
      <c r="G199" s="267"/>
      <c r="H199" s="270">
        <v>2</v>
      </c>
      <c r="I199" s="271"/>
      <c r="J199" s="267"/>
      <c r="K199" s="267"/>
      <c r="L199" s="272"/>
      <c r="M199" s="277"/>
      <c r="N199" s="278"/>
      <c r="O199" s="278"/>
      <c r="P199" s="278"/>
      <c r="Q199" s="278"/>
      <c r="R199" s="278"/>
      <c r="S199" s="278"/>
      <c r="T199" s="279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76" t="s">
        <v>272</v>
      </c>
      <c r="AU199" s="276" t="s">
        <v>81</v>
      </c>
      <c r="AV199" s="14" t="s">
        <v>248</v>
      </c>
      <c r="AW199" s="14" t="s">
        <v>35</v>
      </c>
      <c r="AX199" s="14" t="s">
        <v>81</v>
      </c>
      <c r="AY199" s="276" t="s">
        <v>240</v>
      </c>
    </row>
    <row r="200" s="2" customFormat="1" ht="6.96" customHeight="1">
      <c r="A200" s="38"/>
      <c r="B200" s="59"/>
      <c r="C200" s="60"/>
      <c r="D200" s="60"/>
      <c r="E200" s="60"/>
      <c r="F200" s="60"/>
      <c r="G200" s="60"/>
      <c r="H200" s="60"/>
      <c r="I200" s="176"/>
      <c r="J200" s="60"/>
      <c r="K200" s="60"/>
      <c r="L200" s="44"/>
      <c r="M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</row>
  </sheetData>
  <sheetProtection sheet="1" autoFilter="0" formatColumns="0" formatRows="0" objects="1" scenarios="1" spinCount="100000" saltValue="Bcj+JgtQcf8poF638yjSWcbiEPdeA+XtE64o96CIbw3mjyz2MN1gaudcvY6wvNeY2RLehYohUbcf0PzwFXlb8g==" hashValue="g3FumOlEb5FSOlBfKrxhy9exFwiAANQOBTYxK2j0VHYkdhHJKGVLtLu1XJxJsrRcaKxe5dopWV1oXCNY/KgYzw==" algorithmName="SHA-512" password="CC35"/>
  <autoFilter ref="C87:K199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179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1379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1445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ROUND(J86,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ROUND((SUM(BE86:BE93)),  2)</f>
        <v>0</v>
      </c>
      <c r="G35" s="38"/>
      <c r="H35" s="38"/>
      <c r="I35" s="165">
        <v>0.20999999999999999</v>
      </c>
      <c r="J35" s="164">
        <f>ROUND(((SUM(BE86:BE93))*I35),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ROUND((SUM(BF86:BF93)),  2)</f>
        <v>0</v>
      </c>
      <c r="G36" s="38"/>
      <c r="H36" s="38"/>
      <c r="I36" s="165">
        <v>0.14999999999999999</v>
      </c>
      <c r="J36" s="164">
        <f>ROUND(((SUM(BF86:BF93))*I36),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ROUND((SUM(BG86:BG93)),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ROUND((SUM(BH86:BH93)),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ROUND((SUM(BI86:BI93)),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1379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11.2 - VRN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J86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456</v>
      </c>
      <c r="E64" s="189"/>
      <c r="F64" s="189"/>
      <c r="G64" s="189"/>
      <c r="H64" s="189"/>
      <c r="I64" s="190"/>
      <c r="J64" s="191">
        <f>J87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2" customFormat="1" ht="21.84" customHeight="1">
      <c r="A65" s="38"/>
      <c r="B65" s="39"/>
      <c r="C65" s="40"/>
      <c r="D65" s="40"/>
      <c r="E65" s="40"/>
      <c r="F65" s="40"/>
      <c r="G65" s="40"/>
      <c r="H65" s="40"/>
      <c r="I65" s="147"/>
      <c r="J65" s="40"/>
      <c r="K65" s="4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 s="2" customFormat="1" ht="6.96" customHeight="1">
      <c r="A66" s="38"/>
      <c r="B66" s="59"/>
      <c r="C66" s="60"/>
      <c r="D66" s="60"/>
      <c r="E66" s="60"/>
      <c r="F66" s="60"/>
      <c r="G66" s="60"/>
      <c r="H66" s="60"/>
      <c r="I66" s="176"/>
      <c r="J66" s="60"/>
      <c r="K66" s="60"/>
      <c r="L66" s="14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hidden="1"/>
    <row r="68" hidden="1"/>
    <row r="69" hidden="1"/>
    <row r="70" s="2" customFormat="1" ht="6.96" customHeight="1">
      <c r="A70" s="38"/>
      <c r="B70" s="61"/>
      <c r="C70" s="62"/>
      <c r="D70" s="62"/>
      <c r="E70" s="62"/>
      <c r="F70" s="62"/>
      <c r="G70" s="62"/>
      <c r="H70" s="62"/>
      <c r="I70" s="179"/>
      <c r="J70" s="62"/>
      <c r="K70" s="62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24.96" customHeight="1">
      <c r="A71" s="38"/>
      <c r="B71" s="39"/>
      <c r="C71" s="23" t="s">
        <v>225</v>
      </c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6.96" customHeight="1">
      <c r="A72" s="38"/>
      <c r="B72" s="39"/>
      <c r="C72" s="40"/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12" customHeight="1">
      <c r="A73" s="38"/>
      <c r="B73" s="39"/>
      <c r="C73" s="32" t="s">
        <v>16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23.25" customHeight="1">
      <c r="A74" s="38"/>
      <c r="B74" s="39"/>
      <c r="C74" s="40"/>
      <c r="D74" s="40"/>
      <c r="E74" s="180" t="str">
        <f>E7</f>
        <v>Oprava přejezdů na trati Mělník - Ústí n/L Střekov, Vraňany - Děčín hl.n... - ZMĚNA Č. 1</v>
      </c>
      <c r="F74" s="32"/>
      <c r="G74" s="32"/>
      <c r="H74" s="32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1" customFormat="1" ht="12" customHeight="1">
      <c r="B75" s="21"/>
      <c r="C75" s="32" t="s">
        <v>214</v>
      </c>
      <c r="D75" s="22"/>
      <c r="E75" s="22"/>
      <c r="F75" s="22"/>
      <c r="G75" s="22"/>
      <c r="H75" s="22"/>
      <c r="I75" s="139"/>
      <c r="J75" s="22"/>
      <c r="K75" s="22"/>
      <c r="L75" s="20"/>
    </row>
    <row r="76" s="2" customFormat="1" ht="16.5" customHeight="1">
      <c r="A76" s="38"/>
      <c r="B76" s="39"/>
      <c r="C76" s="40"/>
      <c r="D76" s="40"/>
      <c r="E76" s="180" t="s">
        <v>1379</v>
      </c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2" customHeight="1">
      <c r="A77" s="38"/>
      <c r="B77" s="39"/>
      <c r="C77" s="32" t="s">
        <v>216</v>
      </c>
      <c r="D77" s="40"/>
      <c r="E77" s="40"/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6.5" customHeight="1">
      <c r="A78" s="38"/>
      <c r="B78" s="39"/>
      <c r="C78" s="40"/>
      <c r="D78" s="40"/>
      <c r="E78" s="69" t="str">
        <f>E11</f>
        <v>SO 11.2 - VRN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6.96" customHeight="1">
      <c r="A79" s="38"/>
      <c r="B79" s="39"/>
      <c r="C79" s="40"/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2" customHeight="1">
      <c r="A80" s="38"/>
      <c r="B80" s="39"/>
      <c r="C80" s="32" t="s">
        <v>21</v>
      </c>
      <c r="D80" s="40"/>
      <c r="E80" s="40"/>
      <c r="F80" s="27" t="str">
        <f>F14</f>
        <v>obvod ST Ústí nad Labem</v>
      </c>
      <c r="G80" s="40"/>
      <c r="H80" s="40"/>
      <c r="I80" s="150" t="s">
        <v>23</v>
      </c>
      <c r="J80" s="72" t="str">
        <f>IF(J14="","",J14)</f>
        <v>19. 11. 2019</v>
      </c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25</v>
      </c>
      <c r="D82" s="40"/>
      <c r="E82" s="40"/>
      <c r="F82" s="27" t="str">
        <f>E17</f>
        <v>Správa železnic, OŘ Ústí n.L., ST Ústí n.L.</v>
      </c>
      <c r="G82" s="40"/>
      <c r="H82" s="40"/>
      <c r="I82" s="150" t="s">
        <v>33</v>
      </c>
      <c r="J82" s="36" t="str">
        <f>E23</f>
        <v xml:space="preserve"> 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5.15" customHeight="1">
      <c r="A83" s="38"/>
      <c r="B83" s="39"/>
      <c r="C83" s="32" t="s">
        <v>31</v>
      </c>
      <c r="D83" s="40"/>
      <c r="E83" s="40"/>
      <c r="F83" s="27" t="str">
        <f>IF(E20="","",E20)</f>
        <v>Vyplň údaj</v>
      </c>
      <c r="G83" s="40"/>
      <c r="H83" s="40"/>
      <c r="I83" s="150" t="s">
        <v>36</v>
      </c>
      <c r="J83" s="36" t="str">
        <f>E26</f>
        <v>Jan Seemann, DiS.</v>
      </c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0.32" customHeight="1">
      <c r="A84" s="38"/>
      <c r="B84" s="39"/>
      <c r="C84" s="40"/>
      <c r="D84" s="40"/>
      <c r="E84" s="40"/>
      <c r="F84" s="40"/>
      <c r="G84" s="40"/>
      <c r="H84" s="40"/>
      <c r="I84" s="147"/>
      <c r="J84" s="40"/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11" customFormat="1" ht="29.28" customHeight="1">
      <c r="A85" s="199"/>
      <c r="B85" s="200"/>
      <c r="C85" s="201" t="s">
        <v>226</v>
      </c>
      <c r="D85" s="202" t="s">
        <v>59</v>
      </c>
      <c r="E85" s="202" t="s">
        <v>55</v>
      </c>
      <c r="F85" s="202" t="s">
        <v>56</v>
      </c>
      <c r="G85" s="202" t="s">
        <v>227</v>
      </c>
      <c r="H85" s="202" t="s">
        <v>228</v>
      </c>
      <c r="I85" s="203" t="s">
        <v>229</v>
      </c>
      <c r="J85" s="202" t="s">
        <v>220</v>
      </c>
      <c r="K85" s="204" t="s">
        <v>230</v>
      </c>
      <c r="L85" s="205"/>
      <c r="M85" s="92" t="s">
        <v>19</v>
      </c>
      <c r="N85" s="93" t="s">
        <v>44</v>
      </c>
      <c r="O85" s="93" t="s">
        <v>231</v>
      </c>
      <c r="P85" s="93" t="s">
        <v>232</v>
      </c>
      <c r="Q85" s="93" t="s">
        <v>233</v>
      </c>
      <c r="R85" s="93" t="s">
        <v>234</v>
      </c>
      <c r="S85" s="93" t="s">
        <v>235</v>
      </c>
      <c r="T85" s="94" t="s">
        <v>236</v>
      </c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</row>
    <row r="86" s="2" customFormat="1" ht="22.8" customHeight="1">
      <c r="A86" s="38"/>
      <c r="B86" s="39"/>
      <c r="C86" s="99" t="s">
        <v>237</v>
      </c>
      <c r="D86" s="40"/>
      <c r="E86" s="40"/>
      <c r="F86" s="40"/>
      <c r="G86" s="40"/>
      <c r="H86" s="40"/>
      <c r="I86" s="147"/>
      <c r="J86" s="206">
        <f>BK86</f>
        <v>0</v>
      </c>
      <c r="K86" s="40"/>
      <c r="L86" s="44"/>
      <c r="M86" s="95"/>
      <c r="N86" s="207"/>
      <c r="O86" s="96"/>
      <c r="P86" s="208">
        <f>P87</f>
        <v>0</v>
      </c>
      <c r="Q86" s="96"/>
      <c r="R86" s="208">
        <f>R87</f>
        <v>0</v>
      </c>
      <c r="S86" s="96"/>
      <c r="T86" s="209">
        <f>T87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T86" s="17" t="s">
        <v>73</v>
      </c>
      <c r="AU86" s="17" t="s">
        <v>221</v>
      </c>
      <c r="BK86" s="210">
        <f>BK87</f>
        <v>0</v>
      </c>
    </row>
    <row r="87" s="12" customFormat="1" ht="25.92" customHeight="1">
      <c r="A87" s="12"/>
      <c r="B87" s="211"/>
      <c r="C87" s="212"/>
      <c r="D87" s="213" t="s">
        <v>73</v>
      </c>
      <c r="E87" s="214" t="s">
        <v>90</v>
      </c>
      <c r="F87" s="214" t="s">
        <v>457</v>
      </c>
      <c r="G87" s="212"/>
      <c r="H87" s="212"/>
      <c r="I87" s="215"/>
      <c r="J87" s="216">
        <f>BK87</f>
        <v>0</v>
      </c>
      <c r="K87" s="212"/>
      <c r="L87" s="217"/>
      <c r="M87" s="218"/>
      <c r="N87" s="219"/>
      <c r="O87" s="219"/>
      <c r="P87" s="220">
        <f>SUM(P88:P93)</f>
        <v>0</v>
      </c>
      <c r="Q87" s="219"/>
      <c r="R87" s="220">
        <f>SUM(R88:R93)</f>
        <v>0</v>
      </c>
      <c r="S87" s="219"/>
      <c r="T87" s="221">
        <f>SUM(T88:T93)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22" t="s">
        <v>241</v>
      </c>
      <c r="AT87" s="223" t="s">
        <v>73</v>
      </c>
      <c r="AU87" s="223" t="s">
        <v>74</v>
      </c>
      <c r="AY87" s="222" t="s">
        <v>240</v>
      </c>
      <c r="BK87" s="224">
        <f>SUM(BK88:BK93)</f>
        <v>0</v>
      </c>
    </row>
    <row r="88" s="2" customFormat="1" ht="21.75" customHeight="1">
      <c r="A88" s="38"/>
      <c r="B88" s="39"/>
      <c r="C88" s="227" t="s">
        <v>81</v>
      </c>
      <c r="D88" s="227" t="s">
        <v>243</v>
      </c>
      <c r="E88" s="228" t="s">
        <v>458</v>
      </c>
      <c r="F88" s="229" t="s">
        <v>459</v>
      </c>
      <c r="G88" s="230" t="s">
        <v>276</v>
      </c>
      <c r="H88" s="231">
        <v>1</v>
      </c>
      <c r="I88" s="232"/>
      <c r="J88" s="233">
        <f>ROUND(I88*H88,2)</f>
        <v>0</v>
      </c>
      <c r="K88" s="229" t="s">
        <v>247</v>
      </c>
      <c r="L88" s="44"/>
      <c r="M88" s="234" t="s">
        <v>19</v>
      </c>
      <c r="N88" s="235" t="s">
        <v>45</v>
      </c>
      <c r="O88" s="84"/>
      <c r="P88" s="236">
        <f>O88*H88</f>
        <v>0</v>
      </c>
      <c r="Q88" s="236">
        <v>0</v>
      </c>
      <c r="R88" s="236">
        <f>Q88*H88</f>
        <v>0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248</v>
      </c>
      <c r="AT88" s="238" t="s">
        <v>243</v>
      </c>
      <c r="AU88" s="238" t="s">
        <v>81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1446</v>
      </c>
    </row>
    <row r="89" s="2" customFormat="1">
      <c r="A89" s="38"/>
      <c r="B89" s="39"/>
      <c r="C89" s="40"/>
      <c r="D89" s="240" t="s">
        <v>250</v>
      </c>
      <c r="E89" s="40"/>
      <c r="F89" s="241" t="s">
        <v>462</v>
      </c>
      <c r="G89" s="40"/>
      <c r="H89" s="40"/>
      <c r="I89" s="147"/>
      <c r="J89" s="40"/>
      <c r="K89" s="40"/>
      <c r="L89" s="44"/>
      <c r="M89" s="242"/>
      <c r="N89" s="243"/>
      <c r="O89" s="84"/>
      <c r="P89" s="84"/>
      <c r="Q89" s="84"/>
      <c r="R89" s="84"/>
      <c r="S89" s="84"/>
      <c r="T89" s="85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81</v>
      </c>
    </row>
    <row r="90" s="2" customFormat="1">
      <c r="A90" s="38"/>
      <c r="B90" s="39"/>
      <c r="C90" s="40"/>
      <c r="D90" s="240" t="s">
        <v>252</v>
      </c>
      <c r="E90" s="40"/>
      <c r="F90" s="244" t="s">
        <v>463</v>
      </c>
      <c r="G90" s="40"/>
      <c r="H90" s="40"/>
      <c r="I90" s="147"/>
      <c r="J90" s="40"/>
      <c r="K90" s="40"/>
      <c r="L90" s="44"/>
      <c r="M90" s="242"/>
      <c r="N90" s="243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252</v>
      </c>
      <c r="AU90" s="17" t="s">
        <v>81</v>
      </c>
    </row>
    <row r="91" s="2" customFormat="1" ht="21.75" customHeight="1">
      <c r="A91" s="38"/>
      <c r="B91" s="39"/>
      <c r="C91" s="227" t="s">
        <v>83</v>
      </c>
      <c r="D91" s="227" t="s">
        <v>243</v>
      </c>
      <c r="E91" s="228" t="s">
        <v>464</v>
      </c>
      <c r="F91" s="229" t="s">
        <v>465</v>
      </c>
      <c r="G91" s="230" t="s">
        <v>460</v>
      </c>
      <c r="H91" s="231">
        <v>1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81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1447</v>
      </c>
    </row>
    <row r="92" s="2" customFormat="1">
      <c r="A92" s="38"/>
      <c r="B92" s="39"/>
      <c r="C92" s="40"/>
      <c r="D92" s="240" t="s">
        <v>250</v>
      </c>
      <c r="E92" s="40"/>
      <c r="F92" s="241" t="s">
        <v>467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81</v>
      </c>
    </row>
    <row r="93" s="2" customFormat="1">
      <c r="A93" s="38"/>
      <c r="B93" s="39"/>
      <c r="C93" s="40"/>
      <c r="D93" s="240" t="s">
        <v>252</v>
      </c>
      <c r="E93" s="40"/>
      <c r="F93" s="244" t="s">
        <v>468</v>
      </c>
      <c r="G93" s="40"/>
      <c r="H93" s="40"/>
      <c r="I93" s="147"/>
      <c r="J93" s="40"/>
      <c r="K93" s="40"/>
      <c r="L93" s="44"/>
      <c r="M93" s="280"/>
      <c r="N93" s="281"/>
      <c r="O93" s="282"/>
      <c r="P93" s="282"/>
      <c r="Q93" s="282"/>
      <c r="R93" s="282"/>
      <c r="S93" s="282"/>
      <c r="T93" s="283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81</v>
      </c>
    </row>
    <row r="94" s="2" customFormat="1" ht="6.96" customHeight="1">
      <c r="A94" s="38"/>
      <c r="B94" s="59"/>
      <c r="C94" s="60"/>
      <c r="D94" s="60"/>
      <c r="E94" s="60"/>
      <c r="F94" s="60"/>
      <c r="G94" s="60"/>
      <c r="H94" s="60"/>
      <c r="I94" s="176"/>
      <c r="J94" s="60"/>
      <c r="K94" s="60"/>
      <c r="L94" s="44"/>
      <c r="M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</sheetData>
  <sheetProtection sheet="1" autoFilter="0" formatColumns="0" formatRows="0" objects="1" scenarios="1" spinCount="100000" saltValue="TB+ZTYfTHLwM1BMFBBftRXUsjiUxkMOZ7s8grL7nUumcZE2YdWARhdEy0KNN0Y3DznwnsHq0fuIpdYw2oUdTyA==" hashValue="I/747p6Ie/V05R9yg8SAnGFUbA6NdEKMeq8pR/BCWMPjQIAah5wF3nMmLqvNvAq+K6ENkfeJzkzuE6kf9DSOzg==" algorithmName="SHA-512" password="CC35"/>
  <autoFilter ref="C85:K9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181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1379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1448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ROUND(J85,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ROUND((SUM(BE85:BE91)),  2)</f>
        <v>0</v>
      </c>
      <c r="G35" s="38"/>
      <c r="H35" s="38"/>
      <c r="I35" s="165">
        <v>0.20999999999999999</v>
      </c>
      <c r="J35" s="164">
        <f>ROUND(((SUM(BE85:BE91))*I35),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ROUND((SUM(BF85:BF91)),  2)</f>
        <v>0</v>
      </c>
      <c r="G36" s="38"/>
      <c r="H36" s="38"/>
      <c r="I36" s="165">
        <v>0.14999999999999999</v>
      </c>
      <c r="J36" s="164">
        <f>ROUND(((SUM(BF85:BF91))*I36),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ROUND((SUM(BG85:BG91)),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ROUND((SUM(BH85:BH91)),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ROUND((SUM(BI85:BI91)),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1379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11.3 - Materiál dodávaný objednatelem - NEOCEŇOVAT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J85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2" customFormat="1" ht="21.84" customHeight="1">
      <c r="A64" s="38"/>
      <c r="B64" s="39"/>
      <c r="C64" s="40"/>
      <c r="D64" s="40"/>
      <c r="E64" s="40"/>
      <c r="F64" s="40"/>
      <c r="G64" s="40"/>
      <c r="H64" s="40"/>
      <c r="I64" s="147"/>
      <c r="J64" s="40"/>
      <c r="K64" s="40"/>
      <c r="L64" s="14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</row>
    <row r="65" hidden="1" s="2" customFormat="1" ht="6.96" customHeight="1">
      <c r="A65" s="38"/>
      <c r="B65" s="59"/>
      <c r="C65" s="60"/>
      <c r="D65" s="60"/>
      <c r="E65" s="60"/>
      <c r="F65" s="60"/>
      <c r="G65" s="60"/>
      <c r="H65" s="60"/>
      <c r="I65" s="176"/>
      <c r="J65" s="60"/>
      <c r="K65" s="6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/>
    <row r="67" hidden="1"/>
    <row r="68" hidden="1"/>
    <row r="69" s="2" customFormat="1" ht="6.96" customHeight="1">
      <c r="A69" s="38"/>
      <c r="B69" s="61"/>
      <c r="C69" s="62"/>
      <c r="D69" s="62"/>
      <c r="E69" s="62"/>
      <c r="F69" s="62"/>
      <c r="G69" s="62"/>
      <c r="H69" s="62"/>
      <c r="I69" s="179"/>
      <c r="J69" s="62"/>
      <c r="K69" s="62"/>
      <c r="L69" s="14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</row>
    <row r="70" s="2" customFormat="1" ht="24.96" customHeight="1">
      <c r="A70" s="38"/>
      <c r="B70" s="39"/>
      <c r="C70" s="23" t="s">
        <v>225</v>
      </c>
      <c r="D70" s="40"/>
      <c r="E70" s="40"/>
      <c r="F70" s="40"/>
      <c r="G70" s="40"/>
      <c r="H70" s="40"/>
      <c r="I70" s="147"/>
      <c r="J70" s="40"/>
      <c r="K70" s="40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6.96" customHeight="1">
      <c r="A71" s="38"/>
      <c r="B71" s="39"/>
      <c r="C71" s="40"/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12" customHeight="1">
      <c r="A72" s="38"/>
      <c r="B72" s="39"/>
      <c r="C72" s="32" t="s">
        <v>16</v>
      </c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3.25" customHeight="1">
      <c r="A73" s="38"/>
      <c r="B73" s="39"/>
      <c r="C73" s="40"/>
      <c r="D73" s="40"/>
      <c r="E73" s="180" t="str">
        <f>E7</f>
        <v>Oprava přejezdů na trati Mělník - Ústí n/L Střekov, Vraňany - Děčín hl.n... - ZMĚNA Č. 1</v>
      </c>
      <c r="F73" s="32"/>
      <c r="G73" s="32"/>
      <c r="H73" s="32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1" customFormat="1" ht="12" customHeight="1">
      <c r="B74" s="21"/>
      <c r="C74" s="32" t="s">
        <v>214</v>
      </c>
      <c r="D74" s="22"/>
      <c r="E74" s="22"/>
      <c r="F74" s="22"/>
      <c r="G74" s="22"/>
      <c r="H74" s="22"/>
      <c r="I74" s="139"/>
      <c r="J74" s="22"/>
      <c r="K74" s="22"/>
      <c r="L74" s="20"/>
    </row>
    <row r="75" s="2" customFormat="1" ht="16.5" customHeight="1">
      <c r="A75" s="38"/>
      <c r="B75" s="39"/>
      <c r="C75" s="40"/>
      <c r="D75" s="40"/>
      <c r="E75" s="180" t="s">
        <v>1379</v>
      </c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12" customHeight="1">
      <c r="A76" s="38"/>
      <c r="B76" s="39"/>
      <c r="C76" s="32" t="s">
        <v>216</v>
      </c>
      <c r="D76" s="40"/>
      <c r="E76" s="40"/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6.5" customHeight="1">
      <c r="A77" s="38"/>
      <c r="B77" s="39"/>
      <c r="C77" s="40"/>
      <c r="D77" s="40"/>
      <c r="E77" s="69" t="str">
        <f>E11</f>
        <v>SO 11.3 - Materiál dodávaný objednatelem - NEOCEŇOVAT</v>
      </c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6.96" customHeight="1">
      <c r="A78" s="38"/>
      <c r="B78" s="39"/>
      <c r="C78" s="40"/>
      <c r="D78" s="40"/>
      <c r="E78" s="40"/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</v>
      </c>
      <c r="D79" s="40"/>
      <c r="E79" s="40"/>
      <c r="F79" s="27" t="str">
        <f>F14</f>
        <v>obvod ST Ústí nad Labem</v>
      </c>
      <c r="G79" s="40"/>
      <c r="H79" s="40"/>
      <c r="I79" s="150" t="s">
        <v>23</v>
      </c>
      <c r="J79" s="72" t="str">
        <f>IF(J14="","",J14)</f>
        <v>19. 11. 2019</v>
      </c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6.96" customHeight="1">
      <c r="A80" s="38"/>
      <c r="B80" s="39"/>
      <c r="C80" s="40"/>
      <c r="D80" s="40"/>
      <c r="E80" s="40"/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15.15" customHeight="1">
      <c r="A81" s="38"/>
      <c r="B81" s="39"/>
      <c r="C81" s="32" t="s">
        <v>25</v>
      </c>
      <c r="D81" s="40"/>
      <c r="E81" s="40"/>
      <c r="F81" s="27" t="str">
        <f>E17</f>
        <v>Správa železnic, OŘ Ústí n.L., ST Ústí n.L.</v>
      </c>
      <c r="G81" s="40"/>
      <c r="H81" s="40"/>
      <c r="I81" s="150" t="s">
        <v>33</v>
      </c>
      <c r="J81" s="36" t="str">
        <f>E23</f>
        <v xml:space="preserve"> </v>
      </c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31</v>
      </c>
      <c r="D82" s="40"/>
      <c r="E82" s="40"/>
      <c r="F82" s="27" t="str">
        <f>IF(E20="","",E20)</f>
        <v>Vyplň údaj</v>
      </c>
      <c r="G82" s="40"/>
      <c r="H82" s="40"/>
      <c r="I82" s="150" t="s">
        <v>36</v>
      </c>
      <c r="J82" s="36" t="str">
        <f>E26</f>
        <v>Jan Seemann, DiS.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0.32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11" customFormat="1" ht="29.28" customHeight="1">
      <c r="A84" s="199"/>
      <c r="B84" s="200"/>
      <c r="C84" s="201" t="s">
        <v>226</v>
      </c>
      <c r="D84" s="202" t="s">
        <v>59</v>
      </c>
      <c r="E84" s="202" t="s">
        <v>55</v>
      </c>
      <c r="F84" s="202" t="s">
        <v>56</v>
      </c>
      <c r="G84" s="202" t="s">
        <v>227</v>
      </c>
      <c r="H84" s="202" t="s">
        <v>228</v>
      </c>
      <c r="I84" s="203" t="s">
        <v>229</v>
      </c>
      <c r="J84" s="202" t="s">
        <v>220</v>
      </c>
      <c r="K84" s="204" t="s">
        <v>230</v>
      </c>
      <c r="L84" s="205"/>
      <c r="M84" s="92" t="s">
        <v>19</v>
      </c>
      <c r="N84" s="93" t="s">
        <v>44</v>
      </c>
      <c r="O84" s="93" t="s">
        <v>231</v>
      </c>
      <c r="P84" s="93" t="s">
        <v>232</v>
      </c>
      <c r="Q84" s="93" t="s">
        <v>233</v>
      </c>
      <c r="R84" s="93" t="s">
        <v>234</v>
      </c>
      <c r="S84" s="93" t="s">
        <v>235</v>
      </c>
      <c r="T84" s="94" t="s">
        <v>236</v>
      </c>
      <c r="U84" s="199"/>
      <c r="V84" s="199"/>
      <c r="W84" s="199"/>
      <c r="X84" s="199"/>
      <c r="Y84" s="199"/>
      <c r="Z84" s="199"/>
      <c r="AA84" s="199"/>
      <c r="AB84" s="199"/>
      <c r="AC84" s="199"/>
      <c r="AD84" s="199"/>
      <c r="AE84" s="199"/>
    </row>
    <row r="85" s="2" customFormat="1" ht="22.8" customHeight="1">
      <c r="A85" s="38"/>
      <c r="B85" s="39"/>
      <c r="C85" s="99" t="s">
        <v>237</v>
      </c>
      <c r="D85" s="40"/>
      <c r="E85" s="40"/>
      <c r="F85" s="40"/>
      <c r="G85" s="40"/>
      <c r="H85" s="40"/>
      <c r="I85" s="147"/>
      <c r="J85" s="206">
        <f>BK85</f>
        <v>0</v>
      </c>
      <c r="K85" s="40"/>
      <c r="L85" s="44"/>
      <c r="M85" s="95"/>
      <c r="N85" s="207"/>
      <c r="O85" s="96"/>
      <c r="P85" s="208">
        <f>SUM(P86:P91)</f>
        <v>0</v>
      </c>
      <c r="Q85" s="96"/>
      <c r="R85" s="208">
        <f>SUM(R86:R91)</f>
        <v>0</v>
      </c>
      <c r="S85" s="96"/>
      <c r="T85" s="209">
        <f>SUM(T86:T91)</f>
        <v>0</v>
      </c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T85" s="17" t="s">
        <v>73</v>
      </c>
      <c r="AU85" s="17" t="s">
        <v>221</v>
      </c>
      <c r="BK85" s="210">
        <f>SUM(BK86:BK91)</f>
        <v>0</v>
      </c>
    </row>
    <row r="86" s="2" customFormat="1" ht="21.75" customHeight="1">
      <c r="A86" s="38"/>
      <c r="B86" s="39"/>
      <c r="C86" s="245" t="s">
        <v>81</v>
      </c>
      <c r="D86" s="245" t="s">
        <v>266</v>
      </c>
      <c r="E86" s="246" t="s">
        <v>1449</v>
      </c>
      <c r="F86" s="247" t="s">
        <v>1450</v>
      </c>
      <c r="G86" s="248" t="s">
        <v>276</v>
      </c>
      <c r="H86" s="249">
        <v>18</v>
      </c>
      <c r="I86" s="250"/>
      <c r="J86" s="251">
        <f>ROUND(I86*H86,2)</f>
        <v>0</v>
      </c>
      <c r="K86" s="247" t="s">
        <v>247</v>
      </c>
      <c r="L86" s="252"/>
      <c r="M86" s="253" t="s">
        <v>19</v>
      </c>
      <c r="N86" s="254" t="s">
        <v>45</v>
      </c>
      <c r="O86" s="84"/>
      <c r="P86" s="236">
        <f>O86*H86</f>
        <v>0</v>
      </c>
      <c r="Q86" s="236">
        <v>0</v>
      </c>
      <c r="R86" s="236">
        <f>Q86*H86</f>
        <v>0</v>
      </c>
      <c r="S86" s="236">
        <v>0</v>
      </c>
      <c r="T86" s="237">
        <f>S86*H86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R86" s="238" t="s">
        <v>292</v>
      </c>
      <c r="AT86" s="238" t="s">
        <v>266</v>
      </c>
      <c r="AU86" s="238" t="s">
        <v>74</v>
      </c>
      <c r="AY86" s="17" t="s">
        <v>240</v>
      </c>
      <c r="BE86" s="239">
        <f>IF(N86="základní",J86,0)</f>
        <v>0</v>
      </c>
      <c r="BF86" s="239">
        <f>IF(N86="snížená",J86,0)</f>
        <v>0</v>
      </c>
      <c r="BG86" s="239">
        <f>IF(N86="zákl. přenesená",J86,0)</f>
        <v>0</v>
      </c>
      <c r="BH86" s="239">
        <f>IF(N86="sníž. přenesená",J86,0)</f>
        <v>0</v>
      </c>
      <c r="BI86" s="239">
        <f>IF(N86="nulová",J86,0)</f>
        <v>0</v>
      </c>
      <c r="BJ86" s="17" t="s">
        <v>81</v>
      </c>
      <c r="BK86" s="239">
        <f>ROUND(I86*H86,2)</f>
        <v>0</v>
      </c>
      <c r="BL86" s="17" t="s">
        <v>248</v>
      </c>
      <c r="BM86" s="238" t="s">
        <v>1451</v>
      </c>
    </row>
    <row r="87" s="2" customFormat="1">
      <c r="A87" s="38"/>
      <c r="B87" s="39"/>
      <c r="C87" s="40"/>
      <c r="D87" s="240" t="s">
        <v>250</v>
      </c>
      <c r="E87" s="40"/>
      <c r="F87" s="241" t="s">
        <v>1450</v>
      </c>
      <c r="G87" s="40"/>
      <c r="H87" s="40"/>
      <c r="I87" s="147"/>
      <c r="J87" s="40"/>
      <c r="K87" s="40"/>
      <c r="L87" s="44"/>
      <c r="M87" s="242"/>
      <c r="N87" s="243"/>
      <c r="O87" s="84"/>
      <c r="P87" s="84"/>
      <c r="Q87" s="84"/>
      <c r="R87" s="84"/>
      <c r="S87" s="84"/>
      <c r="T87" s="85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T87" s="17" t="s">
        <v>250</v>
      </c>
      <c r="AU87" s="17" t="s">
        <v>74</v>
      </c>
    </row>
    <row r="88" s="2" customFormat="1" ht="21.75" customHeight="1">
      <c r="A88" s="38"/>
      <c r="B88" s="39"/>
      <c r="C88" s="245" t="s">
        <v>83</v>
      </c>
      <c r="D88" s="245" t="s">
        <v>266</v>
      </c>
      <c r="E88" s="246" t="s">
        <v>322</v>
      </c>
      <c r="F88" s="247" t="s">
        <v>323</v>
      </c>
      <c r="G88" s="248" t="s">
        <v>276</v>
      </c>
      <c r="H88" s="249">
        <v>6</v>
      </c>
      <c r="I88" s="250"/>
      <c r="J88" s="251">
        <f>ROUND(I88*H88,2)</f>
        <v>0</v>
      </c>
      <c r="K88" s="247" t="s">
        <v>247</v>
      </c>
      <c r="L88" s="252"/>
      <c r="M88" s="253" t="s">
        <v>19</v>
      </c>
      <c r="N88" s="254" t="s">
        <v>45</v>
      </c>
      <c r="O88" s="84"/>
      <c r="P88" s="236">
        <f>O88*H88</f>
        <v>0</v>
      </c>
      <c r="Q88" s="236">
        <v>0</v>
      </c>
      <c r="R88" s="236">
        <f>Q88*H88</f>
        <v>0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292</v>
      </c>
      <c r="AT88" s="238" t="s">
        <v>266</v>
      </c>
      <c r="AU88" s="238" t="s">
        <v>74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1452</v>
      </c>
    </row>
    <row r="89" s="2" customFormat="1">
      <c r="A89" s="38"/>
      <c r="B89" s="39"/>
      <c r="C89" s="40"/>
      <c r="D89" s="240" t="s">
        <v>250</v>
      </c>
      <c r="E89" s="40"/>
      <c r="F89" s="241" t="s">
        <v>323</v>
      </c>
      <c r="G89" s="40"/>
      <c r="H89" s="40"/>
      <c r="I89" s="147"/>
      <c r="J89" s="40"/>
      <c r="K89" s="40"/>
      <c r="L89" s="44"/>
      <c r="M89" s="242"/>
      <c r="N89" s="243"/>
      <c r="O89" s="84"/>
      <c r="P89" s="84"/>
      <c r="Q89" s="84"/>
      <c r="R89" s="84"/>
      <c r="S89" s="84"/>
      <c r="T89" s="85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74</v>
      </c>
    </row>
    <row r="90" s="2" customFormat="1" ht="21.75" customHeight="1">
      <c r="A90" s="38"/>
      <c r="B90" s="39"/>
      <c r="C90" s="245" t="s">
        <v>130</v>
      </c>
      <c r="D90" s="245" t="s">
        <v>266</v>
      </c>
      <c r="E90" s="246" t="s">
        <v>343</v>
      </c>
      <c r="F90" s="247" t="s">
        <v>344</v>
      </c>
      <c r="G90" s="248" t="s">
        <v>276</v>
      </c>
      <c r="H90" s="249">
        <v>2</v>
      </c>
      <c r="I90" s="250"/>
      <c r="J90" s="251">
        <f>ROUND(I90*H90,2)</f>
        <v>0</v>
      </c>
      <c r="K90" s="247" t="s">
        <v>247</v>
      </c>
      <c r="L90" s="252"/>
      <c r="M90" s="253" t="s">
        <v>19</v>
      </c>
      <c r="N90" s="254" t="s">
        <v>45</v>
      </c>
      <c r="O90" s="84"/>
      <c r="P90" s="236">
        <f>O90*H90</f>
        <v>0</v>
      </c>
      <c r="Q90" s="236">
        <v>0</v>
      </c>
      <c r="R90" s="236">
        <f>Q90*H90</f>
        <v>0</v>
      </c>
      <c r="S90" s="236">
        <v>0</v>
      </c>
      <c r="T90" s="237">
        <f>S90*H90</f>
        <v>0</v>
      </c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R90" s="238" t="s">
        <v>292</v>
      </c>
      <c r="AT90" s="238" t="s">
        <v>266</v>
      </c>
      <c r="AU90" s="238" t="s">
        <v>74</v>
      </c>
      <c r="AY90" s="17" t="s">
        <v>240</v>
      </c>
      <c r="BE90" s="239">
        <f>IF(N90="základní",J90,0)</f>
        <v>0</v>
      </c>
      <c r="BF90" s="239">
        <f>IF(N90="snížená",J90,0)</f>
        <v>0</v>
      </c>
      <c r="BG90" s="239">
        <f>IF(N90="zákl. přenesená",J90,0)</f>
        <v>0</v>
      </c>
      <c r="BH90" s="239">
        <f>IF(N90="sníž. přenesená",J90,0)</f>
        <v>0</v>
      </c>
      <c r="BI90" s="239">
        <f>IF(N90="nulová",J90,0)</f>
        <v>0</v>
      </c>
      <c r="BJ90" s="17" t="s">
        <v>81</v>
      </c>
      <c r="BK90" s="239">
        <f>ROUND(I90*H90,2)</f>
        <v>0</v>
      </c>
      <c r="BL90" s="17" t="s">
        <v>248</v>
      </c>
      <c r="BM90" s="238" t="s">
        <v>1453</v>
      </c>
    </row>
    <row r="91" s="2" customFormat="1">
      <c r="A91" s="38"/>
      <c r="B91" s="39"/>
      <c r="C91" s="40"/>
      <c r="D91" s="240" t="s">
        <v>250</v>
      </c>
      <c r="E91" s="40"/>
      <c r="F91" s="241" t="s">
        <v>344</v>
      </c>
      <c r="G91" s="40"/>
      <c r="H91" s="40"/>
      <c r="I91" s="147"/>
      <c r="J91" s="40"/>
      <c r="K91" s="40"/>
      <c r="L91" s="44"/>
      <c r="M91" s="280"/>
      <c r="N91" s="281"/>
      <c r="O91" s="282"/>
      <c r="P91" s="282"/>
      <c r="Q91" s="282"/>
      <c r="R91" s="282"/>
      <c r="S91" s="282"/>
      <c r="T91" s="283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T91" s="17" t="s">
        <v>250</v>
      </c>
      <c r="AU91" s="17" t="s">
        <v>74</v>
      </c>
    </row>
    <row r="92" s="2" customFormat="1" ht="6.96" customHeight="1">
      <c r="A92" s="38"/>
      <c r="B92" s="59"/>
      <c r="C92" s="60"/>
      <c r="D92" s="60"/>
      <c r="E92" s="60"/>
      <c r="F92" s="60"/>
      <c r="G92" s="60"/>
      <c r="H92" s="60"/>
      <c r="I92" s="176"/>
      <c r="J92" s="60"/>
      <c r="K92" s="60"/>
      <c r="L92" s="44"/>
      <c r="M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</sheetData>
  <sheetProtection sheet="1" autoFilter="0" formatColumns="0" formatRows="0" objects="1" scenarios="1" spinCount="100000" saltValue="rhxoOQRtt2sBNGUGPmCpTWqaMxazz2FY0VdAqGFcoilzU4uLYBnvlXUeAphGNqgMIgvpcdHUIbiUXVMhlhA9Zg==" hashValue="GbXXPmyVtPYCrqE13PHlpZc9uOXpX3m8TquWCrLERd82vgVaMwy0CnstkEyvggiICKaSH4iSw9ek9zIXX9G9yw==" algorithmName="SHA-512" password="CC35"/>
  <autoFilter ref="C84:K91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3:H73"/>
    <mergeCell ref="E75:H75"/>
    <mergeCell ref="E77:H7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186</v>
      </c>
      <c r="AZ2" s="288" t="s">
        <v>1383</v>
      </c>
      <c r="BA2" s="288" t="s">
        <v>1454</v>
      </c>
      <c r="BB2" s="288" t="s">
        <v>19</v>
      </c>
      <c r="BC2" s="288" t="s">
        <v>699</v>
      </c>
      <c r="BD2" s="288" t="s">
        <v>83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  <c r="AZ3" s="288" t="s">
        <v>1376</v>
      </c>
      <c r="BA3" s="288" t="s">
        <v>1377</v>
      </c>
      <c r="BB3" s="288" t="s">
        <v>19</v>
      </c>
      <c r="BC3" s="288" t="s">
        <v>1455</v>
      </c>
      <c r="BD3" s="288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  <c r="AZ4" s="288" t="s">
        <v>1371</v>
      </c>
      <c r="BA4" s="288" t="s">
        <v>1372</v>
      </c>
      <c r="BB4" s="288" t="s">
        <v>19</v>
      </c>
      <c r="BC4" s="288" t="s">
        <v>699</v>
      </c>
      <c r="BD4" s="288" t="s">
        <v>83</v>
      </c>
    </row>
    <row r="5" hidden="1" s="1" customFormat="1" ht="6.96" customHeight="1">
      <c r="B5" s="20"/>
      <c r="I5" s="139"/>
      <c r="L5" s="20"/>
      <c r="AZ5" s="288" t="s">
        <v>1456</v>
      </c>
      <c r="BA5" s="288" t="s">
        <v>1457</v>
      </c>
      <c r="BB5" s="288" t="s">
        <v>19</v>
      </c>
      <c r="BC5" s="288" t="s">
        <v>83</v>
      </c>
      <c r="BD5" s="288" t="s">
        <v>83</v>
      </c>
    </row>
    <row r="6" hidden="1" s="1" customFormat="1" ht="12" customHeight="1">
      <c r="B6" s="20"/>
      <c r="D6" s="145" t="s">
        <v>16</v>
      </c>
      <c r="I6" s="139"/>
      <c r="L6" s="20"/>
      <c r="AZ6" s="288" t="s">
        <v>1458</v>
      </c>
      <c r="BA6" s="288" t="s">
        <v>1459</v>
      </c>
      <c r="BB6" s="288" t="s">
        <v>19</v>
      </c>
      <c r="BC6" s="288" t="s">
        <v>83</v>
      </c>
      <c r="BD6" s="288" t="s">
        <v>83</v>
      </c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  <c r="AZ7" s="288" t="s">
        <v>1460</v>
      </c>
      <c r="BA7" s="288" t="s">
        <v>1461</v>
      </c>
      <c r="BB7" s="288" t="s">
        <v>19</v>
      </c>
      <c r="BC7" s="288" t="s">
        <v>372</v>
      </c>
      <c r="BD7" s="288" t="s">
        <v>83</v>
      </c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1462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1463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ROUND(J88,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ROUND((SUM(BE88:BE204)),  2)</f>
        <v>0</v>
      </c>
      <c r="G35" s="38"/>
      <c r="H35" s="38"/>
      <c r="I35" s="165">
        <v>0.20999999999999999</v>
      </c>
      <c r="J35" s="164">
        <f>ROUND(((SUM(BE88:BE204))*I35),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ROUND((SUM(BF88:BF204)),  2)</f>
        <v>0</v>
      </c>
      <c r="G36" s="38"/>
      <c r="H36" s="38"/>
      <c r="I36" s="165">
        <v>0.14999999999999999</v>
      </c>
      <c r="J36" s="164">
        <f>ROUND(((SUM(BF88:BF204))*I36),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ROUND((SUM(BG88:BG204)),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ROUND((SUM(BH88:BH204)),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ROUND((SUM(BI88:BI204)),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1462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12.1 - ZRN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J88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222</v>
      </c>
      <c r="E64" s="189"/>
      <c r="F64" s="189"/>
      <c r="G64" s="189"/>
      <c r="H64" s="189"/>
      <c r="I64" s="190"/>
      <c r="J64" s="191">
        <f>J89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10" customFormat="1" ht="19.92" customHeight="1">
      <c r="A65" s="10"/>
      <c r="B65" s="193"/>
      <c r="C65" s="125"/>
      <c r="D65" s="194" t="s">
        <v>223</v>
      </c>
      <c r="E65" s="195"/>
      <c r="F65" s="195"/>
      <c r="G65" s="195"/>
      <c r="H65" s="195"/>
      <c r="I65" s="196"/>
      <c r="J65" s="197">
        <f>J90</f>
        <v>0</v>
      </c>
      <c r="K65" s="125"/>
      <c r="L65" s="19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hidden="1" s="9" customFormat="1" ht="24.96" customHeight="1">
      <c r="A66" s="9"/>
      <c r="B66" s="186"/>
      <c r="C66" s="187"/>
      <c r="D66" s="188" t="s">
        <v>224</v>
      </c>
      <c r="E66" s="189"/>
      <c r="F66" s="189"/>
      <c r="G66" s="189"/>
      <c r="H66" s="189"/>
      <c r="I66" s="190"/>
      <c r="J66" s="191">
        <f>J161</f>
        <v>0</v>
      </c>
      <c r="K66" s="187"/>
      <c r="L66" s="19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hidden="1" s="2" customFormat="1" ht="21.84" customHeight="1">
      <c r="A67" s="38"/>
      <c r="B67" s="39"/>
      <c r="C67" s="40"/>
      <c r="D67" s="40"/>
      <c r="E67" s="40"/>
      <c r="F67" s="40"/>
      <c r="G67" s="40"/>
      <c r="H67" s="40"/>
      <c r="I67" s="147"/>
      <c r="J67" s="40"/>
      <c r="K67" s="40"/>
      <c r="L67" s="14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hidden="1" s="2" customFormat="1" ht="6.96" customHeight="1">
      <c r="A68" s="38"/>
      <c r="B68" s="59"/>
      <c r="C68" s="60"/>
      <c r="D68" s="60"/>
      <c r="E68" s="60"/>
      <c r="F68" s="60"/>
      <c r="G68" s="60"/>
      <c r="H68" s="60"/>
      <c r="I68" s="176"/>
      <c r="J68" s="60"/>
      <c r="K68" s="60"/>
      <c r="L68" s="14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hidden="1"/>
    <row r="70" hidden="1"/>
    <row r="71" hidden="1"/>
    <row r="72" s="2" customFormat="1" ht="6.96" customHeight="1">
      <c r="A72" s="38"/>
      <c r="B72" s="61"/>
      <c r="C72" s="62"/>
      <c r="D72" s="62"/>
      <c r="E72" s="62"/>
      <c r="F72" s="62"/>
      <c r="G72" s="62"/>
      <c r="H72" s="62"/>
      <c r="I72" s="179"/>
      <c r="J72" s="62"/>
      <c r="K72" s="62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4.96" customHeight="1">
      <c r="A73" s="38"/>
      <c r="B73" s="39"/>
      <c r="C73" s="23" t="s">
        <v>225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6.96" customHeight="1">
      <c r="A74" s="38"/>
      <c r="B74" s="39"/>
      <c r="C74" s="40"/>
      <c r="D74" s="40"/>
      <c r="E74" s="40"/>
      <c r="F74" s="40"/>
      <c r="G74" s="40"/>
      <c r="H74" s="40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12" customHeight="1">
      <c r="A75" s="38"/>
      <c r="B75" s="39"/>
      <c r="C75" s="32" t="s">
        <v>16</v>
      </c>
      <c r="D75" s="40"/>
      <c r="E75" s="40"/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23.25" customHeight="1">
      <c r="A76" s="38"/>
      <c r="B76" s="39"/>
      <c r="C76" s="40"/>
      <c r="D76" s="40"/>
      <c r="E76" s="180" t="str">
        <f>E7</f>
        <v>Oprava přejezdů na trati Mělník - Ústí n/L Střekov, Vraňany - Děčín hl.n... - ZMĚNA Č. 1</v>
      </c>
      <c r="F76" s="32"/>
      <c r="G76" s="32"/>
      <c r="H76" s="32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1" customFormat="1" ht="12" customHeight="1">
      <c r="B77" s="21"/>
      <c r="C77" s="32" t="s">
        <v>214</v>
      </c>
      <c r="D77" s="22"/>
      <c r="E77" s="22"/>
      <c r="F77" s="22"/>
      <c r="G77" s="22"/>
      <c r="H77" s="22"/>
      <c r="I77" s="139"/>
      <c r="J77" s="22"/>
      <c r="K77" s="22"/>
      <c r="L77" s="20"/>
    </row>
    <row r="78" s="2" customFormat="1" ht="16.5" customHeight="1">
      <c r="A78" s="38"/>
      <c r="B78" s="39"/>
      <c r="C78" s="40"/>
      <c r="D78" s="40"/>
      <c r="E78" s="180" t="s">
        <v>1462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216</v>
      </c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6.5" customHeight="1">
      <c r="A80" s="38"/>
      <c r="B80" s="39"/>
      <c r="C80" s="40"/>
      <c r="D80" s="40"/>
      <c r="E80" s="69" t="str">
        <f>E11</f>
        <v>SO 12.1 - ZRN</v>
      </c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2" customHeight="1">
      <c r="A82" s="38"/>
      <c r="B82" s="39"/>
      <c r="C82" s="32" t="s">
        <v>21</v>
      </c>
      <c r="D82" s="40"/>
      <c r="E82" s="40"/>
      <c r="F82" s="27" t="str">
        <f>F14</f>
        <v>obvod ST Ústí nad Labem</v>
      </c>
      <c r="G82" s="40"/>
      <c r="H82" s="40"/>
      <c r="I82" s="150" t="s">
        <v>23</v>
      </c>
      <c r="J82" s="72" t="str">
        <f>IF(J14="","",J14)</f>
        <v>19. 11. 2019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5.15" customHeight="1">
      <c r="A84" s="38"/>
      <c r="B84" s="39"/>
      <c r="C84" s="32" t="s">
        <v>25</v>
      </c>
      <c r="D84" s="40"/>
      <c r="E84" s="40"/>
      <c r="F84" s="27" t="str">
        <f>E17</f>
        <v>Správa železnic, OŘ Ústí n.L., ST Ústí n.L.</v>
      </c>
      <c r="G84" s="40"/>
      <c r="H84" s="40"/>
      <c r="I84" s="150" t="s">
        <v>33</v>
      </c>
      <c r="J84" s="36" t="str">
        <f>E23</f>
        <v xml:space="preserve"> </v>
      </c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5.15" customHeight="1">
      <c r="A85" s="38"/>
      <c r="B85" s="39"/>
      <c r="C85" s="32" t="s">
        <v>31</v>
      </c>
      <c r="D85" s="40"/>
      <c r="E85" s="40"/>
      <c r="F85" s="27" t="str">
        <f>IF(E20="","",E20)</f>
        <v>Vyplň údaj</v>
      </c>
      <c r="G85" s="40"/>
      <c r="H85" s="40"/>
      <c r="I85" s="150" t="s">
        <v>36</v>
      </c>
      <c r="J85" s="36" t="str">
        <f>E26</f>
        <v>Jan Seemann, DiS.</v>
      </c>
      <c r="K85" s="40"/>
      <c r="L85" s="14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0.32" customHeight="1">
      <c r="A86" s="38"/>
      <c r="B86" s="39"/>
      <c r="C86" s="40"/>
      <c r="D86" s="40"/>
      <c r="E86" s="40"/>
      <c r="F86" s="40"/>
      <c r="G86" s="40"/>
      <c r="H86" s="40"/>
      <c r="I86" s="147"/>
      <c r="J86" s="40"/>
      <c r="K86" s="40"/>
      <c r="L86" s="14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11" customFormat="1" ht="29.28" customHeight="1">
      <c r="A87" s="199"/>
      <c r="B87" s="200"/>
      <c r="C87" s="201" t="s">
        <v>226</v>
      </c>
      <c r="D87" s="202" t="s">
        <v>59</v>
      </c>
      <c r="E87" s="202" t="s">
        <v>55</v>
      </c>
      <c r="F87" s="202" t="s">
        <v>56</v>
      </c>
      <c r="G87" s="202" t="s">
        <v>227</v>
      </c>
      <c r="H87" s="202" t="s">
        <v>228</v>
      </c>
      <c r="I87" s="203" t="s">
        <v>229</v>
      </c>
      <c r="J87" s="202" t="s">
        <v>220</v>
      </c>
      <c r="K87" s="204" t="s">
        <v>230</v>
      </c>
      <c r="L87" s="205"/>
      <c r="M87" s="92" t="s">
        <v>19</v>
      </c>
      <c r="N87" s="93" t="s">
        <v>44</v>
      </c>
      <c r="O87" s="93" t="s">
        <v>231</v>
      </c>
      <c r="P87" s="93" t="s">
        <v>232</v>
      </c>
      <c r="Q87" s="93" t="s">
        <v>233</v>
      </c>
      <c r="R87" s="93" t="s">
        <v>234</v>
      </c>
      <c r="S87" s="93" t="s">
        <v>235</v>
      </c>
      <c r="T87" s="94" t="s">
        <v>236</v>
      </c>
      <c r="U87" s="199"/>
      <c r="V87" s="199"/>
      <c r="W87" s="199"/>
      <c r="X87" s="199"/>
      <c r="Y87" s="199"/>
      <c r="Z87" s="199"/>
      <c r="AA87" s="199"/>
      <c r="AB87" s="199"/>
      <c r="AC87" s="199"/>
      <c r="AD87" s="199"/>
      <c r="AE87" s="199"/>
    </row>
    <row r="88" s="2" customFormat="1" ht="22.8" customHeight="1">
      <c r="A88" s="38"/>
      <c r="B88" s="39"/>
      <c r="C88" s="99" t="s">
        <v>237</v>
      </c>
      <c r="D88" s="40"/>
      <c r="E88" s="40"/>
      <c r="F88" s="40"/>
      <c r="G88" s="40"/>
      <c r="H88" s="40"/>
      <c r="I88" s="147"/>
      <c r="J88" s="206">
        <f>BK88</f>
        <v>0</v>
      </c>
      <c r="K88" s="40"/>
      <c r="L88" s="44"/>
      <c r="M88" s="95"/>
      <c r="N88" s="207"/>
      <c r="O88" s="96"/>
      <c r="P88" s="208">
        <f>P89+P161</f>
        <v>0</v>
      </c>
      <c r="Q88" s="96"/>
      <c r="R88" s="208">
        <f>R89+R161</f>
        <v>39.181519999999999</v>
      </c>
      <c r="S88" s="96"/>
      <c r="T88" s="209">
        <f>T89+T161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T88" s="17" t="s">
        <v>73</v>
      </c>
      <c r="AU88" s="17" t="s">
        <v>221</v>
      </c>
      <c r="BK88" s="210">
        <f>BK89+BK161</f>
        <v>0</v>
      </c>
    </row>
    <row r="89" s="12" customFormat="1" ht="25.92" customHeight="1">
      <c r="A89" s="12"/>
      <c r="B89" s="211"/>
      <c r="C89" s="212"/>
      <c r="D89" s="213" t="s">
        <v>73</v>
      </c>
      <c r="E89" s="214" t="s">
        <v>238</v>
      </c>
      <c r="F89" s="214" t="s">
        <v>239</v>
      </c>
      <c r="G89" s="212"/>
      <c r="H89" s="212"/>
      <c r="I89" s="215"/>
      <c r="J89" s="216">
        <f>BK89</f>
        <v>0</v>
      </c>
      <c r="K89" s="212"/>
      <c r="L89" s="217"/>
      <c r="M89" s="218"/>
      <c r="N89" s="219"/>
      <c r="O89" s="219"/>
      <c r="P89" s="220">
        <f>P90</f>
        <v>0</v>
      </c>
      <c r="Q89" s="219"/>
      <c r="R89" s="220">
        <f>R90</f>
        <v>39.181519999999999</v>
      </c>
      <c r="S89" s="219"/>
      <c r="T89" s="221">
        <f>T90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22" t="s">
        <v>81</v>
      </c>
      <c r="AT89" s="223" t="s">
        <v>73</v>
      </c>
      <c r="AU89" s="223" t="s">
        <v>74</v>
      </c>
      <c r="AY89" s="222" t="s">
        <v>240</v>
      </c>
      <c r="BK89" s="224">
        <f>BK90</f>
        <v>0</v>
      </c>
    </row>
    <row r="90" s="12" customFormat="1" ht="22.8" customHeight="1">
      <c r="A90" s="12"/>
      <c r="B90" s="211"/>
      <c r="C90" s="212"/>
      <c r="D90" s="213" t="s">
        <v>73</v>
      </c>
      <c r="E90" s="225" t="s">
        <v>241</v>
      </c>
      <c r="F90" s="225" t="s">
        <v>242</v>
      </c>
      <c r="G90" s="212"/>
      <c r="H90" s="212"/>
      <c r="I90" s="215"/>
      <c r="J90" s="226">
        <f>BK90</f>
        <v>0</v>
      </c>
      <c r="K90" s="212"/>
      <c r="L90" s="217"/>
      <c r="M90" s="218"/>
      <c r="N90" s="219"/>
      <c r="O90" s="219"/>
      <c r="P90" s="220">
        <f>SUM(P91:P160)</f>
        <v>0</v>
      </c>
      <c r="Q90" s="219"/>
      <c r="R90" s="220">
        <f>SUM(R91:R160)</f>
        <v>39.181519999999999</v>
      </c>
      <c r="S90" s="219"/>
      <c r="T90" s="221">
        <f>SUM(T91:T160)</f>
        <v>0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22" t="s">
        <v>81</v>
      </c>
      <c r="AT90" s="223" t="s">
        <v>73</v>
      </c>
      <c r="AU90" s="223" t="s">
        <v>81</v>
      </c>
      <c r="AY90" s="222" t="s">
        <v>240</v>
      </c>
      <c r="BK90" s="224">
        <f>SUM(BK91:BK160)</f>
        <v>0</v>
      </c>
    </row>
    <row r="91" s="2" customFormat="1" ht="21.75" customHeight="1">
      <c r="A91" s="38"/>
      <c r="B91" s="39"/>
      <c r="C91" s="227" t="s">
        <v>81</v>
      </c>
      <c r="D91" s="227" t="s">
        <v>243</v>
      </c>
      <c r="E91" s="228" t="s">
        <v>578</v>
      </c>
      <c r="F91" s="229" t="s">
        <v>579</v>
      </c>
      <c r="G91" s="230" t="s">
        <v>246</v>
      </c>
      <c r="H91" s="231">
        <v>8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83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1464</v>
      </c>
    </row>
    <row r="92" s="2" customFormat="1">
      <c r="A92" s="38"/>
      <c r="B92" s="39"/>
      <c r="C92" s="40"/>
      <c r="D92" s="240" t="s">
        <v>250</v>
      </c>
      <c r="E92" s="40"/>
      <c r="F92" s="241" t="s">
        <v>581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83</v>
      </c>
    </row>
    <row r="93" s="2" customFormat="1">
      <c r="A93" s="38"/>
      <c r="B93" s="39"/>
      <c r="C93" s="40"/>
      <c r="D93" s="240" t="s">
        <v>252</v>
      </c>
      <c r="E93" s="40"/>
      <c r="F93" s="244" t="s">
        <v>582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83</v>
      </c>
    </row>
    <row r="94" s="2" customFormat="1" ht="21.75" customHeight="1">
      <c r="A94" s="38"/>
      <c r="B94" s="39"/>
      <c r="C94" s="227" t="s">
        <v>83</v>
      </c>
      <c r="D94" s="227" t="s">
        <v>243</v>
      </c>
      <c r="E94" s="228" t="s">
        <v>584</v>
      </c>
      <c r="F94" s="229" t="s">
        <v>585</v>
      </c>
      <c r="G94" s="230" t="s">
        <v>332</v>
      </c>
      <c r="H94" s="231">
        <v>36</v>
      </c>
      <c r="I94" s="232"/>
      <c r="J94" s="233">
        <f>ROUND(I94*H94,2)</f>
        <v>0</v>
      </c>
      <c r="K94" s="229" t="s">
        <v>247</v>
      </c>
      <c r="L94" s="44"/>
      <c r="M94" s="234" t="s">
        <v>19</v>
      </c>
      <c r="N94" s="235" t="s">
        <v>45</v>
      </c>
      <c r="O94" s="84"/>
      <c r="P94" s="236">
        <f>O94*H94</f>
        <v>0</v>
      </c>
      <c r="Q94" s="236">
        <v>0</v>
      </c>
      <c r="R94" s="236">
        <f>Q94*H94</f>
        <v>0</v>
      </c>
      <c r="S94" s="236">
        <v>0</v>
      </c>
      <c r="T94" s="237">
        <f>S94*H94</f>
        <v>0</v>
      </c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R94" s="238" t="s">
        <v>248</v>
      </c>
      <c r="AT94" s="238" t="s">
        <v>243</v>
      </c>
      <c r="AU94" s="238" t="s">
        <v>83</v>
      </c>
      <c r="AY94" s="17" t="s">
        <v>240</v>
      </c>
      <c r="BE94" s="239">
        <f>IF(N94="základní",J94,0)</f>
        <v>0</v>
      </c>
      <c r="BF94" s="239">
        <f>IF(N94="snížená",J94,0)</f>
        <v>0</v>
      </c>
      <c r="BG94" s="239">
        <f>IF(N94="zákl. přenesená",J94,0)</f>
        <v>0</v>
      </c>
      <c r="BH94" s="239">
        <f>IF(N94="sníž. přenesená",J94,0)</f>
        <v>0</v>
      </c>
      <c r="BI94" s="239">
        <f>IF(N94="nulová",J94,0)</f>
        <v>0</v>
      </c>
      <c r="BJ94" s="17" t="s">
        <v>81</v>
      </c>
      <c r="BK94" s="239">
        <f>ROUND(I94*H94,2)</f>
        <v>0</v>
      </c>
      <c r="BL94" s="17" t="s">
        <v>248</v>
      </c>
      <c r="BM94" s="238" t="s">
        <v>1465</v>
      </c>
    </row>
    <row r="95" s="2" customFormat="1">
      <c r="A95" s="38"/>
      <c r="B95" s="39"/>
      <c r="C95" s="40"/>
      <c r="D95" s="240" t="s">
        <v>250</v>
      </c>
      <c r="E95" s="40"/>
      <c r="F95" s="241" t="s">
        <v>587</v>
      </c>
      <c r="G95" s="40"/>
      <c r="H95" s="40"/>
      <c r="I95" s="147"/>
      <c r="J95" s="40"/>
      <c r="K95" s="40"/>
      <c r="L95" s="44"/>
      <c r="M95" s="242"/>
      <c r="N95" s="243"/>
      <c r="O95" s="84"/>
      <c r="P95" s="84"/>
      <c r="Q95" s="84"/>
      <c r="R95" s="84"/>
      <c r="S95" s="84"/>
      <c r="T95" s="85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T95" s="17" t="s">
        <v>250</v>
      </c>
      <c r="AU95" s="17" t="s">
        <v>83</v>
      </c>
    </row>
    <row r="96" s="2" customFormat="1">
      <c r="A96" s="38"/>
      <c r="B96" s="39"/>
      <c r="C96" s="40"/>
      <c r="D96" s="240" t="s">
        <v>252</v>
      </c>
      <c r="E96" s="40"/>
      <c r="F96" s="244" t="s">
        <v>588</v>
      </c>
      <c r="G96" s="40"/>
      <c r="H96" s="40"/>
      <c r="I96" s="147"/>
      <c r="J96" s="40"/>
      <c r="K96" s="40"/>
      <c r="L96" s="44"/>
      <c r="M96" s="242"/>
      <c r="N96" s="243"/>
      <c r="O96" s="84"/>
      <c r="P96" s="84"/>
      <c r="Q96" s="84"/>
      <c r="R96" s="84"/>
      <c r="S96" s="84"/>
      <c r="T96" s="85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T96" s="17" t="s">
        <v>252</v>
      </c>
      <c r="AU96" s="17" t="s">
        <v>83</v>
      </c>
    </row>
    <row r="97" s="13" customFormat="1">
      <c r="A97" s="13"/>
      <c r="B97" s="255"/>
      <c r="C97" s="256"/>
      <c r="D97" s="240" t="s">
        <v>272</v>
      </c>
      <c r="E97" s="257" t="s">
        <v>1383</v>
      </c>
      <c r="F97" s="258" t="s">
        <v>1466</v>
      </c>
      <c r="G97" s="256"/>
      <c r="H97" s="259">
        <v>36</v>
      </c>
      <c r="I97" s="260"/>
      <c r="J97" s="256"/>
      <c r="K97" s="256"/>
      <c r="L97" s="261"/>
      <c r="M97" s="262"/>
      <c r="N97" s="263"/>
      <c r="O97" s="263"/>
      <c r="P97" s="263"/>
      <c r="Q97" s="263"/>
      <c r="R97" s="263"/>
      <c r="S97" s="263"/>
      <c r="T97" s="264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T97" s="265" t="s">
        <v>272</v>
      </c>
      <c r="AU97" s="265" t="s">
        <v>83</v>
      </c>
      <c r="AV97" s="13" t="s">
        <v>83</v>
      </c>
      <c r="AW97" s="13" t="s">
        <v>35</v>
      </c>
      <c r="AX97" s="13" t="s">
        <v>81</v>
      </c>
      <c r="AY97" s="265" t="s">
        <v>240</v>
      </c>
    </row>
    <row r="98" s="2" customFormat="1" ht="21.75" customHeight="1">
      <c r="A98" s="38"/>
      <c r="B98" s="39"/>
      <c r="C98" s="227" t="s">
        <v>130</v>
      </c>
      <c r="D98" s="227" t="s">
        <v>243</v>
      </c>
      <c r="E98" s="228" t="s">
        <v>1035</v>
      </c>
      <c r="F98" s="229" t="s">
        <v>1036</v>
      </c>
      <c r="G98" s="230" t="s">
        <v>276</v>
      </c>
      <c r="H98" s="231">
        <v>3</v>
      </c>
      <c r="I98" s="232"/>
      <c r="J98" s="233">
        <f>ROUND(I98*H98,2)</f>
        <v>0</v>
      </c>
      <c r="K98" s="229" t="s">
        <v>247</v>
      </c>
      <c r="L98" s="44"/>
      <c r="M98" s="234" t="s">
        <v>19</v>
      </c>
      <c r="N98" s="235" t="s">
        <v>45</v>
      </c>
      <c r="O98" s="84"/>
      <c r="P98" s="236">
        <f>O98*H98</f>
        <v>0</v>
      </c>
      <c r="Q98" s="236">
        <v>0</v>
      </c>
      <c r="R98" s="236">
        <f>Q98*H98</f>
        <v>0</v>
      </c>
      <c r="S98" s="236">
        <v>0</v>
      </c>
      <c r="T98" s="237">
        <f>S98*H98</f>
        <v>0</v>
      </c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R98" s="238" t="s">
        <v>248</v>
      </c>
      <c r="AT98" s="238" t="s">
        <v>243</v>
      </c>
      <c r="AU98" s="238" t="s">
        <v>83</v>
      </c>
      <c r="AY98" s="17" t="s">
        <v>240</v>
      </c>
      <c r="BE98" s="239">
        <f>IF(N98="základní",J98,0)</f>
        <v>0</v>
      </c>
      <c r="BF98" s="239">
        <f>IF(N98="snížená",J98,0)</f>
        <v>0</v>
      </c>
      <c r="BG98" s="239">
        <f>IF(N98="zákl. přenesená",J98,0)</f>
        <v>0</v>
      </c>
      <c r="BH98" s="239">
        <f>IF(N98="sníž. přenesená",J98,0)</f>
        <v>0</v>
      </c>
      <c r="BI98" s="239">
        <f>IF(N98="nulová",J98,0)</f>
        <v>0</v>
      </c>
      <c r="BJ98" s="17" t="s">
        <v>81</v>
      </c>
      <c r="BK98" s="239">
        <f>ROUND(I98*H98,2)</f>
        <v>0</v>
      </c>
      <c r="BL98" s="17" t="s">
        <v>248</v>
      </c>
      <c r="BM98" s="238" t="s">
        <v>1467</v>
      </c>
    </row>
    <row r="99" s="2" customFormat="1">
      <c r="A99" s="38"/>
      <c r="B99" s="39"/>
      <c r="C99" s="40"/>
      <c r="D99" s="240" t="s">
        <v>250</v>
      </c>
      <c r="E99" s="40"/>
      <c r="F99" s="241" t="s">
        <v>1038</v>
      </c>
      <c r="G99" s="40"/>
      <c r="H99" s="40"/>
      <c r="I99" s="147"/>
      <c r="J99" s="40"/>
      <c r="K99" s="40"/>
      <c r="L99" s="44"/>
      <c r="M99" s="242"/>
      <c r="N99" s="243"/>
      <c r="O99" s="84"/>
      <c r="P99" s="84"/>
      <c r="Q99" s="84"/>
      <c r="R99" s="84"/>
      <c r="S99" s="84"/>
      <c r="T99" s="85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T99" s="17" t="s">
        <v>250</v>
      </c>
      <c r="AU99" s="17" t="s">
        <v>83</v>
      </c>
    </row>
    <row r="100" s="2" customFormat="1">
      <c r="A100" s="38"/>
      <c r="B100" s="39"/>
      <c r="C100" s="40"/>
      <c r="D100" s="240" t="s">
        <v>252</v>
      </c>
      <c r="E100" s="40"/>
      <c r="F100" s="244" t="s">
        <v>253</v>
      </c>
      <c r="G100" s="40"/>
      <c r="H100" s="40"/>
      <c r="I100" s="147"/>
      <c r="J100" s="40"/>
      <c r="K100" s="40"/>
      <c r="L100" s="44"/>
      <c r="M100" s="242"/>
      <c r="N100" s="243"/>
      <c r="O100" s="84"/>
      <c r="P100" s="84"/>
      <c r="Q100" s="84"/>
      <c r="R100" s="84"/>
      <c r="S100" s="84"/>
      <c r="T100" s="85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T100" s="17" t="s">
        <v>252</v>
      </c>
      <c r="AU100" s="17" t="s">
        <v>83</v>
      </c>
    </row>
    <row r="101" s="13" customFormat="1">
      <c r="A101" s="13"/>
      <c r="B101" s="255"/>
      <c r="C101" s="256"/>
      <c r="D101" s="240" t="s">
        <v>272</v>
      </c>
      <c r="E101" s="257" t="s">
        <v>1390</v>
      </c>
      <c r="F101" s="258" t="s">
        <v>130</v>
      </c>
      <c r="G101" s="256"/>
      <c r="H101" s="259">
        <v>3</v>
      </c>
      <c r="I101" s="260"/>
      <c r="J101" s="256"/>
      <c r="K101" s="256"/>
      <c r="L101" s="261"/>
      <c r="M101" s="262"/>
      <c r="N101" s="263"/>
      <c r="O101" s="263"/>
      <c r="P101" s="263"/>
      <c r="Q101" s="263"/>
      <c r="R101" s="263"/>
      <c r="S101" s="263"/>
      <c r="T101" s="264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T101" s="265" t="s">
        <v>272</v>
      </c>
      <c r="AU101" s="265" t="s">
        <v>83</v>
      </c>
      <c r="AV101" s="13" t="s">
        <v>83</v>
      </c>
      <c r="AW101" s="13" t="s">
        <v>35</v>
      </c>
      <c r="AX101" s="13" t="s">
        <v>81</v>
      </c>
      <c r="AY101" s="265" t="s">
        <v>240</v>
      </c>
    </row>
    <row r="102" s="2" customFormat="1" ht="21.75" customHeight="1">
      <c r="A102" s="38"/>
      <c r="B102" s="39"/>
      <c r="C102" s="227" t="s">
        <v>248</v>
      </c>
      <c r="D102" s="227" t="s">
        <v>243</v>
      </c>
      <c r="E102" s="228" t="s">
        <v>254</v>
      </c>
      <c r="F102" s="229" t="s">
        <v>255</v>
      </c>
      <c r="G102" s="230" t="s">
        <v>256</v>
      </c>
      <c r="H102" s="231">
        <v>18.699999999999999</v>
      </c>
      <c r="I102" s="232"/>
      <c r="J102" s="233">
        <f>ROUND(I102*H102,2)</f>
        <v>0</v>
      </c>
      <c r="K102" s="229" t="s">
        <v>247</v>
      </c>
      <c r="L102" s="44"/>
      <c r="M102" s="234" t="s">
        <v>19</v>
      </c>
      <c r="N102" s="235" t="s">
        <v>45</v>
      </c>
      <c r="O102" s="84"/>
      <c r="P102" s="236">
        <f>O102*H102</f>
        <v>0</v>
      </c>
      <c r="Q102" s="236">
        <v>0</v>
      </c>
      <c r="R102" s="236">
        <f>Q102*H102</f>
        <v>0</v>
      </c>
      <c r="S102" s="236">
        <v>0</v>
      </c>
      <c r="T102" s="237">
        <f>S102*H102</f>
        <v>0</v>
      </c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R102" s="238" t="s">
        <v>257</v>
      </c>
      <c r="AT102" s="238" t="s">
        <v>243</v>
      </c>
      <c r="AU102" s="238" t="s">
        <v>83</v>
      </c>
      <c r="AY102" s="17" t="s">
        <v>240</v>
      </c>
      <c r="BE102" s="239">
        <f>IF(N102="základní",J102,0)</f>
        <v>0</v>
      </c>
      <c r="BF102" s="239">
        <f>IF(N102="snížená",J102,0)</f>
        <v>0</v>
      </c>
      <c r="BG102" s="239">
        <f>IF(N102="zákl. přenesená",J102,0)</f>
        <v>0</v>
      </c>
      <c r="BH102" s="239">
        <f>IF(N102="sníž. přenesená",J102,0)</f>
        <v>0</v>
      </c>
      <c r="BI102" s="239">
        <f>IF(N102="nulová",J102,0)</f>
        <v>0</v>
      </c>
      <c r="BJ102" s="17" t="s">
        <v>81</v>
      </c>
      <c r="BK102" s="239">
        <f>ROUND(I102*H102,2)</f>
        <v>0</v>
      </c>
      <c r="BL102" s="17" t="s">
        <v>257</v>
      </c>
      <c r="BM102" s="238" t="s">
        <v>1468</v>
      </c>
    </row>
    <row r="103" s="2" customFormat="1">
      <c r="A103" s="38"/>
      <c r="B103" s="39"/>
      <c r="C103" s="40"/>
      <c r="D103" s="240" t="s">
        <v>250</v>
      </c>
      <c r="E103" s="40"/>
      <c r="F103" s="241" t="s">
        <v>259</v>
      </c>
      <c r="G103" s="40"/>
      <c r="H103" s="40"/>
      <c r="I103" s="147"/>
      <c r="J103" s="40"/>
      <c r="K103" s="40"/>
      <c r="L103" s="44"/>
      <c r="M103" s="242"/>
      <c r="N103" s="243"/>
      <c r="O103" s="84"/>
      <c r="P103" s="84"/>
      <c r="Q103" s="84"/>
      <c r="R103" s="84"/>
      <c r="S103" s="84"/>
      <c r="T103" s="85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T103" s="17" t="s">
        <v>250</v>
      </c>
      <c r="AU103" s="17" t="s">
        <v>83</v>
      </c>
    </row>
    <row r="104" s="2" customFormat="1">
      <c r="A104" s="38"/>
      <c r="B104" s="39"/>
      <c r="C104" s="40"/>
      <c r="D104" s="240" t="s">
        <v>252</v>
      </c>
      <c r="E104" s="40"/>
      <c r="F104" s="244" t="s">
        <v>260</v>
      </c>
      <c r="G104" s="40"/>
      <c r="H104" s="40"/>
      <c r="I104" s="147"/>
      <c r="J104" s="40"/>
      <c r="K104" s="40"/>
      <c r="L104" s="44"/>
      <c r="M104" s="242"/>
      <c r="N104" s="243"/>
      <c r="O104" s="84"/>
      <c r="P104" s="84"/>
      <c r="Q104" s="84"/>
      <c r="R104" s="84"/>
      <c r="S104" s="84"/>
      <c r="T104" s="85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T104" s="17" t="s">
        <v>252</v>
      </c>
      <c r="AU104" s="17" t="s">
        <v>83</v>
      </c>
    </row>
    <row r="105" s="13" customFormat="1">
      <c r="A105" s="13"/>
      <c r="B105" s="255"/>
      <c r="C105" s="256"/>
      <c r="D105" s="240" t="s">
        <v>272</v>
      </c>
      <c r="E105" s="257" t="s">
        <v>1376</v>
      </c>
      <c r="F105" s="258" t="s">
        <v>1469</v>
      </c>
      <c r="G105" s="256"/>
      <c r="H105" s="259">
        <v>18.699999999999999</v>
      </c>
      <c r="I105" s="260"/>
      <c r="J105" s="256"/>
      <c r="K105" s="256"/>
      <c r="L105" s="261"/>
      <c r="M105" s="262"/>
      <c r="N105" s="263"/>
      <c r="O105" s="263"/>
      <c r="P105" s="263"/>
      <c r="Q105" s="263"/>
      <c r="R105" s="263"/>
      <c r="S105" s="263"/>
      <c r="T105" s="264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T105" s="265" t="s">
        <v>272</v>
      </c>
      <c r="AU105" s="265" t="s">
        <v>83</v>
      </c>
      <c r="AV105" s="13" t="s">
        <v>83</v>
      </c>
      <c r="AW105" s="13" t="s">
        <v>35</v>
      </c>
      <c r="AX105" s="13" t="s">
        <v>81</v>
      </c>
      <c r="AY105" s="265" t="s">
        <v>240</v>
      </c>
    </row>
    <row r="106" s="2" customFormat="1" ht="21.75" customHeight="1">
      <c r="A106" s="38"/>
      <c r="B106" s="39"/>
      <c r="C106" s="227" t="s">
        <v>241</v>
      </c>
      <c r="D106" s="227" t="s">
        <v>243</v>
      </c>
      <c r="E106" s="228" t="s">
        <v>261</v>
      </c>
      <c r="F106" s="229" t="s">
        <v>262</v>
      </c>
      <c r="G106" s="230" t="s">
        <v>256</v>
      </c>
      <c r="H106" s="231">
        <v>18.699999999999999</v>
      </c>
      <c r="I106" s="232"/>
      <c r="J106" s="233">
        <f>ROUND(I106*H106,2)</f>
        <v>0</v>
      </c>
      <c r="K106" s="229" t="s">
        <v>247</v>
      </c>
      <c r="L106" s="44"/>
      <c r="M106" s="234" t="s">
        <v>19</v>
      </c>
      <c r="N106" s="235" t="s">
        <v>45</v>
      </c>
      <c r="O106" s="84"/>
      <c r="P106" s="236">
        <f>O106*H106</f>
        <v>0</v>
      </c>
      <c r="Q106" s="236">
        <v>0</v>
      </c>
      <c r="R106" s="236">
        <f>Q106*H106</f>
        <v>0</v>
      </c>
      <c r="S106" s="236">
        <v>0</v>
      </c>
      <c r="T106" s="237">
        <f>S106*H106</f>
        <v>0</v>
      </c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R106" s="238" t="s">
        <v>248</v>
      </c>
      <c r="AT106" s="238" t="s">
        <v>243</v>
      </c>
      <c r="AU106" s="238" t="s">
        <v>83</v>
      </c>
      <c r="AY106" s="17" t="s">
        <v>240</v>
      </c>
      <c r="BE106" s="239">
        <f>IF(N106="základní",J106,0)</f>
        <v>0</v>
      </c>
      <c r="BF106" s="239">
        <f>IF(N106="snížená",J106,0)</f>
        <v>0</v>
      </c>
      <c r="BG106" s="239">
        <f>IF(N106="zákl. přenesená",J106,0)</f>
        <v>0</v>
      </c>
      <c r="BH106" s="239">
        <f>IF(N106="sníž. přenesená",J106,0)</f>
        <v>0</v>
      </c>
      <c r="BI106" s="239">
        <f>IF(N106="nulová",J106,0)</f>
        <v>0</v>
      </c>
      <c r="BJ106" s="17" t="s">
        <v>81</v>
      </c>
      <c r="BK106" s="239">
        <f>ROUND(I106*H106,2)</f>
        <v>0</v>
      </c>
      <c r="BL106" s="17" t="s">
        <v>248</v>
      </c>
      <c r="BM106" s="238" t="s">
        <v>1470</v>
      </c>
    </row>
    <row r="107" s="2" customFormat="1">
      <c r="A107" s="38"/>
      <c r="B107" s="39"/>
      <c r="C107" s="40"/>
      <c r="D107" s="240" t="s">
        <v>250</v>
      </c>
      <c r="E107" s="40"/>
      <c r="F107" s="241" t="s">
        <v>264</v>
      </c>
      <c r="G107" s="40"/>
      <c r="H107" s="40"/>
      <c r="I107" s="147"/>
      <c r="J107" s="40"/>
      <c r="K107" s="40"/>
      <c r="L107" s="44"/>
      <c r="M107" s="242"/>
      <c r="N107" s="243"/>
      <c r="O107" s="84"/>
      <c r="P107" s="84"/>
      <c r="Q107" s="84"/>
      <c r="R107" s="84"/>
      <c r="S107" s="84"/>
      <c r="T107" s="85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T107" s="17" t="s">
        <v>250</v>
      </c>
      <c r="AU107" s="17" t="s">
        <v>83</v>
      </c>
    </row>
    <row r="108" s="2" customFormat="1">
      <c r="A108" s="38"/>
      <c r="B108" s="39"/>
      <c r="C108" s="40"/>
      <c r="D108" s="240" t="s">
        <v>252</v>
      </c>
      <c r="E108" s="40"/>
      <c r="F108" s="244" t="s">
        <v>265</v>
      </c>
      <c r="G108" s="40"/>
      <c r="H108" s="40"/>
      <c r="I108" s="147"/>
      <c r="J108" s="40"/>
      <c r="K108" s="40"/>
      <c r="L108" s="44"/>
      <c r="M108" s="242"/>
      <c r="N108" s="243"/>
      <c r="O108" s="84"/>
      <c r="P108" s="84"/>
      <c r="Q108" s="84"/>
      <c r="R108" s="84"/>
      <c r="S108" s="84"/>
      <c r="T108" s="85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T108" s="17" t="s">
        <v>252</v>
      </c>
      <c r="AU108" s="17" t="s">
        <v>83</v>
      </c>
    </row>
    <row r="109" s="13" customFormat="1">
      <c r="A109" s="13"/>
      <c r="B109" s="255"/>
      <c r="C109" s="256"/>
      <c r="D109" s="240" t="s">
        <v>272</v>
      </c>
      <c r="E109" s="257" t="s">
        <v>19</v>
      </c>
      <c r="F109" s="258" t="s">
        <v>1376</v>
      </c>
      <c r="G109" s="256"/>
      <c r="H109" s="259">
        <v>18.699999999999999</v>
      </c>
      <c r="I109" s="260"/>
      <c r="J109" s="256"/>
      <c r="K109" s="256"/>
      <c r="L109" s="261"/>
      <c r="M109" s="262"/>
      <c r="N109" s="263"/>
      <c r="O109" s="263"/>
      <c r="P109" s="263"/>
      <c r="Q109" s="263"/>
      <c r="R109" s="263"/>
      <c r="S109" s="263"/>
      <c r="T109" s="264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65" t="s">
        <v>272</v>
      </c>
      <c r="AU109" s="265" t="s">
        <v>83</v>
      </c>
      <c r="AV109" s="13" t="s">
        <v>83</v>
      </c>
      <c r="AW109" s="13" t="s">
        <v>35</v>
      </c>
      <c r="AX109" s="13" t="s">
        <v>81</v>
      </c>
      <c r="AY109" s="265" t="s">
        <v>240</v>
      </c>
    </row>
    <row r="110" s="2" customFormat="1" ht="21.75" customHeight="1">
      <c r="A110" s="38"/>
      <c r="B110" s="39"/>
      <c r="C110" s="245" t="s">
        <v>280</v>
      </c>
      <c r="D110" s="245" t="s">
        <v>266</v>
      </c>
      <c r="E110" s="246" t="s">
        <v>267</v>
      </c>
      <c r="F110" s="247" t="s">
        <v>268</v>
      </c>
      <c r="G110" s="248" t="s">
        <v>269</v>
      </c>
      <c r="H110" s="249">
        <v>27.227</v>
      </c>
      <c r="I110" s="250"/>
      <c r="J110" s="251">
        <f>ROUND(I110*H110,2)</f>
        <v>0</v>
      </c>
      <c r="K110" s="247" t="s">
        <v>247</v>
      </c>
      <c r="L110" s="252"/>
      <c r="M110" s="253" t="s">
        <v>19</v>
      </c>
      <c r="N110" s="254" t="s">
        <v>45</v>
      </c>
      <c r="O110" s="84"/>
      <c r="P110" s="236">
        <f>O110*H110</f>
        <v>0</v>
      </c>
      <c r="Q110" s="236">
        <v>1</v>
      </c>
      <c r="R110" s="236">
        <f>Q110*H110</f>
        <v>27.227</v>
      </c>
      <c r="S110" s="236">
        <v>0</v>
      </c>
      <c r="T110" s="237">
        <f>S110*H110</f>
        <v>0</v>
      </c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R110" s="238" t="s">
        <v>257</v>
      </c>
      <c r="AT110" s="238" t="s">
        <v>266</v>
      </c>
      <c r="AU110" s="238" t="s">
        <v>83</v>
      </c>
      <c r="AY110" s="17" t="s">
        <v>240</v>
      </c>
      <c r="BE110" s="239">
        <f>IF(N110="základní",J110,0)</f>
        <v>0</v>
      </c>
      <c r="BF110" s="239">
        <f>IF(N110="snížená",J110,0)</f>
        <v>0</v>
      </c>
      <c r="BG110" s="239">
        <f>IF(N110="zákl. přenesená",J110,0)</f>
        <v>0</v>
      </c>
      <c r="BH110" s="239">
        <f>IF(N110="sníž. přenesená",J110,0)</f>
        <v>0</v>
      </c>
      <c r="BI110" s="239">
        <f>IF(N110="nulová",J110,0)</f>
        <v>0</v>
      </c>
      <c r="BJ110" s="17" t="s">
        <v>81</v>
      </c>
      <c r="BK110" s="239">
        <f>ROUND(I110*H110,2)</f>
        <v>0</v>
      </c>
      <c r="BL110" s="17" t="s">
        <v>257</v>
      </c>
      <c r="BM110" s="238" t="s">
        <v>1471</v>
      </c>
    </row>
    <row r="111" s="2" customFormat="1">
      <c r="A111" s="38"/>
      <c r="B111" s="39"/>
      <c r="C111" s="40"/>
      <c r="D111" s="240" t="s">
        <v>250</v>
      </c>
      <c r="E111" s="40"/>
      <c r="F111" s="241" t="s">
        <v>268</v>
      </c>
      <c r="G111" s="40"/>
      <c r="H111" s="40"/>
      <c r="I111" s="147"/>
      <c r="J111" s="40"/>
      <c r="K111" s="40"/>
      <c r="L111" s="44"/>
      <c r="M111" s="242"/>
      <c r="N111" s="243"/>
      <c r="O111" s="84"/>
      <c r="P111" s="84"/>
      <c r="Q111" s="84"/>
      <c r="R111" s="84"/>
      <c r="S111" s="84"/>
      <c r="T111" s="85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T111" s="17" t="s">
        <v>250</v>
      </c>
      <c r="AU111" s="17" t="s">
        <v>83</v>
      </c>
    </row>
    <row r="112" s="13" customFormat="1">
      <c r="A112" s="13"/>
      <c r="B112" s="255"/>
      <c r="C112" s="256"/>
      <c r="D112" s="240" t="s">
        <v>272</v>
      </c>
      <c r="E112" s="257" t="s">
        <v>1395</v>
      </c>
      <c r="F112" s="258" t="s">
        <v>1396</v>
      </c>
      <c r="G112" s="256"/>
      <c r="H112" s="259">
        <v>27.227</v>
      </c>
      <c r="I112" s="260"/>
      <c r="J112" s="256"/>
      <c r="K112" s="256"/>
      <c r="L112" s="261"/>
      <c r="M112" s="262"/>
      <c r="N112" s="263"/>
      <c r="O112" s="263"/>
      <c r="P112" s="263"/>
      <c r="Q112" s="263"/>
      <c r="R112" s="263"/>
      <c r="S112" s="263"/>
      <c r="T112" s="264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65" t="s">
        <v>272</v>
      </c>
      <c r="AU112" s="265" t="s">
        <v>83</v>
      </c>
      <c r="AV112" s="13" t="s">
        <v>83</v>
      </c>
      <c r="AW112" s="13" t="s">
        <v>35</v>
      </c>
      <c r="AX112" s="13" t="s">
        <v>81</v>
      </c>
      <c r="AY112" s="265" t="s">
        <v>240</v>
      </c>
    </row>
    <row r="113" s="2" customFormat="1" ht="21.75" customHeight="1">
      <c r="A113" s="38"/>
      <c r="B113" s="39"/>
      <c r="C113" s="227" t="s">
        <v>288</v>
      </c>
      <c r="D113" s="227" t="s">
        <v>243</v>
      </c>
      <c r="E113" s="228" t="s">
        <v>281</v>
      </c>
      <c r="F113" s="229" t="s">
        <v>282</v>
      </c>
      <c r="G113" s="230" t="s">
        <v>283</v>
      </c>
      <c r="H113" s="231">
        <v>24</v>
      </c>
      <c r="I113" s="232"/>
      <c r="J113" s="233">
        <f>ROUND(I113*H113,2)</f>
        <v>0</v>
      </c>
      <c r="K113" s="229" t="s">
        <v>247</v>
      </c>
      <c r="L113" s="44"/>
      <c r="M113" s="234" t="s">
        <v>19</v>
      </c>
      <c r="N113" s="235" t="s">
        <v>45</v>
      </c>
      <c r="O113" s="84"/>
      <c r="P113" s="236">
        <f>O113*H113</f>
        <v>0</v>
      </c>
      <c r="Q113" s="236">
        <v>0</v>
      </c>
      <c r="R113" s="236">
        <f>Q113*H113</f>
        <v>0</v>
      </c>
      <c r="S113" s="236">
        <v>0</v>
      </c>
      <c r="T113" s="237">
        <f>S113*H113</f>
        <v>0</v>
      </c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R113" s="238" t="s">
        <v>257</v>
      </c>
      <c r="AT113" s="238" t="s">
        <v>243</v>
      </c>
      <c r="AU113" s="238" t="s">
        <v>83</v>
      </c>
      <c r="AY113" s="17" t="s">
        <v>240</v>
      </c>
      <c r="BE113" s="239">
        <f>IF(N113="základní",J113,0)</f>
        <v>0</v>
      </c>
      <c r="BF113" s="239">
        <f>IF(N113="snížená",J113,0)</f>
        <v>0</v>
      </c>
      <c r="BG113" s="239">
        <f>IF(N113="zákl. přenesená",J113,0)</f>
        <v>0</v>
      </c>
      <c r="BH113" s="239">
        <f>IF(N113="sníž. přenesená",J113,0)</f>
        <v>0</v>
      </c>
      <c r="BI113" s="239">
        <f>IF(N113="nulová",J113,0)</f>
        <v>0</v>
      </c>
      <c r="BJ113" s="17" t="s">
        <v>81</v>
      </c>
      <c r="BK113" s="239">
        <f>ROUND(I113*H113,2)</f>
        <v>0</v>
      </c>
      <c r="BL113" s="17" t="s">
        <v>257</v>
      </c>
      <c r="BM113" s="238" t="s">
        <v>1472</v>
      </c>
    </row>
    <row r="114" s="2" customFormat="1">
      <c r="A114" s="38"/>
      <c r="B114" s="39"/>
      <c r="C114" s="40"/>
      <c r="D114" s="240" t="s">
        <v>250</v>
      </c>
      <c r="E114" s="40"/>
      <c r="F114" s="241" t="s">
        <v>285</v>
      </c>
      <c r="G114" s="40"/>
      <c r="H114" s="40"/>
      <c r="I114" s="147"/>
      <c r="J114" s="40"/>
      <c r="K114" s="40"/>
      <c r="L114" s="44"/>
      <c r="M114" s="242"/>
      <c r="N114" s="243"/>
      <c r="O114" s="84"/>
      <c r="P114" s="84"/>
      <c r="Q114" s="84"/>
      <c r="R114" s="84"/>
      <c r="S114" s="84"/>
      <c r="T114" s="85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T114" s="17" t="s">
        <v>250</v>
      </c>
      <c r="AU114" s="17" t="s">
        <v>83</v>
      </c>
    </row>
    <row r="115" s="2" customFormat="1">
      <c r="A115" s="38"/>
      <c r="B115" s="39"/>
      <c r="C115" s="40"/>
      <c r="D115" s="240" t="s">
        <v>252</v>
      </c>
      <c r="E115" s="40"/>
      <c r="F115" s="244" t="s">
        <v>286</v>
      </c>
      <c r="G115" s="40"/>
      <c r="H115" s="40"/>
      <c r="I115" s="147"/>
      <c r="J115" s="40"/>
      <c r="K115" s="40"/>
      <c r="L115" s="44"/>
      <c r="M115" s="242"/>
      <c r="N115" s="243"/>
      <c r="O115" s="84"/>
      <c r="P115" s="84"/>
      <c r="Q115" s="84"/>
      <c r="R115" s="84"/>
      <c r="S115" s="84"/>
      <c r="T115" s="85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T115" s="17" t="s">
        <v>252</v>
      </c>
      <c r="AU115" s="17" t="s">
        <v>83</v>
      </c>
    </row>
    <row r="116" s="13" customFormat="1">
      <c r="A116" s="13"/>
      <c r="B116" s="255"/>
      <c r="C116" s="256"/>
      <c r="D116" s="240" t="s">
        <v>272</v>
      </c>
      <c r="E116" s="257" t="s">
        <v>1460</v>
      </c>
      <c r="F116" s="258" t="s">
        <v>1473</v>
      </c>
      <c r="G116" s="256"/>
      <c r="H116" s="259">
        <v>24</v>
      </c>
      <c r="I116" s="260"/>
      <c r="J116" s="256"/>
      <c r="K116" s="256"/>
      <c r="L116" s="261"/>
      <c r="M116" s="262"/>
      <c r="N116" s="263"/>
      <c r="O116" s="263"/>
      <c r="P116" s="263"/>
      <c r="Q116" s="263"/>
      <c r="R116" s="263"/>
      <c r="S116" s="263"/>
      <c r="T116" s="264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T116" s="265" t="s">
        <v>272</v>
      </c>
      <c r="AU116" s="265" t="s">
        <v>83</v>
      </c>
      <c r="AV116" s="13" t="s">
        <v>83</v>
      </c>
      <c r="AW116" s="13" t="s">
        <v>35</v>
      </c>
      <c r="AX116" s="13" t="s">
        <v>81</v>
      </c>
      <c r="AY116" s="265" t="s">
        <v>240</v>
      </c>
    </row>
    <row r="117" s="2" customFormat="1" ht="21.75" customHeight="1">
      <c r="A117" s="38"/>
      <c r="B117" s="39"/>
      <c r="C117" s="245" t="s">
        <v>292</v>
      </c>
      <c r="D117" s="245" t="s">
        <v>266</v>
      </c>
      <c r="E117" s="246" t="s">
        <v>289</v>
      </c>
      <c r="F117" s="247" t="s">
        <v>290</v>
      </c>
      <c r="G117" s="248" t="s">
        <v>276</v>
      </c>
      <c r="H117" s="249">
        <v>24</v>
      </c>
      <c r="I117" s="250"/>
      <c r="J117" s="251">
        <f>ROUND(I117*H117,2)</f>
        <v>0</v>
      </c>
      <c r="K117" s="247" t="s">
        <v>247</v>
      </c>
      <c r="L117" s="252"/>
      <c r="M117" s="253" t="s">
        <v>19</v>
      </c>
      <c r="N117" s="254" t="s">
        <v>45</v>
      </c>
      <c r="O117" s="84"/>
      <c r="P117" s="236">
        <f>O117*H117</f>
        <v>0</v>
      </c>
      <c r="Q117" s="236">
        <v>0.00018000000000000001</v>
      </c>
      <c r="R117" s="236">
        <f>Q117*H117</f>
        <v>0.0043200000000000001</v>
      </c>
      <c r="S117" s="236">
        <v>0</v>
      </c>
      <c r="T117" s="237">
        <f>S117*H117</f>
        <v>0</v>
      </c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R117" s="238" t="s">
        <v>270</v>
      </c>
      <c r="AT117" s="238" t="s">
        <v>266</v>
      </c>
      <c r="AU117" s="238" t="s">
        <v>83</v>
      </c>
      <c r="AY117" s="17" t="s">
        <v>240</v>
      </c>
      <c r="BE117" s="239">
        <f>IF(N117="základní",J117,0)</f>
        <v>0</v>
      </c>
      <c r="BF117" s="239">
        <f>IF(N117="snížená",J117,0)</f>
        <v>0</v>
      </c>
      <c r="BG117" s="239">
        <f>IF(N117="zákl. přenesená",J117,0)</f>
        <v>0</v>
      </c>
      <c r="BH117" s="239">
        <f>IF(N117="sníž. přenesená",J117,0)</f>
        <v>0</v>
      </c>
      <c r="BI117" s="239">
        <f>IF(N117="nulová",J117,0)</f>
        <v>0</v>
      </c>
      <c r="BJ117" s="17" t="s">
        <v>81</v>
      </c>
      <c r="BK117" s="239">
        <f>ROUND(I117*H117,2)</f>
        <v>0</v>
      </c>
      <c r="BL117" s="17" t="s">
        <v>270</v>
      </c>
      <c r="BM117" s="238" t="s">
        <v>1474</v>
      </c>
    </row>
    <row r="118" s="2" customFormat="1">
      <c r="A118" s="38"/>
      <c r="B118" s="39"/>
      <c r="C118" s="40"/>
      <c r="D118" s="240" t="s">
        <v>250</v>
      </c>
      <c r="E118" s="40"/>
      <c r="F118" s="241" t="s">
        <v>290</v>
      </c>
      <c r="G118" s="40"/>
      <c r="H118" s="40"/>
      <c r="I118" s="147"/>
      <c r="J118" s="40"/>
      <c r="K118" s="40"/>
      <c r="L118" s="44"/>
      <c r="M118" s="242"/>
      <c r="N118" s="243"/>
      <c r="O118" s="84"/>
      <c r="P118" s="84"/>
      <c r="Q118" s="84"/>
      <c r="R118" s="84"/>
      <c r="S118" s="84"/>
      <c r="T118" s="85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T118" s="17" t="s">
        <v>250</v>
      </c>
      <c r="AU118" s="17" t="s">
        <v>83</v>
      </c>
    </row>
    <row r="119" s="13" customFormat="1">
      <c r="A119" s="13"/>
      <c r="B119" s="255"/>
      <c r="C119" s="256"/>
      <c r="D119" s="240" t="s">
        <v>272</v>
      </c>
      <c r="E119" s="257" t="s">
        <v>1475</v>
      </c>
      <c r="F119" s="258" t="s">
        <v>1460</v>
      </c>
      <c r="G119" s="256"/>
      <c r="H119" s="259">
        <v>24</v>
      </c>
      <c r="I119" s="260"/>
      <c r="J119" s="256"/>
      <c r="K119" s="256"/>
      <c r="L119" s="261"/>
      <c r="M119" s="262"/>
      <c r="N119" s="263"/>
      <c r="O119" s="263"/>
      <c r="P119" s="263"/>
      <c r="Q119" s="263"/>
      <c r="R119" s="263"/>
      <c r="S119" s="263"/>
      <c r="T119" s="264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T119" s="265" t="s">
        <v>272</v>
      </c>
      <c r="AU119" s="265" t="s">
        <v>83</v>
      </c>
      <c r="AV119" s="13" t="s">
        <v>83</v>
      </c>
      <c r="AW119" s="13" t="s">
        <v>35</v>
      </c>
      <c r="AX119" s="13" t="s">
        <v>81</v>
      </c>
      <c r="AY119" s="265" t="s">
        <v>240</v>
      </c>
    </row>
    <row r="120" s="2" customFormat="1" ht="21.75" customHeight="1">
      <c r="A120" s="38"/>
      <c r="B120" s="39"/>
      <c r="C120" s="245" t="s">
        <v>297</v>
      </c>
      <c r="D120" s="245" t="s">
        <v>266</v>
      </c>
      <c r="E120" s="246" t="s">
        <v>626</v>
      </c>
      <c r="F120" s="247" t="s">
        <v>627</v>
      </c>
      <c r="G120" s="248" t="s">
        <v>276</v>
      </c>
      <c r="H120" s="249">
        <v>48</v>
      </c>
      <c r="I120" s="250"/>
      <c r="J120" s="251">
        <f>ROUND(I120*H120,2)</f>
        <v>0</v>
      </c>
      <c r="K120" s="247" t="s">
        <v>247</v>
      </c>
      <c r="L120" s="252"/>
      <c r="M120" s="253" t="s">
        <v>19</v>
      </c>
      <c r="N120" s="254" t="s">
        <v>45</v>
      </c>
      <c r="O120" s="84"/>
      <c r="P120" s="236">
        <f>O120*H120</f>
        <v>0</v>
      </c>
      <c r="Q120" s="236">
        <v>0.00123</v>
      </c>
      <c r="R120" s="236">
        <f>Q120*H120</f>
        <v>0.059039999999999995</v>
      </c>
      <c r="S120" s="236">
        <v>0</v>
      </c>
      <c r="T120" s="237">
        <f>S120*H120</f>
        <v>0</v>
      </c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R120" s="238" t="s">
        <v>270</v>
      </c>
      <c r="AT120" s="238" t="s">
        <v>266</v>
      </c>
      <c r="AU120" s="238" t="s">
        <v>83</v>
      </c>
      <c r="AY120" s="17" t="s">
        <v>240</v>
      </c>
      <c r="BE120" s="239">
        <f>IF(N120="základní",J120,0)</f>
        <v>0</v>
      </c>
      <c r="BF120" s="239">
        <f>IF(N120="snížená",J120,0)</f>
        <v>0</v>
      </c>
      <c r="BG120" s="239">
        <f>IF(N120="zákl. přenesená",J120,0)</f>
        <v>0</v>
      </c>
      <c r="BH120" s="239">
        <f>IF(N120="sníž. přenesená",J120,0)</f>
        <v>0</v>
      </c>
      <c r="BI120" s="239">
        <f>IF(N120="nulová",J120,0)</f>
        <v>0</v>
      </c>
      <c r="BJ120" s="17" t="s">
        <v>81</v>
      </c>
      <c r="BK120" s="239">
        <f>ROUND(I120*H120,2)</f>
        <v>0</v>
      </c>
      <c r="BL120" s="17" t="s">
        <v>270</v>
      </c>
      <c r="BM120" s="238" t="s">
        <v>1476</v>
      </c>
    </row>
    <row r="121" s="2" customFormat="1">
      <c r="A121" s="38"/>
      <c r="B121" s="39"/>
      <c r="C121" s="40"/>
      <c r="D121" s="240" t="s">
        <v>250</v>
      </c>
      <c r="E121" s="40"/>
      <c r="F121" s="241" t="s">
        <v>627</v>
      </c>
      <c r="G121" s="40"/>
      <c r="H121" s="40"/>
      <c r="I121" s="147"/>
      <c r="J121" s="40"/>
      <c r="K121" s="40"/>
      <c r="L121" s="44"/>
      <c r="M121" s="242"/>
      <c r="N121" s="243"/>
      <c r="O121" s="84"/>
      <c r="P121" s="84"/>
      <c r="Q121" s="84"/>
      <c r="R121" s="84"/>
      <c r="S121" s="84"/>
      <c r="T121" s="85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7" t="s">
        <v>250</v>
      </c>
      <c r="AU121" s="17" t="s">
        <v>83</v>
      </c>
    </row>
    <row r="122" s="13" customFormat="1">
      <c r="A122" s="13"/>
      <c r="B122" s="255"/>
      <c r="C122" s="256"/>
      <c r="D122" s="240" t="s">
        <v>272</v>
      </c>
      <c r="E122" s="257" t="s">
        <v>19</v>
      </c>
      <c r="F122" s="258" t="s">
        <v>1477</v>
      </c>
      <c r="G122" s="256"/>
      <c r="H122" s="259">
        <v>48</v>
      </c>
      <c r="I122" s="260"/>
      <c r="J122" s="256"/>
      <c r="K122" s="256"/>
      <c r="L122" s="261"/>
      <c r="M122" s="262"/>
      <c r="N122" s="263"/>
      <c r="O122" s="263"/>
      <c r="P122" s="263"/>
      <c r="Q122" s="263"/>
      <c r="R122" s="263"/>
      <c r="S122" s="263"/>
      <c r="T122" s="264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T122" s="265" t="s">
        <v>272</v>
      </c>
      <c r="AU122" s="265" t="s">
        <v>83</v>
      </c>
      <c r="AV122" s="13" t="s">
        <v>83</v>
      </c>
      <c r="AW122" s="13" t="s">
        <v>35</v>
      </c>
      <c r="AX122" s="13" t="s">
        <v>81</v>
      </c>
      <c r="AY122" s="265" t="s">
        <v>240</v>
      </c>
    </row>
    <row r="123" s="2" customFormat="1" ht="21.75" customHeight="1">
      <c r="A123" s="38"/>
      <c r="B123" s="39"/>
      <c r="C123" s="227" t="s">
        <v>301</v>
      </c>
      <c r="D123" s="227" t="s">
        <v>243</v>
      </c>
      <c r="E123" s="228" t="s">
        <v>316</v>
      </c>
      <c r="F123" s="229" t="s">
        <v>317</v>
      </c>
      <c r="G123" s="230" t="s">
        <v>276</v>
      </c>
      <c r="H123" s="231">
        <v>2</v>
      </c>
      <c r="I123" s="232"/>
      <c r="J123" s="233">
        <f>ROUND(I123*H123,2)</f>
        <v>0</v>
      </c>
      <c r="K123" s="229" t="s">
        <v>247</v>
      </c>
      <c r="L123" s="44"/>
      <c r="M123" s="234" t="s">
        <v>19</v>
      </c>
      <c r="N123" s="235" t="s">
        <v>45</v>
      </c>
      <c r="O123" s="84"/>
      <c r="P123" s="236">
        <f>O123*H123</f>
        <v>0</v>
      </c>
      <c r="Q123" s="236">
        <v>0</v>
      </c>
      <c r="R123" s="236">
        <f>Q123*H123</f>
        <v>0</v>
      </c>
      <c r="S123" s="236">
        <v>0</v>
      </c>
      <c r="T123" s="237">
        <f>S123*H123</f>
        <v>0</v>
      </c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R123" s="238" t="s">
        <v>257</v>
      </c>
      <c r="AT123" s="238" t="s">
        <v>243</v>
      </c>
      <c r="AU123" s="238" t="s">
        <v>83</v>
      </c>
      <c r="AY123" s="17" t="s">
        <v>240</v>
      </c>
      <c r="BE123" s="239">
        <f>IF(N123="základní",J123,0)</f>
        <v>0</v>
      </c>
      <c r="BF123" s="239">
        <f>IF(N123="snížená",J123,0)</f>
        <v>0</v>
      </c>
      <c r="BG123" s="239">
        <f>IF(N123="zákl. přenesená",J123,0)</f>
        <v>0</v>
      </c>
      <c r="BH123" s="239">
        <f>IF(N123="sníž. přenesená",J123,0)</f>
        <v>0</v>
      </c>
      <c r="BI123" s="239">
        <f>IF(N123="nulová",J123,0)</f>
        <v>0</v>
      </c>
      <c r="BJ123" s="17" t="s">
        <v>81</v>
      </c>
      <c r="BK123" s="239">
        <f>ROUND(I123*H123,2)</f>
        <v>0</v>
      </c>
      <c r="BL123" s="17" t="s">
        <v>257</v>
      </c>
      <c r="BM123" s="238" t="s">
        <v>1478</v>
      </c>
    </row>
    <row r="124" s="2" customFormat="1">
      <c r="A124" s="38"/>
      <c r="B124" s="39"/>
      <c r="C124" s="40"/>
      <c r="D124" s="240" t="s">
        <v>250</v>
      </c>
      <c r="E124" s="40"/>
      <c r="F124" s="241" t="s">
        <v>319</v>
      </c>
      <c r="G124" s="40"/>
      <c r="H124" s="40"/>
      <c r="I124" s="147"/>
      <c r="J124" s="40"/>
      <c r="K124" s="40"/>
      <c r="L124" s="44"/>
      <c r="M124" s="242"/>
      <c r="N124" s="243"/>
      <c r="O124" s="84"/>
      <c r="P124" s="84"/>
      <c r="Q124" s="84"/>
      <c r="R124" s="84"/>
      <c r="S124" s="84"/>
      <c r="T124" s="85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7" t="s">
        <v>250</v>
      </c>
      <c r="AU124" s="17" t="s">
        <v>83</v>
      </c>
    </row>
    <row r="125" s="2" customFormat="1">
      <c r="A125" s="38"/>
      <c r="B125" s="39"/>
      <c r="C125" s="40"/>
      <c r="D125" s="240" t="s">
        <v>252</v>
      </c>
      <c r="E125" s="40"/>
      <c r="F125" s="244" t="s">
        <v>320</v>
      </c>
      <c r="G125" s="40"/>
      <c r="H125" s="40"/>
      <c r="I125" s="147"/>
      <c r="J125" s="40"/>
      <c r="K125" s="40"/>
      <c r="L125" s="44"/>
      <c r="M125" s="242"/>
      <c r="N125" s="243"/>
      <c r="O125" s="84"/>
      <c r="P125" s="84"/>
      <c r="Q125" s="84"/>
      <c r="R125" s="84"/>
      <c r="S125" s="84"/>
      <c r="T125" s="85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T125" s="17" t="s">
        <v>252</v>
      </c>
      <c r="AU125" s="17" t="s">
        <v>83</v>
      </c>
    </row>
    <row r="126" s="13" customFormat="1">
      <c r="A126" s="13"/>
      <c r="B126" s="255"/>
      <c r="C126" s="256"/>
      <c r="D126" s="240" t="s">
        <v>272</v>
      </c>
      <c r="E126" s="257" t="s">
        <v>1456</v>
      </c>
      <c r="F126" s="258" t="s">
        <v>1479</v>
      </c>
      <c r="G126" s="256"/>
      <c r="H126" s="259">
        <v>2</v>
      </c>
      <c r="I126" s="260"/>
      <c r="J126" s="256"/>
      <c r="K126" s="256"/>
      <c r="L126" s="261"/>
      <c r="M126" s="262"/>
      <c r="N126" s="263"/>
      <c r="O126" s="263"/>
      <c r="P126" s="263"/>
      <c r="Q126" s="263"/>
      <c r="R126" s="263"/>
      <c r="S126" s="263"/>
      <c r="T126" s="264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65" t="s">
        <v>272</v>
      </c>
      <c r="AU126" s="265" t="s">
        <v>83</v>
      </c>
      <c r="AV126" s="13" t="s">
        <v>83</v>
      </c>
      <c r="AW126" s="13" t="s">
        <v>35</v>
      </c>
      <c r="AX126" s="13" t="s">
        <v>81</v>
      </c>
      <c r="AY126" s="265" t="s">
        <v>240</v>
      </c>
    </row>
    <row r="127" s="2" customFormat="1" ht="21.75" customHeight="1">
      <c r="A127" s="38"/>
      <c r="B127" s="39"/>
      <c r="C127" s="227" t="s">
        <v>305</v>
      </c>
      <c r="D127" s="227" t="s">
        <v>243</v>
      </c>
      <c r="E127" s="228" t="s">
        <v>338</v>
      </c>
      <c r="F127" s="229" t="s">
        <v>339</v>
      </c>
      <c r="G127" s="230" t="s">
        <v>276</v>
      </c>
      <c r="H127" s="231">
        <v>2</v>
      </c>
      <c r="I127" s="232"/>
      <c r="J127" s="233">
        <f>ROUND(I127*H127,2)</f>
        <v>0</v>
      </c>
      <c r="K127" s="229" t="s">
        <v>247</v>
      </c>
      <c r="L127" s="44"/>
      <c r="M127" s="234" t="s">
        <v>19</v>
      </c>
      <c r="N127" s="235" t="s">
        <v>45</v>
      </c>
      <c r="O127" s="84"/>
      <c r="P127" s="236">
        <f>O127*H127</f>
        <v>0</v>
      </c>
      <c r="Q127" s="236">
        <v>0</v>
      </c>
      <c r="R127" s="236">
        <f>Q127*H127</f>
        <v>0</v>
      </c>
      <c r="S127" s="236">
        <v>0</v>
      </c>
      <c r="T127" s="237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38" t="s">
        <v>257</v>
      </c>
      <c r="AT127" s="238" t="s">
        <v>243</v>
      </c>
      <c r="AU127" s="238" t="s">
        <v>83</v>
      </c>
      <c r="AY127" s="17" t="s">
        <v>240</v>
      </c>
      <c r="BE127" s="239">
        <f>IF(N127="základní",J127,0)</f>
        <v>0</v>
      </c>
      <c r="BF127" s="239">
        <f>IF(N127="snížená",J127,0)</f>
        <v>0</v>
      </c>
      <c r="BG127" s="239">
        <f>IF(N127="zákl. přenesená",J127,0)</f>
        <v>0</v>
      </c>
      <c r="BH127" s="239">
        <f>IF(N127="sníž. přenesená",J127,0)</f>
        <v>0</v>
      </c>
      <c r="BI127" s="239">
        <f>IF(N127="nulová",J127,0)</f>
        <v>0</v>
      </c>
      <c r="BJ127" s="17" t="s">
        <v>81</v>
      </c>
      <c r="BK127" s="239">
        <f>ROUND(I127*H127,2)</f>
        <v>0</v>
      </c>
      <c r="BL127" s="17" t="s">
        <v>257</v>
      </c>
      <c r="BM127" s="238" t="s">
        <v>1480</v>
      </c>
    </row>
    <row r="128" s="2" customFormat="1">
      <c r="A128" s="38"/>
      <c r="B128" s="39"/>
      <c r="C128" s="40"/>
      <c r="D128" s="240" t="s">
        <v>250</v>
      </c>
      <c r="E128" s="40"/>
      <c r="F128" s="241" t="s">
        <v>341</v>
      </c>
      <c r="G128" s="40"/>
      <c r="H128" s="40"/>
      <c r="I128" s="147"/>
      <c r="J128" s="40"/>
      <c r="K128" s="40"/>
      <c r="L128" s="44"/>
      <c r="M128" s="242"/>
      <c r="N128" s="243"/>
      <c r="O128" s="84"/>
      <c r="P128" s="84"/>
      <c r="Q128" s="84"/>
      <c r="R128" s="84"/>
      <c r="S128" s="84"/>
      <c r="T128" s="85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250</v>
      </c>
      <c r="AU128" s="17" t="s">
        <v>83</v>
      </c>
    </row>
    <row r="129" s="2" customFormat="1">
      <c r="A129" s="38"/>
      <c r="B129" s="39"/>
      <c r="C129" s="40"/>
      <c r="D129" s="240" t="s">
        <v>252</v>
      </c>
      <c r="E129" s="40"/>
      <c r="F129" s="244" t="s">
        <v>320</v>
      </c>
      <c r="G129" s="40"/>
      <c r="H129" s="40"/>
      <c r="I129" s="147"/>
      <c r="J129" s="40"/>
      <c r="K129" s="40"/>
      <c r="L129" s="44"/>
      <c r="M129" s="242"/>
      <c r="N129" s="243"/>
      <c r="O129" s="84"/>
      <c r="P129" s="84"/>
      <c r="Q129" s="84"/>
      <c r="R129" s="84"/>
      <c r="S129" s="84"/>
      <c r="T129" s="85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252</v>
      </c>
      <c r="AU129" s="17" t="s">
        <v>83</v>
      </c>
    </row>
    <row r="130" s="13" customFormat="1">
      <c r="A130" s="13"/>
      <c r="B130" s="255"/>
      <c r="C130" s="256"/>
      <c r="D130" s="240" t="s">
        <v>272</v>
      </c>
      <c r="E130" s="257" t="s">
        <v>19</v>
      </c>
      <c r="F130" s="258" t="s">
        <v>1458</v>
      </c>
      <c r="G130" s="256"/>
      <c r="H130" s="259">
        <v>2</v>
      </c>
      <c r="I130" s="260"/>
      <c r="J130" s="256"/>
      <c r="K130" s="256"/>
      <c r="L130" s="261"/>
      <c r="M130" s="262"/>
      <c r="N130" s="263"/>
      <c r="O130" s="263"/>
      <c r="P130" s="263"/>
      <c r="Q130" s="263"/>
      <c r="R130" s="263"/>
      <c r="S130" s="263"/>
      <c r="T130" s="264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65" t="s">
        <v>272</v>
      </c>
      <c r="AU130" s="265" t="s">
        <v>83</v>
      </c>
      <c r="AV130" s="13" t="s">
        <v>83</v>
      </c>
      <c r="AW130" s="13" t="s">
        <v>35</v>
      </c>
      <c r="AX130" s="13" t="s">
        <v>81</v>
      </c>
      <c r="AY130" s="265" t="s">
        <v>240</v>
      </c>
    </row>
    <row r="131" s="2" customFormat="1" ht="21.75" customHeight="1">
      <c r="A131" s="38"/>
      <c r="B131" s="39"/>
      <c r="C131" s="245" t="s">
        <v>309</v>
      </c>
      <c r="D131" s="245" t="s">
        <v>266</v>
      </c>
      <c r="E131" s="246" t="s">
        <v>322</v>
      </c>
      <c r="F131" s="247" t="s">
        <v>323</v>
      </c>
      <c r="G131" s="248" t="s">
        <v>276</v>
      </c>
      <c r="H131" s="249">
        <v>2</v>
      </c>
      <c r="I131" s="250"/>
      <c r="J131" s="251">
        <f>ROUND(I131*H131,2)</f>
        <v>0</v>
      </c>
      <c r="K131" s="247" t="s">
        <v>247</v>
      </c>
      <c r="L131" s="252"/>
      <c r="M131" s="253" t="s">
        <v>19</v>
      </c>
      <c r="N131" s="254" t="s">
        <v>45</v>
      </c>
      <c r="O131" s="84"/>
      <c r="P131" s="236">
        <f>O131*H131</f>
        <v>0</v>
      </c>
      <c r="Q131" s="236">
        <v>0</v>
      </c>
      <c r="R131" s="236">
        <f>Q131*H131</f>
        <v>0</v>
      </c>
      <c r="S131" s="236">
        <v>0</v>
      </c>
      <c r="T131" s="23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38" t="s">
        <v>257</v>
      </c>
      <c r="AT131" s="238" t="s">
        <v>266</v>
      </c>
      <c r="AU131" s="238" t="s">
        <v>83</v>
      </c>
      <c r="AY131" s="17" t="s">
        <v>240</v>
      </c>
      <c r="BE131" s="239">
        <f>IF(N131="základní",J131,0)</f>
        <v>0</v>
      </c>
      <c r="BF131" s="239">
        <f>IF(N131="snížená",J131,0)</f>
        <v>0</v>
      </c>
      <c r="BG131" s="239">
        <f>IF(N131="zákl. přenesená",J131,0)</f>
        <v>0</v>
      </c>
      <c r="BH131" s="239">
        <f>IF(N131="sníž. přenesená",J131,0)</f>
        <v>0</v>
      </c>
      <c r="BI131" s="239">
        <f>IF(N131="nulová",J131,0)</f>
        <v>0</v>
      </c>
      <c r="BJ131" s="17" t="s">
        <v>81</v>
      </c>
      <c r="BK131" s="239">
        <f>ROUND(I131*H131,2)</f>
        <v>0</v>
      </c>
      <c r="BL131" s="17" t="s">
        <v>257</v>
      </c>
      <c r="BM131" s="238" t="s">
        <v>1481</v>
      </c>
    </row>
    <row r="132" s="2" customFormat="1">
      <c r="A132" s="38"/>
      <c r="B132" s="39"/>
      <c r="C132" s="40"/>
      <c r="D132" s="240" t="s">
        <v>250</v>
      </c>
      <c r="E132" s="40"/>
      <c r="F132" s="241" t="s">
        <v>323</v>
      </c>
      <c r="G132" s="40"/>
      <c r="H132" s="40"/>
      <c r="I132" s="147"/>
      <c r="J132" s="40"/>
      <c r="K132" s="40"/>
      <c r="L132" s="44"/>
      <c r="M132" s="242"/>
      <c r="N132" s="243"/>
      <c r="O132" s="84"/>
      <c r="P132" s="84"/>
      <c r="Q132" s="84"/>
      <c r="R132" s="84"/>
      <c r="S132" s="84"/>
      <c r="T132" s="85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250</v>
      </c>
      <c r="AU132" s="17" t="s">
        <v>83</v>
      </c>
    </row>
    <row r="133" s="13" customFormat="1">
      <c r="A133" s="13"/>
      <c r="B133" s="255"/>
      <c r="C133" s="256"/>
      <c r="D133" s="240" t="s">
        <v>272</v>
      </c>
      <c r="E133" s="257" t="s">
        <v>19</v>
      </c>
      <c r="F133" s="258" t="s">
        <v>1456</v>
      </c>
      <c r="G133" s="256"/>
      <c r="H133" s="259">
        <v>2</v>
      </c>
      <c r="I133" s="260"/>
      <c r="J133" s="256"/>
      <c r="K133" s="256"/>
      <c r="L133" s="261"/>
      <c r="M133" s="262"/>
      <c r="N133" s="263"/>
      <c r="O133" s="263"/>
      <c r="P133" s="263"/>
      <c r="Q133" s="263"/>
      <c r="R133" s="263"/>
      <c r="S133" s="263"/>
      <c r="T133" s="264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65" t="s">
        <v>272</v>
      </c>
      <c r="AU133" s="265" t="s">
        <v>83</v>
      </c>
      <c r="AV133" s="13" t="s">
        <v>83</v>
      </c>
      <c r="AW133" s="13" t="s">
        <v>35</v>
      </c>
      <c r="AX133" s="13" t="s">
        <v>81</v>
      </c>
      <c r="AY133" s="265" t="s">
        <v>240</v>
      </c>
    </row>
    <row r="134" s="2" customFormat="1" ht="21.75" customHeight="1">
      <c r="A134" s="38"/>
      <c r="B134" s="39"/>
      <c r="C134" s="245" t="s">
        <v>315</v>
      </c>
      <c r="D134" s="245" t="s">
        <v>266</v>
      </c>
      <c r="E134" s="246" t="s">
        <v>343</v>
      </c>
      <c r="F134" s="247" t="s">
        <v>344</v>
      </c>
      <c r="G134" s="248" t="s">
        <v>276</v>
      </c>
      <c r="H134" s="249">
        <v>2</v>
      </c>
      <c r="I134" s="250"/>
      <c r="J134" s="251">
        <f>ROUND(I134*H134,2)</f>
        <v>0</v>
      </c>
      <c r="K134" s="247" t="s">
        <v>247</v>
      </c>
      <c r="L134" s="252"/>
      <c r="M134" s="253" t="s">
        <v>19</v>
      </c>
      <c r="N134" s="254" t="s">
        <v>45</v>
      </c>
      <c r="O134" s="84"/>
      <c r="P134" s="236">
        <f>O134*H134</f>
        <v>0</v>
      </c>
      <c r="Q134" s="236">
        <v>0</v>
      </c>
      <c r="R134" s="236">
        <f>Q134*H134</f>
        <v>0</v>
      </c>
      <c r="S134" s="236">
        <v>0</v>
      </c>
      <c r="T134" s="237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38" t="s">
        <v>257</v>
      </c>
      <c r="AT134" s="238" t="s">
        <v>266</v>
      </c>
      <c r="AU134" s="238" t="s">
        <v>83</v>
      </c>
      <c r="AY134" s="17" t="s">
        <v>240</v>
      </c>
      <c r="BE134" s="239">
        <f>IF(N134="základní",J134,0)</f>
        <v>0</v>
      </c>
      <c r="BF134" s="239">
        <f>IF(N134="snížená",J134,0)</f>
        <v>0</v>
      </c>
      <c r="BG134" s="239">
        <f>IF(N134="zákl. přenesená",J134,0)</f>
        <v>0</v>
      </c>
      <c r="BH134" s="239">
        <f>IF(N134="sníž. přenesená",J134,0)</f>
        <v>0</v>
      </c>
      <c r="BI134" s="239">
        <f>IF(N134="nulová",J134,0)</f>
        <v>0</v>
      </c>
      <c r="BJ134" s="17" t="s">
        <v>81</v>
      </c>
      <c r="BK134" s="239">
        <f>ROUND(I134*H134,2)</f>
        <v>0</v>
      </c>
      <c r="BL134" s="17" t="s">
        <v>257</v>
      </c>
      <c r="BM134" s="238" t="s">
        <v>1482</v>
      </c>
    </row>
    <row r="135" s="2" customFormat="1">
      <c r="A135" s="38"/>
      <c r="B135" s="39"/>
      <c r="C135" s="40"/>
      <c r="D135" s="240" t="s">
        <v>250</v>
      </c>
      <c r="E135" s="40"/>
      <c r="F135" s="241" t="s">
        <v>344</v>
      </c>
      <c r="G135" s="40"/>
      <c r="H135" s="40"/>
      <c r="I135" s="147"/>
      <c r="J135" s="40"/>
      <c r="K135" s="40"/>
      <c r="L135" s="44"/>
      <c r="M135" s="242"/>
      <c r="N135" s="243"/>
      <c r="O135" s="84"/>
      <c r="P135" s="84"/>
      <c r="Q135" s="84"/>
      <c r="R135" s="84"/>
      <c r="S135" s="84"/>
      <c r="T135" s="85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7" t="s">
        <v>250</v>
      </c>
      <c r="AU135" s="17" t="s">
        <v>83</v>
      </c>
    </row>
    <row r="136" s="13" customFormat="1">
      <c r="A136" s="13"/>
      <c r="B136" s="255"/>
      <c r="C136" s="256"/>
      <c r="D136" s="240" t="s">
        <v>272</v>
      </c>
      <c r="E136" s="257" t="s">
        <v>1458</v>
      </c>
      <c r="F136" s="258" t="s">
        <v>83</v>
      </c>
      <c r="G136" s="256"/>
      <c r="H136" s="259">
        <v>2</v>
      </c>
      <c r="I136" s="260"/>
      <c r="J136" s="256"/>
      <c r="K136" s="256"/>
      <c r="L136" s="261"/>
      <c r="M136" s="262"/>
      <c r="N136" s="263"/>
      <c r="O136" s="263"/>
      <c r="P136" s="263"/>
      <c r="Q136" s="263"/>
      <c r="R136" s="263"/>
      <c r="S136" s="263"/>
      <c r="T136" s="264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65" t="s">
        <v>272</v>
      </c>
      <c r="AU136" s="265" t="s">
        <v>83</v>
      </c>
      <c r="AV136" s="13" t="s">
        <v>83</v>
      </c>
      <c r="AW136" s="13" t="s">
        <v>35</v>
      </c>
      <c r="AX136" s="13" t="s">
        <v>81</v>
      </c>
      <c r="AY136" s="265" t="s">
        <v>240</v>
      </c>
    </row>
    <row r="137" s="2" customFormat="1" ht="21.75" customHeight="1">
      <c r="A137" s="38"/>
      <c r="B137" s="39"/>
      <c r="C137" s="227" t="s">
        <v>321</v>
      </c>
      <c r="D137" s="227" t="s">
        <v>243</v>
      </c>
      <c r="E137" s="228" t="s">
        <v>347</v>
      </c>
      <c r="F137" s="229" t="s">
        <v>348</v>
      </c>
      <c r="G137" s="230" t="s">
        <v>332</v>
      </c>
      <c r="H137" s="231">
        <v>36</v>
      </c>
      <c r="I137" s="232"/>
      <c r="J137" s="233">
        <f>ROUND(I137*H137,2)</f>
        <v>0</v>
      </c>
      <c r="K137" s="229" t="s">
        <v>247</v>
      </c>
      <c r="L137" s="44"/>
      <c r="M137" s="234" t="s">
        <v>19</v>
      </c>
      <c r="N137" s="235" t="s">
        <v>45</v>
      </c>
      <c r="O137" s="84"/>
      <c r="P137" s="236">
        <f>O137*H137</f>
        <v>0</v>
      </c>
      <c r="Q137" s="236">
        <v>0</v>
      </c>
      <c r="R137" s="236">
        <f>Q137*H137</f>
        <v>0</v>
      </c>
      <c r="S137" s="236">
        <v>0</v>
      </c>
      <c r="T137" s="237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38" t="s">
        <v>257</v>
      </c>
      <c r="AT137" s="238" t="s">
        <v>243</v>
      </c>
      <c r="AU137" s="238" t="s">
        <v>83</v>
      </c>
      <c r="AY137" s="17" t="s">
        <v>240</v>
      </c>
      <c r="BE137" s="239">
        <f>IF(N137="základní",J137,0)</f>
        <v>0</v>
      </c>
      <c r="BF137" s="239">
        <f>IF(N137="snížená",J137,0)</f>
        <v>0</v>
      </c>
      <c r="BG137" s="239">
        <f>IF(N137="zákl. přenesená",J137,0)</f>
        <v>0</v>
      </c>
      <c r="BH137" s="239">
        <f>IF(N137="sníž. přenesená",J137,0)</f>
        <v>0</v>
      </c>
      <c r="BI137" s="239">
        <f>IF(N137="nulová",J137,0)</f>
        <v>0</v>
      </c>
      <c r="BJ137" s="17" t="s">
        <v>81</v>
      </c>
      <c r="BK137" s="239">
        <f>ROUND(I137*H137,2)</f>
        <v>0</v>
      </c>
      <c r="BL137" s="17" t="s">
        <v>257</v>
      </c>
      <c r="BM137" s="238" t="s">
        <v>1483</v>
      </c>
    </row>
    <row r="138" s="2" customFormat="1">
      <c r="A138" s="38"/>
      <c r="B138" s="39"/>
      <c r="C138" s="40"/>
      <c r="D138" s="240" t="s">
        <v>250</v>
      </c>
      <c r="E138" s="40"/>
      <c r="F138" s="241" t="s">
        <v>350</v>
      </c>
      <c r="G138" s="40"/>
      <c r="H138" s="40"/>
      <c r="I138" s="147"/>
      <c r="J138" s="40"/>
      <c r="K138" s="40"/>
      <c r="L138" s="44"/>
      <c r="M138" s="242"/>
      <c r="N138" s="243"/>
      <c r="O138" s="84"/>
      <c r="P138" s="84"/>
      <c r="Q138" s="84"/>
      <c r="R138" s="84"/>
      <c r="S138" s="84"/>
      <c r="T138" s="85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T138" s="17" t="s">
        <v>250</v>
      </c>
      <c r="AU138" s="17" t="s">
        <v>83</v>
      </c>
    </row>
    <row r="139" s="2" customFormat="1">
      <c r="A139" s="38"/>
      <c r="B139" s="39"/>
      <c r="C139" s="40"/>
      <c r="D139" s="240" t="s">
        <v>252</v>
      </c>
      <c r="E139" s="40"/>
      <c r="F139" s="244" t="s">
        <v>351</v>
      </c>
      <c r="G139" s="40"/>
      <c r="H139" s="40"/>
      <c r="I139" s="147"/>
      <c r="J139" s="40"/>
      <c r="K139" s="40"/>
      <c r="L139" s="44"/>
      <c r="M139" s="242"/>
      <c r="N139" s="243"/>
      <c r="O139" s="84"/>
      <c r="P139" s="84"/>
      <c r="Q139" s="84"/>
      <c r="R139" s="84"/>
      <c r="S139" s="84"/>
      <c r="T139" s="85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252</v>
      </c>
      <c r="AU139" s="17" t="s">
        <v>83</v>
      </c>
    </row>
    <row r="140" s="13" customFormat="1">
      <c r="A140" s="13"/>
      <c r="B140" s="255"/>
      <c r="C140" s="256"/>
      <c r="D140" s="240" t="s">
        <v>272</v>
      </c>
      <c r="E140" s="257" t="s">
        <v>1371</v>
      </c>
      <c r="F140" s="258" t="s">
        <v>1383</v>
      </c>
      <c r="G140" s="256"/>
      <c r="H140" s="259">
        <v>36</v>
      </c>
      <c r="I140" s="260"/>
      <c r="J140" s="256"/>
      <c r="K140" s="256"/>
      <c r="L140" s="261"/>
      <c r="M140" s="262"/>
      <c r="N140" s="263"/>
      <c r="O140" s="263"/>
      <c r="P140" s="263"/>
      <c r="Q140" s="263"/>
      <c r="R140" s="263"/>
      <c r="S140" s="263"/>
      <c r="T140" s="264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65" t="s">
        <v>272</v>
      </c>
      <c r="AU140" s="265" t="s">
        <v>83</v>
      </c>
      <c r="AV140" s="13" t="s">
        <v>83</v>
      </c>
      <c r="AW140" s="13" t="s">
        <v>35</v>
      </c>
      <c r="AX140" s="13" t="s">
        <v>81</v>
      </c>
      <c r="AY140" s="265" t="s">
        <v>240</v>
      </c>
    </row>
    <row r="141" s="2" customFormat="1" ht="21.75" customHeight="1">
      <c r="A141" s="38"/>
      <c r="B141" s="39"/>
      <c r="C141" s="227" t="s">
        <v>8</v>
      </c>
      <c r="D141" s="227" t="s">
        <v>243</v>
      </c>
      <c r="E141" s="228" t="s">
        <v>354</v>
      </c>
      <c r="F141" s="229" t="s">
        <v>355</v>
      </c>
      <c r="G141" s="230" t="s">
        <v>332</v>
      </c>
      <c r="H141" s="231">
        <v>36</v>
      </c>
      <c r="I141" s="232"/>
      <c r="J141" s="233">
        <f>ROUND(I141*H141,2)</f>
        <v>0</v>
      </c>
      <c r="K141" s="229" t="s">
        <v>247</v>
      </c>
      <c r="L141" s="44"/>
      <c r="M141" s="234" t="s">
        <v>19</v>
      </c>
      <c r="N141" s="235" t="s">
        <v>45</v>
      </c>
      <c r="O141" s="84"/>
      <c r="P141" s="236">
        <f>O141*H141</f>
        <v>0</v>
      </c>
      <c r="Q141" s="236">
        <v>0</v>
      </c>
      <c r="R141" s="236">
        <f>Q141*H141</f>
        <v>0</v>
      </c>
      <c r="S141" s="236">
        <v>0</v>
      </c>
      <c r="T141" s="237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38" t="s">
        <v>248</v>
      </c>
      <c r="AT141" s="238" t="s">
        <v>243</v>
      </c>
      <c r="AU141" s="238" t="s">
        <v>83</v>
      </c>
      <c r="AY141" s="17" t="s">
        <v>240</v>
      </c>
      <c r="BE141" s="239">
        <f>IF(N141="základní",J141,0)</f>
        <v>0</v>
      </c>
      <c r="BF141" s="239">
        <f>IF(N141="snížená",J141,0)</f>
        <v>0</v>
      </c>
      <c r="BG141" s="239">
        <f>IF(N141="zákl. přenesená",J141,0)</f>
        <v>0</v>
      </c>
      <c r="BH141" s="239">
        <f>IF(N141="sníž. přenesená",J141,0)</f>
        <v>0</v>
      </c>
      <c r="BI141" s="239">
        <f>IF(N141="nulová",J141,0)</f>
        <v>0</v>
      </c>
      <c r="BJ141" s="17" t="s">
        <v>81</v>
      </c>
      <c r="BK141" s="239">
        <f>ROUND(I141*H141,2)</f>
        <v>0</v>
      </c>
      <c r="BL141" s="17" t="s">
        <v>248</v>
      </c>
      <c r="BM141" s="238" t="s">
        <v>1484</v>
      </c>
    </row>
    <row r="142" s="2" customFormat="1">
      <c r="A142" s="38"/>
      <c r="B142" s="39"/>
      <c r="C142" s="40"/>
      <c r="D142" s="240" t="s">
        <v>250</v>
      </c>
      <c r="E142" s="40"/>
      <c r="F142" s="241" t="s">
        <v>357</v>
      </c>
      <c r="G142" s="40"/>
      <c r="H142" s="40"/>
      <c r="I142" s="147"/>
      <c r="J142" s="40"/>
      <c r="K142" s="40"/>
      <c r="L142" s="44"/>
      <c r="M142" s="242"/>
      <c r="N142" s="243"/>
      <c r="O142" s="84"/>
      <c r="P142" s="84"/>
      <c r="Q142" s="84"/>
      <c r="R142" s="84"/>
      <c r="S142" s="84"/>
      <c r="T142" s="85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T142" s="17" t="s">
        <v>250</v>
      </c>
      <c r="AU142" s="17" t="s">
        <v>83</v>
      </c>
    </row>
    <row r="143" s="2" customFormat="1">
      <c r="A143" s="38"/>
      <c r="B143" s="39"/>
      <c r="C143" s="40"/>
      <c r="D143" s="240" t="s">
        <v>252</v>
      </c>
      <c r="E143" s="40"/>
      <c r="F143" s="244" t="s">
        <v>358</v>
      </c>
      <c r="G143" s="40"/>
      <c r="H143" s="40"/>
      <c r="I143" s="147"/>
      <c r="J143" s="40"/>
      <c r="K143" s="40"/>
      <c r="L143" s="44"/>
      <c r="M143" s="242"/>
      <c r="N143" s="243"/>
      <c r="O143" s="84"/>
      <c r="P143" s="84"/>
      <c r="Q143" s="84"/>
      <c r="R143" s="84"/>
      <c r="S143" s="84"/>
      <c r="T143" s="85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7" t="s">
        <v>252</v>
      </c>
      <c r="AU143" s="17" t="s">
        <v>83</v>
      </c>
    </row>
    <row r="144" s="13" customFormat="1">
      <c r="A144" s="13"/>
      <c r="B144" s="255"/>
      <c r="C144" s="256"/>
      <c r="D144" s="240" t="s">
        <v>272</v>
      </c>
      <c r="E144" s="257" t="s">
        <v>19</v>
      </c>
      <c r="F144" s="258" t="s">
        <v>1371</v>
      </c>
      <c r="G144" s="256"/>
      <c r="H144" s="259">
        <v>36</v>
      </c>
      <c r="I144" s="260"/>
      <c r="J144" s="256"/>
      <c r="K144" s="256"/>
      <c r="L144" s="261"/>
      <c r="M144" s="262"/>
      <c r="N144" s="263"/>
      <c r="O144" s="263"/>
      <c r="P144" s="263"/>
      <c r="Q144" s="263"/>
      <c r="R144" s="263"/>
      <c r="S144" s="263"/>
      <c r="T144" s="264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65" t="s">
        <v>272</v>
      </c>
      <c r="AU144" s="265" t="s">
        <v>83</v>
      </c>
      <c r="AV144" s="13" t="s">
        <v>83</v>
      </c>
      <c r="AW144" s="13" t="s">
        <v>35</v>
      </c>
      <c r="AX144" s="13" t="s">
        <v>81</v>
      </c>
      <c r="AY144" s="265" t="s">
        <v>240</v>
      </c>
    </row>
    <row r="145" s="2" customFormat="1" ht="21.75" customHeight="1">
      <c r="A145" s="38"/>
      <c r="B145" s="39"/>
      <c r="C145" s="245" t="s">
        <v>329</v>
      </c>
      <c r="D145" s="245" t="s">
        <v>266</v>
      </c>
      <c r="E145" s="246" t="s">
        <v>359</v>
      </c>
      <c r="F145" s="247" t="s">
        <v>360</v>
      </c>
      <c r="G145" s="248" t="s">
        <v>269</v>
      </c>
      <c r="H145" s="249">
        <v>11.880000000000001</v>
      </c>
      <c r="I145" s="250"/>
      <c r="J145" s="251">
        <f>ROUND(I145*H145,2)</f>
        <v>0</v>
      </c>
      <c r="K145" s="247" t="s">
        <v>247</v>
      </c>
      <c r="L145" s="252"/>
      <c r="M145" s="253" t="s">
        <v>19</v>
      </c>
      <c r="N145" s="254" t="s">
        <v>45</v>
      </c>
      <c r="O145" s="84"/>
      <c r="P145" s="236">
        <f>O145*H145</f>
        <v>0</v>
      </c>
      <c r="Q145" s="236">
        <v>1</v>
      </c>
      <c r="R145" s="236">
        <f>Q145*H145</f>
        <v>11.880000000000001</v>
      </c>
      <c r="S145" s="236">
        <v>0</v>
      </c>
      <c r="T145" s="237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38" t="s">
        <v>270</v>
      </c>
      <c r="AT145" s="238" t="s">
        <v>266</v>
      </c>
      <c r="AU145" s="238" t="s">
        <v>83</v>
      </c>
      <c r="AY145" s="17" t="s">
        <v>240</v>
      </c>
      <c r="BE145" s="239">
        <f>IF(N145="základní",J145,0)</f>
        <v>0</v>
      </c>
      <c r="BF145" s="239">
        <f>IF(N145="snížená",J145,0)</f>
        <v>0</v>
      </c>
      <c r="BG145" s="239">
        <f>IF(N145="zákl. přenesená",J145,0)</f>
        <v>0</v>
      </c>
      <c r="BH145" s="239">
        <f>IF(N145="sníž. přenesená",J145,0)</f>
        <v>0</v>
      </c>
      <c r="BI145" s="239">
        <f>IF(N145="nulová",J145,0)</f>
        <v>0</v>
      </c>
      <c r="BJ145" s="17" t="s">
        <v>81</v>
      </c>
      <c r="BK145" s="239">
        <f>ROUND(I145*H145,2)</f>
        <v>0</v>
      </c>
      <c r="BL145" s="17" t="s">
        <v>270</v>
      </c>
      <c r="BM145" s="238" t="s">
        <v>1485</v>
      </c>
    </row>
    <row r="146" s="2" customFormat="1">
      <c r="A146" s="38"/>
      <c r="B146" s="39"/>
      <c r="C146" s="40"/>
      <c r="D146" s="240" t="s">
        <v>250</v>
      </c>
      <c r="E146" s="40"/>
      <c r="F146" s="241" t="s">
        <v>360</v>
      </c>
      <c r="G146" s="40"/>
      <c r="H146" s="40"/>
      <c r="I146" s="147"/>
      <c r="J146" s="40"/>
      <c r="K146" s="40"/>
      <c r="L146" s="44"/>
      <c r="M146" s="242"/>
      <c r="N146" s="243"/>
      <c r="O146" s="84"/>
      <c r="P146" s="84"/>
      <c r="Q146" s="84"/>
      <c r="R146" s="84"/>
      <c r="S146" s="84"/>
      <c r="T146" s="85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T146" s="17" t="s">
        <v>250</v>
      </c>
      <c r="AU146" s="17" t="s">
        <v>83</v>
      </c>
    </row>
    <row r="147" s="13" customFormat="1">
      <c r="A147" s="13"/>
      <c r="B147" s="255"/>
      <c r="C147" s="256"/>
      <c r="D147" s="240" t="s">
        <v>272</v>
      </c>
      <c r="E147" s="257" t="s">
        <v>1409</v>
      </c>
      <c r="F147" s="258" t="s">
        <v>1410</v>
      </c>
      <c r="G147" s="256"/>
      <c r="H147" s="259">
        <v>11.880000000000001</v>
      </c>
      <c r="I147" s="260"/>
      <c r="J147" s="256"/>
      <c r="K147" s="256"/>
      <c r="L147" s="261"/>
      <c r="M147" s="262"/>
      <c r="N147" s="263"/>
      <c r="O147" s="263"/>
      <c r="P147" s="263"/>
      <c r="Q147" s="263"/>
      <c r="R147" s="263"/>
      <c r="S147" s="263"/>
      <c r="T147" s="264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65" t="s">
        <v>272</v>
      </c>
      <c r="AU147" s="265" t="s">
        <v>83</v>
      </c>
      <c r="AV147" s="13" t="s">
        <v>83</v>
      </c>
      <c r="AW147" s="13" t="s">
        <v>35</v>
      </c>
      <c r="AX147" s="13" t="s">
        <v>81</v>
      </c>
      <c r="AY147" s="265" t="s">
        <v>240</v>
      </c>
    </row>
    <row r="148" s="2" customFormat="1" ht="21.75" customHeight="1">
      <c r="A148" s="38"/>
      <c r="B148" s="39"/>
      <c r="C148" s="245" t="s">
        <v>337</v>
      </c>
      <c r="D148" s="245" t="s">
        <v>266</v>
      </c>
      <c r="E148" s="246" t="s">
        <v>703</v>
      </c>
      <c r="F148" s="247" t="s">
        <v>704</v>
      </c>
      <c r="G148" s="248" t="s">
        <v>246</v>
      </c>
      <c r="H148" s="249">
        <v>8</v>
      </c>
      <c r="I148" s="250"/>
      <c r="J148" s="251">
        <f>ROUND(I148*H148,2)</f>
        <v>0</v>
      </c>
      <c r="K148" s="247" t="s">
        <v>247</v>
      </c>
      <c r="L148" s="252"/>
      <c r="M148" s="253" t="s">
        <v>19</v>
      </c>
      <c r="N148" s="254" t="s">
        <v>45</v>
      </c>
      <c r="O148" s="84"/>
      <c r="P148" s="236">
        <f>O148*H148</f>
        <v>0</v>
      </c>
      <c r="Q148" s="236">
        <v>0</v>
      </c>
      <c r="R148" s="236">
        <f>Q148*H148</f>
        <v>0</v>
      </c>
      <c r="S148" s="236">
        <v>0</v>
      </c>
      <c r="T148" s="237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38" t="s">
        <v>270</v>
      </c>
      <c r="AT148" s="238" t="s">
        <v>266</v>
      </c>
      <c r="AU148" s="238" t="s">
        <v>83</v>
      </c>
      <c r="AY148" s="17" t="s">
        <v>240</v>
      </c>
      <c r="BE148" s="239">
        <f>IF(N148="základní",J148,0)</f>
        <v>0</v>
      </c>
      <c r="BF148" s="239">
        <f>IF(N148="snížená",J148,0)</f>
        <v>0</v>
      </c>
      <c r="BG148" s="239">
        <f>IF(N148="zákl. přenesená",J148,0)</f>
        <v>0</v>
      </c>
      <c r="BH148" s="239">
        <f>IF(N148="sníž. přenesená",J148,0)</f>
        <v>0</v>
      </c>
      <c r="BI148" s="239">
        <f>IF(N148="nulová",J148,0)</f>
        <v>0</v>
      </c>
      <c r="BJ148" s="17" t="s">
        <v>81</v>
      </c>
      <c r="BK148" s="239">
        <f>ROUND(I148*H148,2)</f>
        <v>0</v>
      </c>
      <c r="BL148" s="17" t="s">
        <v>270</v>
      </c>
      <c r="BM148" s="238" t="s">
        <v>1486</v>
      </c>
    </row>
    <row r="149" s="2" customFormat="1">
      <c r="A149" s="38"/>
      <c r="B149" s="39"/>
      <c r="C149" s="40"/>
      <c r="D149" s="240" t="s">
        <v>250</v>
      </c>
      <c r="E149" s="40"/>
      <c r="F149" s="241" t="s">
        <v>704</v>
      </c>
      <c r="G149" s="40"/>
      <c r="H149" s="40"/>
      <c r="I149" s="147"/>
      <c r="J149" s="40"/>
      <c r="K149" s="40"/>
      <c r="L149" s="44"/>
      <c r="M149" s="242"/>
      <c r="N149" s="243"/>
      <c r="O149" s="84"/>
      <c r="P149" s="84"/>
      <c r="Q149" s="84"/>
      <c r="R149" s="84"/>
      <c r="S149" s="84"/>
      <c r="T149" s="85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7" t="s">
        <v>250</v>
      </c>
      <c r="AU149" s="17" t="s">
        <v>83</v>
      </c>
    </row>
    <row r="150" s="13" customFormat="1">
      <c r="A150" s="13"/>
      <c r="B150" s="255"/>
      <c r="C150" s="256"/>
      <c r="D150" s="240" t="s">
        <v>272</v>
      </c>
      <c r="E150" s="257" t="s">
        <v>19</v>
      </c>
      <c r="F150" s="258" t="s">
        <v>1487</v>
      </c>
      <c r="G150" s="256"/>
      <c r="H150" s="259">
        <v>8</v>
      </c>
      <c r="I150" s="260"/>
      <c r="J150" s="256"/>
      <c r="K150" s="256"/>
      <c r="L150" s="261"/>
      <c r="M150" s="262"/>
      <c r="N150" s="263"/>
      <c r="O150" s="263"/>
      <c r="P150" s="263"/>
      <c r="Q150" s="263"/>
      <c r="R150" s="263"/>
      <c r="S150" s="263"/>
      <c r="T150" s="264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65" t="s">
        <v>272</v>
      </c>
      <c r="AU150" s="265" t="s">
        <v>83</v>
      </c>
      <c r="AV150" s="13" t="s">
        <v>83</v>
      </c>
      <c r="AW150" s="13" t="s">
        <v>35</v>
      </c>
      <c r="AX150" s="13" t="s">
        <v>81</v>
      </c>
      <c r="AY150" s="265" t="s">
        <v>240</v>
      </c>
    </row>
    <row r="151" s="2" customFormat="1" ht="21.75" customHeight="1">
      <c r="A151" s="38"/>
      <c r="B151" s="39"/>
      <c r="C151" s="245" t="s">
        <v>342</v>
      </c>
      <c r="D151" s="245" t="s">
        <v>266</v>
      </c>
      <c r="E151" s="246" t="s">
        <v>369</v>
      </c>
      <c r="F151" s="247" t="s">
        <v>370</v>
      </c>
      <c r="G151" s="248" t="s">
        <v>246</v>
      </c>
      <c r="H151" s="249">
        <v>8</v>
      </c>
      <c r="I151" s="250"/>
      <c r="J151" s="251">
        <f>ROUND(I151*H151,2)</f>
        <v>0</v>
      </c>
      <c r="K151" s="247" t="s">
        <v>247</v>
      </c>
      <c r="L151" s="252"/>
      <c r="M151" s="253" t="s">
        <v>19</v>
      </c>
      <c r="N151" s="254" t="s">
        <v>45</v>
      </c>
      <c r="O151" s="84"/>
      <c r="P151" s="236">
        <f>O151*H151</f>
        <v>0</v>
      </c>
      <c r="Q151" s="236">
        <v>0</v>
      </c>
      <c r="R151" s="236">
        <f>Q151*H151</f>
        <v>0</v>
      </c>
      <c r="S151" s="236">
        <v>0</v>
      </c>
      <c r="T151" s="237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38" t="s">
        <v>270</v>
      </c>
      <c r="AT151" s="238" t="s">
        <v>266</v>
      </c>
      <c r="AU151" s="238" t="s">
        <v>83</v>
      </c>
      <c r="AY151" s="17" t="s">
        <v>240</v>
      </c>
      <c r="BE151" s="239">
        <f>IF(N151="základní",J151,0)</f>
        <v>0</v>
      </c>
      <c r="BF151" s="239">
        <f>IF(N151="snížená",J151,0)</f>
        <v>0</v>
      </c>
      <c r="BG151" s="239">
        <f>IF(N151="zákl. přenesená",J151,0)</f>
        <v>0</v>
      </c>
      <c r="BH151" s="239">
        <f>IF(N151="sníž. přenesená",J151,0)</f>
        <v>0</v>
      </c>
      <c r="BI151" s="239">
        <f>IF(N151="nulová",J151,0)</f>
        <v>0</v>
      </c>
      <c r="BJ151" s="17" t="s">
        <v>81</v>
      </c>
      <c r="BK151" s="239">
        <f>ROUND(I151*H151,2)</f>
        <v>0</v>
      </c>
      <c r="BL151" s="17" t="s">
        <v>270</v>
      </c>
      <c r="BM151" s="238" t="s">
        <v>1488</v>
      </c>
    </row>
    <row r="152" s="2" customFormat="1">
      <c r="A152" s="38"/>
      <c r="B152" s="39"/>
      <c r="C152" s="40"/>
      <c r="D152" s="240" t="s">
        <v>250</v>
      </c>
      <c r="E152" s="40"/>
      <c r="F152" s="241" t="s">
        <v>370</v>
      </c>
      <c r="G152" s="40"/>
      <c r="H152" s="40"/>
      <c r="I152" s="147"/>
      <c r="J152" s="40"/>
      <c r="K152" s="40"/>
      <c r="L152" s="44"/>
      <c r="M152" s="242"/>
      <c r="N152" s="243"/>
      <c r="O152" s="84"/>
      <c r="P152" s="84"/>
      <c r="Q152" s="84"/>
      <c r="R152" s="84"/>
      <c r="S152" s="84"/>
      <c r="T152" s="85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7" t="s">
        <v>250</v>
      </c>
      <c r="AU152" s="17" t="s">
        <v>83</v>
      </c>
    </row>
    <row r="153" s="13" customFormat="1">
      <c r="A153" s="13"/>
      <c r="B153" s="255"/>
      <c r="C153" s="256"/>
      <c r="D153" s="240" t="s">
        <v>272</v>
      </c>
      <c r="E153" s="257" t="s">
        <v>19</v>
      </c>
      <c r="F153" s="258" t="s">
        <v>1487</v>
      </c>
      <c r="G153" s="256"/>
      <c r="H153" s="259">
        <v>8</v>
      </c>
      <c r="I153" s="260"/>
      <c r="J153" s="256"/>
      <c r="K153" s="256"/>
      <c r="L153" s="261"/>
      <c r="M153" s="262"/>
      <c r="N153" s="263"/>
      <c r="O153" s="263"/>
      <c r="P153" s="263"/>
      <c r="Q153" s="263"/>
      <c r="R153" s="263"/>
      <c r="S153" s="263"/>
      <c r="T153" s="264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65" t="s">
        <v>272</v>
      </c>
      <c r="AU153" s="265" t="s">
        <v>83</v>
      </c>
      <c r="AV153" s="13" t="s">
        <v>83</v>
      </c>
      <c r="AW153" s="13" t="s">
        <v>35</v>
      </c>
      <c r="AX153" s="13" t="s">
        <v>81</v>
      </c>
      <c r="AY153" s="265" t="s">
        <v>240</v>
      </c>
    </row>
    <row r="154" s="2" customFormat="1" ht="21.75" customHeight="1">
      <c r="A154" s="38"/>
      <c r="B154" s="39"/>
      <c r="C154" s="245" t="s">
        <v>346</v>
      </c>
      <c r="D154" s="245" t="s">
        <v>266</v>
      </c>
      <c r="E154" s="246" t="s">
        <v>364</v>
      </c>
      <c r="F154" s="247" t="s">
        <v>365</v>
      </c>
      <c r="G154" s="248" t="s">
        <v>332</v>
      </c>
      <c r="H154" s="249">
        <v>36</v>
      </c>
      <c r="I154" s="250"/>
      <c r="J154" s="251">
        <f>ROUND(I154*H154,2)</f>
        <v>0</v>
      </c>
      <c r="K154" s="247" t="s">
        <v>247</v>
      </c>
      <c r="L154" s="252"/>
      <c r="M154" s="253" t="s">
        <v>19</v>
      </c>
      <c r="N154" s="254" t="s">
        <v>45</v>
      </c>
      <c r="O154" s="84"/>
      <c r="P154" s="236">
        <f>O154*H154</f>
        <v>0</v>
      </c>
      <c r="Q154" s="236">
        <v>0.00031</v>
      </c>
      <c r="R154" s="236">
        <f>Q154*H154</f>
        <v>0.01116</v>
      </c>
      <c r="S154" s="236">
        <v>0</v>
      </c>
      <c r="T154" s="237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38" t="s">
        <v>270</v>
      </c>
      <c r="AT154" s="238" t="s">
        <v>266</v>
      </c>
      <c r="AU154" s="238" t="s">
        <v>83</v>
      </c>
      <c r="AY154" s="17" t="s">
        <v>240</v>
      </c>
      <c r="BE154" s="239">
        <f>IF(N154="základní",J154,0)</f>
        <v>0</v>
      </c>
      <c r="BF154" s="239">
        <f>IF(N154="snížená",J154,0)</f>
        <v>0</v>
      </c>
      <c r="BG154" s="239">
        <f>IF(N154="zákl. přenesená",J154,0)</f>
        <v>0</v>
      </c>
      <c r="BH154" s="239">
        <f>IF(N154="sníž. přenesená",J154,0)</f>
        <v>0</v>
      </c>
      <c r="BI154" s="239">
        <f>IF(N154="nulová",J154,0)</f>
        <v>0</v>
      </c>
      <c r="BJ154" s="17" t="s">
        <v>81</v>
      </c>
      <c r="BK154" s="239">
        <f>ROUND(I154*H154,2)</f>
        <v>0</v>
      </c>
      <c r="BL154" s="17" t="s">
        <v>270</v>
      </c>
      <c r="BM154" s="238" t="s">
        <v>1489</v>
      </c>
    </row>
    <row r="155" s="2" customFormat="1">
      <c r="A155" s="38"/>
      <c r="B155" s="39"/>
      <c r="C155" s="40"/>
      <c r="D155" s="240" t="s">
        <v>250</v>
      </c>
      <c r="E155" s="40"/>
      <c r="F155" s="241" t="s">
        <v>365</v>
      </c>
      <c r="G155" s="40"/>
      <c r="H155" s="40"/>
      <c r="I155" s="147"/>
      <c r="J155" s="40"/>
      <c r="K155" s="40"/>
      <c r="L155" s="44"/>
      <c r="M155" s="242"/>
      <c r="N155" s="243"/>
      <c r="O155" s="84"/>
      <c r="P155" s="84"/>
      <c r="Q155" s="84"/>
      <c r="R155" s="84"/>
      <c r="S155" s="84"/>
      <c r="T155" s="85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T155" s="17" t="s">
        <v>250</v>
      </c>
      <c r="AU155" s="17" t="s">
        <v>83</v>
      </c>
    </row>
    <row r="156" s="13" customFormat="1">
      <c r="A156" s="13"/>
      <c r="B156" s="255"/>
      <c r="C156" s="256"/>
      <c r="D156" s="240" t="s">
        <v>272</v>
      </c>
      <c r="E156" s="257" t="s">
        <v>19</v>
      </c>
      <c r="F156" s="258" t="s">
        <v>1371</v>
      </c>
      <c r="G156" s="256"/>
      <c r="H156" s="259">
        <v>36</v>
      </c>
      <c r="I156" s="260"/>
      <c r="J156" s="256"/>
      <c r="K156" s="256"/>
      <c r="L156" s="261"/>
      <c r="M156" s="262"/>
      <c r="N156" s="263"/>
      <c r="O156" s="263"/>
      <c r="P156" s="263"/>
      <c r="Q156" s="263"/>
      <c r="R156" s="263"/>
      <c r="S156" s="263"/>
      <c r="T156" s="264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65" t="s">
        <v>272</v>
      </c>
      <c r="AU156" s="265" t="s">
        <v>83</v>
      </c>
      <c r="AV156" s="13" t="s">
        <v>83</v>
      </c>
      <c r="AW156" s="13" t="s">
        <v>35</v>
      </c>
      <c r="AX156" s="13" t="s">
        <v>81</v>
      </c>
      <c r="AY156" s="265" t="s">
        <v>240</v>
      </c>
    </row>
    <row r="157" s="2" customFormat="1" ht="21.75" customHeight="1">
      <c r="A157" s="38"/>
      <c r="B157" s="39"/>
      <c r="C157" s="227" t="s">
        <v>353</v>
      </c>
      <c r="D157" s="227" t="s">
        <v>243</v>
      </c>
      <c r="E157" s="228" t="s">
        <v>373</v>
      </c>
      <c r="F157" s="229" t="s">
        <v>374</v>
      </c>
      <c r="G157" s="230" t="s">
        <v>246</v>
      </c>
      <c r="H157" s="231">
        <v>24</v>
      </c>
      <c r="I157" s="232"/>
      <c r="J157" s="233">
        <f>ROUND(I157*H157,2)</f>
        <v>0</v>
      </c>
      <c r="K157" s="229" t="s">
        <v>247</v>
      </c>
      <c r="L157" s="44"/>
      <c r="M157" s="234" t="s">
        <v>19</v>
      </c>
      <c r="N157" s="235" t="s">
        <v>45</v>
      </c>
      <c r="O157" s="84"/>
      <c r="P157" s="236">
        <f>O157*H157</f>
        <v>0</v>
      </c>
      <c r="Q157" s="236">
        <v>0</v>
      </c>
      <c r="R157" s="236">
        <f>Q157*H157</f>
        <v>0</v>
      </c>
      <c r="S157" s="236">
        <v>0</v>
      </c>
      <c r="T157" s="237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38" t="s">
        <v>257</v>
      </c>
      <c r="AT157" s="238" t="s">
        <v>243</v>
      </c>
      <c r="AU157" s="238" t="s">
        <v>83</v>
      </c>
      <c r="AY157" s="17" t="s">
        <v>240</v>
      </c>
      <c r="BE157" s="239">
        <f>IF(N157="základní",J157,0)</f>
        <v>0</v>
      </c>
      <c r="BF157" s="239">
        <f>IF(N157="snížená",J157,0)</f>
        <v>0</v>
      </c>
      <c r="BG157" s="239">
        <f>IF(N157="zákl. přenesená",J157,0)</f>
        <v>0</v>
      </c>
      <c r="BH157" s="239">
        <f>IF(N157="sníž. přenesená",J157,0)</f>
        <v>0</v>
      </c>
      <c r="BI157" s="239">
        <f>IF(N157="nulová",J157,0)</f>
        <v>0</v>
      </c>
      <c r="BJ157" s="17" t="s">
        <v>81</v>
      </c>
      <c r="BK157" s="239">
        <f>ROUND(I157*H157,2)</f>
        <v>0</v>
      </c>
      <c r="BL157" s="17" t="s">
        <v>257</v>
      </c>
      <c r="BM157" s="238" t="s">
        <v>1490</v>
      </c>
    </row>
    <row r="158" s="2" customFormat="1">
      <c r="A158" s="38"/>
      <c r="B158" s="39"/>
      <c r="C158" s="40"/>
      <c r="D158" s="240" t="s">
        <v>250</v>
      </c>
      <c r="E158" s="40"/>
      <c r="F158" s="241" t="s">
        <v>376</v>
      </c>
      <c r="G158" s="40"/>
      <c r="H158" s="40"/>
      <c r="I158" s="147"/>
      <c r="J158" s="40"/>
      <c r="K158" s="40"/>
      <c r="L158" s="44"/>
      <c r="M158" s="242"/>
      <c r="N158" s="243"/>
      <c r="O158" s="84"/>
      <c r="P158" s="84"/>
      <c r="Q158" s="84"/>
      <c r="R158" s="84"/>
      <c r="S158" s="84"/>
      <c r="T158" s="85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T158" s="17" t="s">
        <v>250</v>
      </c>
      <c r="AU158" s="17" t="s">
        <v>83</v>
      </c>
    </row>
    <row r="159" s="2" customFormat="1">
      <c r="A159" s="38"/>
      <c r="B159" s="39"/>
      <c r="C159" s="40"/>
      <c r="D159" s="240" t="s">
        <v>252</v>
      </c>
      <c r="E159" s="40"/>
      <c r="F159" s="244" t="s">
        <v>377</v>
      </c>
      <c r="G159" s="40"/>
      <c r="H159" s="40"/>
      <c r="I159" s="147"/>
      <c r="J159" s="40"/>
      <c r="K159" s="40"/>
      <c r="L159" s="44"/>
      <c r="M159" s="242"/>
      <c r="N159" s="243"/>
      <c r="O159" s="84"/>
      <c r="P159" s="84"/>
      <c r="Q159" s="84"/>
      <c r="R159" s="84"/>
      <c r="S159" s="84"/>
      <c r="T159" s="85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7" t="s">
        <v>252</v>
      </c>
      <c r="AU159" s="17" t="s">
        <v>83</v>
      </c>
    </row>
    <row r="160" s="13" customFormat="1">
      <c r="A160" s="13"/>
      <c r="B160" s="255"/>
      <c r="C160" s="256"/>
      <c r="D160" s="240" t="s">
        <v>272</v>
      </c>
      <c r="E160" s="257" t="s">
        <v>19</v>
      </c>
      <c r="F160" s="258" t="s">
        <v>287</v>
      </c>
      <c r="G160" s="256"/>
      <c r="H160" s="259">
        <v>24</v>
      </c>
      <c r="I160" s="260"/>
      <c r="J160" s="256"/>
      <c r="K160" s="256"/>
      <c r="L160" s="261"/>
      <c r="M160" s="262"/>
      <c r="N160" s="263"/>
      <c r="O160" s="263"/>
      <c r="P160" s="263"/>
      <c r="Q160" s="263"/>
      <c r="R160" s="263"/>
      <c r="S160" s="263"/>
      <c r="T160" s="264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65" t="s">
        <v>272</v>
      </c>
      <c r="AU160" s="265" t="s">
        <v>83</v>
      </c>
      <c r="AV160" s="13" t="s">
        <v>83</v>
      </c>
      <c r="AW160" s="13" t="s">
        <v>35</v>
      </c>
      <c r="AX160" s="13" t="s">
        <v>81</v>
      </c>
      <c r="AY160" s="265" t="s">
        <v>240</v>
      </c>
    </row>
    <row r="161" s="12" customFormat="1" ht="25.92" customHeight="1">
      <c r="A161" s="12"/>
      <c r="B161" s="211"/>
      <c r="C161" s="212"/>
      <c r="D161" s="213" t="s">
        <v>73</v>
      </c>
      <c r="E161" s="214" t="s">
        <v>385</v>
      </c>
      <c r="F161" s="214" t="s">
        <v>386</v>
      </c>
      <c r="G161" s="212"/>
      <c r="H161" s="212"/>
      <c r="I161" s="215"/>
      <c r="J161" s="216">
        <f>BK161</f>
        <v>0</v>
      </c>
      <c r="K161" s="212"/>
      <c r="L161" s="217"/>
      <c r="M161" s="218"/>
      <c r="N161" s="219"/>
      <c r="O161" s="219"/>
      <c r="P161" s="220">
        <f>SUM(P162:P204)</f>
        <v>0</v>
      </c>
      <c r="Q161" s="219"/>
      <c r="R161" s="220">
        <f>SUM(R162:R204)</f>
        <v>0</v>
      </c>
      <c r="S161" s="219"/>
      <c r="T161" s="221">
        <f>SUM(T162:T204)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222" t="s">
        <v>248</v>
      </c>
      <c r="AT161" s="223" t="s">
        <v>73</v>
      </c>
      <c r="AU161" s="223" t="s">
        <v>74</v>
      </c>
      <c r="AY161" s="222" t="s">
        <v>240</v>
      </c>
      <c r="BK161" s="224">
        <f>SUM(BK162:BK204)</f>
        <v>0</v>
      </c>
    </row>
    <row r="162" s="2" customFormat="1" ht="21.75" customHeight="1">
      <c r="A162" s="38"/>
      <c r="B162" s="39"/>
      <c r="C162" s="227" t="s">
        <v>7</v>
      </c>
      <c r="D162" s="227" t="s">
        <v>243</v>
      </c>
      <c r="E162" s="228" t="s">
        <v>388</v>
      </c>
      <c r="F162" s="229" t="s">
        <v>389</v>
      </c>
      <c r="G162" s="230" t="s">
        <v>269</v>
      </c>
      <c r="H162" s="231">
        <v>50.987000000000002</v>
      </c>
      <c r="I162" s="232"/>
      <c r="J162" s="233">
        <f>ROUND(I162*H162,2)</f>
        <v>0</v>
      </c>
      <c r="K162" s="229" t="s">
        <v>247</v>
      </c>
      <c r="L162" s="44"/>
      <c r="M162" s="234" t="s">
        <v>19</v>
      </c>
      <c r="N162" s="235" t="s">
        <v>45</v>
      </c>
      <c r="O162" s="84"/>
      <c r="P162" s="236">
        <f>O162*H162</f>
        <v>0</v>
      </c>
      <c r="Q162" s="236">
        <v>0</v>
      </c>
      <c r="R162" s="236">
        <f>Q162*H162</f>
        <v>0</v>
      </c>
      <c r="S162" s="236">
        <v>0</v>
      </c>
      <c r="T162" s="237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38" t="s">
        <v>257</v>
      </c>
      <c r="AT162" s="238" t="s">
        <v>243</v>
      </c>
      <c r="AU162" s="238" t="s">
        <v>81</v>
      </c>
      <c r="AY162" s="17" t="s">
        <v>240</v>
      </c>
      <c r="BE162" s="239">
        <f>IF(N162="základní",J162,0)</f>
        <v>0</v>
      </c>
      <c r="BF162" s="239">
        <f>IF(N162="snížená",J162,0)</f>
        <v>0</v>
      </c>
      <c r="BG162" s="239">
        <f>IF(N162="zákl. přenesená",J162,0)</f>
        <v>0</v>
      </c>
      <c r="BH162" s="239">
        <f>IF(N162="sníž. přenesená",J162,0)</f>
        <v>0</v>
      </c>
      <c r="BI162" s="239">
        <f>IF(N162="nulová",J162,0)</f>
        <v>0</v>
      </c>
      <c r="BJ162" s="17" t="s">
        <v>81</v>
      </c>
      <c r="BK162" s="239">
        <f>ROUND(I162*H162,2)</f>
        <v>0</v>
      </c>
      <c r="BL162" s="17" t="s">
        <v>257</v>
      </c>
      <c r="BM162" s="238" t="s">
        <v>1491</v>
      </c>
    </row>
    <row r="163" s="2" customFormat="1">
      <c r="A163" s="38"/>
      <c r="B163" s="39"/>
      <c r="C163" s="40"/>
      <c r="D163" s="240" t="s">
        <v>250</v>
      </c>
      <c r="E163" s="40"/>
      <c r="F163" s="241" t="s">
        <v>391</v>
      </c>
      <c r="G163" s="40"/>
      <c r="H163" s="40"/>
      <c r="I163" s="147"/>
      <c r="J163" s="40"/>
      <c r="K163" s="40"/>
      <c r="L163" s="44"/>
      <c r="M163" s="242"/>
      <c r="N163" s="243"/>
      <c r="O163" s="84"/>
      <c r="P163" s="84"/>
      <c r="Q163" s="84"/>
      <c r="R163" s="84"/>
      <c r="S163" s="84"/>
      <c r="T163" s="85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250</v>
      </c>
      <c r="AU163" s="17" t="s">
        <v>81</v>
      </c>
    </row>
    <row r="164" s="2" customFormat="1">
      <c r="A164" s="38"/>
      <c r="B164" s="39"/>
      <c r="C164" s="40"/>
      <c r="D164" s="240" t="s">
        <v>252</v>
      </c>
      <c r="E164" s="40"/>
      <c r="F164" s="244" t="s">
        <v>392</v>
      </c>
      <c r="G164" s="40"/>
      <c r="H164" s="40"/>
      <c r="I164" s="147"/>
      <c r="J164" s="40"/>
      <c r="K164" s="40"/>
      <c r="L164" s="44"/>
      <c r="M164" s="242"/>
      <c r="N164" s="243"/>
      <c r="O164" s="84"/>
      <c r="P164" s="84"/>
      <c r="Q164" s="84"/>
      <c r="R164" s="84"/>
      <c r="S164" s="84"/>
      <c r="T164" s="85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T164" s="17" t="s">
        <v>252</v>
      </c>
      <c r="AU164" s="17" t="s">
        <v>81</v>
      </c>
    </row>
    <row r="165" s="13" customFormat="1">
      <c r="A165" s="13"/>
      <c r="B165" s="255"/>
      <c r="C165" s="256"/>
      <c r="D165" s="240" t="s">
        <v>272</v>
      </c>
      <c r="E165" s="257" t="s">
        <v>1426</v>
      </c>
      <c r="F165" s="258" t="s">
        <v>1427</v>
      </c>
      <c r="G165" s="256"/>
      <c r="H165" s="259">
        <v>11.880000000000001</v>
      </c>
      <c r="I165" s="260"/>
      <c r="J165" s="256"/>
      <c r="K165" s="256"/>
      <c r="L165" s="261"/>
      <c r="M165" s="262"/>
      <c r="N165" s="263"/>
      <c r="O165" s="263"/>
      <c r="P165" s="263"/>
      <c r="Q165" s="263"/>
      <c r="R165" s="263"/>
      <c r="S165" s="263"/>
      <c r="T165" s="264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65" t="s">
        <v>272</v>
      </c>
      <c r="AU165" s="265" t="s">
        <v>81</v>
      </c>
      <c r="AV165" s="13" t="s">
        <v>83</v>
      </c>
      <c r="AW165" s="13" t="s">
        <v>35</v>
      </c>
      <c r="AX165" s="13" t="s">
        <v>74</v>
      </c>
      <c r="AY165" s="265" t="s">
        <v>240</v>
      </c>
    </row>
    <row r="166" s="13" customFormat="1">
      <c r="A166" s="13"/>
      <c r="B166" s="255"/>
      <c r="C166" s="256"/>
      <c r="D166" s="240" t="s">
        <v>272</v>
      </c>
      <c r="E166" s="257" t="s">
        <v>19</v>
      </c>
      <c r="F166" s="258" t="s">
        <v>1428</v>
      </c>
      <c r="G166" s="256"/>
      <c r="H166" s="259">
        <v>27.227</v>
      </c>
      <c r="I166" s="260"/>
      <c r="J166" s="256"/>
      <c r="K166" s="256"/>
      <c r="L166" s="261"/>
      <c r="M166" s="262"/>
      <c r="N166" s="263"/>
      <c r="O166" s="263"/>
      <c r="P166" s="263"/>
      <c r="Q166" s="263"/>
      <c r="R166" s="263"/>
      <c r="S166" s="263"/>
      <c r="T166" s="264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65" t="s">
        <v>272</v>
      </c>
      <c r="AU166" s="265" t="s">
        <v>81</v>
      </c>
      <c r="AV166" s="13" t="s">
        <v>83</v>
      </c>
      <c r="AW166" s="13" t="s">
        <v>35</v>
      </c>
      <c r="AX166" s="13" t="s">
        <v>74</v>
      </c>
      <c r="AY166" s="265" t="s">
        <v>240</v>
      </c>
    </row>
    <row r="167" s="13" customFormat="1">
      <c r="A167" s="13"/>
      <c r="B167" s="255"/>
      <c r="C167" s="256"/>
      <c r="D167" s="240" t="s">
        <v>272</v>
      </c>
      <c r="E167" s="257" t="s">
        <v>19</v>
      </c>
      <c r="F167" s="258" t="s">
        <v>1492</v>
      </c>
      <c r="G167" s="256"/>
      <c r="H167" s="259">
        <v>11.880000000000001</v>
      </c>
      <c r="I167" s="260"/>
      <c r="J167" s="256"/>
      <c r="K167" s="256"/>
      <c r="L167" s="261"/>
      <c r="M167" s="262"/>
      <c r="N167" s="263"/>
      <c r="O167" s="263"/>
      <c r="P167" s="263"/>
      <c r="Q167" s="263"/>
      <c r="R167" s="263"/>
      <c r="S167" s="263"/>
      <c r="T167" s="264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65" t="s">
        <v>272</v>
      </c>
      <c r="AU167" s="265" t="s">
        <v>81</v>
      </c>
      <c r="AV167" s="13" t="s">
        <v>83</v>
      </c>
      <c r="AW167" s="13" t="s">
        <v>35</v>
      </c>
      <c r="AX167" s="13" t="s">
        <v>74</v>
      </c>
      <c r="AY167" s="265" t="s">
        <v>240</v>
      </c>
    </row>
    <row r="168" s="14" customFormat="1">
      <c r="A168" s="14"/>
      <c r="B168" s="266"/>
      <c r="C168" s="267"/>
      <c r="D168" s="240" t="s">
        <v>272</v>
      </c>
      <c r="E168" s="268" t="s">
        <v>19</v>
      </c>
      <c r="F168" s="269" t="s">
        <v>336</v>
      </c>
      <c r="G168" s="267"/>
      <c r="H168" s="270">
        <v>50.987000000000002</v>
      </c>
      <c r="I168" s="271"/>
      <c r="J168" s="267"/>
      <c r="K168" s="267"/>
      <c r="L168" s="272"/>
      <c r="M168" s="273"/>
      <c r="N168" s="274"/>
      <c r="O168" s="274"/>
      <c r="P168" s="274"/>
      <c r="Q168" s="274"/>
      <c r="R168" s="274"/>
      <c r="S168" s="274"/>
      <c r="T168" s="275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T168" s="276" t="s">
        <v>272</v>
      </c>
      <c r="AU168" s="276" t="s">
        <v>81</v>
      </c>
      <c r="AV168" s="14" t="s">
        <v>248</v>
      </c>
      <c r="AW168" s="14" t="s">
        <v>35</v>
      </c>
      <c r="AX168" s="14" t="s">
        <v>81</v>
      </c>
      <c r="AY168" s="276" t="s">
        <v>240</v>
      </c>
    </row>
    <row r="169" s="2" customFormat="1" ht="21.75" customHeight="1">
      <c r="A169" s="38"/>
      <c r="B169" s="39"/>
      <c r="C169" s="227" t="s">
        <v>363</v>
      </c>
      <c r="D169" s="227" t="s">
        <v>243</v>
      </c>
      <c r="E169" s="228" t="s">
        <v>396</v>
      </c>
      <c r="F169" s="229" t="s">
        <v>397</v>
      </c>
      <c r="G169" s="230" t="s">
        <v>269</v>
      </c>
      <c r="H169" s="231">
        <v>2.3999999999999999</v>
      </c>
      <c r="I169" s="232"/>
      <c r="J169" s="233">
        <f>ROUND(I169*H169,2)</f>
        <v>0</v>
      </c>
      <c r="K169" s="229" t="s">
        <v>247</v>
      </c>
      <c r="L169" s="44"/>
      <c r="M169" s="234" t="s">
        <v>19</v>
      </c>
      <c r="N169" s="235" t="s">
        <v>45</v>
      </c>
      <c r="O169" s="84"/>
      <c r="P169" s="236">
        <f>O169*H169</f>
        <v>0</v>
      </c>
      <c r="Q169" s="236">
        <v>0</v>
      </c>
      <c r="R169" s="236">
        <f>Q169*H169</f>
        <v>0</v>
      </c>
      <c r="S169" s="236">
        <v>0</v>
      </c>
      <c r="T169" s="237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38" t="s">
        <v>257</v>
      </c>
      <c r="AT169" s="238" t="s">
        <v>243</v>
      </c>
      <c r="AU169" s="238" t="s">
        <v>81</v>
      </c>
      <c r="AY169" s="17" t="s">
        <v>240</v>
      </c>
      <c r="BE169" s="239">
        <f>IF(N169="základní",J169,0)</f>
        <v>0</v>
      </c>
      <c r="BF169" s="239">
        <f>IF(N169="snížená",J169,0)</f>
        <v>0</v>
      </c>
      <c r="BG169" s="239">
        <f>IF(N169="zákl. přenesená",J169,0)</f>
        <v>0</v>
      </c>
      <c r="BH169" s="239">
        <f>IF(N169="sníž. přenesená",J169,0)</f>
        <v>0</v>
      </c>
      <c r="BI169" s="239">
        <f>IF(N169="nulová",J169,0)</f>
        <v>0</v>
      </c>
      <c r="BJ169" s="17" t="s">
        <v>81</v>
      </c>
      <c r="BK169" s="239">
        <f>ROUND(I169*H169,2)</f>
        <v>0</v>
      </c>
      <c r="BL169" s="17" t="s">
        <v>257</v>
      </c>
      <c r="BM169" s="238" t="s">
        <v>1493</v>
      </c>
    </row>
    <row r="170" s="2" customFormat="1">
      <c r="A170" s="38"/>
      <c r="B170" s="39"/>
      <c r="C170" s="40"/>
      <c r="D170" s="240" t="s">
        <v>250</v>
      </c>
      <c r="E170" s="40"/>
      <c r="F170" s="241" t="s">
        <v>399</v>
      </c>
      <c r="G170" s="40"/>
      <c r="H170" s="40"/>
      <c r="I170" s="147"/>
      <c r="J170" s="40"/>
      <c r="K170" s="40"/>
      <c r="L170" s="44"/>
      <c r="M170" s="242"/>
      <c r="N170" s="243"/>
      <c r="O170" s="84"/>
      <c r="P170" s="84"/>
      <c r="Q170" s="84"/>
      <c r="R170" s="84"/>
      <c r="S170" s="84"/>
      <c r="T170" s="85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T170" s="17" t="s">
        <v>250</v>
      </c>
      <c r="AU170" s="17" t="s">
        <v>81</v>
      </c>
    </row>
    <row r="171" s="2" customFormat="1">
      <c r="A171" s="38"/>
      <c r="B171" s="39"/>
      <c r="C171" s="40"/>
      <c r="D171" s="240" t="s">
        <v>252</v>
      </c>
      <c r="E171" s="40"/>
      <c r="F171" s="244" t="s">
        <v>392</v>
      </c>
      <c r="G171" s="40"/>
      <c r="H171" s="40"/>
      <c r="I171" s="147"/>
      <c r="J171" s="40"/>
      <c r="K171" s="40"/>
      <c r="L171" s="44"/>
      <c r="M171" s="242"/>
      <c r="N171" s="243"/>
      <c r="O171" s="84"/>
      <c r="P171" s="84"/>
      <c r="Q171" s="84"/>
      <c r="R171" s="84"/>
      <c r="S171" s="84"/>
      <c r="T171" s="85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7" t="s">
        <v>252</v>
      </c>
      <c r="AU171" s="17" t="s">
        <v>81</v>
      </c>
    </row>
    <row r="172" s="13" customFormat="1">
      <c r="A172" s="13"/>
      <c r="B172" s="255"/>
      <c r="C172" s="256"/>
      <c r="D172" s="240" t="s">
        <v>272</v>
      </c>
      <c r="E172" s="257" t="s">
        <v>19</v>
      </c>
      <c r="F172" s="258" t="s">
        <v>1494</v>
      </c>
      <c r="G172" s="256"/>
      <c r="H172" s="259">
        <v>2.3999999999999999</v>
      </c>
      <c r="I172" s="260"/>
      <c r="J172" s="256"/>
      <c r="K172" s="256"/>
      <c r="L172" s="261"/>
      <c r="M172" s="262"/>
      <c r="N172" s="263"/>
      <c r="O172" s="263"/>
      <c r="P172" s="263"/>
      <c r="Q172" s="263"/>
      <c r="R172" s="263"/>
      <c r="S172" s="263"/>
      <c r="T172" s="264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65" t="s">
        <v>272</v>
      </c>
      <c r="AU172" s="265" t="s">
        <v>81</v>
      </c>
      <c r="AV172" s="13" t="s">
        <v>83</v>
      </c>
      <c r="AW172" s="13" t="s">
        <v>35</v>
      </c>
      <c r="AX172" s="13" t="s">
        <v>81</v>
      </c>
      <c r="AY172" s="265" t="s">
        <v>240</v>
      </c>
    </row>
    <row r="173" s="2" customFormat="1" ht="21.75" customHeight="1">
      <c r="A173" s="38"/>
      <c r="B173" s="39"/>
      <c r="C173" s="227" t="s">
        <v>368</v>
      </c>
      <c r="D173" s="227" t="s">
        <v>243</v>
      </c>
      <c r="E173" s="228" t="s">
        <v>404</v>
      </c>
      <c r="F173" s="229" t="s">
        <v>405</v>
      </c>
      <c r="G173" s="230" t="s">
        <v>269</v>
      </c>
      <c r="H173" s="231">
        <v>27.227</v>
      </c>
      <c r="I173" s="232"/>
      <c r="J173" s="233">
        <f>ROUND(I173*H173,2)</f>
        <v>0</v>
      </c>
      <c r="K173" s="229" t="s">
        <v>247</v>
      </c>
      <c r="L173" s="44"/>
      <c r="M173" s="234" t="s">
        <v>19</v>
      </c>
      <c r="N173" s="235" t="s">
        <v>45</v>
      </c>
      <c r="O173" s="84"/>
      <c r="P173" s="236">
        <f>O173*H173</f>
        <v>0</v>
      </c>
      <c r="Q173" s="236">
        <v>0</v>
      </c>
      <c r="R173" s="236">
        <f>Q173*H173</f>
        <v>0</v>
      </c>
      <c r="S173" s="236">
        <v>0</v>
      </c>
      <c r="T173" s="237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38" t="s">
        <v>257</v>
      </c>
      <c r="AT173" s="238" t="s">
        <v>243</v>
      </c>
      <c r="AU173" s="238" t="s">
        <v>81</v>
      </c>
      <c r="AY173" s="17" t="s">
        <v>240</v>
      </c>
      <c r="BE173" s="239">
        <f>IF(N173="základní",J173,0)</f>
        <v>0</v>
      </c>
      <c r="BF173" s="239">
        <f>IF(N173="snížená",J173,0)</f>
        <v>0</v>
      </c>
      <c r="BG173" s="239">
        <f>IF(N173="zákl. přenesená",J173,0)</f>
        <v>0</v>
      </c>
      <c r="BH173" s="239">
        <f>IF(N173="sníž. přenesená",J173,0)</f>
        <v>0</v>
      </c>
      <c r="BI173" s="239">
        <f>IF(N173="nulová",J173,0)</f>
        <v>0</v>
      </c>
      <c r="BJ173" s="17" t="s">
        <v>81</v>
      </c>
      <c r="BK173" s="239">
        <f>ROUND(I173*H173,2)</f>
        <v>0</v>
      </c>
      <c r="BL173" s="17" t="s">
        <v>257</v>
      </c>
      <c r="BM173" s="238" t="s">
        <v>1495</v>
      </c>
    </row>
    <row r="174" s="2" customFormat="1">
      <c r="A174" s="38"/>
      <c r="B174" s="39"/>
      <c r="C174" s="40"/>
      <c r="D174" s="240" t="s">
        <v>250</v>
      </c>
      <c r="E174" s="40"/>
      <c r="F174" s="241" t="s">
        <v>514</v>
      </c>
      <c r="G174" s="40"/>
      <c r="H174" s="40"/>
      <c r="I174" s="147"/>
      <c r="J174" s="40"/>
      <c r="K174" s="40"/>
      <c r="L174" s="44"/>
      <c r="M174" s="242"/>
      <c r="N174" s="243"/>
      <c r="O174" s="84"/>
      <c r="P174" s="84"/>
      <c r="Q174" s="84"/>
      <c r="R174" s="84"/>
      <c r="S174" s="84"/>
      <c r="T174" s="85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T174" s="17" t="s">
        <v>250</v>
      </c>
      <c r="AU174" s="17" t="s">
        <v>81</v>
      </c>
    </row>
    <row r="175" s="2" customFormat="1">
      <c r="A175" s="38"/>
      <c r="B175" s="39"/>
      <c r="C175" s="40"/>
      <c r="D175" s="240" t="s">
        <v>252</v>
      </c>
      <c r="E175" s="40"/>
      <c r="F175" s="244" t="s">
        <v>392</v>
      </c>
      <c r="G175" s="40"/>
      <c r="H175" s="40"/>
      <c r="I175" s="147"/>
      <c r="J175" s="40"/>
      <c r="K175" s="40"/>
      <c r="L175" s="44"/>
      <c r="M175" s="242"/>
      <c r="N175" s="243"/>
      <c r="O175" s="84"/>
      <c r="P175" s="84"/>
      <c r="Q175" s="84"/>
      <c r="R175" s="84"/>
      <c r="S175" s="84"/>
      <c r="T175" s="85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T175" s="17" t="s">
        <v>252</v>
      </c>
      <c r="AU175" s="17" t="s">
        <v>81</v>
      </c>
    </row>
    <row r="176" s="13" customFormat="1">
      <c r="A176" s="13"/>
      <c r="B176" s="255"/>
      <c r="C176" s="256"/>
      <c r="D176" s="240" t="s">
        <v>272</v>
      </c>
      <c r="E176" s="257" t="s">
        <v>19</v>
      </c>
      <c r="F176" s="258" t="s">
        <v>1430</v>
      </c>
      <c r="G176" s="256"/>
      <c r="H176" s="259">
        <v>27.227</v>
      </c>
      <c r="I176" s="260"/>
      <c r="J176" s="256"/>
      <c r="K176" s="256"/>
      <c r="L176" s="261"/>
      <c r="M176" s="262"/>
      <c r="N176" s="263"/>
      <c r="O176" s="263"/>
      <c r="P176" s="263"/>
      <c r="Q176" s="263"/>
      <c r="R176" s="263"/>
      <c r="S176" s="263"/>
      <c r="T176" s="264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65" t="s">
        <v>272</v>
      </c>
      <c r="AU176" s="265" t="s">
        <v>81</v>
      </c>
      <c r="AV176" s="13" t="s">
        <v>83</v>
      </c>
      <c r="AW176" s="13" t="s">
        <v>35</v>
      </c>
      <c r="AX176" s="13" t="s">
        <v>81</v>
      </c>
      <c r="AY176" s="265" t="s">
        <v>240</v>
      </c>
    </row>
    <row r="177" s="2" customFormat="1" ht="21.75" customHeight="1">
      <c r="A177" s="38"/>
      <c r="B177" s="39"/>
      <c r="C177" s="227" t="s">
        <v>372</v>
      </c>
      <c r="D177" s="227" t="s">
        <v>243</v>
      </c>
      <c r="E177" s="228" t="s">
        <v>411</v>
      </c>
      <c r="F177" s="229" t="s">
        <v>412</v>
      </c>
      <c r="G177" s="230" t="s">
        <v>269</v>
      </c>
      <c r="H177" s="231">
        <v>0.0040000000000000001</v>
      </c>
      <c r="I177" s="232"/>
      <c r="J177" s="233">
        <f>ROUND(I177*H177,2)</f>
        <v>0</v>
      </c>
      <c r="K177" s="229" t="s">
        <v>247</v>
      </c>
      <c r="L177" s="44"/>
      <c r="M177" s="234" t="s">
        <v>19</v>
      </c>
      <c r="N177" s="235" t="s">
        <v>45</v>
      </c>
      <c r="O177" s="84"/>
      <c r="P177" s="236">
        <f>O177*H177</f>
        <v>0</v>
      </c>
      <c r="Q177" s="236">
        <v>0</v>
      </c>
      <c r="R177" s="236">
        <f>Q177*H177</f>
        <v>0</v>
      </c>
      <c r="S177" s="236">
        <v>0</v>
      </c>
      <c r="T177" s="237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38" t="s">
        <v>257</v>
      </c>
      <c r="AT177" s="238" t="s">
        <v>243</v>
      </c>
      <c r="AU177" s="238" t="s">
        <v>81</v>
      </c>
      <c r="AY177" s="17" t="s">
        <v>240</v>
      </c>
      <c r="BE177" s="239">
        <f>IF(N177="základní",J177,0)</f>
        <v>0</v>
      </c>
      <c r="BF177" s="239">
        <f>IF(N177="snížená",J177,0)</f>
        <v>0</v>
      </c>
      <c r="BG177" s="239">
        <f>IF(N177="zákl. přenesená",J177,0)</f>
        <v>0</v>
      </c>
      <c r="BH177" s="239">
        <f>IF(N177="sníž. přenesená",J177,0)</f>
        <v>0</v>
      </c>
      <c r="BI177" s="239">
        <f>IF(N177="nulová",J177,0)</f>
        <v>0</v>
      </c>
      <c r="BJ177" s="17" t="s">
        <v>81</v>
      </c>
      <c r="BK177" s="239">
        <f>ROUND(I177*H177,2)</f>
        <v>0</v>
      </c>
      <c r="BL177" s="17" t="s">
        <v>257</v>
      </c>
      <c r="BM177" s="238" t="s">
        <v>1496</v>
      </c>
    </row>
    <row r="178" s="2" customFormat="1">
      <c r="A178" s="38"/>
      <c r="B178" s="39"/>
      <c r="C178" s="40"/>
      <c r="D178" s="240" t="s">
        <v>250</v>
      </c>
      <c r="E178" s="40"/>
      <c r="F178" s="241" t="s">
        <v>1432</v>
      </c>
      <c r="G178" s="40"/>
      <c r="H178" s="40"/>
      <c r="I178" s="147"/>
      <c r="J178" s="40"/>
      <c r="K178" s="40"/>
      <c r="L178" s="44"/>
      <c r="M178" s="242"/>
      <c r="N178" s="243"/>
      <c r="O178" s="84"/>
      <c r="P178" s="84"/>
      <c r="Q178" s="84"/>
      <c r="R178" s="84"/>
      <c r="S178" s="84"/>
      <c r="T178" s="85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T178" s="17" t="s">
        <v>250</v>
      </c>
      <c r="AU178" s="17" t="s">
        <v>81</v>
      </c>
    </row>
    <row r="179" s="2" customFormat="1">
      <c r="A179" s="38"/>
      <c r="B179" s="39"/>
      <c r="C179" s="40"/>
      <c r="D179" s="240" t="s">
        <v>252</v>
      </c>
      <c r="E179" s="40"/>
      <c r="F179" s="244" t="s">
        <v>392</v>
      </c>
      <c r="G179" s="40"/>
      <c r="H179" s="40"/>
      <c r="I179" s="147"/>
      <c r="J179" s="40"/>
      <c r="K179" s="40"/>
      <c r="L179" s="44"/>
      <c r="M179" s="242"/>
      <c r="N179" s="243"/>
      <c r="O179" s="84"/>
      <c r="P179" s="84"/>
      <c r="Q179" s="84"/>
      <c r="R179" s="84"/>
      <c r="S179" s="84"/>
      <c r="T179" s="85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T179" s="17" t="s">
        <v>252</v>
      </c>
      <c r="AU179" s="17" t="s">
        <v>81</v>
      </c>
    </row>
    <row r="180" s="13" customFormat="1">
      <c r="A180" s="13"/>
      <c r="B180" s="255"/>
      <c r="C180" s="256"/>
      <c r="D180" s="240" t="s">
        <v>272</v>
      </c>
      <c r="E180" s="257" t="s">
        <v>19</v>
      </c>
      <c r="F180" s="258" t="s">
        <v>1497</v>
      </c>
      <c r="G180" s="256"/>
      <c r="H180" s="259">
        <v>0.0040000000000000001</v>
      </c>
      <c r="I180" s="260"/>
      <c r="J180" s="256"/>
      <c r="K180" s="256"/>
      <c r="L180" s="261"/>
      <c r="M180" s="262"/>
      <c r="N180" s="263"/>
      <c r="O180" s="263"/>
      <c r="P180" s="263"/>
      <c r="Q180" s="263"/>
      <c r="R180" s="263"/>
      <c r="S180" s="263"/>
      <c r="T180" s="264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65" t="s">
        <v>272</v>
      </c>
      <c r="AU180" s="265" t="s">
        <v>81</v>
      </c>
      <c r="AV180" s="13" t="s">
        <v>83</v>
      </c>
      <c r="AW180" s="13" t="s">
        <v>35</v>
      </c>
      <c r="AX180" s="13" t="s">
        <v>81</v>
      </c>
      <c r="AY180" s="265" t="s">
        <v>240</v>
      </c>
    </row>
    <row r="181" s="2" customFormat="1" ht="33" customHeight="1">
      <c r="A181" s="38"/>
      <c r="B181" s="39"/>
      <c r="C181" s="227" t="s">
        <v>378</v>
      </c>
      <c r="D181" s="227" t="s">
        <v>243</v>
      </c>
      <c r="E181" s="228" t="s">
        <v>1075</v>
      </c>
      <c r="F181" s="229" t="s">
        <v>1076</v>
      </c>
      <c r="G181" s="230" t="s">
        <v>269</v>
      </c>
      <c r="H181" s="231">
        <v>3.2000000000000002</v>
      </c>
      <c r="I181" s="232"/>
      <c r="J181" s="233">
        <f>ROUND(I181*H181,2)</f>
        <v>0</v>
      </c>
      <c r="K181" s="229" t="s">
        <v>247</v>
      </c>
      <c r="L181" s="44"/>
      <c r="M181" s="234" t="s">
        <v>19</v>
      </c>
      <c r="N181" s="235" t="s">
        <v>45</v>
      </c>
      <c r="O181" s="84"/>
      <c r="P181" s="236">
        <f>O181*H181</f>
        <v>0</v>
      </c>
      <c r="Q181" s="236">
        <v>0</v>
      </c>
      <c r="R181" s="236">
        <f>Q181*H181</f>
        <v>0</v>
      </c>
      <c r="S181" s="236">
        <v>0</v>
      </c>
      <c r="T181" s="237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38" t="s">
        <v>257</v>
      </c>
      <c r="AT181" s="238" t="s">
        <v>243</v>
      </c>
      <c r="AU181" s="238" t="s">
        <v>81</v>
      </c>
      <c r="AY181" s="17" t="s">
        <v>240</v>
      </c>
      <c r="BE181" s="239">
        <f>IF(N181="základní",J181,0)</f>
        <v>0</v>
      </c>
      <c r="BF181" s="239">
        <f>IF(N181="snížená",J181,0)</f>
        <v>0</v>
      </c>
      <c r="BG181" s="239">
        <f>IF(N181="zákl. přenesená",J181,0)</f>
        <v>0</v>
      </c>
      <c r="BH181" s="239">
        <f>IF(N181="sníž. přenesená",J181,0)</f>
        <v>0</v>
      </c>
      <c r="BI181" s="239">
        <f>IF(N181="nulová",J181,0)</f>
        <v>0</v>
      </c>
      <c r="BJ181" s="17" t="s">
        <v>81</v>
      </c>
      <c r="BK181" s="239">
        <f>ROUND(I181*H181,2)</f>
        <v>0</v>
      </c>
      <c r="BL181" s="17" t="s">
        <v>257</v>
      </c>
      <c r="BM181" s="238" t="s">
        <v>1498</v>
      </c>
    </row>
    <row r="182" s="2" customFormat="1">
      <c r="A182" s="38"/>
      <c r="B182" s="39"/>
      <c r="C182" s="40"/>
      <c r="D182" s="240" t="s">
        <v>250</v>
      </c>
      <c r="E182" s="40"/>
      <c r="F182" s="241" t="s">
        <v>1499</v>
      </c>
      <c r="G182" s="40"/>
      <c r="H182" s="40"/>
      <c r="I182" s="147"/>
      <c r="J182" s="40"/>
      <c r="K182" s="40"/>
      <c r="L182" s="44"/>
      <c r="M182" s="242"/>
      <c r="N182" s="243"/>
      <c r="O182" s="84"/>
      <c r="P182" s="84"/>
      <c r="Q182" s="84"/>
      <c r="R182" s="84"/>
      <c r="S182" s="84"/>
      <c r="T182" s="85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T182" s="17" t="s">
        <v>250</v>
      </c>
      <c r="AU182" s="17" t="s">
        <v>81</v>
      </c>
    </row>
    <row r="183" s="2" customFormat="1">
      <c r="A183" s="38"/>
      <c r="B183" s="39"/>
      <c r="C183" s="40"/>
      <c r="D183" s="240" t="s">
        <v>252</v>
      </c>
      <c r="E183" s="40"/>
      <c r="F183" s="244" t="s">
        <v>392</v>
      </c>
      <c r="G183" s="40"/>
      <c r="H183" s="40"/>
      <c r="I183" s="147"/>
      <c r="J183" s="40"/>
      <c r="K183" s="40"/>
      <c r="L183" s="44"/>
      <c r="M183" s="242"/>
      <c r="N183" s="243"/>
      <c r="O183" s="84"/>
      <c r="P183" s="84"/>
      <c r="Q183" s="84"/>
      <c r="R183" s="84"/>
      <c r="S183" s="84"/>
      <c r="T183" s="85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T183" s="17" t="s">
        <v>252</v>
      </c>
      <c r="AU183" s="17" t="s">
        <v>81</v>
      </c>
    </row>
    <row r="184" s="13" customFormat="1">
      <c r="A184" s="13"/>
      <c r="B184" s="255"/>
      <c r="C184" s="256"/>
      <c r="D184" s="240" t="s">
        <v>272</v>
      </c>
      <c r="E184" s="257" t="s">
        <v>19</v>
      </c>
      <c r="F184" s="258" t="s">
        <v>1500</v>
      </c>
      <c r="G184" s="256"/>
      <c r="H184" s="259">
        <v>3.2000000000000002</v>
      </c>
      <c r="I184" s="260"/>
      <c r="J184" s="256"/>
      <c r="K184" s="256"/>
      <c r="L184" s="261"/>
      <c r="M184" s="262"/>
      <c r="N184" s="263"/>
      <c r="O184" s="263"/>
      <c r="P184" s="263"/>
      <c r="Q184" s="263"/>
      <c r="R184" s="263"/>
      <c r="S184" s="263"/>
      <c r="T184" s="264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65" t="s">
        <v>272</v>
      </c>
      <c r="AU184" s="265" t="s">
        <v>81</v>
      </c>
      <c r="AV184" s="13" t="s">
        <v>83</v>
      </c>
      <c r="AW184" s="13" t="s">
        <v>35</v>
      </c>
      <c r="AX184" s="13" t="s">
        <v>81</v>
      </c>
      <c r="AY184" s="265" t="s">
        <v>240</v>
      </c>
    </row>
    <row r="185" s="2" customFormat="1" ht="33" customHeight="1">
      <c r="A185" s="38"/>
      <c r="B185" s="39"/>
      <c r="C185" s="227" t="s">
        <v>387</v>
      </c>
      <c r="D185" s="227" t="s">
        <v>243</v>
      </c>
      <c r="E185" s="228" t="s">
        <v>423</v>
      </c>
      <c r="F185" s="229" t="s">
        <v>424</v>
      </c>
      <c r="G185" s="230" t="s">
        <v>269</v>
      </c>
      <c r="H185" s="231">
        <v>0.058999999999999997</v>
      </c>
      <c r="I185" s="232"/>
      <c r="J185" s="233">
        <f>ROUND(I185*H185,2)</f>
        <v>0</v>
      </c>
      <c r="K185" s="229" t="s">
        <v>247</v>
      </c>
      <c r="L185" s="44"/>
      <c r="M185" s="234" t="s">
        <v>19</v>
      </c>
      <c r="N185" s="235" t="s">
        <v>45</v>
      </c>
      <c r="O185" s="84"/>
      <c r="P185" s="236">
        <f>O185*H185</f>
        <v>0</v>
      </c>
      <c r="Q185" s="236">
        <v>0</v>
      </c>
      <c r="R185" s="236">
        <f>Q185*H185</f>
        <v>0</v>
      </c>
      <c r="S185" s="236">
        <v>0</v>
      </c>
      <c r="T185" s="237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38" t="s">
        <v>257</v>
      </c>
      <c r="AT185" s="238" t="s">
        <v>243</v>
      </c>
      <c r="AU185" s="238" t="s">
        <v>81</v>
      </c>
      <c r="AY185" s="17" t="s">
        <v>240</v>
      </c>
      <c r="BE185" s="239">
        <f>IF(N185="základní",J185,0)</f>
        <v>0</v>
      </c>
      <c r="BF185" s="239">
        <f>IF(N185="snížená",J185,0)</f>
        <v>0</v>
      </c>
      <c r="BG185" s="239">
        <f>IF(N185="zákl. přenesená",J185,0)</f>
        <v>0</v>
      </c>
      <c r="BH185" s="239">
        <f>IF(N185="sníž. přenesená",J185,0)</f>
        <v>0</v>
      </c>
      <c r="BI185" s="239">
        <f>IF(N185="nulová",J185,0)</f>
        <v>0</v>
      </c>
      <c r="BJ185" s="17" t="s">
        <v>81</v>
      </c>
      <c r="BK185" s="239">
        <f>ROUND(I185*H185,2)</f>
        <v>0</v>
      </c>
      <c r="BL185" s="17" t="s">
        <v>257</v>
      </c>
      <c r="BM185" s="238" t="s">
        <v>1501</v>
      </c>
    </row>
    <row r="186" s="2" customFormat="1">
      <c r="A186" s="38"/>
      <c r="B186" s="39"/>
      <c r="C186" s="40"/>
      <c r="D186" s="240" t="s">
        <v>250</v>
      </c>
      <c r="E186" s="40"/>
      <c r="F186" s="241" t="s">
        <v>1435</v>
      </c>
      <c r="G186" s="40"/>
      <c r="H186" s="40"/>
      <c r="I186" s="147"/>
      <c r="J186" s="40"/>
      <c r="K186" s="40"/>
      <c r="L186" s="44"/>
      <c r="M186" s="242"/>
      <c r="N186" s="243"/>
      <c r="O186" s="84"/>
      <c r="P186" s="84"/>
      <c r="Q186" s="84"/>
      <c r="R186" s="84"/>
      <c r="S186" s="84"/>
      <c r="T186" s="85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T186" s="17" t="s">
        <v>250</v>
      </c>
      <c r="AU186" s="17" t="s">
        <v>81</v>
      </c>
    </row>
    <row r="187" s="2" customFormat="1">
      <c r="A187" s="38"/>
      <c r="B187" s="39"/>
      <c r="C187" s="40"/>
      <c r="D187" s="240" t="s">
        <v>252</v>
      </c>
      <c r="E187" s="40"/>
      <c r="F187" s="244" t="s">
        <v>392</v>
      </c>
      <c r="G187" s="40"/>
      <c r="H187" s="40"/>
      <c r="I187" s="147"/>
      <c r="J187" s="40"/>
      <c r="K187" s="40"/>
      <c r="L187" s="44"/>
      <c r="M187" s="242"/>
      <c r="N187" s="243"/>
      <c r="O187" s="84"/>
      <c r="P187" s="84"/>
      <c r="Q187" s="84"/>
      <c r="R187" s="84"/>
      <c r="S187" s="84"/>
      <c r="T187" s="85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T187" s="17" t="s">
        <v>252</v>
      </c>
      <c r="AU187" s="17" t="s">
        <v>81</v>
      </c>
    </row>
    <row r="188" s="13" customFormat="1">
      <c r="A188" s="13"/>
      <c r="B188" s="255"/>
      <c r="C188" s="256"/>
      <c r="D188" s="240" t="s">
        <v>272</v>
      </c>
      <c r="E188" s="257" t="s">
        <v>19</v>
      </c>
      <c r="F188" s="258" t="s">
        <v>1502</v>
      </c>
      <c r="G188" s="256"/>
      <c r="H188" s="259">
        <v>0.058999999999999997</v>
      </c>
      <c r="I188" s="260"/>
      <c r="J188" s="256"/>
      <c r="K188" s="256"/>
      <c r="L188" s="261"/>
      <c r="M188" s="262"/>
      <c r="N188" s="263"/>
      <c r="O188" s="263"/>
      <c r="P188" s="263"/>
      <c r="Q188" s="263"/>
      <c r="R188" s="263"/>
      <c r="S188" s="263"/>
      <c r="T188" s="264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65" t="s">
        <v>272</v>
      </c>
      <c r="AU188" s="265" t="s">
        <v>81</v>
      </c>
      <c r="AV188" s="13" t="s">
        <v>83</v>
      </c>
      <c r="AW188" s="13" t="s">
        <v>35</v>
      </c>
      <c r="AX188" s="13" t="s">
        <v>81</v>
      </c>
      <c r="AY188" s="265" t="s">
        <v>240</v>
      </c>
    </row>
    <row r="189" s="2" customFormat="1" ht="33" customHeight="1">
      <c r="A189" s="38"/>
      <c r="B189" s="39"/>
      <c r="C189" s="227" t="s">
        <v>395</v>
      </c>
      <c r="D189" s="227" t="s">
        <v>243</v>
      </c>
      <c r="E189" s="228" t="s">
        <v>1437</v>
      </c>
      <c r="F189" s="229" t="s">
        <v>1438</v>
      </c>
      <c r="G189" s="230" t="s">
        <v>269</v>
      </c>
      <c r="H189" s="231">
        <v>8.8559999999999999</v>
      </c>
      <c r="I189" s="232"/>
      <c r="J189" s="233">
        <f>ROUND(I189*H189,2)</f>
        <v>0</v>
      </c>
      <c r="K189" s="229" t="s">
        <v>247</v>
      </c>
      <c r="L189" s="44"/>
      <c r="M189" s="234" t="s">
        <v>19</v>
      </c>
      <c r="N189" s="235" t="s">
        <v>45</v>
      </c>
      <c r="O189" s="84"/>
      <c r="P189" s="236">
        <f>O189*H189</f>
        <v>0</v>
      </c>
      <c r="Q189" s="236">
        <v>0</v>
      </c>
      <c r="R189" s="236">
        <f>Q189*H189</f>
        <v>0</v>
      </c>
      <c r="S189" s="236">
        <v>0</v>
      </c>
      <c r="T189" s="237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38" t="s">
        <v>257</v>
      </c>
      <c r="AT189" s="238" t="s">
        <v>243</v>
      </c>
      <c r="AU189" s="238" t="s">
        <v>81</v>
      </c>
      <c r="AY189" s="17" t="s">
        <v>240</v>
      </c>
      <c r="BE189" s="239">
        <f>IF(N189="základní",J189,0)</f>
        <v>0</v>
      </c>
      <c r="BF189" s="239">
        <f>IF(N189="snížená",J189,0)</f>
        <v>0</v>
      </c>
      <c r="BG189" s="239">
        <f>IF(N189="zákl. přenesená",J189,0)</f>
        <v>0</v>
      </c>
      <c r="BH189" s="239">
        <f>IF(N189="sníž. přenesená",J189,0)</f>
        <v>0</v>
      </c>
      <c r="BI189" s="239">
        <f>IF(N189="nulová",J189,0)</f>
        <v>0</v>
      </c>
      <c r="BJ189" s="17" t="s">
        <v>81</v>
      </c>
      <c r="BK189" s="239">
        <f>ROUND(I189*H189,2)</f>
        <v>0</v>
      </c>
      <c r="BL189" s="17" t="s">
        <v>257</v>
      </c>
      <c r="BM189" s="238" t="s">
        <v>1503</v>
      </c>
    </row>
    <row r="190" s="2" customFormat="1">
      <c r="A190" s="38"/>
      <c r="B190" s="39"/>
      <c r="C190" s="40"/>
      <c r="D190" s="240" t="s">
        <v>250</v>
      </c>
      <c r="E190" s="40"/>
      <c r="F190" s="241" t="s">
        <v>1440</v>
      </c>
      <c r="G190" s="40"/>
      <c r="H190" s="40"/>
      <c r="I190" s="147"/>
      <c r="J190" s="40"/>
      <c r="K190" s="40"/>
      <c r="L190" s="44"/>
      <c r="M190" s="242"/>
      <c r="N190" s="243"/>
      <c r="O190" s="84"/>
      <c r="P190" s="84"/>
      <c r="Q190" s="84"/>
      <c r="R190" s="84"/>
      <c r="S190" s="84"/>
      <c r="T190" s="85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T190" s="17" t="s">
        <v>250</v>
      </c>
      <c r="AU190" s="17" t="s">
        <v>81</v>
      </c>
    </row>
    <row r="191" s="2" customFormat="1">
      <c r="A191" s="38"/>
      <c r="B191" s="39"/>
      <c r="C191" s="40"/>
      <c r="D191" s="240" t="s">
        <v>252</v>
      </c>
      <c r="E191" s="40"/>
      <c r="F191" s="244" t="s">
        <v>392</v>
      </c>
      <c r="G191" s="40"/>
      <c r="H191" s="40"/>
      <c r="I191" s="147"/>
      <c r="J191" s="40"/>
      <c r="K191" s="40"/>
      <c r="L191" s="44"/>
      <c r="M191" s="242"/>
      <c r="N191" s="243"/>
      <c r="O191" s="84"/>
      <c r="P191" s="84"/>
      <c r="Q191" s="84"/>
      <c r="R191" s="84"/>
      <c r="S191" s="84"/>
      <c r="T191" s="85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T191" s="17" t="s">
        <v>252</v>
      </c>
      <c r="AU191" s="17" t="s">
        <v>81</v>
      </c>
    </row>
    <row r="192" s="13" customFormat="1">
      <c r="A192" s="13"/>
      <c r="B192" s="255"/>
      <c r="C192" s="256"/>
      <c r="D192" s="240" t="s">
        <v>272</v>
      </c>
      <c r="E192" s="257" t="s">
        <v>19</v>
      </c>
      <c r="F192" s="258" t="s">
        <v>1504</v>
      </c>
      <c r="G192" s="256"/>
      <c r="H192" s="259">
        <v>8.8559999999999999</v>
      </c>
      <c r="I192" s="260"/>
      <c r="J192" s="256"/>
      <c r="K192" s="256"/>
      <c r="L192" s="261"/>
      <c r="M192" s="262"/>
      <c r="N192" s="263"/>
      <c r="O192" s="263"/>
      <c r="P192" s="263"/>
      <c r="Q192" s="263"/>
      <c r="R192" s="263"/>
      <c r="S192" s="263"/>
      <c r="T192" s="264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65" t="s">
        <v>272</v>
      </c>
      <c r="AU192" s="265" t="s">
        <v>81</v>
      </c>
      <c r="AV192" s="13" t="s">
        <v>83</v>
      </c>
      <c r="AW192" s="13" t="s">
        <v>35</v>
      </c>
      <c r="AX192" s="13" t="s">
        <v>81</v>
      </c>
      <c r="AY192" s="265" t="s">
        <v>240</v>
      </c>
    </row>
    <row r="193" s="2" customFormat="1" ht="21.75" customHeight="1">
      <c r="A193" s="38"/>
      <c r="B193" s="39"/>
      <c r="C193" s="227" t="s">
        <v>403</v>
      </c>
      <c r="D193" s="227" t="s">
        <v>243</v>
      </c>
      <c r="E193" s="228" t="s">
        <v>441</v>
      </c>
      <c r="F193" s="229" t="s">
        <v>442</v>
      </c>
      <c r="G193" s="230" t="s">
        <v>269</v>
      </c>
      <c r="H193" s="231">
        <v>39.106999999999999</v>
      </c>
      <c r="I193" s="232"/>
      <c r="J193" s="233">
        <f>ROUND(I193*H193,2)</f>
        <v>0</v>
      </c>
      <c r="K193" s="229" t="s">
        <v>247</v>
      </c>
      <c r="L193" s="44"/>
      <c r="M193" s="234" t="s">
        <v>19</v>
      </c>
      <c r="N193" s="235" t="s">
        <v>45</v>
      </c>
      <c r="O193" s="84"/>
      <c r="P193" s="236">
        <f>O193*H193</f>
        <v>0</v>
      </c>
      <c r="Q193" s="236">
        <v>0</v>
      </c>
      <c r="R193" s="236">
        <f>Q193*H193</f>
        <v>0</v>
      </c>
      <c r="S193" s="236">
        <v>0</v>
      </c>
      <c r="T193" s="237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38" t="s">
        <v>257</v>
      </c>
      <c r="AT193" s="238" t="s">
        <v>243</v>
      </c>
      <c r="AU193" s="238" t="s">
        <v>81</v>
      </c>
      <c r="AY193" s="17" t="s">
        <v>240</v>
      </c>
      <c r="BE193" s="239">
        <f>IF(N193="základní",J193,0)</f>
        <v>0</v>
      </c>
      <c r="BF193" s="239">
        <f>IF(N193="snížená",J193,0)</f>
        <v>0</v>
      </c>
      <c r="BG193" s="239">
        <f>IF(N193="zákl. přenesená",J193,0)</f>
        <v>0</v>
      </c>
      <c r="BH193" s="239">
        <f>IF(N193="sníž. přenesená",J193,0)</f>
        <v>0</v>
      </c>
      <c r="BI193" s="239">
        <f>IF(N193="nulová",J193,0)</f>
        <v>0</v>
      </c>
      <c r="BJ193" s="17" t="s">
        <v>81</v>
      </c>
      <c r="BK193" s="239">
        <f>ROUND(I193*H193,2)</f>
        <v>0</v>
      </c>
      <c r="BL193" s="17" t="s">
        <v>257</v>
      </c>
      <c r="BM193" s="238" t="s">
        <v>1505</v>
      </c>
    </row>
    <row r="194" s="2" customFormat="1">
      <c r="A194" s="38"/>
      <c r="B194" s="39"/>
      <c r="C194" s="40"/>
      <c r="D194" s="240" t="s">
        <v>250</v>
      </c>
      <c r="E194" s="40"/>
      <c r="F194" s="241" t="s">
        <v>444</v>
      </c>
      <c r="G194" s="40"/>
      <c r="H194" s="40"/>
      <c r="I194" s="147"/>
      <c r="J194" s="40"/>
      <c r="K194" s="40"/>
      <c r="L194" s="44"/>
      <c r="M194" s="242"/>
      <c r="N194" s="243"/>
      <c r="O194" s="84"/>
      <c r="P194" s="84"/>
      <c r="Q194" s="84"/>
      <c r="R194" s="84"/>
      <c r="S194" s="84"/>
      <c r="T194" s="85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T194" s="17" t="s">
        <v>250</v>
      </c>
      <c r="AU194" s="17" t="s">
        <v>81</v>
      </c>
    </row>
    <row r="195" s="2" customFormat="1">
      <c r="A195" s="38"/>
      <c r="B195" s="39"/>
      <c r="C195" s="40"/>
      <c r="D195" s="240" t="s">
        <v>252</v>
      </c>
      <c r="E195" s="40"/>
      <c r="F195" s="244" t="s">
        <v>445</v>
      </c>
      <c r="G195" s="40"/>
      <c r="H195" s="40"/>
      <c r="I195" s="147"/>
      <c r="J195" s="40"/>
      <c r="K195" s="40"/>
      <c r="L195" s="44"/>
      <c r="M195" s="242"/>
      <c r="N195" s="243"/>
      <c r="O195" s="84"/>
      <c r="P195" s="84"/>
      <c r="Q195" s="84"/>
      <c r="R195" s="84"/>
      <c r="S195" s="84"/>
      <c r="T195" s="85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T195" s="17" t="s">
        <v>252</v>
      </c>
      <c r="AU195" s="17" t="s">
        <v>81</v>
      </c>
    </row>
    <row r="196" s="13" customFormat="1">
      <c r="A196" s="13"/>
      <c r="B196" s="255"/>
      <c r="C196" s="256"/>
      <c r="D196" s="240" t="s">
        <v>272</v>
      </c>
      <c r="E196" s="257" t="s">
        <v>19</v>
      </c>
      <c r="F196" s="258" t="s">
        <v>1443</v>
      </c>
      <c r="G196" s="256"/>
      <c r="H196" s="259">
        <v>11.880000000000001</v>
      </c>
      <c r="I196" s="260"/>
      <c r="J196" s="256"/>
      <c r="K196" s="256"/>
      <c r="L196" s="261"/>
      <c r="M196" s="262"/>
      <c r="N196" s="263"/>
      <c r="O196" s="263"/>
      <c r="P196" s="263"/>
      <c r="Q196" s="263"/>
      <c r="R196" s="263"/>
      <c r="S196" s="263"/>
      <c r="T196" s="264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65" t="s">
        <v>272</v>
      </c>
      <c r="AU196" s="265" t="s">
        <v>81</v>
      </c>
      <c r="AV196" s="13" t="s">
        <v>83</v>
      </c>
      <c r="AW196" s="13" t="s">
        <v>35</v>
      </c>
      <c r="AX196" s="13" t="s">
        <v>74</v>
      </c>
      <c r="AY196" s="265" t="s">
        <v>240</v>
      </c>
    </row>
    <row r="197" s="13" customFormat="1">
      <c r="A197" s="13"/>
      <c r="B197" s="255"/>
      <c r="C197" s="256"/>
      <c r="D197" s="240" t="s">
        <v>272</v>
      </c>
      <c r="E197" s="257" t="s">
        <v>19</v>
      </c>
      <c r="F197" s="258" t="s">
        <v>1428</v>
      </c>
      <c r="G197" s="256"/>
      <c r="H197" s="259">
        <v>27.227</v>
      </c>
      <c r="I197" s="260"/>
      <c r="J197" s="256"/>
      <c r="K197" s="256"/>
      <c r="L197" s="261"/>
      <c r="M197" s="262"/>
      <c r="N197" s="263"/>
      <c r="O197" s="263"/>
      <c r="P197" s="263"/>
      <c r="Q197" s="263"/>
      <c r="R197" s="263"/>
      <c r="S197" s="263"/>
      <c r="T197" s="264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65" t="s">
        <v>272</v>
      </c>
      <c r="AU197" s="265" t="s">
        <v>81</v>
      </c>
      <c r="AV197" s="13" t="s">
        <v>83</v>
      </c>
      <c r="AW197" s="13" t="s">
        <v>35</v>
      </c>
      <c r="AX197" s="13" t="s">
        <v>74</v>
      </c>
      <c r="AY197" s="265" t="s">
        <v>240</v>
      </c>
    </row>
    <row r="198" s="14" customFormat="1">
      <c r="A198" s="14"/>
      <c r="B198" s="266"/>
      <c r="C198" s="267"/>
      <c r="D198" s="240" t="s">
        <v>272</v>
      </c>
      <c r="E198" s="268" t="s">
        <v>19</v>
      </c>
      <c r="F198" s="269" t="s">
        <v>336</v>
      </c>
      <c r="G198" s="267"/>
      <c r="H198" s="270">
        <v>39.106999999999999</v>
      </c>
      <c r="I198" s="271"/>
      <c r="J198" s="267"/>
      <c r="K198" s="267"/>
      <c r="L198" s="272"/>
      <c r="M198" s="273"/>
      <c r="N198" s="274"/>
      <c r="O198" s="274"/>
      <c r="P198" s="274"/>
      <c r="Q198" s="274"/>
      <c r="R198" s="274"/>
      <c r="S198" s="274"/>
      <c r="T198" s="275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T198" s="276" t="s">
        <v>272</v>
      </c>
      <c r="AU198" s="276" t="s">
        <v>81</v>
      </c>
      <c r="AV198" s="14" t="s">
        <v>248</v>
      </c>
      <c r="AW198" s="14" t="s">
        <v>35</v>
      </c>
      <c r="AX198" s="14" t="s">
        <v>81</v>
      </c>
      <c r="AY198" s="276" t="s">
        <v>240</v>
      </c>
    </row>
    <row r="199" s="2" customFormat="1" ht="21.75" customHeight="1">
      <c r="A199" s="38"/>
      <c r="B199" s="39"/>
      <c r="C199" s="227" t="s">
        <v>410</v>
      </c>
      <c r="D199" s="227" t="s">
        <v>243</v>
      </c>
      <c r="E199" s="228" t="s">
        <v>448</v>
      </c>
      <c r="F199" s="229" t="s">
        <v>449</v>
      </c>
      <c r="G199" s="230" t="s">
        <v>276</v>
      </c>
      <c r="H199" s="231">
        <v>2</v>
      </c>
      <c r="I199" s="232"/>
      <c r="J199" s="233">
        <f>ROUND(I199*H199,2)</f>
        <v>0</v>
      </c>
      <c r="K199" s="229" t="s">
        <v>247</v>
      </c>
      <c r="L199" s="44"/>
      <c r="M199" s="234" t="s">
        <v>19</v>
      </c>
      <c r="N199" s="235" t="s">
        <v>45</v>
      </c>
      <c r="O199" s="84"/>
      <c r="P199" s="236">
        <f>O199*H199</f>
        <v>0</v>
      </c>
      <c r="Q199" s="236">
        <v>0</v>
      </c>
      <c r="R199" s="236">
        <f>Q199*H199</f>
        <v>0</v>
      </c>
      <c r="S199" s="236">
        <v>0</v>
      </c>
      <c r="T199" s="237">
        <f>S199*H199</f>
        <v>0</v>
      </c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R199" s="238" t="s">
        <v>257</v>
      </c>
      <c r="AT199" s="238" t="s">
        <v>243</v>
      </c>
      <c r="AU199" s="238" t="s">
        <v>81</v>
      </c>
      <c r="AY199" s="17" t="s">
        <v>240</v>
      </c>
      <c r="BE199" s="239">
        <f>IF(N199="základní",J199,0)</f>
        <v>0</v>
      </c>
      <c r="BF199" s="239">
        <f>IF(N199="snížená",J199,0)</f>
        <v>0</v>
      </c>
      <c r="BG199" s="239">
        <f>IF(N199="zákl. přenesená",J199,0)</f>
        <v>0</v>
      </c>
      <c r="BH199" s="239">
        <f>IF(N199="sníž. přenesená",J199,0)</f>
        <v>0</v>
      </c>
      <c r="BI199" s="239">
        <f>IF(N199="nulová",J199,0)</f>
        <v>0</v>
      </c>
      <c r="BJ199" s="17" t="s">
        <v>81</v>
      </c>
      <c r="BK199" s="239">
        <f>ROUND(I199*H199,2)</f>
        <v>0</v>
      </c>
      <c r="BL199" s="17" t="s">
        <v>257</v>
      </c>
      <c r="BM199" s="238" t="s">
        <v>1506</v>
      </c>
    </row>
    <row r="200" s="2" customFormat="1">
      <c r="A200" s="38"/>
      <c r="B200" s="39"/>
      <c r="C200" s="40"/>
      <c r="D200" s="240" t="s">
        <v>250</v>
      </c>
      <c r="E200" s="40"/>
      <c r="F200" s="241" t="s">
        <v>451</v>
      </c>
      <c r="G200" s="40"/>
      <c r="H200" s="40"/>
      <c r="I200" s="147"/>
      <c r="J200" s="40"/>
      <c r="K200" s="40"/>
      <c r="L200" s="44"/>
      <c r="M200" s="242"/>
      <c r="N200" s="243"/>
      <c r="O200" s="84"/>
      <c r="P200" s="84"/>
      <c r="Q200" s="84"/>
      <c r="R200" s="84"/>
      <c r="S200" s="84"/>
      <c r="T200" s="85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T200" s="17" t="s">
        <v>250</v>
      </c>
      <c r="AU200" s="17" t="s">
        <v>81</v>
      </c>
    </row>
    <row r="201" s="2" customFormat="1">
      <c r="A201" s="38"/>
      <c r="B201" s="39"/>
      <c r="C201" s="40"/>
      <c r="D201" s="240" t="s">
        <v>252</v>
      </c>
      <c r="E201" s="40"/>
      <c r="F201" s="244" t="s">
        <v>452</v>
      </c>
      <c r="G201" s="40"/>
      <c r="H201" s="40"/>
      <c r="I201" s="147"/>
      <c r="J201" s="40"/>
      <c r="K201" s="40"/>
      <c r="L201" s="44"/>
      <c r="M201" s="242"/>
      <c r="N201" s="243"/>
      <c r="O201" s="84"/>
      <c r="P201" s="84"/>
      <c r="Q201" s="84"/>
      <c r="R201" s="84"/>
      <c r="S201" s="84"/>
      <c r="T201" s="85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T201" s="17" t="s">
        <v>252</v>
      </c>
      <c r="AU201" s="17" t="s">
        <v>81</v>
      </c>
    </row>
    <row r="202" s="13" customFormat="1">
      <c r="A202" s="13"/>
      <c r="B202" s="255"/>
      <c r="C202" s="256"/>
      <c r="D202" s="240" t="s">
        <v>272</v>
      </c>
      <c r="E202" s="257" t="s">
        <v>19</v>
      </c>
      <c r="F202" s="258" t="s">
        <v>453</v>
      </c>
      <c r="G202" s="256"/>
      <c r="H202" s="259">
        <v>1</v>
      </c>
      <c r="I202" s="260"/>
      <c r="J202" s="256"/>
      <c r="K202" s="256"/>
      <c r="L202" s="261"/>
      <c r="M202" s="262"/>
      <c r="N202" s="263"/>
      <c r="O202" s="263"/>
      <c r="P202" s="263"/>
      <c r="Q202" s="263"/>
      <c r="R202" s="263"/>
      <c r="S202" s="263"/>
      <c r="T202" s="264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65" t="s">
        <v>272</v>
      </c>
      <c r="AU202" s="265" t="s">
        <v>81</v>
      </c>
      <c r="AV202" s="13" t="s">
        <v>83</v>
      </c>
      <c r="AW202" s="13" t="s">
        <v>35</v>
      </c>
      <c r="AX202" s="13" t="s">
        <v>74</v>
      </c>
      <c r="AY202" s="265" t="s">
        <v>240</v>
      </c>
    </row>
    <row r="203" s="13" customFormat="1">
      <c r="A203" s="13"/>
      <c r="B203" s="255"/>
      <c r="C203" s="256"/>
      <c r="D203" s="240" t="s">
        <v>272</v>
      </c>
      <c r="E203" s="257" t="s">
        <v>19</v>
      </c>
      <c r="F203" s="258" t="s">
        <v>454</v>
      </c>
      <c r="G203" s="256"/>
      <c r="H203" s="259">
        <v>1</v>
      </c>
      <c r="I203" s="260"/>
      <c r="J203" s="256"/>
      <c r="K203" s="256"/>
      <c r="L203" s="261"/>
      <c r="M203" s="262"/>
      <c r="N203" s="263"/>
      <c r="O203" s="263"/>
      <c r="P203" s="263"/>
      <c r="Q203" s="263"/>
      <c r="R203" s="263"/>
      <c r="S203" s="263"/>
      <c r="T203" s="264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65" t="s">
        <v>272</v>
      </c>
      <c r="AU203" s="265" t="s">
        <v>81</v>
      </c>
      <c r="AV203" s="13" t="s">
        <v>83</v>
      </c>
      <c r="AW203" s="13" t="s">
        <v>35</v>
      </c>
      <c r="AX203" s="13" t="s">
        <v>74</v>
      </c>
      <c r="AY203" s="265" t="s">
        <v>240</v>
      </c>
    </row>
    <row r="204" s="14" customFormat="1">
      <c r="A204" s="14"/>
      <c r="B204" s="266"/>
      <c r="C204" s="267"/>
      <c r="D204" s="240" t="s">
        <v>272</v>
      </c>
      <c r="E204" s="268" t="s">
        <v>19</v>
      </c>
      <c r="F204" s="269" t="s">
        <v>336</v>
      </c>
      <c r="G204" s="267"/>
      <c r="H204" s="270">
        <v>2</v>
      </c>
      <c r="I204" s="271"/>
      <c r="J204" s="267"/>
      <c r="K204" s="267"/>
      <c r="L204" s="272"/>
      <c r="M204" s="277"/>
      <c r="N204" s="278"/>
      <c r="O204" s="278"/>
      <c r="P204" s="278"/>
      <c r="Q204" s="278"/>
      <c r="R204" s="278"/>
      <c r="S204" s="278"/>
      <c r="T204" s="279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T204" s="276" t="s">
        <v>272</v>
      </c>
      <c r="AU204" s="276" t="s">
        <v>81</v>
      </c>
      <c r="AV204" s="14" t="s">
        <v>248</v>
      </c>
      <c r="AW204" s="14" t="s">
        <v>35</v>
      </c>
      <c r="AX204" s="14" t="s">
        <v>81</v>
      </c>
      <c r="AY204" s="276" t="s">
        <v>240</v>
      </c>
    </row>
    <row r="205" s="2" customFormat="1" ht="6.96" customHeight="1">
      <c r="A205" s="38"/>
      <c r="B205" s="59"/>
      <c r="C205" s="60"/>
      <c r="D205" s="60"/>
      <c r="E205" s="60"/>
      <c r="F205" s="60"/>
      <c r="G205" s="60"/>
      <c r="H205" s="60"/>
      <c r="I205" s="176"/>
      <c r="J205" s="60"/>
      <c r="K205" s="60"/>
      <c r="L205" s="44"/>
      <c r="M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</row>
  </sheetData>
  <sheetProtection sheet="1" autoFilter="0" formatColumns="0" formatRows="0" objects="1" scenarios="1" spinCount="100000" saltValue="YiTnab85HMIwOjKn5IBd4w68wntCoBKLiDH2JBEPPVZHRomLaK89O29OZGJHsTB0fBl7QdWXZXu7xw4Pc0YbOA==" hashValue="JIoVlZTVsAQ16Xn/v4HarnaFq/y+HbPFZTlBd18ZWjKTwQbp1jzU+v9f+vWatyXmJBHklt7fmY5ClYvfTQE5rQ==" algorithmName="SHA-512" password="CC35"/>
  <autoFilter ref="C87:K204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188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1462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1507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ROUND(J86,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ROUND((SUM(BE86:BE93)),  2)</f>
        <v>0</v>
      </c>
      <c r="G35" s="38"/>
      <c r="H35" s="38"/>
      <c r="I35" s="165">
        <v>0.20999999999999999</v>
      </c>
      <c r="J35" s="164">
        <f>ROUND(((SUM(BE86:BE93))*I35),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ROUND((SUM(BF86:BF93)),  2)</f>
        <v>0</v>
      </c>
      <c r="G36" s="38"/>
      <c r="H36" s="38"/>
      <c r="I36" s="165">
        <v>0.14999999999999999</v>
      </c>
      <c r="J36" s="164">
        <f>ROUND(((SUM(BF86:BF93))*I36),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ROUND((SUM(BG86:BG93)),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ROUND((SUM(BH86:BH93)),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ROUND((SUM(BI86:BI93)),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1462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12.2 - VRN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J86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456</v>
      </c>
      <c r="E64" s="189"/>
      <c r="F64" s="189"/>
      <c r="G64" s="189"/>
      <c r="H64" s="189"/>
      <c r="I64" s="190"/>
      <c r="J64" s="191">
        <f>J87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2" customFormat="1" ht="21.84" customHeight="1">
      <c r="A65" s="38"/>
      <c r="B65" s="39"/>
      <c r="C65" s="40"/>
      <c r="D65" s="40"/>
      <c r="E65" s="40"/>
      <c r="F65" s="40"/>
      <c r="G65" s="40"/>
      <c r="H65" s="40"/>
      <c r="I65" s="147"/>
      <c r="J65" s="40"/>
      <c r="K65" s="4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 s="2" customFormat="1" ht="6.96" customHeight="1">
      <c r="A66" s="38"/>
      <c r="B66" s="59"/>
      <c r="C66" s="60"/>
      <c r="D66" s="60"/>
      <c r="E66" s="60"/>
      <c r="F66" s="60"/>
      <c r="G66" s="60"/>
      <c r="H66" s="60"/>
      <c r="I66" s="176"/>
      <c r="J66" s="60"/>
      <c r="K66" s="60"/>
      <c r="L66" s="14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hidden="1"/>
    <row r="68" hidden="1"/>
    <row r="69" hidden="1"/>
    <row r="70" s="2" customFormat="1" ht="6.96" customHeight="1">
      <c r="A70" s="38"/>
      <c r="B70" s="61"/>
      <c r="C70" s="62"/>
      <c r="D70" s="62"/>
      <c r="E70" s="62"/>
      <c r="F70" s="62"/>
      <c r="G70" s="62"/>
      <c r="H70" s="62"/>
      <c r="I70" s="179"/>
      <c r="J70" s="62"/>
      <c r="K70" s="62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24.96" customHeight="1">
      <c r="A71" s="38"/>
      <c r="B71" s="39"/>
      <c r="C71" s="23" t="s">
        <v>225</v>
      </c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6.96" customHeight="1">
      <c r="A72" s="38"/>
      <c r="B72" s="39"/>
      <c r="C72" s="40"/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12" customHeight="1">
      <c r="A73" s="38"/>
      <c r="B73" s="39"/>
      <c r="C73" s="32" t="s">
        <v>16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23.25" customHeight="1">
      <c r="A74" s="38"/>
      <c r="B74" s="39"/>
      <c r="C74" s="40"/>
      <c r="D74" s="40"/>
      <c r="E74" s="180" t="str">
        <f>E7</f>
        <v>Oprava přejezdů na trati Mělník - Ústí n/L Střekov, Vraňany - Děčín hl.n... - ZMĚNA Č. 1</v>
      </c>
      <c r="F74" s="32"/>
      <c r="G74" s="32"/>
      <c r="H74" s="32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1" customFormat="1" ht="12" customHeight="1">
      <c r="B75" s="21"/>
      <c r="C75" s="32" t="s">
        <v>214</v>
      </c>
      <c r="D75" s="22"/>
      <c r="E75" s="22"/>
      <c r="F75" s="22"/>
      <c r="G75" s="22"/>
      <c r="H75" s="22"/>
      <c r="I75" s="139"/>
      <c r="J75" s="22"/>
      <c r="K75" s="22"/>
      <c r="L75" s="20"/>
    </row>
    <row r="76" s="2" customFormat="1" ht="16.5" customHeight="1">
      <c r="A76" s="38"/>
      <c r="B76" s="39"/>
      <c r="C76" s="40"/>
      <c r="D76" s="40"/>
      <c r="E76" s="180" t="s">
        <v>1462</v>
      </c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2" customHeight="1">
      <c r="A77" s="38"/>
      <c r="B77" s="39"/>
      <c r="C77" s="32" t="s">
        <v>216</v>
      </c>
      <c r="D77" s="40"/>
      <c r="E77" s="40"/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6.5" customHeight="1">
      <c r="A78" s="38"/>
      <c r="B78" s="39"/>
      <c r="C78" s="40"/>
      <c r="D78" s="40"/>
      <c r="E78" s="69" t="str">
        <f>E11</f>
        <v>SO 12.2 - VRN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6.96" customHeight="1">
      <c r="A79" s="38"/>
      <c r="B79" s="39"/>
      <c r="C79" s="40"/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2" customHeight="1">
      <c r="A80" s="38"/>
      <c r="B80" s="39"/>
      <c r="C80" s="32" t="s">
        <v>21</v>
      </c>
      <c r="D80" s="40"/>
      <c r="E80" s="40"/>
      <c r="F80" s="27" t="str">
        <f>F14</f>
        <v>obvod ST Ústí nad Labem</v>
      </c>
      <c r="G80" s="40"/>
      <c r="H80" s="40"/>
      <c r="I80" s="150" t="s">
        <v>23</v>
      </c>
      <c r="J80" s="72" t="str">
        <f>IF(J14="","",J14)</f>
        <v>19. 11. 2019</v>
      </c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25</v>
      </c>
      <c r="D82" s="40"/>
      <c r="E82" s="40"/>
      <c r="F82" s="27" t="str">
        <f>E17</f>
        <v>Správa železnic, OŘ Ústí n.L., ST Ústí n.L.</v>
      </c>
      <c r="G82" s="40"/>
      <c r="H82" s="40"/>
      <c r="I82" s="150" t="s">
        <v>33</v>
      </c>
      <c r="J82" s="36" t="str">
        <f>E23</f>
        <v xml:space="preserve"> 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5.15" customHeight="1">
      <c r="A83" s="38"/>
      <c r="B83" s="39"/>
      <c r="C83" s="32" t="s">
        <v>31</v>
      </c>
      <c r="D83" s="40"/>
      <c r="E83" s="40"/>
      <c r="F83" s="27" t="str">
        <f>IF(E20="","",E20)</f>
        <v>Vyplň údaj</v>
      </c>
      <c r="G83" s="40"/>
      <c r="H83" s="40"/>
      <c r="I83" s="150" t="s">
        <v>36</v>
      </c>
      <c r="J83" s="36" t="str">
        <f>E26</f>
        <v>Jan Seemann, DiS.</v>
      </c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0.32" customHeight="1">
      <c r="A84" s="38"/>
      <c r="B84" s="39"/>
      <c r="C84" s="40"/>
      <c r="D84" s="40"/>
      <c r="E84" s="40"/>
      <c r="F84" s="40"/>
      <c r="G84" s="40"/>
      <c r="H84" s="40"/>
      <c r="I84" s="147"/>
      <c r="J84" s="40"/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11" customFormat="1" ht="29.28" customHeight="1">
      <c r="A85" s="199"/>
      <c r="B85" s="200"/>
      <c r="C85" s="201" t="s">
        <v>226</v>
      </c>
      <c r="D85" s="202" t="s">
        <v>59</v>
      </c>
      <c r="E85" s="202" t="s">
        <v>55</v>
      </c>
      <c r="F85" s="202" t="s">
        <v>56</v>
      </c>
      <c r="G85" s="202" t="s">
        <v>227</v>
      </c>
      <c r="H85" s="202" t="s">
        <v>228</v>
      </c>
      <c r="I85" s="203" t="s">
        <v>229</v>
      </c>
      <c r="J85" s="202" t="s">
        <v>220</v>
      </c>
      <c r="K85" s="204" t="s">
        <v>230</v>
      </c>
      <c r="L85" s="205"/>
      <c r="M85" s="92" t="s">
        <v>19</v>
      </c>
      <c r="N85" s="93" t="s">
        <v>44</v>
      </c>
      <c r="O85" s="93" t="s">
        <v>231</v>
      </c>
      <c r="P85" s="93" t="s">
        <v>232</v>
      </c>
      <c r="Q85" s="93" t="s">
        <v>233</v>
      </c>
      <c r="R85" s="93" t="s">
        <v>234</v>
      </c>
      <c r="S85" s="93" t="s">
        <v>235</v>
      </c>
      <c r="T85" s="94" t="s">
        <v>236</v>
      </c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</row>
    <row r="86" s="2" customFormat="1" ht="22.8" customHeight="1">
      <c r="A86" s="38"/>
      <c r="B86" s="39"/>
      <c r="C86" s="99" t="s">
        <v>237</v>
      </c>
      <c r="D86" s="40"/>
      <c r="E86" s="40"/>
      <c r="F86" s="40"/>
      <c r="G86" s="40"/>
      <c r="H86" s="40"/>
      <c r="I86" s="147"/>
      <c r="J86" s="206">
        <f>BK86</f>
        <v>0</v>
      </c>
      <c r="K86" s="40"/>
      <c r="L86" s="44"/>
      <c r="M86" s="95"/>
      <c r="N86" s="207"/>
      <c r="O86" s="96"/>
      <c r="P86" s="208">
        <f>P87</f>
        <v>0</v>
      </c>
      <c r="Q86" s="96"/>
      <c r="R86" s="208">
        <f>R87</f>
        <v>0</v>
      </c>
      <c r="S86" s="96"/>
      <c r="T86" s="209">
        <f>T87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T86" s="17" t="s">
        <v>73</v>
      </c>
      <c r="AU86" s="17" t="s">
        <v>221</v>
      </c>
      <c r="BK86" s="210">
        <f>BK87</f>
        <v>0</v>
      </c>
    </row>
    <row r="87" s="12" customFormat="1" ht="25.92" customHeight="1">
      <c r="A87" s="12"/>
      <c r="B87" s="211"/>
      <c r="C87" s="212"/>
      <c r="D87" s="213" t="s">
        <v>73</v>
      </c>
      <c r="E87" s="214" t="s">
        <v>90</v>
      </c>
      <c r="F87" s="214" t="s">
        <v>457</v>
      </c>
      <c r="G87" s="212"/>
      <c r="H87" s="212"/>
      <c r="I87" s="215"/>
      <c r="J87" s="216">
        <f>BK87</f>
        <v>0</v>
      </c>
      <c r="K87" s="212"/>
      <c r="L87" s="217"/>
      <c r="M87" s="218"/>
      <c r="N87" s="219"/>
      <c r="O87" s="219"/>
      <c r="P87" s="220">
        <f>SUM(P88:P93)</f>
        <v>0</v>
      </c>
      <c r="Q87" s="219"/>
      <c r="R87" s="220">
        <f>SUM(R88:R93)</f>
        <v>0</v>
      </c>
      <c r="S87" s="219"/>
      <c r="T87" s="221">
        <f>SUM(T88:T93)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22" t="s">
        <v>241</v>
      </c>
      <c r="AT87" s="223" t="s">
        <v>73</v>
      </c>
      <c r="AU87" s="223" t="s">
        <v>74</v>
      </c>
      <c r="AY87" s="222" t="s">
        <v>240</v>
      </c>
      <c r="BK87" s="224">
        <f>SUM(BK88:BK93)</f>
        <v>0</v>
      </c>
    </row>
    <row r="88" s="2" customFormat="1" ht="21.75" customHeight="1">
      <c r="A88" s="38"/>
      <c r="B88" s="39"/>
      <c r="C88" s="227" t="s">
        <v>81</v>
      </c>
      <c r="D88" s="227" t="s">
        <v>243</v>
      </c>
      <c r="E88" s="228" t="s">
        <v>458</v>
      </c>
      <c r="F88" s="229" t="s">
        <v>459</v>
      </c>
      <c r="G88" s="230" t="s">
        <v>460</v>
      </c>
      <c r="H88" s="231">
        <v>1</v>
      </c>
      <c r="I88" s="232"/>
      <c r="J88" s="233">
        <f>ROUND(I88*H88,2)</f>
        <v>0</v>
      </c>
      <c r="K88" s="229" t="s">
        <v>247</v>
      </c>
      <c r="L88" s="44"/>
      <c r="M88" s="234" t="s">
        <v>19</v>
      </c>
      <c r="N88" s="235" t="s">
        <v>45</v>
      </c>
      <c r="O88" s="84"/>
      <c r="P88" s="236">
        <f>O88*H88</f>
        <v>0</v>
      </c>
      <c r="Q88" s="236">
        <v>0</v>
      </c>
      <c r="R88" s="236">
        <f>Q88*H88</f>
        <v>0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248</v>
      </c>
      <c r="AT88" s="238" t="s">
        <v>243</v>
      </c>
      <c r="AU88" s="238" t="s">
        <v>81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1508</v>
      </c>
    </row>
    <row r="89" s="2" customFormat="1">
      <c r="A89" s="38"/>
      <c r="B89" s="39"/>
      <c r="C89" s="40"/>
      <c r="D89" s="240" t="s">
        <v>250</v>
      </c>
      <c r="E89" s="40"/>
      <c r="F89" s="241" t="s">
        <v>462</v>
      </c>
      <c r="G89" s="40"/>
      <c r="H89" s="40"/>
      <c r="I89" s="147"/>
      <c r="J89" s="40"/>
      <c r="K89" s="40"/>
      <c r="L89" s="44"/>
      <c r="M89" s="242"/>
      <c r="N89" s="243"/>
      <c r="O89" s="84"/>
      <c r="P89" s="84"/>
      <c r="Q89" s="84"/>
      <c r="R89" s="84"/>
      <c r="S89" s="84"/>
      <c r="T89" s="85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81</v>
      </c>
    </row>
    <row r="90" s="2" customFormat="1">
      <c r="A90" s="38"/>
      <c r="B90" s="39"/>
      <c r="C90" s="40"/>
      <c r="D90" s="240" t="s">
        <v>252</v>
      </c>
      <c r="E90" s="40"/>
      <c r="F90" s="244" t="s">
        <v>463</v>
      </c>
      <c r="G90" s="40"/>
      <c r="H90" s="40"/>
      <c r="I90" s="147"/>
      <c r="J90" s="40"/>
      <c r="K90" s="40"/>
      <c r="L90" s="44"/>
      <c r="M90" s="242"/>
      <c r="N90" s="243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252</v>
      </c>
      <c r="AU90" s="17" t="s">
        <v>81</v>
      </c>
    </row>
    <row r="91" s="2" customFormat="1" ht="21.75" customHeight="1">
      <c r="A91" s="38"/>
      <c r="B91" s="39"/>
      <c r="C91" s="227" t="s">
        <v>83</v>
      </c>
      <c r="D91" s="227" t="s">
        <v>243</v>
      </c>
      <c r="E91" s="228" t="s">
        <v>464</v>
      </c>
      <c r="F91" s="229" t="s">
        <v>465</v>
      </c>
      <c r="G91" s="230" t="s">
        <v>460</v>
      </c>
      <c r="H91" s="231">
        <v>1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81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1509</v>
      </c>
    </row>
    <row r="92" s="2" customFormat="1">
      <c r="A92" s="38"/>
      <c r="B92" s="39"/>
      <c r="C92" s="40"/>
      <c r="D92" s="240" t="s">
        <v>250</v>
      </c>
      <c r="E92" s="40"/>
      <c r="F92" s="241" t="s">
        <v>467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81</v>
      </c>
    </row>
    <row r="93" s="2" customFormat="1">
      <c r="A93" s="38"/>
      <c r="B93" s="39"/>
      <c r="C93" s="40"/>
      <c r="D93" s="240" t="s">
        <v>252</v>
      </c>
      <c r="E93" s="40"/>
      <c r="F93" s="244" t="s">
        <v>468</v>
      </c>
      <c r="G93" s="40"/>
      <c r="H93" s="40"/>
      <c r="I93" s="147"/>
      <c r="J93" s="40"/>
      <c r="K93" s="40"/>
      <c r="L93" s="44"/>
      <c r="M93" s="280"/>
      <c r="N93" s="281"/>
      <c r="O93" s="282"/>
      <c r="P93" s="282"/>
      <c r="Q93" s="282"/>
      <c r="R93" s="282"/>
      <c r="S93" s="282"/>
      <c r="T93" s="283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81</v>
      </c>
    </row>
    <row r="94" s="2" customFormat="1" ht="6.96" customHeight="1">
      <c r="A94" s="38"/>
      <c r="B94" s="59"/>
      <c r="C94" s="60"/>
      <c r="D94" s="60"/>
      <c r="E94" s="60"/>
      <c r="F94" s="60"/>
      <c r="G94" s="60"/>
      <c r="H94" s="60"/>
      <c r="I94" s="176"/>
      <c r="J94" s="60"/>
      <c r="K94" s="60"/>
      <c r="L94" s="44"/>
      <c r="M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</sheetData>
  <sheetProtection sheet="1" autoFilter="0" formatColumns="0" formatRows="0" objects="1" scenarios="1" spinCount="100000" saltValue="d2WFxcvX+XFOaqy9tDV5oB6ScuR5nHGW4SFIezH8Ls68YF2IROypJRjWTc3St9OoQzVxML2NLa7md+vHyLd8Zw==" hashValue="jeGL7ZAEoLW/3XmleD2v8sRsY4YB5d/OwLy9Q7WwmrHgncnrq7CDpIrXhb3oQACQYyPTds6s0OPb/xx5GnI0SA==" algorithmName="SHA-512" password="CC35"/>
  <autoFilter ref="C85:K9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193</v>
      </c>
      <c r="AZ2" s="288" t="s">
        <v>1371</v>
      </c>
      <c r="BA2" s="288" t="s">
        <v>1372</v>
      </c>
      <c r="BB2" s="288" t="s">
        <v>19</v>
      </c>
      <c r="BC2" s="288" t="s">
        <v>395</v>
      </c>
      <c r="BD2" s="288" t="s">
        <v>83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  <c r="AZ3" s="288" t="s">
        <v>1510</v>
      </c>
      <c r="BA3" s="288" t="s">
        <v>1511</v>
      </c>
      <c r="BB3" s="288" t="s">
        <v>19</v>
      </c>
      <c r="BC3" s="288" t="s">
        <v>248</v>
      </c>
      <c r="BD3" s="288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23.25" customHeight="1">
      <c r="A9" s="38"/>
      <c r="B9" s="44"/>
      <c r="C9" s="38"/>
      <c r="D9" s="38"/>
      <c r="E9" s="146" t="s">
        <v>1512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1513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ROUND(J88,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ROUND((SUM(BE88:BE176)),  2)</f>
        <v>0</v>
      </c>
      <c r="G35" s="38"/>
      <c r="H35" s="38"/>
      <c r="I35" s="165">
        <v>0.20999999999999999</v>
      </c>
      <c r="J35" s="164">
        <f>ROUND(((SUM(BE88:BE176))*I35),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ROUND((SUM(BF88:BF176)),  2)</f>
        <v>0</v>
      </c>
      <c r="G36" s="38"/>
      <c r="H36" s="38"/>
      <c r="I36" s="165">
        <v>0.14999999999999999</v>
      </c>
      <c r="J36" s="164">
        <f>ROUND(((SUM(BF88:BF176))*I36),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ROUND((SUM(BG88:BG176)),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ROUND((SUM(BH88:BH176)),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ROUND((SUM(BI88:BI176)),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23.25" customHeight="1">
      <c r="A52" s="38"/>
      <c r="B52" s="39"/>
      <c r="C52" s="40"/>
      <c r="D52" s="40"/>
      <c r="E52" s="180" t="s">
        <v>1512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13.1 - ZRN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J88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222</v>
      </c>
      <c r="E64" s="189"/>
      <c r="F64" s="189"/>
      <c r="G64" s="189"/>
      <c r="H64" s="189"/>
      <c r="I64" s="190"/>
      <c r="J64" s="191">
        <f>J89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10" customFormat="1" ht="19.92" customHeight="1">
      <c r="A65" s="10"/>
      <c r="B65" s="193"/>
      <c r="C65" s="125"/>
      <c r="D65" s="194" t="s">
        <v>223</v>
      </c>
      <c r="E65" s="195"/>
      <c r="F65" s="195"/>
      <c r="G65" s="195"/>
      <c r="H65" s="195"/>
      <c r="I65" s="196"/>
      <c r="J65" s="197">
        <f>J90</f>
        <v>0</v>
      </c>
      <c r="K65" s="125"/>
      <c r="L65" s="19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hidden="1" s="9" customFormat="1" ht="24.96" customHeight="1">
      <c r="A66" s="9"/>
      <c r="B66" s="186"/>
      <c r="C66" s="187"/>
      <c r="D66" s="188" t="s">
        <v>224</v>
      </c>
      <c r="E66" s="189"/>
      <c r="F66" s="189"/>
      <c r="G66" s="189"/>
      <c r="H66" s="189"/>
      <c r="I66" s="190"/>
      <c r="J66" s="191">
        <f>J145</f>
        <v>0</v>
      </c>
      <c r="K66" s="187"/>
      <c r="L66" s="19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hidden="1" s="2" customFormat="1" ht="21.84" customHeight="1">
      <c r="A67" s="38"/>
      <c r="B67" s="39"/>
      <c r="C67" s="40"/>
      <c r="D67" s="40"/>
      <c r="E67" s="40"/>
      <c r="F67" s="40"/>
      <c r="G67" s="40"/>
      <c r="H67" s="40"/>
      <c r="I67" s="147"/>
      <c r="J67" s="40"/>
      <c r="K67" s="40"/>
      <c r="L67" s="14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hidden="1" s="2" customFormat="1" ht="6.96" customHeight="1">
      <c r="A68" s="38"/>
      <c r="B68" s="59"/>
      <c r="C68" s="60"/>
      <c r="D68" s="60"/>
      <c r="E68" s="60"/>
      <c r="F68" s="60"/>
      <c r="G68" s="60"/>
      <c r="H68" s="60"/>
      <c r="I68" s="176"/>
      <c r="J68" s="60"/>
      <c r="K68" s="60"/>
      <c r="L68" s="14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hidden="1"/>
    <row r="70" hidden="1"/>
    <row r="71" hidden="1"/>
    <row r="72" s="2" customFormat="1" ht="6.96" customHeight="1">
      <c r="A72" s="38"/>
      <c r="B72" s="61"/>
      <c r="C72" s="62"/>
      <c r="D72" s="62"/>
      <c r="E72" s="62"/>
      <c r="F72" s="62"/>
      <c r="G72" s="62"/>
      <c r="H72" s="62"/>
      <c r="I72" s="179"/>
      <c r="J72" s="62"/>
      <c r="K72" s="62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4.96" customHeight="1">
      <c r="A73" s="38"/>
      <c r="B73" s="39"/>
      <c r="C73" s="23" t="s">
        <v>225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6.96" customHeight="1">
      <c r="A74" s="38"/>
      <c r="B74" s="39"/>
      <c r="C74" s="40"/>
      <c r="D74" s="40"/>
      <c r="E74" s="40"/>
      <c r="F74" s="40"/>
      <c r="G74" s="40"/>
      <c r="H74" s="40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12" customHeight="1">
      <c r="A75" s="38"/>
      <c r="B75" s="39"/>
      <c r="C75" s="32" t="s">
        <v>16</v>
      </c>
      <c r="D75" s="40"/>
      <c r="E75" s="40"/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23.25" customHeight="1">
      <c r="A76" s="38"/>
      <c r="B76" s="39"/>
      <c r="C76" s="40"/>
      <c r="D76" s="40"/>
      <c r="E76" s="180" t="str">
        <f>E7</f>
        <v>Oprava přejezdů na trati Mělník - Ústí n/L Střekov, Vraňany - Děčín hl.n... - ZMĚNA Č. 1</v>
      </c>
      <c r="F76" s="32"/>
      <c r="G76" s="32"/>
      <c r="H76" s="32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1" customFormat="1" ht="12" customHeight="1">
      <c r="B77" s="21"/>
      <c r="C77" s="32" t="s">
        <v>214</v>
      </c>
      <c r="D77" s="22"/>
      <c r="E77" s="22"/>
      <c r="F77" s="22"/>
      <c r="G77" s="22"/>
      <c r="H77" s="22"/>
      <c r="I77" s="139"/>
      <c r="J77" s="22"/>
      <c r="K77" s="22"/>
      <c r="L77" s="20"/>
    </row>
    <row r="78" s="2" customFormat="1" ht="23.25" customHeight="1">
      <c r="A78" s="38"/>
      <c r="B78" s="39"/>
      <c r="C78" s="40"/>
      <c r="D78" s="40"/>
      <c r="E78" s="180" t="s">
        <v>1512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216</v>
      </c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6.5" customHeight="1">
      <c r="A80" s="38"/>
      <c r="B80" s="39"/>
      <c r="C80" s="40"/>
      <c r="D80" s="40"/>
      <c r="E80" s="69" t="str">
        <f>E11</f>
        <v>SO 13.1 - ZRN</v>
      </c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2" customHeight="1">
      <c r="A82" s="38"/>
      <c r="B82" s="39"/>
      <c r="C82" s="32" t="s">
        <v>21</v>
      </c>
      <c r="D82" s="40"/>
      <c r="E82" s="40"/>
      <c r="F82" s="27" t="str">
        <f>F14</f>
        <v>obvod ST Ústí nad Labem</v>
      </c>
      <c r="G82" s="40"/>
      <c r="H82" s="40"/>
      <c r="I82" s="150" t="s">
        <v>23</v>
      </c>
      <c r="J82" s="72" t="str">
        <f>IF(J14="","",J14)</f>
        <v>19. 11. 2019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5.15" customHeight="1">
      <c r="A84" s="38"/>
      <c r="B84" s="39"/>
      <c r="C84" s="32" t="s">
        <v>25</v>
      </c>
      <c r="D84" s="40"/>
      <c r="E84" s="40"/>
      <c r="F84" s="27" t="str">
        <f>E17</f>
        <v>Správa železnic, OŘ Ústí n.L., ST Ústí n.L.</v>
      </c>
      <c r="G84" s="40"/>
      <c r="H84" s="40"/>
      <c r="I84" s="150" t="s">
        <v>33</v>
      </c>
      <c r="J84" s="36" t="str">
        <f>E23</f>
        <v xml:space="preserve"> </v>
      </c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5.15" customHeight="1">
      <c r="A85" s="38"/>
      <c r="B85" s="39"/>
      <c r="C85" s="32" t="s">
        <v>31</v>
      </c>
      <c r="D85" s="40"/>
      <c r="E85" s="40"/>
      <c r="F85" s="27" t="str">
        <f>IF(E20="","",E20)</f>
        <v>Vyplň údaj</v>
      </c>
      <c r="G85" s="40"/>
      <c r="H85" s="40"/>
      <c r="I85" s="150" t="s">
        <v>36</v>
      </c>
      <c r="J85" s="36" t="str">
        <f>E26</f>
        <v>Jan Seemann, DiS.</v>
      </c>
      <c r="K85" s="40"/>
      <c r="L85" s="14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0.32" customHeight="1">
      <c r="A86" s="38"/>
      <c r="B86" s="39"/>
      <c r="C86" s="40"/>
      <c r="D86" s="40"/>
      <c r="E86" s="40"/>
      <c r="F86" s="40"/>
      <c r="G86" s="40"/>
      <c r="H86" s="40"/>
      <c r="I86" s="147"/>
      <c r="J86" s="40"/>
      <c r="K86" s="40"/>
      <c r="L86" s="14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11" customFormat="1" ht="29.28" customHeight="1">
      <c r="A87" s="199"/>
      <c r="B87" s="200"/>
      <c r="C87" s="201" t="s">
        <v>226</v>
      </c>
      <c r="D87" s="202" t="s">
        <v>59</v>
      </c>
      <c r="E87" s="202" t="s">
        <v>55</v>
      </c>
      <c r="F87" s="202" t="s">
        <v>56</v>
      </c>
      <c r="G87" s="202" t="s">
        <v>227</v>
      </c>
      <c r="H87" s="202" t="s">
        <v>228</v>
      </c>
      <c r="I87" s="203" t="s">
        <v>229</v>
      </c>
      <c r="J87" s="202" t="s">
        <v>220</v>
      </c>
      <c r="K87" s="204" t="s">
        <v>230</v>
      </c>
      <c r="L87" s="205"/>
      <c r="M87" s="92" t="s">
        <v>19</v>
      </c>
      <c r="N87" s="93" t="s">
        <v>44</v>
      </c>
      <c r="O87" s="93" t="s">
        <v>231</v>
      </c>
      <c r="P87" s="93" t="s">
        <v>232</v>
      </c>
      <c r="Q87" s="93" t="s">
        <v>233</v>
      </c>
      <c r="R87" s="93" t="s">
        <v>234</v>
      </c>
      <c r="S87" s="93" t="s">
        <v>235</v>
      </c>
      <c r="T87" s="94" t="s">
        <v>236</v>
      </c>
      <c r="U87" s="199"/>
      <c r="V87" s="199"/>
      <c r="W87" s="199"/>
      <c r="X87" s="199"/>
      <c r="Y87" s="199"/>
      <c r="Z87" s="199"/>
      <c r="AA87" s="199"/>
      <c r="AB87" s="199"/>
      <c r="AC87" s="199"/>
      <c r="AD87" s="199"/>
      <c r="AE87" s="199"/>
    </row>
    <row r="88" s="2" customFormat="1" ht="22.8" customHeight="1">
      <c r="A88" s="38"/>
      <c r="B88" s="39"/>
      <c r="C88" s="99" t="s">
        <v>237</v>
      </c>
      <c r="D88" s="40"/>
      <c r="E88" s="40"/>
      <c r="F88" s="40"/>
      <c r="G88" s="40"/>
      <c r="H88" s="40"/>
      <c r="I88" s="147"/>
      <c r="J88" s="206">
        <f>BK88</f>
        <v>0</v>
      </c>
      <c r="K88" s="40"/>
      <c r="L88" s="44"/>
      <c r="M88" s="95"/>
      <c r="N88" s="207"/>
      <c r="O88" s="96"/>
      <c r="P88" s="208">
        <f>P89+P145</f>
        <v>0</v>
      </c>
      <c r="Q88" s="96"/>
      <c r="R88" s="208">
        <f>R89+R145</f>
        <v>9.9750519999999998</v>
      </c>
      <c r="S88" s="96"/>
      <c r="T88" s="209">
        <f>T89+T145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T88" s="17" t="s">
        <v>73</v>
      </c>
      <c r="AU88" s="17" t="s">
        <v>221</v>
      </c>
      <c r="BK88" s="210">
        <f>BK89+BK145</f>
        <v>0</v>
      </c>
    </row>
    <row r="89" s="12" customFormat="1" ht="25.92" customHeight="1">
      <c r="A89" s="12"/>
      <c r="B89" s="211"/>
      <c r="C89" s="212"/>
      <c r="D89" s="213" t="s">
        <v>73</v>
      </c>
      <c r="E89" s="214" t="s">
        <v>238</v>
      </c>
      <c r="F89" s="214" t="s">
        <v>239</v>
      </c>
      <c r="G89" s="212"/>
      <c r="H89" s="212"/>
      <c r="I89" s="215"/>
      <c r="J89" s="216">
        <f>BK89</f>
        <v>0</v>
      </c>
      <c r="K89" s="212"/>
      <c r="L89" s="217"/>
      <c r="M89" s="218"/>
      <c r="N89" s="219"/>
      <c r="O89" s="219"/>
      <c r="P89" s="220">
        <f>P90</f>
        <v>0</v>
      </c>
      <c r="Q89" s="219"/>
      <c r="R89" s="220">
        <f>R90</f>
        <v>9.9750519999999998</v>
      </c>
      <c r="S89" s="219"/>
      <c r="T89" s="221">
        <f>T90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22" t="s">
        <v>81</v>
      </c>
      <c r="AT89" s="223" t="s">
        <v>73</v>
      </c>
      <c r="AU89" s="223" t="s">
        <v>74</v>
      </c>
      <c r="AY89" s="222" t="s">
        <v>240</v>
      </c>
      <c r="BK89" s="224">
        <f>BK90</f>
        <v>0</v>
      </c>
    </row>
    <row r="90" s="12" customFormat="1" ht="22.8" customHeight="1">
      <c r="A90" s="12"/>
      <c r="B90" s="211"/>
      <c r="C90" s="212"/>
      <c r="D90" s="213" t="s">
        <v>73</v>
      </c>
      <c r="E90" s="225" t="s">
        <v>241</v>
      </c>
      <c r="F90" s="225" t="s">
        <v>242</v>
      </c>
      <c r="G90" s="212"/>
      <c r="H90" s="212"/>
      <c r="I90" s="215"/>
      <c r="J90" s="226">
        <f>BK90</f>
        <v>0</v>
      </c>
      <c r="K90" s="212"/>
      <c r="L90" s="217"/>
      <c r="M90" s="218"/>
      <c r="N90" s="219"/>
      <c r="O90" s="219"/>
      <c r="P90" s="220">
        <f>SUM(P91:P144)</f>
        <v>0</v>
      </c>
      <c r="Q90" s="219"/>
      <c r="R90" s="220">
        <f>SUM(R91:R144)</f>
        <v>9.9750519999999998</v>
      </c>
      <c r="S90" s="219"/>
      <c r="T90" s="221">
        <f>SUM(T91:T144)</f>
        <v>0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22" t="s">
        <v>81</v>
      </c>
      <c r="AT90" s="223" t="s">
        <v>73</v>
      </c>
      <c r="AU90" s="223" t="s">
        <v>81</v>
      </c>
      <c r="AY90" s="222" t="s">
        <v>240</v>
      </c>
      <c r="BK90" s="224">
        <f>SUM(BK91:BK144)</f>
        <v>0</v>
      </c>
    </row>
    <row r="91" s="2" customFormat="1" ht="21.75" customHeight="1">
      <c r="A91" s="38"/>
      <c r="B91" s="39"/>
      <c r="C91" s="227" t="s">
        <v>81</v>
      </c>
      <c r="D91" s="227" t="s">
        <v>243</v>
      </c>
      <c r="E91" s="228" t="s">
        <v>578</v>
      </c>
      <c r="F91" s="229" t="s">
        <v>579</v>
      </c>
      <c r="G91" s="230" t="s">
        <v>246</v>
      </c>
      <c r="H91" s="231">
        <v>3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83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1514</v>
      </c>
    </row>
    <row r="92" s="2" customFormat="1">
      <c r="A92" s="38"/>
      <c r="B92" s="39"/>
      <c r="C92" s="40"/>
      <c r="D92" s="240" t="s">
        <v>250</v>
      </c>
      <c r="E92" s="40"/>
      <c r="F92" s="241" t="s">
        <v>581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83</v>
      </c>
    </row>
    <row r="93" s="2" customFormat="1">
      <c r="A93" s="38"/>
      <c r="B93" s="39"/>
      <c r="C93" s="40"/>
      <c r="D93" s="240" t="s">
        <v>252</v>
      </c>
      <c r="E93" s="40"/>
      <c r="F93" s="244" t="s">
        <v>582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83</v>
      </c>
    </row>
    <row r="94" s="2" customFormat="1" ht="21.75" customHeight="1">
      <c r="A94" s="38"/>
      <c r="B94" s="39"/>
      <c r="C94" s="227" t="s">
        <v>83</v>
      </c>
      <c r="D94" s="227" t="s">
        <v>243</v>
      </c>
      <c r="E94" s="228" t="s">
        <v>584</v>
      </c>
      <c r="F94" s="229" t="s">
        <v>585</v>
      </c>
      <c r="G94" s="230" t="s">
        <v>332</v>
      </c>
      <c r="H94" s="231">
        <v>27</v>
      </c>
      <c r="I94" s="232"/>
      <c r="J94" s="233">
        <f>ROUND(I94*H94,2)</f>
        <v>0</v>
      </c>
      <c r="K94" s="229" t="s">
        <v>247</v>
      </c>
      <c r="L94" s="44"/>
      <c r="M94" s="234" t="s">
        <v>19</v>
      </c>
      <c r="N94" s="235" t="s">
        <v>45</v>
      </c>
      <c r="O94" s="84"/>
      <c r="P94" s="236">
        <f>O94*H94</f>
        <v>0</v>
      </c>
      <c r="Q94" s="236">
        <v>0</v>
      </c>
      <c r="R94" s="236">
        <f>Q94*H94</f>
        <v>0</v>
      </c>
      <c r="S94" s="236">
        <v>0</v>
      </c>
      <c r="T94" s="237">
        <f>S94*H94</f>
        <v>0</v>
      </c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R94" s="238" t="s">
        <v>248</v>
      </c>
      <c r="AT94" s="238" t="s">
        <v>243</v>
      </c>
      <c r="AU94" s="238" t="s">
        <v>83</v>
      </c>
      <c r="AY94" s="17" t="s">
        <v>240</v>
      </c>
      <c r="BE94" s="239">
        <f>IF(N94="základní",J94,0)</f>
        <v>0</v>
      </c>
      <c r="BF94" s="239">
        <f>IF(N94="snížená",J94,0)</f>
        <v>0</v>
      </c>
      <c r="BG94" s="239">
        <f>IF(N94="zákl. přenesená",J94,0)</f>
        <v>0</v>
      </c>
      <c r="BH94" s="239">
        <f>IF(N94="sníž. přenesená",J94,0)</f>
        <v>0</v>
      </c>
      <c r="BI94" s="239">
        <f>IF(N94="nulová",J94,0)</f>
        <v>0</v>
      </c>
      <c r="BJ94" s="17" t="s">
        <v>81</v>
      </c>
      <c r="BK94" s="239">
        <f>ROUND(I94*H94,2)</f>
        <v>0</v>
      </c>
      <c r="BL94" s="17" t="s">
        <v>248</v>
      </c>
      <c r="BM94" s="238" t="s">
        <v>1515</v>
      </c>
    </row>
    <row r="95" s="2" customFormat="1">
      <c r="A95" s="38"/>
      <c r="B95" s="39"/>
      <c r="C95" s="40"/>
      <c r="D95" s="240" t="s">
        <v>250</v>
      </c>
      <c r="E95" s="40"/>
      <c r="F95" s="241" t="s">
        <v>587</v>
      </c>
      <c r="G95" s="40"/>
      <c r="H95" s="40"/>
      <c r="I95" s="147"/>
      <c r="J95" s="40"/>
      <c r="K95" s="40"/>
      <c r="L95" s="44"/>
      <c r="M95" s="242"/>
      <c r="N95" s="243"/>
      <c r="O95" s="84"/>
      <c r="P95" s="84"/>
      <c r="Q95" s="84"/>
      <c r="R95" s="84"/>
      <c r="S95" s="84"/>
      <c r="T95" s="85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T95" s="17" t="s">
        <v>250</v>
      </c>
      <c r="AU95" s="17" t="s">
        <v>83</v>
      </c>
    </row>
    <row r="96" s="2" customFormat="1">
      <c r="A96" s="38"/>
      <c r="B96" s="39"/>
      <c r="C96" s="40"/>
      <c r="D96" s="240" t="s">
        <v>252</v>
      </c>
      <c r="E96" s="40"/>
      <c r="F96" s="244" t="s">
        <v>588</v>
      </c>
      <c r="G96" s="40"/>
      <c r="H96" s="40"/>
      <c r="I96" s="147"/>
      <c r="J96" s="40"/>
      <c r="K96" s="40"/>
      <c r="L96" s="44"/>
      <c r="M96" s="242"/>
      <c r="N96" s="243"/>
      <c r="O96" s="84"/>
      <c r="P96" s="84"/>
      <c r="Q96" s="84"/>
      <c r="R96" s="84"/>
      <c r="S96" s="84"/>
      <c r="T96" s="85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T96" s="17" t="s">
        <v>252</v>
      </c>
      <c r="AU96" s="17" t="s">
        <v>83</v>
      </c>
    </row>
    <row r="97" s="13" customFormat="1">
      <c r="A97" s="13"/>
      <c r="B97" s="255"/>
      <c r="C97" s="256"/>
      <c r="D97" s="240" t="s">
        <v>272</v>
      </c>
      <c r="E97" s="257" t="s">
        <v>1383</v>
      </c>
      <c r="F97" s="258" t="s">
        <v>1516</v>
      </c>
      <c r="G97" s="256"/>
      <c r="H97" s="259">
        <v>27</v>
      </c>
      <c r="I97" s="260"/>
      <c r="J97" s="256"/>
      <c r="K97" s="256"/>
      <c r="L97" s="261"/>
      <c r="M97" s="262"/>
      <c r="N97" s="263"/>
      <c r="O97" s="263"/>
      <c r="P97" s="263"/>
      <c r="Q97" s="263"/>
      <c r="R97" s="263"/>
      <c r="S97" s="263"/>
      <c r="T97" s="264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T97" s="265" t="s">
        <v>272</v>
      </c>
      <c r="AU97" s="265" t="s">
        <v>83</v>
      </c>
      <c r="AV97" s="13" t="s">
        <v>83</v>
      </c>
      <c r="AW97" s="13" t="s">
        <v>35</v>
      </c>
      <c r="AX97" s="13" t="s">
        <v>81</v>
      </c>
      <c r="AY97" s="265" t="s">
        <v>240</v>
      </c>
    </row>
    <row r="98" s="2" customFormat="1" ht="21.75" customHeight="1">
      <c r="A98" s="38"/>
      <c r="B98" s="39"/>
      <c r="C98" s="227" t="s">
        <v>130</v>
      </c>
      <c r="D98" s="227" t="s">
        <v>243</v>
      </c>
      <c r="E98" s="228" t="s">
        <v>1517</v>
      </c>
      <c r="F98" s="229" t="s">
        <v>1518</v>
      </c>
      <c r="G98" s="230" t="s">
        <v>246</v>
      </c>
      <c r="H98" s="231">
        <v>4</v>
      </c>
      <c r="I98" s="232"/>
      <c r="J98" s="233">
        <f>ROUND(I98*H98,2)</f>
        <v>0</v>
      </c>
      <c r="K98" s="229" t="s">
        <v>247</v>
      </c>
      <c r="L98" s="44"/>
      <c r="M98" s="234" t="s">
        <v>19</v>
      </c>
      <c r="N98" s="235" t="s">
        <v>45</v>
      </c>
      <c r="O98" s="84"/>
      <c r="P98" s="236">
        <f>O98*H98</f>
        <v>0</v>
      </c>
      <c r="Q98" s="236">
        <v>0</v>
      </c>
      <c r="R98" s="236">
        <f>Q98*H98</f>
        <v>0</v>
      </c>
      <c r="S98" s="236">
        <v>0</v>
      </c>
      <c r="T98" s="237">
        <f>S98*H98</f>
        <v>0</v>
      </c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R98" s="238" t="s">
        <v>257</v>
      </c>
      <c r="AT98" s="238" t="s">
        <v>243</v>
      </c>
      <c r="AU98" s="238" t="s">
        <v>83</v>
      </c>
      <c r="AY98" s="17" t="s">
        <v>240</v>
      </c>
      <c r="BE98" s="239">
        <f>IF(N98="základní",J98,0)</f>
        <v>0</v>
      </c>
      <c r="BF98" s="239">
        <f>IF(N98="snížená",J98,0)</f>
        <v>0</v>
      </c>
      <c r="BG98" s="239">
        <f>IF(N98="zákl. přenesená",J98,0)</f>
        <v>0</v>
      </c>
      <c r="BH98" s="239">
        <f>IF(N98="sníž. přenesená",J98,0)</f>
        <v>0</v>
      </c>
      <c r="BI98" s="239">
        <f>IF(N98="nulová",J98,0)</f>
        <v>0</v>
      </c>
      <c r="BJ98" s="17" t="s">
        <v>81</v>
      </c>
      <c r="BK98" s="239">
        <f>ROUND(I98*H98,2)</f>
        <v>0</v>
      </c>
      <c r="BL98" s="17" t="s">
        <v>257</v>
      </c>
      <c r="BM98" s="238" t="s">
        <v>1519</v>
      </c>
    </row>
    <row r="99" s="2" customFormat="1">
      <c r="A99" s="38"/>
      <c r="B99" s="39"/>
      <c r="C99" s="40"/>
      <c r="D99" s="240" t="s">
        <v>250</v>
      </c>
      <c r="E99" s="40"/>
      <c r="F99" s="241" t="s">
        <v>1520</v>
      </c>
      <c r="G99" s="40"/>
      <c r="H99" s="40"/>
      <c r="I99" s="147"/>
      <c r="J99" s="40"/>
      <c r="K99" s="40"/>
      <c r="L99" s="44"/>
      <c r="M99" s="242"/>
      <c r="N99" s="243"/>
      <c r="O99" s="84"/>
      <c r="P99" s="84"/>
      <c r="Q99" s="84"/>
      <c r="R99" s="84"/>
      <c r="S99" s="84"/>
      <c r="T99" s="85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T99" s="17" t="s">
        <v>250</v>
      </c>
      <c r="AU99" s="17" t="s">
        <v>83</v>
      </c>
    </row>
    <row r="100" s="2" customFormat="1">
      <c r="A100" s="38"/>
      <c r="B100" s="39"/>
      <c r="C100" s="40"/>
      <c r="D100" s="240" t="s">
        <v>252</v>
      </c>
      <c r="E100" s="40"/>
      <c r="F100" s="244" t="s">
        <v>1521</v>
      </c>
      <c r="G100" s="40"/>
      <c r="H100" s="40"/>
      <c r="I100" s="147"/>
      <c r="J100" s="40"/>
      <c r="K100" s="40"/>
      <c r="L100" s="44"/>
      <c r="M100" s="242"/>
      <c r="N100" s="243"/>
      <c r="O100" s="84"/>
      <c r="P100" s="84"/>
      <c r="Q100" s="84"/>
      <c r="R100" s="84"/>
      <c r="S100" s="84"/>
      <c r="T100" s="85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T100" s="17" t="s">
        <v>252</v>
      </c>
      <c r="AU100" s="17" t="s">
        <v>83</v>
      </c>
    </row>
    <row r="101" s="13" customFormat="1">
      <c r="A101" s="13"/>
      <c r="B101" s="255"/>
      <c r="C101" s="256"/>
      <c r="D101" s="240" t="s">
        <v>272</v>
      </c>
      <c r="E101" s="257" t="s">
        <v>1510</v>
      </c>
      <c r="F101" s="258" t="s">
        <v>248</v>
      </c>
      <c r="G101" s="256"/>
      <c r="H101" s="259">
        <v>4</v>
      </c>
      <c r="I101" s="260"/>
      <c r="J101" s="256"/>
      <c r="K101" s="256"/>
      <c r="L101" s="261"/>
      <c r="M101" s="262"/>
      <c r="N101" s="263"/>
      <c r="O101" s="263"/>
      <c r="P101" s="263"/>
      <c r="Q101" s="263"/>
      <c r="R101" s="263"/>
      <c r="S101" s="263"/>
      <c r="T101" s="264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T101" s="265" t="s">
        <v>272</v>
      </c>
      <c r="AU101" s="265" t="s">
        <v>83</v>
      </c>
      <c r="AV101" s="13" t="s">
        <v>83</v>
      </c>
      <c r="AW101" s="13" t="s">
        <v>35</v>
      </c>
      <c r="AX101" s="13" t="s">
        <v>81</v>
      </c>
      <c r="AY101" s="265" t="s">
        <v>240</v>
      </c>
    </row>
    <row r="102" s="2" customFormat="1" ht="21.75" customHeight="1">
      <c r="A102" s="38"/>
      <c r="B102" s="39"/>
      <c r="C102" s="227" t="s">
        <v>248</v>
      </c>
      <c r="D102" s="227" t="s">
        <v>243</v>
      </c>
      <c r="E102" s="228" t="s">
        <v>673</v>
      </c>
      <c r="F102" s="229" t="s">
        <v>674</v>
      </c>
      <c r="G102" s="230" t="s">
        <v>256</v>
      </c>
      <c r="H102" s="231">
        <v>1.3200000000000001</v>
      </c>
      <c r="I102" s="232"/>
      <c r="J102" s="233">
        <f>ROUND(I102*H102,2)</f>
        <v>0</v>
      </c>
      <c r="K102" s="229" t="s">
        <v>247</v>
      </c>
      <c r="L102" s="44"/>
      <c r="M102" s="234" t="s">
        <v>19</v>
      </c>
      <c r="N102" s="235" t="s">
        <v>45</v>
      </c>
      <c r="O102" s="84"/>
      <c r="P102" s="236">
        <f>O102*H102</f>
        <v>0</v>
      </c>
      <c r="Q102" s="236">
        <v>0</v>
      </c>
      <c r="R102" s="236">
        <f>Q102*H102</f>
        <v>0</v>
      </c>
      <c r="S102" s="236">
        <v>0</v>
      </c>
      <c r="T102" s="237">
        <f>S102*H102</f>
        <v>0</v>
      </c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R102" s="238" t="s">
        <v>257</v>
      </c>
      <c r="AT102" s="238" t="s">
        <v>243</v>
      </c>
      <c r="AU102" s="238" t="s">
        <v>83</v>
      </c>
      <c r="AY102" s="17" t="s">
        <v>240</v>
      </c>
      <c r="BE102" s="239">
        <f>IF(N102="základní",J102,0)</f>
        <v>0</v>
      </c>
      <c r="BF102" s="239">
        <f>IF(N102="snížená",J102,0)</f>
        <v>0</v>
      </c>
      <c r="BG102" s="239">
        <f>IF(N102="zákl. přenesená",J102,0)</f>
        <v>0</v>
      </c>
      <c r="BH102" s="239">
        <f>IF(N102="sníž. přenesená",J102,0)</f>
        <v>0</v>
      </c>
      <c r="BI102" s="239">
        <f>IF(N102="nulová",J102,0)</f>
        <v>0</v>
      </c>
      <c r="BJ102" s="17" t="s">
        <v>81</v>
      </c>
      <c r="BK102" s="239">
        <f>ROUND(I102*H102,2)</f>
        <v>0</v>
      </c>
      <c r="BL102" s="17" t="s">
        <v>257</v>
      </c>
      <c r="BM102" s="238" t="s">
        <v>1522</v>
      </c>
    </row>
    <row r="103" s="2" customFormat="1">
      <c r="A103" s="38"/>
      <c r="B103" s="39"/>
      <c r="C103" s="40"/>
      <c r="D103" s="240" t="s">
        <v>250</v>
      </c>
      <c r="E103" s="40"/>
      <c r="F103" s="241" t="s">
        <v>676</v>
      </c>
      <c r="G103" s="40"/>
      <c r="H103" s="40"/>
      <c r="I103" s="147"/>
      <c r="J103" s="40"/>
      <c r="K103" s="40"/>
      <c r="L103" s="44"/>
      <c r="M103" s="242"/>
      <c r="N103" s="243"/>
      <c r="O103" s="84"/>
      <c r="P103" s="84"/>
      <c r="Q103" s="84"/>
      <c r="R103" s="84"/>
      <c r="S103" s="84"/>
      <c r="T103" s="85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T103" s="17" t="s">
        <v>250</v>
      </c>
      <c r="AU103" s="17" t="s">
        <v>83</v>
      </c>
    </row>
    <row r="104" s="2" customFormat="1">
      <c r="A104" s="38"/>
      <c r="B104" s="39"/>
      <c r="C104" s="40"/>
      <c r="D104" s="240" t="s">
        <v>252</v>
      </c>
      <c r="E104" s="40"/>
      <c r="F104" s="244" t="s">
        <v>677</v>
      </c>
      <c r="G104" s="40"/>
      <c r="H104" s="40"/>
      <c r="I104" s="147"/>
      <c r="J104" s="40"/>
      <c r="K104" s="40"/>
      <c r="L104" s="44"/>
      <c r="M104" s="242"/>
      <c r="N104" s="243"/>
      <c r="O104" s="84"/>
      <c r="P104" s="84"/>
      <c r="Q104" s="84"/>
      <c r="R104" s="84"/>
      <c r="S104" s="84"/>
      <c r="T104" s="85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T104" s="17" t="s">
        <v>252</v>
      </c>
      <c r="AU104" s="17" t="s">
        <v>83</v>
      </c>
    </row>
    <row r="105" s="13" customFormat="1">
      <c r="A105" s="13"/>
      <c r="B105" s="255"/>
      <c r="C105" s="256"/>
      <c r="D105" s="240" t="s">
        <v>272</v>
      </c>
      <c r="E105" s="257" t="s">
        <v>19</v>
      </c>
      <c r="F105" s="258" t="s">
        <v>1523</v>
      </c>
      <c r="G105" s="256"/>
      <c r="H105" s="259">
        <v>1.3200000000000001</v>
      </c>
      <c r="I105" s="260"/>
      <c r="J105" s="256"/>
      <c r="K105" s="256"/>
      <c r="L105" s="261"/>
      <c r="M105" s="262"/>
      <c r="N105" s="263"/>
      <c r="O105" s="263"/>
      <c r="P105" s="263"/>
      <c r="Q105" s="263"/>
      <c r="R105" s="263"/>
      <c r="S105" s="263"/>
      <c r="T105" s="264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T105" s="265" t="s">
        <v>272</v>
      </c>
      <c r="AU105" s="265" t="s">
        <v>83</v>
      </c>
      <c r="AV105" s="13" t="s">
        <v>83</v>
      </c>
      <c r="AW105" s="13" t="s">
        <v>35</v>
      </c>
      <c r="AX105" s="13" t="s">
        <v>81</v>
      </c>
      <c r="AY105" s="265" t="s">
        <v>240</v>
      </c>
    </row>
    <row r="106" s="2" customFormat="1" ht="21.75" customHeight="1">
      <c r="A106" s="38"/>
      <c r="B106" s="39"/>
      <c r="C106" s="227" t="s">
        <v>241</v>
      </c>
      <c r="D106" s="227" t="s">
        <v>243</v>
      </c>
      <c r="E106" s="228" t="s">
        <v>1524</v>
      </c>
      <c r="F106" s="229" t="s">
        <v>1525</v>
      </c>
      <c r="G106" s="230" t="s">
        <v>246</v>
      </c>
      <c r="H106" s="231">
        <v>4.5</v>
      </c>
      <c r="I106" s="232"/>
      <c r="J106" s="233">
        <f>ROUND(I106*H106,2)</f>
        <v>0</v>
      </c>
      <c r="K106" s="229" t="s">
        <v>247</v>
      </c>
      <c r="L106" s="44"/>
      <c r="M106" s="234" t="s">
        <v>19</v>
      </c>
      <c r="N106" s="235" t="s">
        <v>45</v>
      </c>
      <c r="O106" s="84"/>
      <c r="P106" s="236">
        <f>O106*H106</f>
        <v>0</v>
      </c>
      <c r="Q106" s="236">
        <v>0</v>
      </c>
      <c r="R106" s="236">
        <f>Q106*H106</f>
        <v>0</v>
      </c>
      <c r="S106" s="236">
        <v>0</v>
      </c>
      <c r="T106" s="237">
        <f>S106*H106</f>
        <v>0</v>
      </c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R106" s="238" t="s">
        <v>257</v>
      </c>
      <c r="AT106" s="238" t="s">
        <v>243</v>
      </c>
      <c r="AU106" s="238" t="s">
        <v>83</v>
      </c>
      <c r="AY106" s="17" t="s">
        <v>240</v>
      </c>
      <c r="BE106" s="239">
        <f>IF(N106="základní",J106,0)</f>
        <v>0</v>
      </c>
      <c r="BF106" s="239">
        <f>IF(N106="snížená",J106,0)</f>
        <v>0</v>
      </c>
      <c r="BG106" s="239">
        <f>IF(N106="zákl. přenesená",J106,0)</f>
        <v>0</v>
      </c>
      <c r="BH106" s="239">
        <f>IF(N106="sníž. přenesená",J106,0)</f>
        <v>0</v>
      </c>
      <c r="BI106" s="239">
        <f>IF(N106="nulová",J106,0)</f>
        <v>0</v>
      </c>
      <c r="BJ106" s="17" t="s">
        <v>81</v>
      </c>
      <c r="BK106" s="239">
        <f>ROUND(I106*H106,2)</f>
        <v>0</v>
      </c>
      <c r="BL106" s="17" t="s">
        <v>257</v>
      </c>
      <c r="BM106" s="238" t="s">
        <v>1526</v>
      </c>
    </row>
    <row r="107" s="2" customFormat="1">
      <c r="A107" s="38"/>
      <c r="B107" s="39"/>
      <c r="C107" s="40"/>
      <c r="D107" s="240" t="s">
        <v>250</v>
      </c>
      <c r="E107" s="40"/>
      <c r="F107" s="241" t="s">
        <v>1527</v>
      </c>
      <c r="G107" s="40"/>
      <c r="H107" s="40"/>
      <c r="I107" s="147"/>
      <c r="J107" s="40"/>
      <c r="K107" s="40"/>
      <c r="L107" s="44"/>
      <c r="M107" s="242"/>
      <c r="N107" s="243"/>
      <c r="O107" s="84"/>
      <c r="P107" s="84"/>
      <c r="Q107" s="84"/>
      <c r="R107" s="84"/>
      <c r="S107" s="84"/>
      <c r="T107" s="85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T107" s="17" t="s">
        <v>250</v>
      </c>
      <c r="AU107" s="17" t="s">
        <v>83</v>
      </c>
    </row>
    <row r="108" s="2" customFormat="1">
      <c r="A108" s="38"/>
      <c r="B108" s="39"/>
      <c r="C108" s="40"/>
      <c r="D108" s="240" t="s">
        <v>252</v>
      </c>
      <c r="E108" s="40"/>
      <c r="F108" s="244" t="s">
        <v>683</v>
      </c>
      <c r="G108" s="40"/>
      <c r="H108" s="40"/>
      <c r="I108" s="147"/>
      <c r="J108" s="40"/>
      <c r="K108" s="40"/>
      <c r="L108" s="44"/>
      <c r="M108" s="242"/>
      <c r="N108" s="243"/>
      <c r="O108" s="84"/>
      <c r="P108" s="84"/>
      <c r="Q108" s="84"/>
      <c r="R108" s="84"/>
      <c r="S108" s="84"/>
      <c r="T108" s="85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T108" s="17" t="s">
        <v>252</v>
      </c>
      <c r="AU108" s="17" t="s">
        <v>83</v>
      </c>
    </row>
    <row r="109" s="2" customFormat="1" ht="21.75" customHeight="1">
      <c r="A109" s="38"/>
      <c r="B109" s="39"/>
      <c r="C109" s="245" t="s">
        <v>280</v>
      </c>
      <c r="D109" s="245" t="s">
        <v>266</v>
      </c>
      <c r="E109" s="246" t="s">
        <v>1528</v>
      </c>
      <c r="F109" s="247" t="s">
        <v>1529</v>
      </c>
      <c r="G109" s="248" t="s">
        <v>276</v>
      </c>
      <c r="H109" s="249">
        <v>3</v>
      </c>
      <c r="I109" s="250"/>
      <c r="J109" s="251">
        <f>ROUND(I109*H109,2)</f>
        <v>0</v>
      </c>
      <c r="K109" s="247" t="s">
        <v>247</v>
      </c>
      <c r="L109" s="252"/>
      <c r="M109" s="253" t="s">
        <v>19</v>
      </c>
      <c r="N109" s="254" t="s">
        <v>45</v>
      </c>
      <c r="O109" s="84"/>
      <c r="P109" s="236">
        <f>O109*H109</f>
        <v>0</v>
      </c>
      <c r="Q109" s="236">
        <v>0</v>
      </c>
      <c r="R109" s="236">
        <f>Q109*H109</f>
        <v>0</v>
      </c>
      <c r="S109" s="236">
        <v>0</v>
      </c>
      <c r="T109" s="237">
        <f>S109*H109</f>
        <v>0</v>
      </c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R109" s="238" t="s">
        <v>257</v>
      </c>
      <c r="AT109" s="238" t="s">
        <v>266</v>
      </c>
      <c r="AU109" s="238" t="s">
        <v>83</v>
      </c>
      <c r="AY109" s="17" t="s">
        <v>240</v>
      </c>
      <c r="BE109" s="239">
        <f>IF(N109="základní",J109,0)</f>
        <v>0</v>
      </c>
      <c r="BF109" s="239">
        <f>IF(N109="snížená",J109,0)</f>
        <v>0</v>
      </c>
      <c r="BG109" s="239">
        <f>IF(N109="zákl. přenesená",J109,0)</f>
        <v>0</v>
      </c>
      <c r="BH109" s="239">
        <f>IF(N109="sníž. přenesená",J109,0)</f>
        <v>0</v>
      </c>
      <c r="BI109" s="239">
        <f>IF(N109="nulová",J109,0)</f>
        <v>0</v>
      </c>
      <c r="BJ109" s="17" t="s">
        <v>81</v>
      </c>
      <c r="BK109" s="239">
        <f>ROUND(I109*H109,2)</f>
        <v>0</v>
      </c>
      <c r="BL109" s="17" t="s">
        <v>257</v>
      </c>
      <c r="BM109" s="238" t="s">
        <v>1530</v>
      </c>
    </row>
    <row r="110" s="2" customFormat="1">
      <c r="A110" s="38"/>
      <c r="B110" s="39"/>
      <c r="C110" s="40"/>
      <c r="D110" s="240" t="s">
        <v>250</v>
      </c>
      <c r="E110" s="40"/>
      <c r="F110" s="241" t="s">
        <v>1529</v>
      </c>
      <c r="G110" s="40"/>
      <c r="H110" s="40"/>
      <c r="I110" s="147"/>
      <c r="J110" s="40"/>
      <c r="K110" s="40"/>
      <c r="L110" s="44"/>
      <c r="M110" s="242"/>
      <c r="N110" s="243"/>
      <c r="O110" s="84"/>
      <c r="P110" s="84"/>
      <c r="Q110" s="84"/>
      <c r="R110" s="84"/>
      <c r="S110" s="84"/>
      <c r="T110" s="85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T110" s="17" t="s">
        <v>250</v>
      </c>
      <c r="AU110" s="17" t="s">
        <v>83</v>
      </c>
    </row>
    <row r="111" s="13" customFormat="1">
      <c r="A111" s="13"/>
      <c r="B111" s="255"/>
      <c r="C111" s="256"/>
      <c r="D111" s="240" t="s">
        <v>272</v>
      </c>
      <c r="E111" s="257" t="s">
        <v>19</v>
      </c>
      <c r="F111" s="258" t="s">
        <v>1531</v>
      </c>
      <c r="G111" s="256"/>
      <c r="H111" s="259">
        <v>3</v>
      </c>
      <c r="I111" s="260"/>
      <c r="J111" s="256"/>
      <c r="K111" s="256"/>
      <c r="L111" s="261"/>
      <c r="M111" s="262"/>
      <c r="N111" s="263"/>
      <c r="O111" s="263"/>
      <c r="P111" s="263"/>
      <c r="Q111" s="263"/>
      <c r="R111" s="263"/>
      <c r="S111" s="263"/>
      <c r="T111" s="264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T111" s="265" t="s">
        <v>272</v>
      </c>
      <c r="AU111" s="265" t="s">
        <v>83</v>
      </c>
      <c r="AV111" s="13" t="s">
        <v>83</v>
      </c>
      <c r="AW111" s="13" t="s">
        <v>35</v>
      </c>
      <c r="AX111" s="13" t="s">
        <v>81</v>
      </c>
      <c r="AY111" s="265" t="s">
        <v>240</v>
      </c>
    </row>
    <row r="112" s="2" customFormat="1" ht="21.75" customHeight="1">
      <c r="A112" s="38"/>
      <c r="B112" s="39"/>
      <c r="C112" s="245" t="s">
        <v>288</v>
      </c>
      <c r="D112" s="245" t="s">
        <v>266</v>
      </c>
      <c r="E112" s="246" t="s">
        <v>688</v>
      </c>
      <c r="F112" s="247" t="s">
        <v>689</v>
      </c>
      <c r="G112" s="248" t="s">
        <v>256</v>
      </c>
      <c r="H112" s="249">
        <v>0.47299999999999998</v>
      </c>
      <c r="I112" s="250"/>
      <c r="J112" s="251">
        <f>ROUND(I112*H112,2)</f>
        <v>0</v>
      </c>
      <c r="K112" s="247" t="s">
        <v>247</v>
      </c>
      <c r="L112" s="252"/>
      <c r="M112" s="253" t="s">
        <v>19</v>
      </c>
      <c r="N112" s="254" t="s">
        <v>45</v>
      </c>
      <c r="O112" s="84"/>
      <c r="P112" s="236">
        <f>O112*H112</f>
        <v>0</v>
      </c>
      <c r="Q112" s="236">
        <v>2.234</v>
      </c>
      <c r="R112" s="236">
        <f>Q112*H112</f>
        <v>1.0566819999999999</v>
      </c>
      <c r="S112" s="236">
        <v>0</v>
      </c>
      <c r="T112" s="237">
        <f>S112*H112</f>
        <v>0</v>
      </c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R112" s="238" t="s">
        <v>257</v>
      </c>
      <c r="AT112" s="238" t="s">
        <v>266</v>
      </c>
      <c r="AU112" s="238" t="s">
        <v>83</v>
      </c>
      <c r="AY112" s="17" t="s">
        <v>240</v>
      </c>
      <c r="BE112" s="239">
        <f>IF(N112="základní",J112,0)</f>
        <v>0</v>
      </c>
      <c r="BF112" s="239">
        <f>IF(N112="snížená",J112,0)</f>
        <v>0</v>
      </c>
      <c r="BG112" s="239">
        <f>IF(N112="zákl. přenesená",J112,0)</f>
        <v>0</v>
      </c>
      <c r="BH112" s="239">
        <f>IF(N112="sníž. přenesená",J112,0)</f>
        <v>0</v>
      </c>
      <c r="BI112" s="239">
        <f>IF(N112="nulová",J112,0)</f>
        <v>0</v>
      </c>
      <c r="BJ112" s="17" t="s">
        <v>81</v>
      </c>
      <c r="BK112" s="239">
        <f>ROUND(I112*H112,2)</f>
        <v>0</v>
      </c>
      <c r="BL112" s="17" t="s">
        <v>257</v>
      </c>
      <c r="BM112" s="238" t="s">
        <v>1532</v>
      </c>
    </row>
    <row r="113" s="2" customFormat="1">
      <c r="A113" s="38"/>
      <c r="B113" s="39"/>
      <c r="C113" s="40"/>
      <c r="D113" s="240" t="s">
        <v>250</v>
      </c>
      <c r="E113" s="40"/>
      <c r="F113" s="241" t="s">
        <v>689</v>
      </c>
      <c r="G113" s="40"/>
      <c r="H113" s="40"/>
      <c r="I113" s="147"/>
      <c r="J113" s="40"/>
      <c r="K113" s="40"/>
      <c r="L113" s="44"/>
      <c r="M113" s="242"/>
      <c r="N113" s="243"/>
      <c r="O113" s="84"/>
      <c r="P113" s="84"/>
      <c r="Q113" s="84"/>
      <c r="R113" s="84"/>
      <c r="S113" s="84"/>
      <c r="T113" s="85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T113" s="17" t="s">
        <v>250</v>
      </c>
      <c r="AU113" s="17" t="s">
        <v>83</v>
      </c>
    </row>
    <row r="114" s="13" customFormat="1">
      <c r="A114" s="13"/>
      <c r="B114" s="255"/>
      <c r="C114" s="256"/>
      <c r="D114" s="240" t="s">
        <v>272</v>
      </c>
      <c r="E114" s="257" t="s">
        <v>1533</v>
      </c>
      <c r="F114" s="258" t="s">
        <v>1534</v>
      </c>
      <c r="G114" s="256"/>
      <c r="H114" s="259">
        <v>0.47299999999999998</v>
      </c>
      <c r="I114" s="260"/>
      <c r="J114" s="256"/>
      <c r="K114" s="256"/>
      <c r="L114" s="261"/>
      <c r="M114" s="262"/>
      <c r="N114" s="263"/>
      <c r="O114" s="263"/>
      <c r="P114" s="263"/>
      <c r="Q114" s="263"/>
      <c r="R114" s="263"/>
      <c r="S114" s="263"/>
      <c r="T114" s="264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T114" s="265" t="s">
        <v>272</v>
      </c>
      <c r="AU114" s="265" t="s">
        <v>83</v>
      </c>
      <c r="AV114" s="13" t="s">
        <v>83</v>
      </c>
      <c r="AW114" s="13" t="s">
        <v>35</v>
      </c>
      <c r="AX114" s="13" t="s">
        <v>81</v>
      </c>
      <c r="AY114" s="265" t="s">
        <v>240</v>
      </c>
    </row>
    <row r="115" s="2" customFormat="1" ht="21.75" customHeight="1">
      <c r="A115" s="38"/>
      <c r="B115" s="39"/>
      <c r="C115" s="227" t="s">
        <v>292</v>
      </c>
      <c r="D115" s="227" t="s">
        <v>243</v>
      </c>
      <c r="E115" s="228" t="s">
        <v>1535</v>
      </c>
      <c r="F115" s="229" t="s">
        <v>1536</v>
      </c>
      <c r="G115" s="230" t="s">
        <v>246</v>
      </c>
      <c r="H115" s="231">
        <v>1</v>
      </c>
      <c r="I115" s="232"/>
      <c r="J115" s="233">
        <f>ROUND(I115*H115,2)</f>
        <v>0</v>
      </c>
      <c r="K115" s="229" t="s">
        <v>247</v>
      </c>
      <c r="L115" s="44"/>
      <c r="M115" s="234" t="s">
        <v>19</v>
      </c>
      <c r="N115" s="235" t="s">
        <v>45</v>
      </c>
      <c r="O115" s="84"/>
      <c r="P115" s="236">
        <f>O115*H115</f>
        <v>0</v>
      </c>
      <c r="Q115" s="236">
        <v>0</v>
      </c>
      <c r="R115" s="236">
        <f>Q115*H115</f>
        <v>0</v>
      </c>
      <c r="S115" s="236">
        <v>0</v>
      </c>
      <c r="T115" s="237">
        <f>S115*H115</f>
        <v>0</v>
      </c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R115" s="238" t="s">
        <v>257</v>
      </c>
      <c r="AT115" s="238" t="s">
        <v>243</v>
      </c>
      <c r="AU115" s="238" t="s">
        <v>83</v>
      </c>
      <c r="AY115" s="17" t="s">
        <v>240</v>
      </c>
      <c r="BE115" s="239">
        <f>IF(N115="základní",J115,0)</f>
        <v>0</v>
      </c>
      <c r="BF115" s="239">
        <f>IF(N115="snížená",J115,0)</f>
        <v>0</v>
      </c>
      <c r="BG115" s="239">
        <f>IF(N115="zákl. přenesená",J115,0)</f>
        <v>0</v>
      </c>
      <c r="BH115" s="239">
        <f>IF(N115="sníž. přenesená",J115,0)</f>
        <v>0</v>
      </c>
      <c r="BI115" s="239">
        <f>IF(N115="nulová",J115,0)</f>
        <v>0</v>
      </c>
      <c r="BJ115" s="17" t="s">
        <v>81</v>
      </c>
      <c r="BK115" s="239">
        <f>ROUND(I115*H115,2)</f>
        <v>0</v>
      </c>
      <c r="BL115" s="17" t="s">
        <v>257</v>
      </c>
      <c r="BM115" s="238" t="s">
        <v>1537</v>
      </c>
    </row>
    <row r="116" s="2" customFormat="1">
      <c r="A116" s="38"/>
      <c r="B116" s="39"/>
      <c r="C116" s="40"/>
      <c r="D116" s="240" t="s">
        <v>250</v>
      </c>
      <c r="E116" s="40"/>
      <c r="F116" s="241" t="s">
        <v>1538</v>
      </c>
      <c r="G116" s="40"/>
      <c r="H116" s="40"/>
      <c r="I116" s="147"/>
      <c r="J116" s="40"/>
      <c r="K116" s="40"/>
      <c r="L116" s="44"/>
      <c r="M116" s="242"/>
      <c r="N116" s="243"/>
      <c r="O116" s="84"/>
      <c r="P116" s="84"/>
      <c r="Q116" s="84"/>
      <c r="R116" s="84"/>
      <c r="S116" s="84"/>
      <c r="T116" s="85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T116" s="17" t="s">
        <v>250</v>
      </c>
      <c r="AU116" s="17" t="s">
        <v>83</v>
      </c>
    </row>
    <row r="117" s="2" customFormat="1">
      <c r="A117" s="38"/>
      <c r="B117" s="39"/>
      <c r="C117" s="40"/>
      <c r="D117" s="240" t="s">
        <v>252</v>
      </c>
      <c r="E117" s="40"/>
      <c r="F117" s="244" t="s">
        <v>1539</v>
      </c>
      <c r="G117" s="40"/>
      <c r="H117" s="40"/>
      <c r="I117" s="147"/>
      <c r="J117" s="40"/>
      <c r="K117" s="40"/>
      <c r="L117" s="44"/>
      <c r="M117" s="242"/>
      <c r="N117" s="243"/>
      <c r="O117" s="84"/>
      <c r="P117" s="84"/>
      <c r="Q117" s="84"/>
      <c r="R117" s="84"/>
      <c r="S117" s="84"/>
      <c r="T117" s="85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T117" s="17" t="s">
        <v>252</v>
      </c>
      <c r="AU117" s="17" t="s">
        <v>83</v>
      </c>
    </row>
    <row r="118" s="13" customFormat="1">
      <c r="A118" s="13"/>
      <c r="B118" s="255"/>
      <c r="C118" s="256"/>
      <c r="D118" s="240" t="s">
        <v>272</v>
      </c>
      <c r="E118" s="257" t="s">
        <v>19</v>
      </c>
      <c r="F118" s="258" t="s">
        <v>1540</v>
      </c>
      <c r="G118" s="256"/>
      <c r="H118" s="259">
        <v>1</v>
      </c>
      <c r="I118" s="260"/>
      <c r="J118" s="256"/>
      <c r="K118" s="256"/>
      <c r="L118" s="261"/>
      <c r="M118" s="262"/>
      <c r="N118" s="263"/>
      <c r="O118" s="263"/>
      <c r="P118" s="263"/>
      <c r="Q118" s="263"/>
      <c r="R118" s="263"/>
      <c r="S118" s="263"/>
      <c r="T118" s="264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T118" s="265" t="s">
        <v>272</v>
      </c>
      <c r="AU118" s="265" t="s">
        <v>83</v>
      </c>
      <c r="AV118" s="13" t="s">
        <v>83</v>
      </c>
      <c r="AW118" s="13" t="s">
        <v>35</v>
      </c>
      <c r="AX118" s="13" t="s">
        <v>81</v>
      </c>
      <c r="AY118" s="265" t="s">
        <v>240</v>
      </c>
    </row>
    <row r="119" s="2" customFormat="1" ht="21.75" customHeight="1">
      <c r="A119" s="38"/>
      <c r="B119" s="39"/>
      <c r="C119" s="227" t="s">
        <v>297</v>
      </c>
      <c r="D119" s="227" t="s">
        <v>243</v>
      </c>
      <c r="E119" s="228" t="s">
        <v>347</v>
      </c>
      <c r="F119" s="229" t="s">
        <v>348</v>
      </c>
      <c r="G119" s="230" t="s">
        <v>332</v>
      </c>
      <c r="H119" s="231">
        <v>27</v>
      </c>
      <c r="I119" s="232"/>
      <c r="J119" s="233">
        <f>ROUND(I119*H119,2)</f>
        <v>0</v>
      </c>
      <c r="K119" s="229" t="s">
        <v>247</v>
      </c>
      <c r="L119" s="44"/>
      <c r="M119" s="234" t="s">
        <v>19</v>
      </c>
      <c r="N119" s="235" t="s">
        <v>45</v>
      </c>
      <c r="O119" s="84"/>
      <c r="P119" s="236">
        <f>O119*H119</f>
        <v>0</v>
      </c>
      <c r="Q119" s="236">
        <v>0</v>
      </c>
      <c r="R119" s="236">
        <f>Q119*H119</f>
        <v>0</v>
      </c>
      <c r="S119" s="236">
        <v>0</v>
      </c>
      <c r="T119" s="237">
        <f>S119*H119</f>
        <v>0</v>
      </c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R119" s="238" t="s">
        <v>257</v>
      </c>
      <c r="AT119" s="238" t="s">
        <v>243</v>
      </c>
      <c r="AU119" s="238" t="s">
        <v>83</v>
      </c>
      <c r="AY119" s="17" t="s">
        <v>240</v>
      </c>
      <c r="BE119" s="239">
        <f>IF(N119="základní",J119,0)</f>
        <v>0</v>
      </c>
      <c r="BF119" s="239">
        <f>IF(N119="snížená",J119,0)</f>
        <v>0</v>
      </c>
      <c r="BG119" s="239">
        <f>IF(N119="zákl. přenesená",J119,0)</f>
        <v>0</v>
      </c>
      <c r="BH119" s="239">
        <f>IF(N119="sníž. přenesená",J119,0)</f>
        <v>0</v>
      </c>
      <c r="BI119" s="239">
        <f>IF(N119="nulová",J119,0)</f>
        <v>0</v>
      </c>
      <c r="BJ119" s="17" t="s">
        <v>81</v>
      </c>
      <c r="BK119" s="239">
        <f>ROUND(I119*H119,2)</f>
        <v>0</v>
      </c>
      <c r="BL119" s="17" t="s">
        <v>257</v>
      </c>
      <c r="BM119" s="238" t="s">
        <v>1541</v>
      </c>
    </row>
    <row r="120" s="2" customFormat="1">
      <c r="A120" s="38"/>
      <c r="B120" s="39"/>
      <c r="C120" s="40"/>
      <c r="D120" s="240" t="s">
        <v>250</v>
      </c>
      <c r="E120" s="40"/>
      <c r="F120" s="241" t="s">
        <v>350</v>
      </c>
      <c r="G120" s="40"/>
      <c r="H120" s="40"/>
      <c r="I120" s="147"/>
      <c r="J120" s="40"/>
      <c r="K120" s="40"/>
      <c r="L120" s="44"/>
      <c r="M120" s="242"/>
      <c r="N120" s="243"/>
      <c r="O120" s="84"/>
      <c r="P120" s="84"/>
      <c r="Q120" s="84"/>
      <c r="R120" s="84"/>
      <c r="S120" s="84"/>
      <c r="T120" s="85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T120" s="17" t="s">
        <v>250</v>
      </c>
      <c r="AU120" s="17" t="s">
        <v>83</v>
      </c>
    </row>
    <row r="121" s="2" customFormat="1">
      <c r="A121" s="38"/>
      <c r="B121" s="39"/>
      <c r="C121" s="40"/>
      <c r="D121" s="240" t="s">
        <v>252</v>
      </c>
      <c r="E121" s="40"/>
      <c r="F121" s="244" t="s">
        <v>351</v>
      </c>
      <c r="G121" s="40"/>
      <c r="H121" s="40"/>
      <c r="I121" s="147"/>
      <c r="J121" s="40"/>
      <c r="K121" s="40"/>
      <c r="L121" s="44"/>
      <c r="M121" s="242"/>
      <c r="N121" s="243"/>
      <c r="O121" s="84"/>
      <c r="P121" s="84"/>
      <c r="Q121" s="84"/>
      <c r="R121" s="84"/>
      <c r="S121" s="84"/>
      <c r="T121" s="85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7" t="s">
        <v>252</v>
      </c>
      <c r="AU121" s="17" t="s">
        <v>83</v>
      </c>
    </row>
    <row r="122" s="13" customFormat="1">
      <c r="A122" s="13"/>
      <c r="B122" s="255"/>
      <c r="C122" s="256"/>
      <c r="D122" s="240" t="s">
        <v>272</v>
      </c>
      <c r="E122" s="257" t="s">
        <v>1371</v>
      </c>
      <c r="F122" s="258" t="s">
        <v>1516</v>
      </c>
      <c r="G122" s="256"/>
      <c r="H122" s="259">
        <v>27</v>
      </c>
      <c r="I122" s="260"/>
      <c r="J122" s="256"/>
      <c r="K122" s="256"/>
      <c r="L122" s="261"/>
      <c r="M122" s="262"/>
      <c r="N122" s="263"/>
      <c r="O122" s="263"/>
      <c r="P122" s="263"/>
      <c r="Q122" s="263"/>
      <c r="R122" s="263"/>
      <c r="S122" s="263"/>
      <c r="T122" s="264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T122" s="265" t="s">
        <v>272</v>
      </c>
      <c r="AU122" s="265" t="s">
        <v>83</v>
      </c>
      <c r="AV122" s="13" t="s">
        <v>83</v>
      </c>
      <c r="AW122" s="13" t="s">
        <v>35</v>
      </c>
      <c r="AX122" s="13" t="s">
        <v>81</v>
      </c>
      <c r="AY122" s="265" t="s">
        <v>240</v>
      </c>
    </row>
    <row r="123" s="2" customFormat="1" ht="21.75" customHeight="1">
      <c r="A123" s="38"/>
      <c r="B123" s="39"/>
      <c r="C123" s="227" t="s">
        <v>301</v>
      </c>
      <c r="D123" s="227" t="s">
        <v>243</v>
      </c>
      <c r="E123" s="228" t="s">
        <v>354</v>
      </c>
      <c r="F123" s="229" t="s">
        <v>355</v>
      </c>
      <c r="G123" s="230" t="s">
        <v>332</v>
      </c>
      <c r="H123" s="231">
        <v>27</v>
      </c>
      <c r="I123" s="232"/>
      <c r="J123" s="233">
        <f>ROUND(I123*H123,2)</f>
        <v>0</v>
      </c>
      <c r="K123" s="229" t="s">
        <v>247</v>
      </c>
      <c r="L123" s="44"/>
      <c r="M123" s="234" t="s">
        <v>19</v>
      </c>
      <c r="N123" s="235" t="s">
        <v>45</v>
      </c>
      <c r="O123" s="84"/>
      <c r="P123" s="236">
        <f>O123*H123</f>
        <v>0</v>
      </c>
      <c r="Q123" s="236">
        <v>0</v>
      </c>
      <c r="R123" s="236">
        <f>Q123*H123</f>
        <v>0</v>
      </c>
      <c r="S123" s="236">
        <v>0</v>
      </c>
      <c r="T123" s="237">
        <f>S123*H123</f>
        <v>0</v>
      </c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R123" s="238" t="s">
        <v>248</v>
      </c>
      <c r="AT123" s="238" t="s">
        <v>243</v>
      </c>
      <c r="AU123" s="238" t="s">
        <v>83</v>
      </c>
      <c r="AY123" s="17" t="s">
        <v>240</v>
      </c>
      <c r="BE123" s="239">
        <f>IF(N123="základní",J123,0)</f>
        <v>0</v>
      </c>
      <c r="BF123" s="239">
        <f>IF(N123="snížená",J123,0)</f>
        <v>0</v>
      </c>
      <c r="BG123" s="239">
        <f>IF(N123="zákl. přenesená",J123,0)</f>
        <v>0</v>
      </c>
      <c r="BH123" s="239">
        <f>IF(N123="sníž. přenesená",J123,0)</f>
        <v>0</v>
      </c>
      <c r="BI123" s="239">
        <f>IF(N123="nulová",J123,0)</f>
        <v>0</v>
      </c>
      <c r="BJ123" s="17" t="s">
        <v>81</v>
      </c>
      <c r="BK123" s="239">
        <f>ROUND(I123*H123,2)</f>
        <v>0</v>
      </c>
      <c r="BL123" s="17" t="s">
        <v>248</v>
      </c>
      <c r="BM123" s="238" t="s">
        <v>1542</v>
      </c>
    </row>
    <row r="124" s="2" customFormat="1">
      <c r="A124" s="38"/>
      <c r="B124" s="39"/>
      <c r="C124" s="40"/>
      <c r="D124" s="240" t="s">
        <v>250</v>
      </c>
      <c r="E124" s="40"/>
      <c r="F124" s="241" t="s">
        <v>357</v>
      </c>
      <c r="G124" s="40"/>
      <c r="H124" s="40"/>
      <c r="I124" s="147"/>
      <c r="J124" s="40"/>
      <c r="K124" s="40"/>
      <c r="L124" s="44"/>
      <c r="M124" s="242"/>
      <c r="N124" s="243"/>
      <c r="O124" s="84"/>
      <c r="P124" s="84"/>
      <c r="Q124" s="84"/>
      <c r="R124" s="84"/>
      <c r="S124" s="84"/>
      <c r="T124" s="85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7" t="s">
        <v>250</v>
      </c>
      <c r="AU124" s="17" t="s">
        <v>83</v>
      </c>
    </row>
    <row r="125" s="2" customFormat="1">
      <c r="A125" s="38"/>
      <c r="B125" s="39"/>
      <c r="C125" s="40"/>
      <c r="D125" s="240" t="s">
        <v>252</v>
      </c>
      <c r="E125" s="40"/>
      <c r="F125" s="244" t="s">
        <v>358</v>
      </c>
      <c r="G125" s="40"/>
      <c r="H125" s="40"/>
      <c r="I125" s="147"/>
      <c r="J125" s="40"/>
      <c r="K125" s="40"/>
      <c r="L125" s="44"/>
      <c r="M125" s="242"/>
      <c r="N125" s="243"/>
      <c r="O125" s="84"/>
      <c r="P125" s="84"/>
      <c r="Q125" s="84"/>
      <c r="R125" s="84"/>
      <c r="S125" s="84"/>
      <c r="T125" s="85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T125" s="17" t="s">
        <v>252</v>
      </c>
      <c r="AU125" s="17" t="s">
        <v>83</v>
      </c>
    </row>
    <row r="126" s="13" customFormat="1">
      <c r="A126" s="13"/>
      <c r="B126" s="255"/>
      <c r="C126" s="256"/>
      <c r="D126" s="240" t="s">
        <v>272</v>
      </c>
      <c r="E126" s="257" t="s">
        <v>19</v>
      </c>
      <c r="F126" s="258" t="s">
        <v>1371</v>
      </c>
      <c r="G126" s="256"/>
      <c r="H126" s="259">
        <v>27</v>
      </c>
      <c r="I126" s="260"/>
      <c r="J126" s="256"/>
      <c r="K126" s="256"/>
      <c r="L126" s="261"/>
      <c r="M126" s="262"/>
      <c r="N126" s="263"/>
      <c r="O126" s="263"/>
      <c r="P126" s="263"/>
      <c r="Q126" s="263"/>
      <c r="R126" s="263"/>
      <c r="S126" s="263"/>
      <c r="T126" s="264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65" t="s">
        <v>272</v>
      </c>
      <c r="AU126" s="265" t="s">
        <v>83</v>
      </c>
      <c r="AV126" s="13" t="s">
        <v>83</v>
      </c>
      <c r="AW126" s="13" t="s">
        <v>35</v>
      </c>
      <c r="AX126" s="13" t="s">
        <v>81</v>
      </c>
      <c r="AY126" s="265" t="s">
        <v>240</v>
      </c>
    </row>
    <row r="127" s="2" customFormat="1" ht="21.75" customHeight="1">
      <c r="A127" s="38"/>
      <c r="B127" s="39"/>
      <c r="C127" s="245" t="s">
        <v>305</v>
      </c>
      <c r="D127" s="245" t="s">
        <v>266</v>
      </c>
      <c r="E127" s="246" t="s">
        <v>359</v>
      </c>
      <c r="F127" s="247" t="s">
        <v>360</v>
      </c>
      <c r="G127" s="248" t="s">
        <v>269</v>
      </c>
      <c r="H127" s="249">
        <v>8.9100000000000001</v>
      </c>
      <c r="I127" s="250"/>
      <c r="J127" s="251">
        <f>ROUND(I127*H127,2)</f>
        <v>0</v>
      </c>
      <c r="K127" s="247" t="s">
        <v>247</v>
      </c>
      <c r="L127" s="252"/>
      <c r="M127" s="253" t="s">
        <v>19</v>
      </c>
      <c r="N127" s="254" t="s">
        <v>45</v>
      </c>
      <c r="O127" s="84"/>
      <c r="P127" s="236">
        <f>O127*H127</f>
        <v>0</v>
      </c>
      <c r="Q127" s="236">
        <v>1</v>
      </c>
      <c r="R127" s="236">
        <f>Q127*H127</f>
        <v>8.9100000000000001</v>
      </c>
      <c r="S127" s="236">
        <v>0</v>
      </c>
      <c r="T127" s="237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38" t="s">
        <v>270</v>
      </c>
      <c r="AT127" s="238" t="s">
        <v>266</v>
      </c>
      <c r="AU127" s="238" t="s">
        <v>83</v>
      </c>
      <c r="AY127" s="17" t="s">
        <v>240</v>
      </c>
      <c r="BE127" s="239">
        <f>IF(N127="základní",J127,0)</f>
        <v>0</v>
      </c>
      <c r="BF127" s="239">
        <f>IF(N127="snížená",J127,0)</f>
        <v>0</v>
      </c>
      <c r="BG127" s="239">
        <f>IF(N127="zákl. přenesená",J127,0)</f>
        <v>0</v>
      </c>
      <c r="BH127" s="239">
        <f>IF(N127="sníž. přenesená",J127,0)</f>
        <v>0</v>
      </c>
      <c r="BI127" s="239">
        <f>IF(N127="nulová",J127,0)</f>
        <v>0</v>
      </c>
      <c r="BJ127" s="17" t="s">
        <v>81</v>
      </c>
      <c r="BK127" s="239">
        <f>ROUND(I127*H127,2)</f>
        <v>0</v>
      </c>
      <c r="BL127" s="17" t="s">
        <v>270</v>
      </c>
      <c r="BM127" s="238" t="s">
        <v>1543</v>
      </c>
    </row>
    <row r="128" s="2" customFormat="1">
      <c r="A128" s="38"/>
      <c r="B128" s="39"/>
      <c r="C128" s="40"/>
      <c r="D128" s="240" t="s">
        <v>250</v>
      </c>
      <c r="E128" s="40"/>
      <c r="F128" s="241" t="s">
        <v>360</v>
      </c>
      <c r="G128" s="40"/>
      <c r="H128" s="40"/>
      <c r="I128" s="147"/>
      <c r="J128" s="40"/>
      <c r="K128" s="40"/>
      <c r="L128" s="44"/>
      <c r="M128" s="242"/>
      <c r="N128" s="243"/>
      <c r="O128" s="84"/>
      <c r="P128" s="84"/>
      <c r="Q128" s="84"/>
      <c r="R128" s="84"/>
      <c r="S128" s="84"/>
      <c r="T128" s="85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250</v>
      </c>
      <c r="AU128" s="17" t="s">
        <v>83</v>
      </c>
    </row>
    <row r="129" s="13" customFormat="1">
      <c r="A129" s="13"/>
      <c r="B129" s="255"/>
      <c r="C129" s="256"/>
      <c r="D129" s="240" t="s">
        <v>272</v>
      </c>
      <c r="E129" s="257" t="s">
        <v>1409</v>
      </c>
      <c r="F129" s="258" t="s">
        <v>1410</v>
      </c>
      <c r="G129" s="256"/>
      <c r="H129" s="259">
        <v>8.9100000000000001</v>
      </c>
      <c r="I129" s="260"/>
      <c r="J129" s="256"/>
      <c r="K129" s="256"/>
      <c r="L129" s="261"/>
      <c r="M129" s="262"/>
      <c r="N129" s="263"/>
      <c r="O129" s="263"/>
      <c r="P129" s="263"/>
      <c r="Q129" s="263"/>
      <c r="R129" s="263"/>
      <c r="S129" s="263"/>
      <c r="T129" s="264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65" t="s">
        <v>272</v>
      </c>
      <c r="AU129" s="265" t="s">
        <v>83</v>
      </c>
      <c r="AV129" s="13" t="s">
        <v>83</v>
      </c>
      <c r="AW129" s="13" t="s">
        <v>35</v>
      </c>
      <c r="AX129" s="13" t="s">
        <v>81</v>
      </c>
      <c r="AY129" s="265" t="s">
        <v>240</v>
      </c>
    </row>
    <row r="130" s="2" customFormat="1" ht="21.75" customHeight="1">
      <c r="A130" s="38"/>
      <c r="B130" s="39"/>
      <c r="C130" s="245" t="s">
        <v>309</v>
      </c>
      <c r="D130" s="245" t="s">
        <v>266</v>
      </c>
      <c r="E130" s="246" t="s">
        <v>703</v>
      </c>
      <c r="F130" s="247" t="s">
        <v>704</v>
      </c>
      <c r="G130" s="248" t="s">
        <v>246</v>
      </c>
      <c r="H130" s="249">
        <v>3</v>
      </c>
      <c r="I130" s="250"/>
      <c r="J130" s="251">
        <f>ROUND(I130*H130,2)</f>
        <v>0</v>
      </c>
      <c r="K130" s="247" t="s">
        <v>247</v>
      </c>
      <c r="L130" s="252"/>
      <c r="M130" s="253" t="s">
        <v>19</v>
      </c>
      <c r="N130" s="254" t="s">
        <v>45</v>
      </c>
      <c r="O130" s="84"/>
      <c r="P130" s="236">
        <f>O130*H130</f>
        <v>0</v>
      </c>
      <c r="Q130" s="236">
        <v>0</v>
      </c>
      <c r="R130" s="236">
        <f>Q130*H130</f>
        <v>0</v>
      </c>
      <c r="S130" s="236">
        <v>0</v>
      </c>
      <c r="T130" s="237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38" t="s">
        <v>270</v>
      </c>
      <c r="AT130" s="238" t="s">
        <v>266</v>
      </c>
      <c r="AU130" s="238" t="s">
        <v>83</v>
      </c>
      <c r="AY130" s="17" t="s">
        <v>240</v>
      </c>
      <c r="BE130" s="239">
        <f>IF(N130="základní",J130,0)</f>
        <v>0</v>
      </c>
      <c r="BF130" s="239">
        <f>IF(N130="snížená",J130,0)</f>
        <v>0</v>
      </c>
      <c r="BG130" s="239">
        <f>IF(N130="zákl. přenesená",J130,0)</f>
        <v>0</v>
      </c>
      <c r="BH130" s="239">
        <f>IF(N130="sníž. přenesená",J130,0)</f>
        <v>0</v>
      </c>
      <c r="BI130" s="239">
        <f>IF(N130="nulová",J130,0)</f>
        <v>0</v>
      </c>
      <c r="BJ130" s="17" t="s">
        <v>81</v>
      </c>
      <c r="BK130" s="239">
        <f>ROUND(I130*H130,2)</f>
        <v>0</v>
      </c>
      <c r="BL130" s="17" t="s">
        <v>270</v>
      </c>
      <c r="BM130" s="238" t="s">
        <v>1544</v>
      </c>
    </row>
    <row r="131" s="2" customFormat="1">
      <c r="A131" s="38"/>
      <c r="B131" s="39"/>
      <c r="C131" s="40"/>
      <c r="D131" s="240" t="s">
        <v>250</v>
      </c>
      <c r="E131" s="40"/>
      <c r="F131" s="241" t="s">
        <v>704</v>
      </c>
      <c r="G131" s="40"/>
      <c r="H131" s="40"/>
      <c r="I131" s="147"/>
      <c r="J131" s="40"/>
      <c r="K131" s="40"/>
      <c r="L131" s="44"/>
      <c r="M131" s="242"/>
      <c r="N131" s="243"/>
      <c r="O131" s="84"/>
      <c r="P131" s="84"/>
      <c r="Q131" s="84"/>
      <c r="R131" s="84"/>
      <c r="S131" s="84"/>
      <c r="T131" s="85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T131" s="17" t="s">
        <v>250</v>
      </c>
      <c r="AU131" s="17" t="s">
        <v>83</v>
      </c>
    </row>
    <row r="132" s="2" customFormat="1" ht="21.75" customHeight="1">
      <c r="A132" s="38"/>
      <c r="B132" s="39"/>
      <c r="C132" s="245" t="s">
        <v>315</v>
      </c>
      <c r="D132" s="245" t="s">
        <v>266</v>
      </c>
      <c r="E132" s="246" t="s">
        <v>369</v>
      </c>
      <c r="F132" s="247" t="s">
        <v>370</v>
      </c>
      <c r="G132" s="248" t="s">
        <v>246</v>
      </c>
      <c r="H132" s="249">
        <v>11</v>
      </c>
      <c r="I132" s="250"/>
      <c r="J132" s="251">
        <f>ROUND(I132*H132,2)</f>
        <v>0</v>
      </c>
      <c r="K132" s="247" t="s">
        <v>247</v>
      </c>
      <c r="L132" s="252"/>
      <c r="M132" s="253" t="s">
        <v>19</v>
      </c>
      <c r="N132" s="254" t="s">
        <v>45</v>
      </c>
      <c r="O132" s="84"/>
      <c r="P132" s="236">
        <f>O132*H132</f>
        <v>0</v>
      </c>
      <c r="Q132" s="236">
        <v>0</v>
      </c>
      <c r="R132" s="236">
        <f>Q132*H132</f>
        <v>0</v>
      </c>
      <c r="S132" s="236">
        <v>0</v>
      </c>
      <c r="T132" s="237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38" t="s">
        <v>270</v>
      </c>
      <c r="AT132" s="238" t="s">
        <v>266</v>
      </c>
      <c r="AU132" s="238" t="s">
        <v>83</v>
      </c>
      <c r="AY132" s="17" t="s">
        <v>240</v>
      </c>
      <c r="BE132" s="239">
        <f>IF(N132="základní",J132,0)</f>
        <v>0</v>
      </c>
      <c r="BF132" s="239">
        <f>IF(N132="snížená",J132,0)</f>
        <v>0</v>
      </c>
      <c r="BG132" s="239">
        <f>IF(N132="zákl. přenesená",J132,0)</f>
        <v>0</v>
      </c>
      <c r="BH132" s="239">
        <f>IF(N132="sníž. přenesená",J132,0)</f>
        <v>0</v>
      </c>
      <c r="BI132" s="239">
        <f>IF(N132="nulová",J132,0)</f>
        <v>0</v>
      </c>
      <c r="BJ132" s="17" t="s">
        <v>81</v>
      </c>
      <c r="BK132" s="239">
        <f>ROUND(I132*H132,2)</f>
        <v>0</v>
      </c>
      <c r="BL132" s="17" t="s">
        <v>270</v>
      </c>
      <c r="BM132" s="238" t="s">
        <v>1545</v>
      </c>
    </row>
    <row r="133" s="2" customFormat="1">
      <c r="A133" s="38"/>
      <c r="B133" s="39"/>
      <c r="C133" s="40"/>
      <c r="D133" s="240" t="s">
        <v>250</v>
      </c>
      <c r="E133" s="40"/>
      <c r="F133" s="241" t="s">
        <v>370</v>
      </c>
      <c r="G133" s="40"/>
      <c r="H133" s="40"/>
      <c r="I133" s="147"/>
      <c r="J133" s="40"/>
      <c r="K133" s="40"/>
      <c r="L133" s="44"/>
      <c r="M133" s="242"/>
      <c r="N133" s="243"/>
      <c r="O133" s="84"/>
      <c r="P133" s="84"/>
      <c r="Q133" s="84"/>
      <c r="R133" s="84"/>
      <c r="S133" s="84"/>
      <c r="T133" s="85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7" t="s">
        <v>250</v>
      </c>
      <c r="AU133" s="17" t="s">
        <v>83</v>
      </c>
    </row>
    <row r="134" s="13" customFormat="1">
      <c r="A134" s="13"/>
      <c r="B134" s="255"/>
      <c r="C134" s="256"/>
      <c r="D134" s="240" t="s">
        <v>272</v>
      </c>
      <c r="E134" s="257" t="s">
        <v>19</v>
      </c>
      <c r="F134" s="258" t="s">
        <v>1546</v>
      </c>
      <c r="G134" s="256"/>
      <c r="H134" s="259">
        <v>11</v>
      </c>
      <c r="I134" s="260"/>
      <c r="J134" s="256"/>
      <c r="K134" s="256"/>
      <c r="L134" s="261"/>
      <c r="M134" s="262"/>
      <c r="N134" s="263"/>
      <c r="O134" s="263"/>
      <c r="P134" s="263"/>
      <c r="Q134" s="263"/>
      <c r="R134" s="263"/>
      <c r="S134" s="263"/>
      <c r="T134" s="264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65" t="s">
        <v>272</v>
      </c>
      <c r="AU134" s="265" t="s">
        <v>83</v>
      </c>
      <c r="AV134" s="13" t="s">
        <v>83</v>
      </c>
      <c r="AW134" s="13" t="s">
        <v>35</v>
      </c>
      <c r="AX134" s="13" t="s">
        <v>81</v>
      </c>
      <c r="AY134" s="265" t="s">
        <v>240</v>
      </c>
    </row>
    <row r="135" s="2" customFormat="1" ht="21.75" customHeight="1">
      <c r="A135" s="38"/>
      <c r="B135" s="39"/>
      <c r="C135" s="245" t="s">
        <v>321</v>
      </c>
      <c r="D135" s="245" t="s">
        <v>266</v>
      </c>
      <c r="E135" s="246" t="s">
        <v>364</v>
      </c>
      <c r="F135" s="247" t="s">
        <v>365</v>
      </c>
      <c r="G135" s="248" t="s">
        <v>332</v>
      </c>
      <c r="H135" s="249">
        <v>27</v>
      </c>
      <c r="I135" s="250"/>
      <c r="J135" s="251">
        <f>ROUND(I135*H135,2)</f>
        <v>0</v>
      </c>
      <c r="K135" s="247" t="s">
        <v>247</v>
      </c>
      <c r="L135" s="252"/>
      <c r="M135" s="253" t="s">
        <v>19</v>
      </c>
      <c r="N135" s="254" t="s">
        <v>45</v>
      </c>
      <c r="O135" s="84"/>
      <c r="P135" s="236">
        <f>O135*H135</f>
        <v>0</v>
      </c>
      <c r="Q135" s="236">
        <v>0.00031</v>
      </c>
      <c r="R135" s="236">
        <f>Q135*H135</f>
        <v>0.0083700000000000007</v>
      </c>
      <c r="S135" s="236">
        <v>0</v>
      </c>
      <c r="T135" s="237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38" t="s">
        <v>270</v>
      </c>
      <c r="AT135" s="238" t="s">
        <v>266</v>
      </c>
      <c r="AU135" s="238" t="s">
        <v>83</v>
      </c>
      <c r="AY135" s="17" t="s">
        <v>240</v>
      </c>
      <c r="BE135" s="239">
        <f>IF(N135="základní",J135,0)</f>
        <v>0</v>
      </c>
      <c r="BF135" s="239">
        <f>IF(N135="snížená",J135,0)</f>
        <v>0</v>
      </c>
      <c r="BG135" s="239">
        <f>IF(N135="zákl. přenesená",J135,0)</f>
        <v>0</v>
      </c>
      <c r="BH135" s="239">
        <f>IF(N135="sníž. přenesená",J135,0)</f>
        <v>0</v>
      </c>
      <c r="BI135" s="239">
        <f>IF(N135="nulová",J135,0)</f>
        <v>0</v>
      </c>
      <c r="BJ135" s="17" t="s">
        <v>81</v>
      </c>
      <c r="BK135" s="239">
        <f>ROUND(I135*H135,2)</f>
        <v>0</v>
      </c>
      <c r="BL135" s="17" t="s">
        <v>270</v>
      </c>
      <c r="BM135" s="238" t="s">
        <v>1547</v>
      </c>
    </row>
    <row r="136" s="2" customFormat="1">
      <c r="A136" s="38"/>
      <c r="B136" s="39"/>
      <c r="C136" s="40"/>
      <c r="D136" s="240" t="s">
        <v>250</v>
      </c>
      <c r="E136" s="40"/>
      <c r="F136" s="241" t="s">
        <v>365</v>
      </c>
      <c r="G136" s="40"/>
      <c r="H136" s="40"/>
      <c r="I136" s="147"/>
      <c r="J136" s="40"/>
      <c r="K136" s="40"/>
      <c r="L136" s="44"/>
      <c r="M136" s="242"/>
      <c r="N136" s="243"/>
      <c r="O136" s="84"/>
      <c r="P136" s="84"/>
      <c r="Q136" s="84"/>
      <c r="R136" s="84"/>
      <c r="S136" s="84"/>
      <c r="T136" s="85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7" t="s">
        <v>250</v>
      </c>
      <c r="AU136" s="17" t="s">
        <v>83</v>
      </c>
    </row>
    <row r="137" s="13" customFormat="1">
      <c r="A137" s="13"/>
      <c r="B137" s="255"/>
      <c r="C137" s="256"/>
      <c r="D137" s="240" t="s">
        <v>272</v>
      </c>
      <c r="E137" s="257" t="s">
        <v>19</v>
      </c>
      <c r="F137" s="258" t="s">
        <v>1371</v>
      </c>
      <c r="G137" s="256"/>
      <c r="H137" s="259">
        <v>27</v>
      </c>
      <c r="I137" s="260"/>
      <c r="J137" s="256"/>
      <c r="K137" s="256"/>
      <c r="L137" s="261"/>
      <c r="M137" s="262"/>
      <c r="N137" s="263"/>
      <c r="O137" s="263"/>
      <c r="P137" s="263"/>
      <c r="Q137" s="263"/>
      <c r="R137" s="263"/>
      <c r="S137" s="263"/>
      <c r="T137" s="264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65" t="s">
        <v>272</v>
      </c>
      <c r="AU137" s="265" t="s">
        <v>83</v>
      </c>
      <c r="AV137" s="13" t="s">
        <v>83</v>
      </c>
      <c r="AW137" s="13" t="s">
        <v>35</v>
      </c>
      <c r="AX137" s="13" t="s">
        <v>81</v>
      </c>
      <c r="AY137" s="265" t="s">
        <v>240</v>
      </c>
    </row>
    <row r="138" s="2" customFormat="1" ht="21.75" customHeight="1">
      <c r="A138" s="38"/>
      <c r="B138" s="39"/>
      <c r="C138" s="227" t="s">
        <v>8</v>
      </c>
      <c r="D138" s="227" t="s">
        <v>243</v>
      </c>
      <c r="E138" s="228" t="s">
        <v>373</v>
      </c>
      <c r="F138" s="229" t="s">
        <v>374</v>
      </c>
      <c r="G138" s="230" t="s">
        <v>246</v>
      </c>
      <c r="H138" s="231">
        <v>20</v>
      </c>
      <c r="I138" s="232"/>
      <c r="J138" s="233">
        <f>ROUND(I138*H138,2)</f>
        <v>0</v>
      </c>
      <c r="K138" s="229" t="s">
        <v>247</v>
      </c>
      <c r="L138" s="44"/>
      <c r="M138" s="234" t="s">
        <v>19</v>
      </c>
      <c r="N138" s="235" t="s">
        <v>45</v>
      </c>
      <c r="O138" s="84"/>
      <c r="P138" s="236">
        <f>O138*H138</f>
        <v>0</v>
      </c>
      <c r="Q138" s="236">
        <v>0</v>
      </c>
      <c r="R138" s="236">
        <f>Q138*H138</f>
        <v>0</v>
      </c>
      <c r="S138" s="236">
        <v>0</v>
      </c>
      <c r="T138" s="23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38" t="s">
        <v>257</v>
      </c>
      <c r="AT138" s="238" t="s">
        <v>243</v>
      </c>
      <c r="AU138" s="238" t="s">
        <v>83</v>
      </c>
      <c r="AY138" s="17" t="s">
        <v>240</v>
      </c>
      <c r="BE138" s="239">
        <f>IF(N138="základní",J138,0)</f>
        <v>0</v>
      </c>
      <c r="BF138" s="239">
        <f>IF(N138="snížená",J138,0)</f>
        <v>0</v>
      </c>
      <c r="BG138" s="239">
        <f>IF(N138="zákl. přenesená",J138,0)</f>
        <v>0</v>
      </c>
      <c r="BH138" s="239">
        <f>IF(N138="sníž. přenesená",J138,0)</f>
        <v>0</v>
      </c>
      <c r="BI138" s="239">
        <f>IF(N138="nulová",J138,0)</f>
        <v>0</v>
      </c>
      <c r="BJ138" s="17" t="s">
        <v>81</v>
      </c>
      <c r="BK138" s="239">
        <f>ROUND(I138*H138,2)</f>
        <v>0</v>
      </c>
      <c r="BL138" s="17" t="s">
        <v>257</v>
      </c>
      <c r="BM138" s="238" t="s">
        <v>1548</v>
      </c>
    </row>
    <row r="139" s="2" customFormat="1">
      <c r="A139" s="38"/>
      <c r="B139" s="39"/>
      <c r="C139" s="40"/>
      <c r="D139" s="240" t="s">
        <v>250</v>
      </c>
      <c r="E139" s="40"/>
      <c r="F139" s="241" t="s">
        <v>376</v>
      </c>
      <c r="G139" s="40"/>
      <c r="H139" s="40"/>
      <c r="I139" s="147"/>
      <c r="J139" s="40"/>
      <c r="K139" s="40"/>
      <c r="L139" s="44"/>
      <c r="M139" s="242"/>
      <c r="N139" s="243"/>
      <c r="O139" s="84"/>
      <c r="P139" s="84"/>
      <c r="Q139" s="84"/>
      <c r="R139" s="84"/>
      <c r="S139" s="84"/>
      <c r="T139" s="85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250</v>
      </c>
      <c r="AU139" s="17" t="s">
        <v>83</v>
      </c>
    </row>
    <row r="140" s="2" customFormat="1">
      <c r="A140" s="38"/>
      <c r="B140" s="39"/>
      <c r="C140" s="40"/>
      <c r="D140" s="240" t="s">
        <v>252</v>
      </c>
      <c r="E140" s="40"/>
      <c r="F140" s="244" t="s">
        <v>377</v>
      </c>
      <c r="G140" s="40"/>
      <c r="H140" s="40"/>
      <c r="I140" s="147"/>
      <c r="J140" s="40"/>
      <c r="K140" s="40"/>
      <c r="L140" s="44"/>
      <c r="M140" s="242"/>
      <c r="N140" s="243"/>
      <c r="O140" s="84"/>
      <c r="P140" s="84"/>
      <c r="Q140" s="84"/>
      <c r="R140" s="84"/>
      <c r="S140" s="84"/>
      <c r="T140" s="85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T140" s="17" t="s">
        <v>252</v>
      </c>
      <c r="AU140" s="17" t="s">
        <v>83</v>
      </c>
    </row>
    <row r="141" s="13" customFormat="1">
      <c r="A141" s="13"/>
      <c r="B141" s="255"/>
      <c r="C141" s="256"/>
      <c r="D141" s="240" t="s">
        <v>272</v>
      </c>
      <c r="E141" s="257" t="s">
        <v>19</v>
      </c>
      <c r="F141" s="258" t="s">
        <v>1549</v>
      </c>
      <c r="G141" s="256"/>
      <c r="H141" s="259">
        <v>20</v>
      </c>
      <c r="I141" s="260"/>
      <c r="J141" s="256"/>
      <c r="K141" s="256"/>
      <c r="L141" s="261"/>
      <c r="M141" s="262"/>
      <c r="N141" s="263"/>
      <c r="O141" s="263"/>
      <c r="P141" s="263"/>
      <c r="Q141" s="263"/>
      <c r="R141" s="263"/>
      <c r="S141" s="263"/>
      <c r="T141" s="264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65" t="s">
        <v>272</v>
      </c>
      <c r="AU141" s="265" t="s">
        <v>83</v>
      </c>
      <c r="AV141" s="13" t="s">
        <v>83</v>
      </c>
      <c r="AW141" s="13" t="s">
        <v>35</v>
      </c>
      <c r="AX141" s="13" t="s">
        <v>81</v>
      </c>
      <c r="AY141" s="265" t="s">
        <v>240</v>
      </c>
    </row>
    <row r="142" s="2" customFormat="1" ht="21.75" customHeight="1">
      <c r="A142" s="38"/>
      <c r="B142" s="39"/>
      <c r="C142" s="227" t="s">
        <v>329</v>
      </c>
      <c r="D142" s="227" t="s">
        <v>243</v>
      </c>
      <c r="E142" s="228" t="s">
        <v>1416</v>
      </c>
      <c r="F142" s="229" t="s">
        <v>1417</v>
      </c>
      <c r="G142" s="230" t="s">
        <v>246</v>
      </c>
      <c r="H142" s="231">
        <v>4</v>
      </c>
      <c r="I142" s="232"/>
      <c r="J142" s="233">
        <f>ROUND(I142*H142,2)</f>
        <v>0</v>
      </c>
      <c r="K142" s="229" t="s">
        <v>247</v>
      </c>
      <c r="L142" s="44"/>
      <c r="M142" s="234" t="s">
        <v>19</v>
      </c>
      <c r="N142" s="235" t="s">
        <v>45</v>
      </c>
      <c r="O142" s="84"/>
      <c r="P142" s="236">
        <f>O142*H142</f>
        <v>0</v>
      </c>
      <c r="Q142" s="236">
        <v>0</v>
      </c>
      <c r="R142" s="236">
        <f>Q142*H142</f>
        <v>0</v>
      </c>
      <c r="S142" s="236">
        <v>0</v>
      </c>
      <c r="T142" s="237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38" t="s">
        <v>248</v>
      </c>
      <c r="AT142" s="238" t="s">
        <v>243</v>
      </c>
      <c r="AU142" s="238" t="s">
        <v>83</v>
      </c>
      <c r="AY142" s="17" t="s">
        <v>240</v>
      </c>
      <c r="BE142" s="239">
        <f>IF(N142="základní",J142,0)</f>
        <v>0</v>
      </c>
      <c r="BF142" s="239">
        <f>IF(N142="snížená",J142,0)</f>
        <v>0</v>
      </c>
      <c r="BG142" s="239">
        <f>IF(N142="zákl. přenesená",J142,0)</f>
        <v>0</v>
      </c>
      <c r="BH142" s="239">
        <f>IF(N142="sníž. přenesená",J142,0)</f>
        <v>0</v>
      </c>
      <c r="BI142" s="239">
        <f>IF(N142="nulová",J142,0)</f>
        <v>0</v>
      </c>
      <c r="BJ142" s="17" t="s">
        <v>81</v>
      </c>
      <c r="BK142" s="239">
        <f>ROUND(I142*H142,2)</f>
        <v>0</v>
      </c>
      <c r="BL142" s="17" t="s">
        <v>248</v>
      </c>
      <c r="BM142" s="238" t="s">
        <v>1550</v>
      </c>
    </row>
    <row r="143" s="2" customFormat="1">
      <c r="A143" s="38"/>
      <c r="B143" s="39"/>
      <c r="C143" s="40"/>
      <c r="D143" s="240" t="s">
        <v>250</v>
      </c>
      <c r="E143" s="40"/>
      <c r="F143" s="241" t="s">
        <v>1419</v>
      </c>
      <c r="G143" s="40"/>
      <c r="H143" s="40"/>
      <c r="I143" s="147"/>
      <c r="J143" s="40"/>
      <c r="K143" s="40"/>
      <c r="L143" s="44"/>
      <c r="M143" s="242"/>
      <c r="N143" s="243"/>
      <c r="O143" s="84"/>
      <c r="P143" s="84"/>
      <c r="Q143" s="84"/>
      <c r="R143" s="84"/>
      <c r="S143" s="84"/>
      <c r="T143" s="85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7" t="s">
        <v>250</v>
      </c>
      <c r="AU143" s="17" t="s">
        <v>83</v>
      </c>
    </row>
    <row r="144" s="2" customFormat="1">
      <c r="A144" s="38"/>
      <c r="B144" s="39"/>
      <c r="C144" s="40"/>
      <c r="D144" s="240" t="s">
        <v>252</v>
      </c>
      <c r="E144" s="40"/>
      <c r="F144" s="244" t="s">
        <v>1420</v>
      </c>
      <c r="G144" s="40"/>
      <c r="H144" s="40"/>
      <c r="I144" s="147"/>
      <c r="J144" s="40"/>
      <c r="K144" s="40"/>
      <c r="L144" s="44"/>
      <c r="M144" s="242"/>
      <c r="N144" s="243"/>
      <c r="O144" s="84"/>
      <c r="P144" s="84"/>
      <c r="Q144" s="84"/>
      <c r="R144" s="84"/>
      <c r="S144" s="84"/>
      <c r="T144" s="85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T144" s="17" t="s">
        <v>252</v>
      </c>
      <c r="AU144" s="17" t="s">
        <v>83</v>
      </c>
    </row>
    <row r="145" s="12" customFormat="1" ht="25.92" customHeight="1">
      <c r="A145" s="12"/>
      <c r="B145" s="211"/>
      <c r="C145" s="212"/>
      <c r="D145" s="213" t="s">
        <v>73</v>
      </c>
      <c r="E145" s="214" t="s">
        <v>385</v>
      </c>
      <c r="F145" s="214" t="s">
        <v>386</v>
      </c>
      <c r="G145" s="212"/>
      <c r="H145" s="212"/>
      <c r="I145" s="215"/>
      <c r="J145" s="216">
        <f>BK145</f>
        <v>0</v>
      </c>
      <c r="K145" s="212"/>
      <c r="L145" s="217"/>
      <c r="M145" s="218"/>
      <c r="N145" s="219"/>
      <c r="O145" s="219"/>
      <c r="P145" s="220">
        <f>SUM(P146:P176)</f>
        <v>0</v>
      </c>
      <c r="Q145" s="219"/>
      <c r="R145" s="220">
        <f>SUM(R146:R176)</f>
        <v>0</v>
      </c>
      <c r="S145" s="219"/>
      <c r="T145" s="221">
        <f>SUM(T146:T176)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222" t="s">
        <v>248</v>
      </c>
      <c r="AT145" s="223" t="s">
        <v>73</v>
      </c>
      <c r="AU145" s="223" t="s">
        <v>74</v>
      </c>
      <c r="AY145" s="222" t="s">
        <v>240</v>
      </c>
      <c r="BK145" s="224">
        <f>SUM(BK146:BK176)</f>
        <v>0</v>
      </c>
    </row>
    <row r="146" s="2" customFormat="1" ht="21.75" customHeight="1">
      <c r="A146" s="38"/>
      <c r="B146" s="39"/>
      <c r="C146" s="227" t="s">
        <v>337</v>
      </c>
      <c r="D146" s="227" t="s">
        <v>243</v>
      </c>
      <c r="E146" s="228" t="s">
        <v>388</v>
      </c>
      <c r="F146" s="229" t="s">
        <v>389</v>
      </c>
      <c r="G146" s="230" t="s">
        <v>269</v>
      </c>
      <c r="H146" s="231">
        <v>24.800999999999998</v>
      </c>
      <c r="I146" s="232"/>
      <c r="J146" s="233">
        <f>ROUND(I146*H146,2)</f>
        <v>0</v>
      </c>
      <c r="K146" s="229" t="s">
        <v>247</v>
      </c>
      <c r="L146" s="44"/>
      <c r="M146" s="234" t="s">
        <v>19</v>
      </c>
      <c r="N146" s="235" t="s">
        <v>45</v>
      </c>
      <c r="O146" s="84"/>
      <c r="P146" s="236">
        <f>O146*H146</f>
        <v>0</v>
      </c>
      <c r="Q146" s="236">
        <v>0</v>
      </c>
      <c r="R146" s="236">
        <f>Q146*H146</f>
        <v>0</v>
      </c>
      <c r="S146" s="236">
        <v>0</v>
      </c>
      <c r="T146" s="237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38" t="s">
        <v>257</v>
      </c>
      <c r="AT146" s="238" t="s">
        <v>243</v>
      </c>
      <c r="AU146" s="238" t="s">
        <v>81</v>
      </c>
      <c r="AY146" s="17" t="s">
        <v>240</v>
      </c>
      <c r="BE146" s="239">
        <f>IF(N146="základní",J146,0)</f>
        <v>0</v>
      </c>
      <c r="BF146" s="239">
        <f>IF(N146="snížená",J146,0)</f>
        <v>0</v>
      </c>
      <c r="BG146" s="239">
        <f>IF(N146="zákl. přenesená",J146,0)</f>
        <v>0</v>
      </c>
      <c r="BH146" s="239">
        <f>IF(N146="sníž. přenesená",J146,0)</f>
        <v>0</v>
      </c>
      <c r="BI146" s="239">
        <f>IF(N146="nulová",J146,0)</f>
        <v>0</v>
      </c>
      <c r="BJ146" s="17" t="s">
        <v>81</v>
      </c>
      <c r="BK146" s="239">
        <f>ROUND(I146*H146,2)</f>
        <v>0</v>
      </c>
      <c r="BL146" s="17" t="s">
        <v>257</v>
      </c>
      <c r="BM146" s="238" t="s">
        <v>1551</v>
      </c>
    </row>
    <row r="147" s="2" customFormat="1">
      <c r="A147" s="38"/>
      <c r="B147" s="39"/>
      <c r="C147" s="40"/>
      <c r="D147" s="240" t="s">
        <v>250</v>
      </c>
      <c r="E147" s="40"/>
      <c r="F147" s="241" t="s">
        <v>391</v>
      </c>
      <c r="G147" s="40"/>
      <c r="H147" s="40"/>
      <c r="I147" s="147"/>
      <c r="J147" s="40"/>
      <c r="K147" s="40"/>
      <c r="L147" s="44"/>
      <c r="M147" s="242"/>
      <c r="N147" s="243"/>
      <c r="O147" s="84"/>
      <c r="P147" s="84"/>
      <c r="Q147" s="84"/>
      <c r="R147" s="84"/>
      <c r="S147" s="84"/>
      <c r="T147" s="85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7" t="s">
        <v>250</v>
      </c>
      <c r="AU147" s="17" t="s">
        <v>81</v>
      </c>
    </row>
    <row r="148" s="2" customFormat="1">
      <c r="A148" s="38"/>
      <c r="B148" s="39"/>
      <c r="C148" s="40"/>
      <c r="D148" s="240" t="s">
        <v>252</v>
      </c>
      <c r="E148" s="40"/>
      <c r="F148" s="244" t="s">
        <v>392</v>
      </c>
      <c r="G148" s="40"/>
      <c r="H148" s="40"/>
      <c r="I148" s="147"/>
      <c r="J148" s="40"/>
      <c r="K148" s="40"/>
      <c r="L148" s="44"/>
      <c r="M148" s="242"/>
      <c r="N148" s="243"/>
      <c r="O148" s="84"/>
      <c r="P148" s="84"/>
      <c r="Q148" s="84"/>
      <c r="R148" s="84"/>
      <c r="S148" s="84"/>
      <c r="T148" s="85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252</v>
      </c>
      <c r="AU148" s="17" t="s">
        <v>81</v>
      </c>
    </row>
    <row r="149" s="13" customFormat="1">
      <c r="A149" s="13"/>
      <c r="B149" s="255"/>
      <c r="C149" s="256"/>
      <c r="D149" s="240" t="s">
        <v>272</v>
      </c>
      <c r="E149" s="257" t="s">
        <v>19</v>
      </c>
      <c r="F149" s="258" t="s">
        <v>1552</v>
      </c>
      <c r="G149" s="256"/>
      <c r="H149" s="259">
        <v>1.0409999999999999</v>
      </c>
      <c r="I149" s="260"/>
      <c r="J149" s="256"/>
      <c r="K149" s="256"/>
      <c r="L149" s="261"/>
      <c r="M149" s="262"/>
      <c r="N149" s="263"/>
      <c r="O149" s="263"/>
      <c r="P149" s="263"/>
      <c r="Q149" s="263"/>
      <c r="R149" s="263"/>
      <c r="S149" s="263"/>
      <c r="T149" s="264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65" t="s">
        <v>272</v>
      </c>
      <c r="AU149" s="265" t="s">
        <v>81</v>
      </c>
      <c r="AV149" s="13" t="s">
        <v>83</v>
      </c>
      <c r="AW149" s="13" t="s">
        <v>35</v>
      </c>
      <c r="AX149" s="13" t="s">
        <v>74</v>
      </c>
      <c r="AY149" s="265" t="s">
        <v>240</v>
      </c>
    </row>
    <row r="150" s="13" customFormat="1">
      <c r="A150" s="13"/>
      <c r="B150" s="255"/>
      <c r="C150" s="256"/>
      <c r="D150" s="240" t="s">
        <v>272</v>
      </c>
      <c r="E150" s="257" t="s">
        <v>19</v>
      </c>
      <c r="F150" s="258" t="s">
        <v>1553</v>
      </c>
      <c r="G150" s="256"/>
      <c r="H150" s="259">
        <v>11.880000000000001</v>
      </c>
      <c r="I150" s="260"/>
      <c r="J150" s="256"/>
      <c r="K150" s="256"/>
      <c r="L150" s="261"/>
      <c r="M150" s="262"/>
      <c r="N150" s="263"/>
      <c r="O150" s="263"/>
      <c r="P150" s="263"/>
      <c r="Q150" s="263"/>
      <c r="R150" s="263"/>
      <c r="S150" s="263"/>
      <c r="T150" s="264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65" t="s">
        <v>272</v>
      </c>
      <c r="AU150" s="265" t="s">
        <v>81</v>
      </c>
      <c r="AV150" s="13" t="s">
        <v>83</v>
      </c>
      <c r="AW150" s="13" t="s">
        <v>35</v>
      </c>
      <c r="AX150" s="13" t="s">
        <v>74</v>
      </c>
      <c r="AY150" s="265" t="s">
        <v>240</v>
      </c>
    </row>
    <row r="151" s="13" customFormat="1">
      <c r="A151" s="13"/>
      <c r="B151" s="255"/>
      <c r="C151" s="256"/>
      <c r="D151" s="240" t="s">
        <v>272</v>
      </c>
      <c r="E151" s="257" t="s">
        <v>19</v>
      </c>
      <c r="F151" s="258" t="s">
        <v>1554</v>
      </c>
      <c r="G151" s="256"/>
      <c r="H151" s="259">
        <v>11.880000000000001</v>
      </c>
      <c r="I151" s="260"/>
      <c r="J151" s="256"/>
      <c r="K151" s="256"/>
      <c r="L151" s="261"/>
      <c r="M151" s="262"/>
      <c r="N151" s="263"/>
      <c r="O151" s="263"/>
      <c r="P151" s="263"/>
      <c r="Q151" s="263"/>
      <c r="R151" s="263"/>
      <c r="S151" s="263"/>
      <c r="T151" s="264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65" t="s">
        <v>272</v>
      </c>
      <c r="AU151" s="265" t="s">
        <v>81</v>
      </c>
      <c r="AV151" s="13" t="s">
        <v>83</v>
      </c>
      <c r="AW151" s="13" t="s">
        <v>35</v>
      </c>
      <c r="AX151" s="13" t="s">
        <v>74</v>
      </c>
      <c r="AY151" s="265" t="s">
        <v>240</v>
      </c>
    </row>
    <row r="152" s="14" customFormat="1">
      <c r="A152" s="14"/>
      <c r="B152" s="266"/>
      <c r="C152" s="267"/>
      <c r="D152" s="240" t="s">
        <v>272</v>
      </c>
      <c r="E152" s="268" t="s">
        <v>19</v>
      </c>
      <c r="F152" s="269" t="s">
        <v>336</v>
      </c>
      <c r="G152" s="267"/>
      <c r="H152" s="270">
        <v>24.800999999999998</v>
      </c>
      <c r="I152" s="271"/>
      <c r="J152" s="267"/>
      <c r="K152" s="267"/>
      <c r="L152" s="272"/>
      <c r="M152" s="273"/>
      <c r="N152" s="274"/>
      <c r="O152" s="274"/>
      <c r="P152" s="274"/>
      <c r="Q152" s="274"/>
      <c r="R152" s="274"/>
      <c r="S152" s="274"/>
      <c r="T152" s="275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T152" s="276" t="s">
        <v>272</v>
      </c>
      <c r="AU152" s="276" t="s">
        <v>81</v>
      </c>
      <c r="AV152" s="14" t="s">
        <v>248</v>
      </c>
      <c r="AW152" s="14" t="s">
        <v>35</v>
      </c>
      <c r="AX152" s="14" t="s">
        <v>81</v>
      </c>
      <c r="AY152" s="276" t="s">
        <v>240</v>
      </c>
    </row>
    <row r="153" s="2" customFormat="1" ht="21.75" customHeight="1">
      <c r="A153" s="38"/>
      <c r="B153" s="39"/>
      <c r="C153" s="227" t="s">
        <v>342</v>
      </c>
      <c r="D153" s="227" t="s">
        <v>243</v>
      </c>
      <c r="E153" s="228" t="s">
        <v>404</v>
      </c>
      <c r="F153" s="229" t="s">
        <v>405</v>
      </c>
      <c r="G153" s="230" t="s">
        <v>269</v>
      </c>
      <c r="H153" s="231">
        <v>17.047999999999998</v>
      </c>
      <c r="I153" s="232"/>
      <c r="J153" s="233">
        <f>ROUND(I153*H153,2)</f>
        <v>0</v>
      </c>
      <c r="K153" s="229" t="s">
        <v>247</v>
      </c>
      <c r="L153" s="44"/>
      <c r="M153" s="234" t="s">
        <v>19</v>
      </c>
      <c r="N153" s="235" t="s">
        <v>45</v>
      </c>
      <c r="O153" s="84"/>
      <c r="P153" s="236">
        <f>O153*H153</f>
        <v>0</v>
      </c>
      <c r="Q153" s="236">
        <v>0</v>
      </c>
      <c r="R153" s="236">
        <f>Q153*H153</f>
        <v>0</v>
      </c>
      <c r="S153" s="236">
        <v>0</v>
      </c>
      <c r="T153" s="237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38" t="s">
        <v>257</v>
      </c>
      <c r="AT153" s="238" t="s">
        <v>243</v>
      </c>
      <c r="AU153" s="238" t="s">
        <v>81</v>
      </c>
      <c r="AY153" s="17" t="s">
        <v>240</v>
      </c>
      <c r="BE153" s="239">
        <f>IF(N153="základní",J153,0)</f>
        <v>0</v>
      </c>
      <c r="BF153" s="239">
        <f>IF(N153="snížená",J153,0)</f>
        <v>0</v>
      </c>
      <c r="BG153" s="239">
        <f>IF(N153="zákl. přenesená",J153,0)</f>
        <v>0</v>
      </c>
      <c r="BH153" s="239">
        <f>IF(N153="sníž. přenesená",J153,0)</f>
        <v>0</v>
      </c>
      <c r="BI153" s="239">
        <f>IF(N153="nulová",J153,0)</f>
        <v>0</v>
      </c>
      <c r="BJ153" s="17" t="s">
        <v>81</v>
      </c>
      <c r="BK153" s="239">
        <f>ROUND(I153*H153,2)</f>
        <v>0</v>
      </c>
      <c r="BL153" s="17" t="s">
        <v>257</v>
      </c>
      <c r="BM153" s="238" t="s">
        <v>1555</v>
      </c>
    </row>
    <row r="154" s="2" customFormat="1">
      <c r="A154" s="38"/>
      <c r="B154" s="39"/>
      <c r="C154" s="40"/>
      <c r="D154" s="240" t="s">
        <v>250</v>
      </c>
      <c r="E154" s="40"/>
      <c r="F154" s="241" t="s">
        <v>407</v>
      </c>
      <c r="G154" s="40"/>
      <c r="H154" s="40"/>
      <c r="I154" s="147"/>
      <c r="J154" s="40"/>
      <c r="K154" s="40"/>
      <c r="L154" s="44"/>
      <c r="M154" s="242"/>
      <c r="N154" s="243"/>
      <c r="O154" s="84"/>
      <c r="P154" s="84"/>
      <c r="Q154" s="84"/>
      <c r="R154" s="84"/>
      <c r="S154" s="84"/>
      <c r="T154" s="85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250</v>
      </c>
      <c r="AU154" s="17" t="s">
        <v>81</v>
      </c>
    </row>
    <row r="155" s="2" customFormat="1">
      <c r="A155" s="38"/>
      <c r="B155" s="39"/>
      <c r="C155" s="40"/>
      <c r="D155" s="240" t="s">
        <v>252</v>
      </c>
      <c r="E155" s="40"/>
      <c r="F155" s="244" t="s">
        <v>392</v>
      </c>
      <c r="G155" s="40"/>
      <c r="H155" s="40"/>
      <c r="I155" s="147"/>
      <c r="J155" s="40"/>
      <c r="K155" s="40"/>
      <c r="L155" s="44"/>
      <c r="M155" s="242"/>
      <c r="N155" s="243"/>
      <c r="O155" s="84"/>
      <c r="P155" s="84"/>
      <c r="Q155" s="84"/>
      <c r="R155" s="84"/>
      <c r="S155" s="84"/>
      <c r="T155" s="85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T155" s="17" t="s">
        <v>252</v>
      </c>
      <c r="AU155" s="17" t="s">
        <v>81</v>
      </c>
    </row>
    <row r="156" s="13" customFormat="1">
      <c r="A156" s="13"/>
      <c r="B156" s="255"/>
      <c r="C156" s="256"/>
      <c r="D156" s="240" t="s">
        <v>272</v>
      </c>
      <c r="E156" s="257" t="s">
        <v>19</v>
      </c>
      <c r="F156" s="258" t="s">
        <v>1556</v>
      </c>
      <c r="G156" s="256"/>
      <c r="H156" s="259">
        <v>3.2679999999999998</v>
      </c>
      <c r="I156" s="260"/>
      <c r="J156" s="256"/>
      <c r="K156" s="256"/>
      <c r="L156" s="261"/>
      <c r="M156" s="262"/>
      <c r="N156" s="263"/>
      <c r="O156" s="263"/>
      <c r="P156" s="263"/>
      <c r="Q156" s="263"/>
      <c r="R156" s="263"/>
      <c r="S156" s="263"/>
      <c r="T156" s="264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65" t="s">
        <v>272</v>
      </c>
      <c r="AU156" s="265" t="s">
        <v>81</v>
      </c>
      <c r="AV156" s="13" t="s">
        <v>83</v>
      </c>
      <c r="AW156" s="13" t="s">
        <v>35</v>
      </c>
      <c r="AX156" s="13" t="s">
        <v>74</v>
      </c>
      <c r="AY156" s="265" t="s">
        <v>240</v>
      </c>
    </row>
    <row r="157" s="13" customFormat="1">
      <c r="A157" s="13"/>
      <c r="B157" s="255"/>
      <c r="C157" s="256"/>
      <c r="D157" s="240" t="s">
        <v>272</v>
      </c>
      <c r="E157" s="257" t="s">
        <v>19</v>
      </c>
      <c r="F157" s="258" t="s">
        <v>1553</v>
      </c>
      <c r="G157" s="256"/>
      <c r="H157" s="259">
        <v>11.880000000000001</v>
      </c>
      <c r="I157" s="260"/>
      <c r="J157" s="256"/>
      <c r="K157" s="256"/>
      <c r="L157" s="261"/>
      <c r="M157" s="262"/>
      <c r="N157" s="263"/>
      <c r="O157" s="263"/>
      <c r="P157" s="263"/>
      <c r="Q157" s="263"/>
      <c r="R157" s="263"/>
      <c r="S157" s="263"/>
      <c r="T157" s="264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65" t="s">
        <v>272</v>
      </c>
      <c r="AU157" s="265" t="s">
        <v>81</v>
      </c>
      <c r="AV157" s="13" t="s">
        <v>83</v>
      </c>
      <c r="AW157" s="13" t="s">
        <v>35</v>
      </c>
      <c r="AX157" s="13" t="s">
        <v>74</v>
      </c>
      <c r="AY157" s="265" t="s">
        <v>240</v>
      </c>
    </row>
    <row r="158" s="13" customFormat="1">
      <c r="A158" s="13"/>
      <c r="B158" s="255"/>
      <c r="C158" s="256"/>
      <c r="D158" s="240" t="s">
        <v>272</v>
      </c>
      <c r="E158" s="257" t="s">
        <v>19</v>
      </c>
      <c r="F158" s="258" t="s">
        <v>1557</v>
      </c>
      <c r="G158" s="256"/>
      <c r="H158" s="259">
        <v>1.8999999999999999</v>
      </c>
      <c r="I158" s="260"/>
      <c r="J158" s="256"/>
      <c r="K158" s="256"/>
      <c r="L158" s="261"/>
      <c r="M158" s="262"/>
      <c r="N158" s="263"/>
      <c r="O158" s="263"/>
      <c r="P158" s="263"/>
      <c r="Q158" s="263"/>
      <c r="R158" s="263"/>
      <c r="S158" s="263"/>
      <c r="T158" s="264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65" t="s">
        <v>272</v>
      </c>
      <c r="AU158" s="265" t="s">
        <v>81</v>
      </c>
      <c r="AV158" s="13" t="s">
        <v>83</v>
      </c>
      <c r="AW158" s="13" t="s">
        <v>35</v>
      </c>
      <c r="AX158" s="13" t="s">
        <v>74</v>
      </c>
      <c r="AY158" s="265" t="s">
        <v>240</v>
      </c>
    </row>
    <row r="159" s="14" customFormat="1">
      <c r="A159" s="14"/>
      <c r="B159" s="266"/>
      <c r="C159" s="267"/>
      <c r="D159" s="240" t="s">
        <v>272</v>
      </c>
      <c r="E159" s="268" t="s">
        <v>19</v>
      </c>
      <c r="F159" s="269" t="s">
        <v>336</v>
      </c>
      <c r="G159" s="267"/>
      <c r="H159" s="270">
        <v>17.047999999999998</v>
      </c>
      <c r="I159" s="271"/>
      <c r="J159" s="267"/>
      <c r="K159" s="267"/>
      <c r="L159" s="272"/>
      <c r="M159" s="273"/>
      <c r="N159" s="274"/>
      <c r="O159" s="274"/>
      <c r="P159" s="274"/>
      <c r="Q159" s="274"/>
      <c r="R159" s="274"/>
      <c r="S159" s="274"/>
      <c r="T159" s="275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T159" s="276" t="s">
        <v>272</v>
      </c>
      <c r="AU159" s="276" t="s">
        <v>81</v>
      </c>
      <c r="AV159" s="14" t="s">
        <v>248</v>
      </c>
      <c r="AW159" s="14" t="s">
        <v>35</v>
      </c>
      <c r="AX159" s="14" t="s">
        <v>81</v>
      </c>
      <c r="AY159" s="276" t="s">
        <v>240</v>
      </c>
    </row>
    <row r="160" s="2" customFormat="1" ht="33" customHeight="1">
      <c r="A160" s="38"/>
      <c r="B160" s="39"/>
      <c r="C160" s="227" t="s">
        <v>346</v>
      </c>
      <c r="D160" s="227" t="s">
        <v>243</v>
      </c>
      <c r="E160" s="228" t="s">
        <v>1558</v>
      </c>
      <c r="F160" s="229" t="s">
        <v>1559</v>
      </c>
      <c r="G160" s="230" t="s">
        <v>269</v>
      </c>
      <c r="H160" s="231">
        <v>2.7000000000000002</v>
      </c>
      <c r="I160" s="232"/>
      <c r="J160" s="233">
        <f>ROUND(I160*H160,2)</f>
        <v>0</v>
      </c>
      <c r="K160" s="229" t="s">
        <v>247</v>
      </c>
      <c r="L160" s="44"/>
      <c r="M160" s="234" t="s">
        <v>19</v>
      </c>
      <c r="N160" s="235" t="s">
        <v>45</v>
      </c>
      <c r="O160" s="84"/>
      <c r="P160" s="236">
        <f>O160*H160</f>
        <v>0</v>
      </c>
      <c r="Q160" s="236">
        <v>0</v>
      </c>
      <c r="R160" s="236">
        <f>Q160*H160</f>
        <v>0</v>
      </c>
      <c r="S160" s="236">
        <v>0</v>
      </c>
      <c r="T160" s="237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38" t="s">
        <v>257</v>
      </c>
      <c r="AT160" s="238" t="s">
        <v>243</v>
      </c>
      <c r="AU160" s="238" t="s">
        <v>81</v>
      </c>
      <c r="AY160" s="17" t="s">
        <v>240</v>
      </c>
      <c r="BE160" s="239">
        <f>IF(N160="základní",J160,0)</f>
        <v>0</v>
      </c>
      <c r="BF160" s="239">
        <f>IF(N160="snížená",J160,0)</f>
        <v>0</v>
      </c>
      <c r="BG160" s="239">
        <f>IF(N160="zákl. přenesená",J160,0)</f>
        <v>0</v>
      </c>
      <c r="BH160" s="239">
        <f>IF(N160="sníž. přenesená",J160,0)</f>
        <v>0</v>
      </c>
      <c r="BI160" s="239">
        <f>IF(N160="nulová",J160,0)</f>
        <v>0</v>
      </c>
      <c r="BJ160" s="17" t="s">
        <v>81</v>
      </c>
      <c r="BK160" s="239">
        <f>ROUND(I160*H160,2)</f>
        <v>0</v>
      </c>
      <c r="BL160" s="17" t="s">
        <v>257</v>
      </c>
      <c r="BM160" s="238" t="s">
        <v>1560</v>
      </c>
    </row>
    <row r="161" s="2" customFormat="1">
      <c r="A161" s="38"/>
      <c r="B161" s="39"/>
      <c r="C161" s="40"/>
      <c r="D161" s="240" t="s">
        <v>250</v>
      </c>
      <c r="E161" s="40"/>
      <c r="F161" s="241" t="s">
        <v>1561</v>
      </c>
      <c r="G161" s="40"/>
      <c r="H161" s="40"/>
      <c r="I161" s="147"/>
      <c r="J161" s="40"/>
      <c r="K161" s="40"/>
      <c r="L161" s="44"/>
      <c r="M161" s="242"/>
      <c r="N161" s="243"/>
      <c r="O161" s="84"/>
      <c r="P161" s="84"/>
      <c r="Q161" s="84"/>
      <c r="R161" s="84"/>
      <c r="S161" s="84"/>
      <c r="T161" s="85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T161" s="17" t="s">
        <v>250</v>
      </c>
      <c r="AU161" s="17" t="s">
        <v>81</v>
      </c>
    </row>
    <row r="162" s="2" customFormat="1">
      <c r="A162" s="38"/>
      <c r="B162" s="39"/>
      <c r="C162" s="40"/>
      <c r="D162" s="240" t="s">
        <v>252</v>
      </c>
      <c r="E162" s="40"/>
      <c r="F162" s="244" t="s">
        <v>392</v>
      </c>
      <c r="G162" s="40"/>
      <c r="H162" s="40"/>
      <c r="I162" s="147"/>
      <c r="J162" s="40"/>
      <c r="K162" s="40"/>
      <c r="L162" s="44"/>
      <c r="M162" s="242"/>
      <c r="N162" s="243"/>
      <c r="O162" s="84"/>
      <c r="P162" s="84"/>
      <c r="Q162" s="84"/>
      <c r="R162" s="84"/>
      <c r="S162" s="84"/>
      <c r="T162" s="85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T162" s="17" t="s">
        <v>252</v>
      </c>
      <c r="AU162" s="17" t="s">
        <v>81</v>
      </c>
    </row>
    <row r="163" s="13" customFormat="1">
      <c r="A163" s="13"/>
      <c r="B163" s="255"/>
      <c r="C163" s="256"/>
      <c r="D163" s="240" t="s">
        <v>272</v>
      </c>
      <c r="E163" s="257" t="s">
        <v>19</v>
      </c>
      <c r="F163" s="258" t="s">
        <v>1562</v>
      </c>
      <c r="G163" s="256"/>
      <c r="H163" s="259">
        <v>2.7000000000000002</v>
      </c>
      <c r="I163" s="260"/>
      <c r="J163" s="256"/>
      <c r="K163" s="256"/>
      <c r="L163" s="261"/>
      <c r="M163" s="262"/>
      <c r="N163" s="263"/>
      <c r="O163" s="263"/>
      <c r="P163" s="263"/>
      <c r="Q163" s="263"/>
      <c r="R163" s="263"/>
      <c r="S163" s="263"/>
      <c r="T163" s="264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65" t="s">
        <v>272</v>
      </c>
      <c r="AU163" s="265" t="s">
        <v>81</v>
      </c>
      <c r="AV163" s="13" t="s">
        <v>83</v>
      </c>
      <c r="AW163" s="13" t="s">
        <v>35</v>
      </c>
      <c r="AX163" s="13" t="s">
        <v>81</v>
      </c>
      <c r="AY163" s="265" t="s">
        <v>240</v>
      </c>
    </row>
    <row r="164" s="2" customFormat="1" ht="21.75" customHeight="1">
      <c r="A164" s="38"/>
      <c r="B164" s="39"/>
      <c r="C164" s="227" t="s">
        <v>353</v>
      </c>
      <c r="D164" s="227" t="s">
        <v>243</v>
      </c>
      <c r="E164" s="228" t="s">
        <v>441</v>
      </c>
      <c r="F164" s="229" t="s">
        <v>442</v>
      </c>
      <c r="G164" s="230" t="s">
        <v>269</v>
      </c>
      <c r="H164" s="231">
        <v>17.047999999999998</v>
      </c>
      <c r="I164" s="232"/>
      <c r="J164" s="233">
        <f>ROUND(I164*H164,2)</f>
        <v>0</v>
      </c>
      <c r="K164" s="229" t="s">
        <v>247</v>
      </c>
      <c r="L164" s="44"/>
      <c r="M164" s="234" t="s">
        <v>19</v>
      </c>
      <c r="N164" s="235" t="s">
        <v>45</v>
      </c>
      <c r="O164" s="84"/>
      <c r="P164" s="236">
        <f>O164*H164</f>
        <v>0</v>
      </c>
      <c r="Q164" s="236">
        <v>0</v>
      </c>
      <c r="R164" s="236">
        <f>Q164*H164</f>
        <v>0</v>
      </c>
      <c r="S164" s="236">
        <v>0</v>
      </c>
      <c r="T164" s="237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38" t="s">
        <v>257</v>
      </c>
      <c r="AT164" s="238" t="s">
        <v>243</v>
      </c>
      <c r="AU164" s="238" t="s">
        <v>81</v>
      </c>
      <c r="AY164" s="17" t="s">
        <v>240</v>
      </c>
      <c r="BE164" s="239">
        <f>IF(N164="základní",J164,0)</f>
        <v>0</v>
      </c>
      <c r="BF164" s="239">
        <f>IF(N164="snížená",J164,0)</f>
        <v>0</v>
      </c>
      <c r="BG164" s="239">
        <f>IF(N164="zákl. přenesená",J164,0)</f>
        <v>0</v>
      </c>
      <c r="BH164" s="239">
        <f>IF(N164="sníž. přenesená",J164,0)</f>
        <v>0</v>
      </c>
      <c r="BI164" s="239">
        <f>IF(N164="nulová",J164,0)</f>
        <v>0</v>
      </c>
      <c r="BJ164" s="17" t="s">
        <v>81</v>
      </c>
      <c r="BK164" s="239">
        <f>ROUND(I164*H164,2)</f>
        <v>0</v>
      </c>
      <c r="BL164" s="17" t="s">
        <v>257</v>
      </c>
      <c r="BM164" s="238" t="s">
        <v>1563</v>
      </c>
    </row>
    <row r="165" s="2" customFormat="1">
      <c r="A165" s="38"/>
      <c r="B165" s="39"/>
      <c r="C165" s="40"/>
      <c r="D165" s="240" t="s">
        <v>250</v>
      </c>
      <c r="E165" s="40"/>
      <c r="F165" s="241" t="s">
        <v>521</v>
      </c>
      <c r="G165" s="40"/>
      <c r="H165" s="40"/>
      <c r="I165" s="147"/>
      <c r="J165" s="40"/>
      <c r="K165" s="40"/>
      <c r="L165" s="44"/>
      <c r="M165" s="242"/>
      <c r="N165" s="243"/>
      <c r="O165" s="84"/>
      <c r="P165" s="84"/>
      <c r="Q165" s="84"/>
      <c r="R165" s="84"/>
      <c r="S165" s="84"/>
      <c r="T165" s="85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T165" s="17" t="s">
        <v>250</v>
      </c>
      <c r="AU165" s="17" t="s">
        <v>81</v>
      </c>
    </row>
    <row r="166" s="2" customFormat="1">
      <c r="A166" s="38"/>
      <c r="B166" s="39"/>
      <c r="C166" s="40"/>
      <c r="D166" s="240" t="s">
        <v>252</v>
      </c>
      <c r="E166" s="40"/>
      <c r="F166" s="244" t="s">
        <v>445</v>
      </c>
      <c r="G166" s="40"/>
      <c r="H166" s="40"/>
      <c r="I166" s="147"/>
      <c r="J166" s="40"/>
      <c r="K166" s="40"/>
      <c r="L166" s="44"/>
      <c r="M166" s="242"/>
      <c r="N166" s="243"/>
      <c r="O166" s="84"/>
      <c r="P166" s="84"/>
      <c r="Q166" s="84"/>
      <c r="R166" s="84"/>
      <c r="S166" s="84"/>
      <c r="T166" s="85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T166" s="17" t="s">
        <v>252</v>
      </c>
      <c r="AU166" s="17" t="s">
        <v>81</v>
      </c>
    </row>
    <row r="167" s="13" customFormat="1">
      <c r="A167" s="13"/>
      <c r="B167" s="255"/>
      <c r="C167" s="256"/>
      <c r="D167" s="240" t="s">
        <v>272</v>
      </c>
      <c r="E167" s="257" t="s">
        <v>19</v>
      </c>
      <c r="F167" s="258" t="s">
        <v>1553</v>
      </c>
      <c r="G167" s="256"/>
      <c r="H167" s="259">
        <v>11.880000000000001</v>
      </c>
      <c r="I167" s="260"/>
      <c r="J167" s="256"/>
      <c r="K167" s="256"/>
      <c r="L167" s="261"/>
      <c r="M167" s="262"/>
      <c r="N167" s="263"/>
      <c r="O167" s="263"/>
      <c r="P167" s="263"/>
      <c r="Q167" s="263"/>
      <c r="R167" s="263"/>
      <c r="S167" s="263"/>
      <c r="T167" s="264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65" t="s">
        <v>272</v>
      </c>
      <c r="AU167" s="265" t="s">
        <v>81</v>
      </c>
      <c r="AV167" s="13" t="s">
        <v>83</v>
      </c>
      <c r="AW167" s="13" t="s">
        <v>35</v>
      </c>
      <c r="AX167" s="13" t="s">
        <v>74</v>
      </c>
      <c r="AY167" s="265" t="s">
        <v>240</v>
      </c>
    </row>
    <row r="168" s="13" customFormat="1">
      <c r="A168" s="13"/>
      <c r="B168" s="255"/>
      <c r="C168" s="256"/>
      <c r="D168" s="240" t="s">
        <v>272</v>
      </c>
      <c r="E168" s="257" t="s">
        <v>19</v>
      </c>
      <c r="F168" s="258" t="s">
        <v>1556</v>
      </c>
      <c r="G168" s="256"/>
      <c r="H168" s="259">
        <v>3.2679999999999998</v>
      </c>
      <c r="I168" s="260"/>
      <c r="J168" s="256"/>
      <c r="K168" s="256"/>
      <c r="L168" s="261"/>
      <c r="M168" s="262"/>
      <c r="N168" s="263"/>
      <c r="O168" s="263"/>
      <c r="P168" s="263"/>
      <c r="Q168" s="263"/>
      <c r="R168" s="263"/>
      <c r="S168" s="263"/>
      <c r="T168" s="264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65" t="s">
        <v>272</v>
      </c>
      <c r="AU168" s="265" t="s">
        <v>81</v>
      </c>
      <c r="AV168" s="13" t="s">
        <v>83</v>
      </c>
      <c r="AW168" s="13" t="s">
        <v>35</v>
      </c>
      <c r="AX168" s="13" t="s">
        <v>74</v>
      </c>
      <c r="AY168" s="265" t="s">
        <v>240</v>
      </c>
    </row>
    <row r="169" s="13" customFormat="1">
      <c r="A169" s="13"/>
      <c r="B169" s="255"/>
      <c r="C169" s="256"/>
      <c r="D169" s="240" t="s">
        <v>272</v>
      </c>
      <c r="E169" s="257" t="s">
        <v>19</v>
      </c>
      <c r="F169" s="258" t="s">
        <v>1557</v>
      </c>
      <c r="G169" s="256"/>
      <c r="H169" s="259">
        <v>1.8999999999999999</v>
      </c>
      <c r="I169" s="260"/>
      <c r="J169" s="256"/>
      <c r="K169" s="256"/>
      <c r="L169" s="261"/>
      <c r="M169" s="262"/>
      <c r="N169" s="263"/>
      <c r="O169" s="263"/>
      <c r="P169" s="263"/>
      <c r="Q169" s="263"/>
      <c r="R169" s="263"/>
      <c r="S169" s="263"/>
      <c r="T169" s="264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65" t="s">
        <v>272</v>
      </c>
      <c r="AU169" s="265" t="s">
        <v>81</v>
      </c>
      <c r="AV169" s="13" t="s">
        <v>83</v>
      </c>
      <c r="AW169" s="13" t="s">
        <v>35</v>
      </c>
      <c r="AX169" s="13" t="s">
        <v>74</v>
      </c>
      <c r="AY169" s="265" t="s">
        <v>240</v>
      </c>
    </row>
    <row r="170" s="14" customFormat="1">
      <c r="A170" s="14"/>
      <c r="B170" s="266"/>
      <c r="C170" s="267"/>
      <c r="D170" s="240" t="s">
        <v>272</v>
      </c>
      <c r="E170" s="268" t="s">
        <v>19</v>
      </c>
      <c r="F170" s="269" t="s">
        <v>336</v>
      </c>
      <c r="G170" s="267"/>
      <c r="H170" s="270">
        <v>17.047999999999998</v>
      </c>
      <c r="I170" s="271"/>
      <c r="J170" s="267"/>
      <c r="K170" s="267"/>
      <c r="L170" s="272"/>
      <c r="M170" s="273"/>
      <c r="N170" s="274"/>
      <c r="O170" s="274"/>
      <c r="P170" s="274"/>
      <c r="Q170" s="274"/>
      <c r="R170" s="274"/>
      <c r="S170" s="274"/>
      <c r="T170" s="275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T170" s="276" t="s">
        <v>272</v>
      </c>
      <c r="AU170" s="276" t="s">
        <v>81</v>
      </c>
      <c r="AV170" s="14" t="s">
        <v>248</v>
      </c>
      <c r="AW170" s="14" t="s">
        <v>35</v>
      </c>
      <c r="AX170" s="14" t="s">
        <v>81</v>
      </c>
      <c r="AY170" s="276" t="s">
        <v>240</v>
      </c>
    </row>
    <row r="171" s="2" customFormat="1" ht="21.75" customHeight="1">
      <c r="A171" s="38"/>
      <c r="B171" s="39"/>
      <c r="C171" s="227" t="s">
        <v>7</v>
      </c>
      <c r="D171" s="227" t="s">
        <v>243</v>
      </c>
      <c r="E171" s="228" t="s">
        <v>448</v>
      </c>
      <c r="F171" s="229" t="s">
        <v>449</v>
      </c>
      <c r="G171" s="230" t="s">
        <v>276</v>
      </c>
      <c r="H171" s="231">
        <v>2</v>
      </c>
      <c r="I171" s="232"/>
      <c r="J171" s="233">
        <f>ROUND(I171*H171,2)</f>
        <v>0</v>
      </c>
      <c r="K171" s="229" t="s">
        <v>247</v>
      </c>
      <c r="L171" s="44"/>
      <c r="M171" s="234" t="s">
        <v>19</v>
      </c>
      <c r="N171" s="235" t="s">
        <v>45</v>
      </c>
      <c r="O171" s="84"/>
      <c r="P171" s="236">
        <f>O171*H171</f>
        <v>0</v>
      </c>
      <c r="Q171" s="236">
        <v>0</v>
      </c>
      <c r="R171" s="236">
        <f>Q171*H171</f>
        <v>0</v>
      </c>
      <c r="S171" s="236">
        <v>0</v>
      </c>
      <c r="T171" s="237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38" t="s">
        <v>257</v>
      </c>
      <c r="AT171" s="238" t="s">
        <v>243</v>
      </c>
      <c r="AU171" s="238" t="s">
        <v>81</v>
      </c>
      <c r="AY171" s="17" t="s">
        <v>240</v>
      </c>
      <c r="BE171" s="239">
        <f>IF(N171="základní",J171,0)</f>
        <v>0</v>
      </c>
      <c r="BF171" s="239">
        <f>IF(N171="snížená",J171,0)</f>
        <v>0</v>
      </c>
      <c r="BG171" s="239">
        <f>IF(N171="zákl. přenesená",J171,0)</f>
        <v>0</v>
      </c>
      <c r="BH171" s="239">
        <f>IF(N171="sníž. přenesená",J171,0)</f>
        <v>0</v>
      </c>
      <c r="BI171" s="239">
        <f>IF(N171="nulová",J171,0)</f>
        <v>0</v>
      </c>
      <c r="BJ171" s="17" t="s">
        <v>81</v>
      </c>
      <c r="BK171" s="239">
        <f>ROUND(I171*H171,2)</f>
        <v>0</v>
      </c>
      <c r="BL171" s="17" t="s">
        <v>257</v>
      </c>
      <c r="BM171" s="238" t="s">
        <v>1564</v>
      </c>
    </row>
    <row r="172" s="2" customFormat="1">
      <c r="A172" s="38"/>
      <c r="B172" s="39"/>
      <c r="C172" s="40"/>
      <c r="D172" s="240" t="s">
        <v>250</v>
      </c>
      <c r="E172" s="40"/>
      <c r="F172" s="241" t="s">
        <v>451</v>
      </c>
      <c r="G172" s="40"/>
      <c r="H172" s="40"/>
      <c r="I172" s="147"/>
      <c r="J172" s="40"/>
      <c r="K172" s="40"/>
      <c r="L172" s="44"/>
      <c r="M172" s="242"/>
      <c r="N172" s="243"/>
      <c r="O172" s="84"/>
      <c r="P172" s="84"/>
      <c r="Q172" s="84"/>
      <c r="R172" s="84"/>
      <c r="S172" s="84"/>
      <c r="T172" s="85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T172" s="17" t="s">
        <v>250</v>
      </c>
      <c r="AU172" s="17" t="s">
        <v>81</v>
      </c>
    </row>
    <row r="173" s="2" customFormat="1">
      <c r="A173" s="38"/>
      <c r="B173" s="39"/>
      <c r="C173" s="40"/>
      <c r="D173" s="240" t="s">
        <v>252</v>
      </c>
      <c r="E173" s="40"/>
      <c r="F173" s="244" t="s">
        <v>452</v>
      </c>
      <c r="G173" s="40"/>
      <c r="H173" s="40"/>
      <c r="I173" s="147"/>
      <c r="J173" s="40"/>
      <c r="K173" s="40"/>
      <c r="L173" s="44"/>
      <c r="M173" s="242"/>
      <c r="N173" s="243"/>
      <c r="O173" s="84"/>
      <c r="P173" s="84"/>
      <c r="Q173" s="84"/>
      <c r="R173" s="84"/>
      <c r="S173" s="84"/>
      <c r="T173" s="85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7" t="s">
        <v>252</v>
      </c>
      <c r="AU173" s="17" t="s">
        <v>81</v>
      </c>
    </row>
    <row r="174" s="13" customFormat="1">
      <c r="A174" s="13"/>
      <c r="B174" s="255"/>
      <c r="C174" s="256"/>
      <c r="D174" s="240" t="s">
        <v>272</v>
      </c>
      <c r="E174" s="257" t="s">
        <v>19</v>
      </c>
      <c r="F174" s="258" t="s">
        <v>1565</v>
      </c>
      <c r="G174" s="256"/>
      <c r="H174" s="259">
        <v>1</v>
      </c>
      <c r="I174" s="260"/>
      <c r="J174" s="256"/>
      <c r="K174" s="256"/>
      <c r="L174" s="261"/>
      <c r="M174" s="262"/>
      <c r="N174" s="263"/>
      <c r="O174" s="263"/>
      <c r="P174" s="263"/>
      <c r="Q174" s="263"/>
      <c r="R174" s="263"/>
      <c r="S174" s="263"/>
      <c r="T174" s="264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65" t="s">
        <v>272</v>
      </c>
      <c r="AU174" s="265" t="s">
        <v>81</v>
      </c>
      <c r="AV174" s="13" t="s">
        <v>83</v>
      </c>
      <c r="AW174" s="13" t="s">
        <v>35</v>
      </c>
      <c r="AX174" s="13" t="s">
        <v>74</v>
      </c>
      <c r="AY174" s="265" t="s">
        <v>240</v>
      </c>
    </row>
    <row r="175" s="13" customFormat="1">
      <c r="A175" s="13"/>
      <c r="B175" s="255"/>
      <c r="C175" s="256"/>
      <c r="D175" s="240" t="s">
        <v>272</v>
      </c>
      <c r="E175" s="257" t="s">
        <v>19</v>
      </c>
      <c r="F175" s="258" t="s">
        <v>454</v>
      </c>
      <c r="G175" s="256"/>
      <c r="H175" s="259">
        <v>1</v>
      </c>
      <c r="I175" s="260"/>
      <c r="J175" s="256"/>
      <c r="K175" s="256"/>
      <c r="L175" s="261"/>
      <c r="M175" s="262"/>
      <c r="N175" s="263"/>
      <c r="O175" s="263"/>
      <c r="P175" s="263"/>
      <c r="Q175" s="263"/>
      <c r="R175" s="263"/>
      <c r="S175" s="263"/>
      <c r="T175" s="264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65" t="s">
        <v>272</v>
      </c>
      <c r="AU175" s="265" t="s">
        <v>81</v>
      </c>
      <c r="AV175" s="13" t="s">
        <v>83</v>
      </c>
      <c r="AW175" s="13" t="s">
        <v>35</v>
      </c>
      <c r="AX175" s="13" t="s">
        <v>74</v>
      </c>
      <c r="AY175" s="265" t="s">
        <v>240</v>
      </c>
    </row>
    <row r="176" s="14" customFormat="1">
      <c r="A176" s="14"/>
      <c r="B176" s="266"/>
      <c r="C176" s="267"/>
      <c r="D176" s="240" t="s">
        <v>272</v>
      </c>
      <c r="E176" s="268" t="s">
        <v>19</v>
      </c>
      <c r="F176" s="269" t="s">
        <v>336</v>
      </c>
      <c r="G176" s="267"/>
      <c r="H176" s="270">
        <v>2</v>
      </c>
      <c r="I176" s="271"/>
      <c r="J176" s="267"/>
      <c r="K176" s="267"/>
      <c r="L176" s="272"/>
      <c r="M176" s="277"/>
      <c r="N176" s="278"/>
      <c r="O176" s="278"/>
      <c r="P176" s="278"/>
      <c r="Q176" s="278"/>
      <c r="R176" s="278"/>
      <c r="S176" s="278"/>
      <c r="T176" s="279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T176" s="276" t="s">
        <v>272</v>
      </c>
      <c r="AU176" s="276" t="s">
        <v>81</v>
      </c>
      <c r="AV176" s="14" t="s">
        <v>248</v>
      </c>
      <c r="AW176" s="14" t="s">
        <v>35</v>
      </c>
      <c r="AX176" s="14" t="s">
        <v>81</v>
      </c>
      <c r="AY176" s="276" t="s">
        <v>240</v>
      </c>
    </row>
    <row r="177" s="2" customFormat="1" ht="6.96" customHeight="1">
      <c r="A177" s="38"/>
      <c r="B177" s="59"/>
      <c r="C177" s="60"/>
      <c r="D177" s="60"/>
      <c r="E177" s="60"/>
      <c r="F177" s="60"/>
      <c r="G177" s="60"/>
      <c r="H177" s="60"/>
      <c r="I177" s="176"/>
      <c r="J177" s="60"/>
      <c r="K177" s="60"/>
      <c r="L177" s="44"/>
      <c r="M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</row>
  </sheetData>
  <sheetProtection sheet="1" autoFilter="0" formatColumns="0" formatRows="0" objects="1" scenarios="1" spinCount="100000" saltValue="5J4875cgCsI3dh7JXq2vtC5fBBBtYt7E/sGgHfTVIDWuwn//2ld+k9SxM8dvE/wNOD0mLfM5d8WruljP2/r/oA==" hashValue="stWb/hT8drlo8QFRyv4X7Qo93B2VcCnBUP76teHpEfnRipejU3zB6Ya+Lvfvz1EUIDbtPFoXpYv/65Ykr1KspQ==" algorithmName="SHA-512" password="CC35"/>
  <autoFilter ref="C87:K176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195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23.25" customHeight="1">
      <c r="A9" s="38"/>
      <c r="B9" s="44"/>
      <c r="C9" s="38"/>
      <c r="D9" s="38"/>
      <c r="E9" s="146" t="s">
        <v>1512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1566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ROUND(J86,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ROUND((SUM(BE86:BE90)),  2)</f>
        <v>0</v>
      </c>
      <c r="G35" s="38"/>
      <c r="H35" s="38"/>
      <c r="I35" s="165">
        <v>0.20999999999999999</v>
      </c>
      <c r="J35" s="164">
        <f>ROUND(((SUM(BE86:BE90))*I35),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ROUND((SUM(BF86:BF90)),  2)</f>
        <v>0</v>
      </c>
      <c r="G36" s="38"/>
      <c r="H36" s="38"/>
      <c r="I36" s="165">
        <v>0.14999999999999999</v>
      </c>
      <c r="J36" s="164">
        <f>ROUND(((SUM(BF86:BF90))*I36),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ROUND((SUM(BG86:BG90)),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ROUND((SUM(BH86:BH90)),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ROUND((SUM(BI86:BI90)),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23.25" customHeight="1">
      <c r="A52" s="38"/>
      <c r="B52" s="39"/>
      <c r="C52" s="40"/>
      <c r="D52" s="40"/>
      <c r="E52" s="180" t="s">
        <v>1512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13.2 - VRN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J86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456</v>
      </c>
      <c r="E64" s="189"/>
      <c r="F64" s="189"/>
      <c r="G64" s="189"/>
      <c r="H64" s="189"/>
      <c r="I64" s="190"/>
      <c r="J64" s="191">
        <f>J87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2" customFormat="1" ht="21.84" customHeight="1">
      <c r="A65" s="38"/>
      <c r="B65" s="39"/>
      <c r="C65" s="40"/>
      <c r="D65" s="40"/>
      <c r="E65" s="40"/>
      <c r="F65" s="40"/>
      <c r="G65" s="40"/>
      <c r="H65" s="40"/>
      <c r="I65" s="147"/>
      <c r="J65" s="40"/>
      <c r="K65" s="4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 s="2" customFormat="1" ht="6.96" customHeight="1">
      <c r="A66" s="38"/>
      <c r="B66" s="59"/>
      <c r="C66" s="60"/>
      <c r="D66" s="60"/>
      <c r="E66" s="60"/>
      <c r="F66" s="60"/>
      <c r="G66" s="60"/>
      <c r="H66" s="60"/>
      <c r="I66" s="176"/>
      <c r="J66" s="60"/>
      <c r="K66" s="60"/>
      <c r="L66" s="14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hidden="1"/>
    <row r="68" hidden="1"/>
    <row r="69" hidden="1"/>
    <row r="70" s="2" customFormat="1" ht="6.96" customHeight="1">
      <c r="A70" s="38"/>
      <c r="B70" s="61"/>
      <c r="C70" s="62"/>
      <c r="D70" s="62"/>
      <c r="E70" s="62"/>
      <c r="F70" s="62"/>
      <c r="G70" s="62"/>
      <c r="H70" s="62"/>
      <c r="I70" s="179"/>
      <c r="J70" s="62"/>
      <c r="K70" s="62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24.96" customHeight="1">
      <c r="A71" s="38"/>
      <c r="B71" s="39"/>
      <c r="C71" s="23" t="s">
        <v>225</v>
      </c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6.96" customHeight="1">
      <c r="A72" s="38"/>
      <c r="B72" s="39"/>
      <c r="C72" s="40"/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12" customHeight="1">
      <c r="A73" s="38"/>
      <c r="B73" s="39"/>
      <c r="C73" s="32" t="s">
        <v>16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23.25" customHeight="1">
      <c r="A74" s="38"/>
      <c r="B74" s="39"/>
      <c r="C74" s="40"/>
      <c r="D74" s="40"/>
      <c r="E74" s="180" t="str">
        <f>E7</f>
        <v>Oprava přejezdů na trati Mělník - Ústí n/L Střekov, Vraňany - Děčín hl.n... - ZMĚNA Č. 1</v>
      </c>
      <c r="F74" s="32"/>
      <c r="G74" s="32"/>
      <c r="H74" s="32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1" customFormat="1" ht="12" customHeight="1">
      <c r="B75" s="21"/>
      <c r="C75" s="32" t="s">
        <v>214</v>
      </c>
      <c r="D75" s="22"/>
      <c r="E75" s="22"/>
      <c r="F75" s="22"/>
      <c r="G75" s="22"/>
      <c r="H75" s="22"/>
      <c r="I75" s="139"/>
      <c r="J75" s="22"/>
      <c r="K75" s="22"/>
      <c r="L75" s="20"/>
    </row>
    <row r="76" s="2" customFormat="1" ht="23.25" customHeight="1">
      <c r="A76" s="38"/>
      <c r="B76" s="39"/>
      <c r="C76" s="40"/>
      <c r="D76" s="40"/>
      <c r="E76" s="180" t="s">
        <v>1512</v>
      </c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2" customHeight="1">
      <c r="A77" s="38"/>
      <c r="B77" s="39"/>
      <c r="C77" s="32" t="s">
        <v>216</v>
      </c>
      <c r="D77" s="40"/>
      <c r="E77" s="40"/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6.5" customHeight="1">
      <c r="A78" s="38"/>
      <c r="B78" s="39"/>
      <c r="C78" s="40"/>
      <c r="D78" s="40"/>
      <c r="E78" s="69" t="str">
        <f>E11</f>
        <v>SO 13.2 - VRN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6.96" customHeight="1">
      <c r="A79" s="38"/>
      <c r="B79" s="39"/>
      <c r="C79" s="40"/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2" customHeight="1">
      <c r="A80" s="38"/>
      <c r="B80" s="39"/>
      <c r="C80" s="32" t="s">
        <v>21</v>
      </c>
      <c r="D80" s="40"/>
      <c r="E80" s="40"/>
      <c r="F80" s="27" t="str">
        <f>F14</f>
        <v>obvod ST Ústí nad Labem</v>
      </c>
      <c r="G80" s="40"/>
      <c r="H80" s="40"/>
      <c r="I80" s="150" t="s">
        <v>23</v>
      </c>
      <c r="J80" s="72" t="str">
        <f>IF(J14="","",J14)</f>
        <v>19. 11. 2019</v>
      </c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25</v>
      </c>
      <c r="D82" s="40"/>
      <c r="E82" s="40"/>
      <c r="F82" s="27" t="str">
        <f>E17</f>
        <v>Správa železnic, OŘ Ústí n.L., ST Ústí n.L.</v>
      </c>
      <c r="G82" s="40"/>
      <c r="H82" s="40"/>
      <c r="I82" s="150" t="s">
        <v>33</v>
      </c>
      <c r="J82" s="36" t="str">
        <f>E23</f>
        <v xml:space="preserve"> 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5.15" customHeight="1">
      <c r="A83" s="38"/>
      <c r="B83" s="39"/>
      <c r="C83" s="32" t="s">
        <v>31</v>
      </c>
      <c r="D83" s="40"/>
      <c r="E83" s="40"/>
      <c r="F83" s="27" t="str">
        <f>IF(E20="","",E20)</f>
        <v>Vyplň údaj</v>
      </c>
      <c r="G83" s="40"/>
      <c r="H83" s="40"/>
      <c r="I83" s="150" t="s">
        <v>36</v>
      </c>
      <c r="J83" s="36" t="str">
        <f>E26</f>
        <v>Jan Seemann, DiS.</v>
      </c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0.32" customHeight="1">
      <c r="A84" s="38"/>
      <c r="B84" s="39"/>
      <c r="C84" s="40"/>
      <c r="D84" s="40"/>
      <c r="E84" s="40"/>
      <c r="F84" s="40"/>
      <c r="G84" s="40"/>
      <c r="H84" s="40"/>
      <c r="I84" s="147"/>
      <c r="J84" s="40"/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11" customFormat="1" ht="29.28" customHeight="1">
      <c r="A85" s="199"/>
      <c r="B85" s="200"/>
      <c r="C85" s="201" t="s">
        <v>226</v>
      </c>
      <c r="D85" s="202" t="s">
        <v>59</v>
      </c>
      <c r="E85" s="202" t="s">
        <v>55</v>
      </c>
      <c r="F85" s="202" t="s">
        <v>56</v>
      </c>
      <c r="G85" s="202" t="s">
        <v>227</v>
      </c>
      <c r="H85" s="202" t="s">
        <v>228</v>
      </c>
      <c r="I85" s="203" t="s">
        <v>229</v>
      </c>
      <c r="J85" s="202" t="s">
        <v>220</v>
      </c>
      <c r="K85" s="204" t="s">
        <v>230</v>
      </c>
      <c r="L85" s="205"/>
      <c r="M85" s="92" t="s">
        <v>19</v>
      </c>
      <c r="N85" s="93" t="s">
        <v>44</v>
      </c>
      <c r="O85" s="93" t="s">
        <v>231</v>
      </c>
      <c r="P85" s="93" t="s">
        <v>232</v>
      </c>
      <c r="Q85" s="93" t="s">
        <v>233</v>
      </c>
      <c r="R85" s="93" t="s">
        <v>234</v>
      </c>
      <c r="S85" s="93" t="s">
        <v>235</v>
      </c>
      <c r="T85" s="94" t="s">
        <v>236</v>
      </c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</row>
    <row r="86" s="2" customFormat="1" ht="22.8" customHeight="1">
      <c r="A86" s="38"/>
      <c r="B86" s="39"/>
      <c r="C86" s="99" t="s">
        <v>237</v>
      </c>
      <c r="D86" s="40"/>
      <c r="E86" s="40"/>
      <c r="F86" s="40"/>
      <c r="G86" s="40"/>
      <c r="H86" s="40"/>
      <c r="I86" s="147"/>
      <c r="J86" s="206">
        <f>BK86</f>
        <v>0</v>
      </c>
      <c r="K86" s="40"/>
      <c r="L86" s="44"/>
      <c r="M86" s="95"/>
      <c r="N86" s="207"/>
      <c r="O86" s="96"/>
      <c r="P86" s="208">
        <f>P87</f>
        <v>0</v>
      </c>
      <c r="Q86" s="96"/>
      <c r="R86" s="208">
        <f>R87</f>
        <v>0</v>
      </c>
      <c r="S86" s="96"/>
      <c r="T86" s="209">
        <f>T87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T86" s="17" t="s">
        <v>73</v>
      </c>
      <c r="AU86" s="17" t="s">
        <v>221</v>
      </c>
      <c r="BK86" s="210">
        <f>BK87</f>
        <v>0</v>
      </c>
    </row>
    <row r="87" s="12" customFormat="1" ht="25.92" customHeight="1">
      <c r="A87" s="12"/>
      <c r="B87" s="211"/>
      <c r="C87" s="212"/>
      <c r="D87" s="213" t="s">
        <v>73</v>
      </c>
      <c r="E87" s="214" t="s">
        <v>90</v>
      </c>
      <c r="F87" s="214" t="s">
        <v>457</v>
      </c>
      <c r="G87" s="212"/>
      <c r="H87" s="212"/>
      <c r="I87" s="215"/>
      <c r="J87" s="216">
        <f>BK87</f>
        <v>0</v>
      </c>
      <c r="K87" s="212"/>
      <c r="L87" s="217"/>
      <c r="M87" s="218"/>
      <c r="N87" s="219"/>
      <c r="O87" s="219"/>
      <c r="P87" s="220">
        <f>SUM(P88:P90)</f>
        <v>0</v>
      </c>
      <c r="Q87" s="219"/>
      <c r="R87" s="220">
        <f>SUM(R88:R90)</f>
        <v>0</v>
      </c>
      <c r="S87" s="219"/>
      <c r="T87" s="221">
        <f>SUM(T88:T90)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22" t="s">
        <v>241</v>
      </c>
      <c r="AT87" s="223" t="s">
        <v>73</v>
      </c>
      <c r="AU87" s="223" t="s">
        <v>74</v>
      </c>
      <c r="AY87" s="222" t="s">
        <v>240</v>
      </c>
      <c r="BK87" s="224">
        <f>SUM(BK88:BK90)</f>
        <v>0</v>
      </c>
    </row>
    <row r="88" s="2" customFormat="1" ht="21.75" customHeight="1">
      <c r="A88" s="38"/>
      <c r="B88" s="39"/>
      <c r="C88" s="227" t="s">
        <v>81</v>
      </c>
      <c r="D88" s="227" t="s">
        <v>243</v>
      </c>
      <c r="E88" s="228" t="s">
        <v>464</v>
      </c>
      <c r="F88" s="229" t="s">
        <v>465</v>
      </c>
      <c r="G88" s="230" t="s">
        <v>460</v>
      </c>
      <c r="H88" s="231">
        <v>1</v>
      </c>
      <c r="I88" s="232"/>
      <c r="J88" s="233">
        <f>ROUND(I88*H88,2)</f>
        <v>0</v>
      </c>
      <c r="K88" s="229" t="s">
        <v>247</v>
      </c>
      <c r="L88" s="44"/>
      <c r="M88" s="234" t="s">
        <v>19</v>
      </c>
      <c r="N88" s="235" t="s">
        <v>45</v>
      </c>
      <c r="O88" s="84"/>
      <c r="P88" s="236">
        <f>O88*H88</f>
        <v>0</v>
      </c>
      <c r="Q88" s="236">
        <v>0</v>
      </c>
      <c r="R88" s="236">
        <f>Q88*H88</f>
        <v>0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248</v>
      </c>
      <c r="AT88" s="238" t="s">
        <v>243</v>
      </c>
      <c r="AU88" s="238" t="s">
        <v>81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1567</v>
      </c>
    </row>
    <row r="89" s="2" customFormat="1">
      <c r="A89" s="38"/>
      <c r="B89" s="39"/>
      <c r="C89" s="40"/>
      <c r="D89" s="240" t="s">
        <v>250</v>
      </c>
      <c r="E89" s="40"/>
      <c r="F89" s="241" t="s">
        <v>467</v>
      </c>
      <c r="G89" s="40"/>
      <c r="H89" s="40"/>
      <c r="I89" s="147"/>
      <c r="J89" s="40"/>
      <c r="K89" s="40"/>
      <c r="L89" s="44"/>
      <c r="M89" s="242"/>
      <c r="N89" s="243"/>
      <c r="O89" s="84"/>
      <c r="P89" s="84"/>
      <c r="Q89" s="84"/>
      <c r="R89" s="84"/>
      <c r="S89" s="84"/>
      <c r="T89" s="85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81</v>
      </c>
    </row>
    <row r="90" s="2" customFormat="1">
      <c r="A90" s="38"/>
      <c r="B90" s="39"/>
      <c r="C90" s="40"/>
      <c r="D90" s="240" t="s">
        <v>252</v>
      </c>
      <c r="E90" s="40"/>
      <c r="F90" s="244" t="s">
        <v>468</v>
      </c>
      <c r="G90" s="40"/>
      <c r="H90" s="40"/>
      <c r="I90" s="147"/>
      <c r="J90" s="40"/>
      <c r="K90" s="40"/>
      <c r="L90" s="44"/>
      <c r="M90" s="280"/>
      <c r="N90" s="281"/>
      <c r="O90" s="282"/>
      <c r="P90" s="282"/>
      <c r="Q90" s="282"/>
      <c r="R90" s="282"/>
      <c r="S90" s="282"/>
      <c r="T90" s="283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252</v>
      </c>
      <c r="AU90" s="17" t="s">
        <v>81</v>
      </c>
    </row>
    <row r="91" s="2" customFormat="1" ht="6.96" customHeight="1">
      <c r="A91" s="38"/>
      <c r="B91" s="59"/>
      <c r="C91" s="60"/>
      <c r="D91" s="60"/>
      <c r="E91" s="60"/>
      <c r="F91" s="60"/>
      <c r="G91" s="60"/>
      <c r="H91" s="60"/>
      <c r="I91" s="176"/>
      <c r="J91" s="60"/>
      <c r="K91" s="60"/>
      <c r="L91" s="44"/>
      <c r="M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</sheetData>
  <sheetProtection sheet="1" autoFilter="0" formatColumns="0" formatRows="0" objects="1" scenarios="1" spinCount="100000" saltValue="iyTz5IcccE4stbLRSivuWuL/lo9oaAoEw9SBWGJyZiCHrDr6z+0P6tPmHRq2MK7KLUiXa3pLCGIna0aDh+D4Yw==" hashValue="HRwMF5VrnziIA+z5dgca6yyrK8PT73UrfQKcyhv4ZX3fEmFWJCoD9qunSDe/WjCxxS5pgbz5kZo+6q2Ax9jJSw==" algorithmName="SHA-512" password="CC35"/>
  <autoFilter ref="C85:K90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200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1568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1569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ROUND(J88,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ROUND((SUM(BE88:BE229)),  2)</f>
        <v>0</v>
      </c>
      <c r="G35" s="38"/>
      <c r="H35" s="38"/>
      <c r="I35" s="165">
        <v>0.20999999999999999</v>
      </c>
      <c r="J35" s="164">
        <f>ROUND(((SUM(BE88:BE229))*I35),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ROUND((SUM(BF88:BF229)),  2)</f>
        <v>0</v>
      </c>
      <c r="G36" s="38"/>
      <c r="H36" s="38"/>
      <c r="I36" s="165">
        <v>0.14999999999999999</v>
      </c>
      <c r="J36" s="164">
        <f>ROUND(((SUM(BF88:BF229))*I36),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ROUND((SUM(BG88:BG229)),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ROUND((SUM(BH88:BH229)),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ROUND((SUM(BI88:BI229)),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1568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14.1 - ZRN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J88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222</v>
      </c>
      <c r="E64" s="189"/>
      <c r="F64" s="189"/>
      <c r="G64" s="189"/>
      <c r="H64" s="189"/>
      <c r="I64" s="190"/>
      <c r="J64" s="191">
        <f>J89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10" customFormat="1" ht="19.92" customHeight="1">
      <c r="A65" s="10"/>
      <c r="B65" s="193"/>
      <c r="C65" s="125"/>
      <c r="D65" s="194" t="s">
        <v>223</v>
      </c>
      <c r="E65" s="195"/>
      <c r="F65" s="195"/>
      <c r="G65" s="195"/>
      <c r="H65" s="195"/>
      <c r="I65" s="196"/>
      <c r="J65" s="197">
        <f>J90</f>
        <v>0</v>
      </c>
      <c r="K65" s="125"/>
      <c r="L65" s="19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hidden="1" s="9" customFormat="1" ht="24.96" customHeight="1">
      <c r="A66" s="9"/>
      <c r="B66" s="186"/>
      <c r="C66" s="187"/>
      <c r="D66" s="188" t="s">
        <v>224</v>
      </c>
      <c r="E66" s="189"/>
      <c r="F66" s="189"/>
      <c r="G66" s="189"/>
      <c r="H66" s="189"/>
      <c r="I66" s="190"/>
      <c r="J66" s="191">
        <f>J185</f>
        <v>0</v>
      </c>
      <c r="K66" s="187"/>
      <c r="L66" s="19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hidden="1" s="2" customFormat="1" ht="21.84" customHeight="1">
      <c r="A67" s="38"/>
      <c r="B67" s="39"/>
      <c r="C67" s="40"/>
      <c r="D67" s="40"/>
      <c r="E67" s="40"/>
      <c r="F67" s="40"/>
      <c r="G67" s="40"/>
      <c r="H67" s="40"/>
      <c r="I67" s="147"/>
      <c r="J67" s="40"/>
      <c r="K67" s="40"/>
      <c r="L67" s="14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hidden="1" s="2" customFormat="1" ht="6.96" customHeight="1">
      <c r="A68" s="38"/>
      <c r="B68" s="59"/>
      <c r="C68" s="60"/>
      <c r="D68" s="60"/>
      <c r="E68" s="60"/>
      <c r="F68" s="60"/>
      <c r="G68" s="60"/>
      <c r="H68" s="60"/>
      <c r="I68" s="176"/>
      <c r="J68" s="60"/>
      <c r="K68" s="60"/>
      <c r="L68" s="14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hidden="1"/>
    <row r="70" hidden="1"/>
    <row r="71" hidden="1"/>
    <row r="72" s="2" customFormat="1" ht="6.96" customHeight="1">
      <c r="A72" s="38"/>
      <c r="B72" s="61"/>
      <c r="C72" s="62"/>
      <c r="D72" s="62"/>
      <c r="E72" s="62"/>
      <c r="F72" s="62"/>
      <c r="G72" s="62"/>
      <c r="H72" s="62"/>
      <c r="I72" s="179"/>
      <c r="J72" s="62"/>
      <c r="K72" s="62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4.96" customHeight="1">
      <c r="A73" s="38"/>
      <c r="B73" s="39"/>
      <c r="C73" s="23" t="s">
        <v>225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6.96" customHeight="1">
      <c r="A74" s="38"/>
      <c r="B74" s="39"/>
      <c r="C74" s="40"/>
      <c r="D74" s="40"/>
      <c r="E74" s="40"/>
      <c r="F74" s="40"/>
      <c r="G74" s="40"/>
      <c r="H74" s="40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12" customHeight="1">
      <c r="A75" s="38"/>
      <c r="B75" s="39"/>
      <c r="C75" s="32" t="s">
        <v>16</v>
      </c>
      <c r="D75" s="40"/>
      <c r="E75" s="40"/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23.25" customHeight="1">
      <c r="A76" s="38"/>
      <c r="B76" s="39"/>
      <c r="C76" s="40"/>
      <c r="D76" s="40"/>
      <c r="E76" s="180" t="str">
        <f>E7</f>
        <v>Oprava přejezdů na trati Mělník - Ústí n/L Střekov, Vraňany - Děčín hl.n... - ZMĚNA Č. 1</v>
      </c>
      <c r="F76" s="32"/>
      <c r="G76" s="32"/>
      <c r="H76" s="32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1" customFormat="1" ht="12" customHeight="1">
      <c r="B77" s="21"/>
      <c r="C77" s="32" t="s">
        <v>214</v>
      </c>
      <c r="D77" s="22"/>
      <c r="E77" s="22"/>
      <c r="F77" s="22"/>
      <c r="G77" s="22"/>
      <c r="H77" s="22"/>
      <c r="I77" s="139"/>
      <c r="J77" s="22"/>
      <c r="K77" s="22"/>
      <c r="L77" s="20"/>
    </row>
    <row r="78" s="2" customFormat="1" ht="16.5" customHeight="1">
      <c r="A78" s="38"/>
      <c r="B78" s="39"/>
      <c r="C78" s="40"/>
      <c r="D78" s="40"/>
      <c r="E78" s="180" t="s">
        <v>1568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216</v>
      </c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6.5" customHeight="1">
      <c r="A80" s="38"/>
      <c r="B80" s="39"/>
      <c r="C80" s="40"/>
      <c r="D80" s="40"/>
      <c r="E80" s="69" t="str">
        <f>E11</f>
        <v>SO 14.1 - ZRN</v>
      </c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2" customHeight="1">
      <c r="A82" s="38"/>
      <c r="B82" s="39"/>
      <c r="C82" s="32" t="s">
        <v>21</v>
      </c>
      <c r="D82" s="40"/>
      <c r="E82" s="40"/>
      <c r="F82" s="27" t="str">
        <f>F14</f>
        <v>obvod ST Ústí nad Labem</v>
      </c>
      <c r="G82" s="40"/>
      <c r="H82" s="40"/>
      <c r="I82" s="150" t="s">
        <v>23</v>
      </c>
      <c r="J82" s="72" t="str">
        <f>IF(J14="","",J14)</f>
        <v>19. 11. 2019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5.15" customHeight="1">
      <c r="A84" s="38"/>
      <c r="B84" s="39"/>
      <c r="C84" s="32" t="s">
        <v>25</v>
      </c>
      <c r="D84" s="40"/>
      <c r="E84" s="40"/>
      <c r="F84" s="27" t="str">
        <f>E17</f>
        <v>Správa železnic, OŘ Ústí n.L., ST Ústí n.L.</v>
      </c>
      <c r="G84" s="40"/>
      <c r="H84" s="40"/>
      <c r="I84" s="150" t="s">
        <v>33</v>
      </c>
      <c r="J84" s="36" t="str">
        <f>E23</f>
        <v xml:space="preserve"> </v>
      </c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5.15" customHeight="1">
      <c r="A85" s="38"/>
      <c r="B85" s="39"/>
      <c r="C85" s="32" t="s">
        <v>31</v>
      </c>
      <c r="D85" s="40"/>
      <c r="E85" s="40"/>
      <c r="F85" s="27" t="str">
        <f>IF(E20="","",E20)</f>
        <v>Vyplň údaj</v>
      </c>
      <c r="G85" s="40"/>
      <c r="H85" s="40"/>
      <c r="I85" s="150" t="s">
        <v>36</v>
      </c>
      <c r="J85" s="36" t="str">
        <f>E26</f>
        <v>Jan Seemann, DiS.</v>
      </c>
      <c r="K85" s="40"/>
      <c r="L85" s="14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0.32" customHeight="1">
      <c r="A86" s="38"/>
      <c r="B86" s="39"/>
      <c r="C86" s="40"/>
      <c r="D86" s="40"/>
      <c r="E86" s="40"/>
      <c r="F86" s="40"/>
      <c r="G86" s="40"/>
      <c r="H86" s="40"/>
      <c r="I86" s="147"/>
      <c r="J86" s="40"/>
      <c r="K86" s="40"/>
      <c r="L86" s="14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11" customFormat="1" ht="29.28" customHeight="1">
      <c r="A87" s="199"/>
      <c r="B87" s="200"/>
      <c r="C87" s="201" t="s">
        <v>226</v>
      </c>
      <c r="D87" s="202" t="s">
        <v>59</v>
      </c>
      <c r="E87" s="202" t="s">
        <v>55</v>
      </c>
      <c r="F87" s="202" t="s">
        <v>56</v>
      </c>
      <c r="G87" s="202" t="s">
        <v>227</v>
      </c>
      <c r="H87" s="202" t="s">
        <v>228</v>
      </c>
      <c r="I87" s="203" t="s">
        <v>229</v>
      </c>
      <c r="J87" s="202" t="s">
        <v>220</v>
      </c>
      <c r="K87" s="204" t="s">
        <v>230</v>
      </c>
      <c r="L87" s="205"/>
      <c r="M87" s="92" t="s">
        <v>19</v>
      </c>
      <c r="N87" s="93" t="s">
        <v>44</v>
      </c>
      <c r="O87" s="93" t="s">
        <v>231</v>
      </c>
      <c r="P87" s="93" t="s">
        <v>232</v>
      </c>
      <c r="Q87" s="93" t="s">
        <v>233</v>
      </c>
      <c r="R87" s="93" t="s">
        <v>234</v>
      </c>
      <c r="S87" s="93" t="s">
        <v>235</v>
      </c>
      <c r="T87" s="94" t="s">
        <v>236</v>
      </c>
      <c r="U87" s="199"/>
      <c r="V87" s="199"/>
      <c r="W87" s="199"/>
      <c r="X87" s="199"/>
      <c r="Y87" s="199"/>
      <c r="Z87" s="199"/>
      <c r="AA87" s="199"/>
      <c r="AB87" s="199"/>
      <c r="AC87" s="199"/>
      <c r="AD87" s="199"/>
      <c r="AE87" s="199"/>
    </row>
    <row r="88" s="2" customFormat="1" ht="22.8" customHeight="1">
      <c r="A88" s="38"/>
      <c r="B88" s="39"/>
      <c r="C88" s="99" t="s">
        <v>237</v>
      </c>
      <c r="D88" s="40"/>
      <c r="E88" s="40"/>
      <c r="F88" s="40"/>
      <c r="G88" s="40"/>
      <c r="H88" s="40"/>
      <c r="I88" s="147"/>
      <c r="J88" s="206">
        <f>BK88</f>
        <v>0</v>
      </c>
      <c r="K88" s="40"/>
      <c r="L88" s="44"/>
      <c r="M88" s="95"/>
      <c r="N88" s="207"/>
      <c r="O88" s="96"/>
      <c r="P88" s="208">
        <f>P89+P185</f>
        <v>0</v>
      </c>
      <c r="Q88" s="96"/>
      <c r="R88" s="208">
        <f>R89+R185</f>
        <v>202.31456</v>
      </c>
      <c r="S88" s="96"/>
      <c r="T88" s="209">
        <f>T89+T185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T88" s="17" t="s">
        <v>73</v>
      </c>
      <c r="AU88" s="17" t="s">
        <v>221</v>
      </c>
      <c r="BK88" s="210">
        <f>BK89+BK185</f>
        <v>0</v>
      </c>
    </row>
    <row r="89" s="12" customFormat="1" ht="25.92" customHeight="1">
      <c r="A89" s="12"/>
      <c r="B89" s="211"/>
      <c r="C89" s="212"/>
      <c r="D89" s="213" t="s">
        <v>73</v>
      </c>
      <c r="E89" s="214" t="s">
        <v>238</v>
      </c>
      <c r="F89" s="214" t="s">
        <v>239</v>
      </c>
      <c r="G89" s="212"/>
      <c r="H89" s="212"/>
      <c r="I89" s="215"/>
      <c r="J89" s="216">
        <f>BK89</f>
        <v>0</v>
      </c>
      <c r="K89" s="212"/>
      <c r="L89" s="217"/>
      <c r="M89" s="218"/>
      <c r="N89" s="219"/>
      <c r="O89" s="219"/>
      <c r="P89" s="220">
        <f>P90</f>
        <v>0</v>
      </c>
      <c r="Q89" s="219"/>
      <c r="R89" s="220">
        <f>R90</f>
        <v>202.31456</v>
      </c>
      <c r="S89" s="219"/>
      <c r="T89" s="221">
        <f>T90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22" t="s">
        <v>81</v>
      </c>
      <c r="AT89" s="223" t="s">
        <v>73</v>
      </c>
      <c r="AU89" s="223" t="s">
        <v>74</v>
      </c>
      <c r="AY89" s="222" t="s">
        <v>240</v>
      </c>
      <c r="BK89" s="224">
        <f>BK90</f>
        <v>0</v>
      </c>
    </row>
    <row r="90" s="12" customFormat="1" ht="22.8" customHeight="1">
      <c r="A90" s="12"/>
      <c r="B90" s="211"/>
      <c r="C90" s="212"/>
      <c r="D90" s="213" t="s">
        <v>73</v>
      </c>
      <c r="E90" s="225" t="s">
        <v>241</v>
      </c>
      <c r="F90" s="225" t="s">
        <v>242</v>
      </c>
      <c r="G90" s="212"/>
      <c r="H90" s="212"/>
      <c r="I90" s="215"/>
      <c r="J90" s="226">
        <f>BK90</f>
        <v>0</v>
      </c>
      <c r="K90" s="212"/>
      <c r="L90" s="217"/>
      <c r="M90" s="218"/>
      <c r="N90" s="219"/>
      <c r="O90" s="219"/>
      <c r="P90" s="220">
        <f>SUM(P91:P184)</f>
        <v>0</v>
      </c>
      <c r="Q90" s="219"/>
      <c r="R90" s="220">
        <f>SUM(R91:R184)</f>
        <v>202.31456</v>
      </c>
      <c r="S90" s="219"/>
      <c r="T90" s="221">
        <f>SUM(T91:T184)</f>
        <v>0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22" t="s">
        <v>81</v>
      </c>
      <c r="AT90" s="223" t="s">
        <v>73</v>
      </c>
      <c r="AU90" s="223" t="s">
        <v>81</v>
      </c>
      <c r="AY90" s="222" t="s">
        <v>240</v>
      </c>
      <c r="BK90" s="224">
        <f>SUM(BK91:BK184)</f>
        <v>0</v>
      </c>
    </row>
    <row r="91" s="2" customFormat="1" ht="21.75" customHeight="1">
      <c r="A91" s="38"/>
      <c r="B91" s="39"/>
      <c r="C91" s="227" t="s">
        <v>81</v>
      </c>
      <c r="D91" s="227" t="s">
        <v>243</v>
      </c>
      <c r="E91" s="228" t="s">
        <v>578</v>
      </c>
      <c r="F91" s="229" t="s">
        <v>579</v>
      </c>
      <c r="G91" s="230" t="s">
        <v>246</v>
      </c>
      <c r="H91" s="231">
        <v>16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257</v>
      </c>
      <c r="AT91" s="238" t="s">
        <v>243</v>
      </c>
      <c r="AU91" s="238" t="s">
        <v>83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257</v>
      </c>
      <c r="BM91" s="238" t="s">
        <v>1570</v>
      </c>
    </row>
    <row r="92" s="2" customFormat="1">
      <c r="A92" s="38"/>
      <c r="B92" s="39"/>
      <c r="C92" s="40"/>
      <c r="D92" s="240" t="s">
        <v>250</v>
      </c>
      <c r="E92" s="40"/>
      <c r="F92" s="241" t="s">
        <v>581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83</v>
      </c>
    </row>
    <row r="93" s="2" customFormat="1">
      <c r="A93" s="38"/>
      <c r="B93" s="39"/>
      <c r="C93" s="40"/>
      <c r="D93" s="240" t="s">
        <v>252</v>
      </c>
      <c r="E93" s="40"/>
      <c r="F93" s="244" t="s">
        <v>582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83</v>
      </c>
    </row>
    <row r="94" s="13" customFormat="1">
      <c r="A94" s="13"/>
      <c r="B94" s="255"/>
      <c r="C94" s="256"/>
      <c r="D94" s="240" t="s">
        <v>272</v>
      </c>
      <c r="E94" s="257" t="s">
        <v>19</v>
      </c>
      <c r="F94" s="258" t="s">
        <v>1571</v>
      </c>
      <c r="G94" s="256"/>
      <c r="H94" s="259">
        <v>16</v>
      </c>
      <c r="I94" s="260"/>
      <c r="J94" s="256"/>
      <c r="K94" s="256"/>
      <c r="L94" s="261"/>
      <c r="M94" s="262"/>
      <c r="N94" s="263"/>
      <c r="O94" s="263"/>
      <c r="P94" s="263"/>
      <c r="Q94" s="263"/>
      <c r="R94" s="263"/>
      <c r="S94" s="263"/>
      <c r="T94" s="264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T94" s="265" t="s">
        <v>272</v>
      </c>
      <c r="AU94" s="265" t="s">
        <v>83</v>
      </c>
      <c r="AV94" s="13" t="s">
        <v>83</v>
      </c>
      <c r="AW94" s="13" t="s">
        <v>35</v>
      </c>
      <c r="AX94" s="13" t="s">
        <v>81</v>
      </c>
      <c r="AY94" s="265" t="s">
        <v>240</v>
      </c>
    </row>
    <row r="95" s="2" customFormat="1" ht="21.75" customHeight="1">
      <c r="A95" s="38"/>
      <c r="B95" s="39"/>
      <c r="C95" s="227" t="s">
        <v>83</v>
      </c>
      <c r="D95" s="227" t="s">
        <v>243</v>
      </c>
      <c r="E95" s="228" t="s">
        <v>584</v>
      </c>
      <c r="F95" s="229" t="s">
        <v>585</v>
      </c>
      <c r="G95" s="230" t="s">
        <v>332</v>
      </c>
      <c r="H95" s="231">
        <v>62</v>
      </c>
      <c r="I95" s="232"/>
      <c r="J95" s="233">
        <f>ROUND(I95*H95,2)</f>
        <v>0</v>
      </c>
      <c r="K95" s="229" t="s">
        <v>247</v>
      </c>
      <c r="L95" s="44"/>
      <c r="M95" s="234" t="s">
        <v>19</v>
      </c>
      <c r="N95" s="235" t="s">
        <v>45</v>
      </c>
      <c r="O95" s="84"/>
      <c r="P95" s="236">
        <f>O95*H95</f>
        <v>0</v>
      </c>
      <c r="Q95" s="236">
        <v>0</v>
      </c>
      <c r="R95" s="236">
        <f>Q95*H95</f>
        <v>0</v>
      </c>
      <c r="S95" s="236">
        <v>0</v>
      </c>
      <c r="T95" s="237">
        <f>S95*H95</f>
        <v>0</v>
      </c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R95" s="238" t="s">
        <v>257</v>
      </c>
      <c r="AT95" s="238" t="s">
        <v>243</v>
      </c>
      <c r="AU95" s="238" t="s">
        <v>83</v>
      </c>
      <c r="AY95" s="17" t="s">
        <v>240</v>
      </c>
      <c r="BE95" s="239">
        <f>IF(N95="základní",J95,0)</f>
        <v>0</v>
      </c>
      <c r="BF95" s="239">
        <f>IF(N95="snížená",J95,0)</f>
        <v>0</v>
      </c>
      <c r="BG95" s="239">
        <f>IF(N95="zákl. přenesená",J95,0)</f>
        <v>0</v>
      </c>
      <c r="BH95" s="239">
        <f>IF(N95="sníž. přenesená",J95,0)</f>
        <v>0</v>
      </c>
      <c r="BI95" s="239">
        <f>IF(N95="nulová",J95,0)</f>
        <v>0</v>
      </c>
      <c r="BJ95" s="17" t="s">
        <v>81</v>
      </c>
      <c r="BK95" s="239">
        <f>ROUND(I95*H95,2)</f>
        <v>0</v>
      </c>
      <c r="BL95" s="17" t="s">
        <v>257</v>
      </c>
      <c r="BM95" s="238" t="s">
        <v>1572</v>
      </c>
    </row>
    <row r="96" s="2" customFormat="1">
      <c r="A96" s="38"/>
      <c r="B96" s="39"/>
      <c r="C96" s="40"/>
      <c r="D96" s="240" t="s">
        <v>250</v>
      </c>
      <c r="E96" s="40"/>
      <c r="F96" s="241" t="s">
        <v>587</v>
      </c>
      <c r="G96" s="40"/>
      <c r="H96" s="40"/>
      <c r="I96" s="147"/>
      <c r="J96" s="40"/>
      <c r="K96" s="40"/>
      <c r="L96" s="44"/>
      <c r="M96" s="242"/>
      <c r="N96" s="243"/>
      <c r="O96" s="84"/>
      <c r="P96" s="84"/>
      <c r="Q96" s="84"/>
      <c r="R96" s="84"/>
      <c r="S96" s="84"/>
      <c r="T96" s="85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T96" s="17" t="s">
        <v>250</v>
      </c>
      <c r="AU96" s="17" t="s">
        <v>83</v>
      </c>
    </row>
    <row r="97" s="2" customFormat="1">
      <c r="A97" s="38"/>
      <c r="B97" s="39"/>
      <c r="C97" s="40"/>
      <c r="D97" s="240" t="s">
        <v>252</v>
      </c>
      <c r="E97" s="40"/>
      <c r="F97" s="244" t="s">
        <v>588</v>
      </c>
      <c r="G97" s="40"/>
      <c r="H97" s="40"/>
      <c r="I97" s="147"/>
      <c r="J97" s="40"/>
      <c r="K97" s="40"/>
      <c r="L97" s="44"/>
      <c r="M97" s="242"/>
      <c r="N97" s="243"/>
      <c r="O97" s="84"/>
      <c r="P97" s="84"/>
      <c r="Q97" s="84"/>
      <c r="R97" s="84"/>
      <c r="S97" s="84"/>
      <c r="T97" s="85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T97" s="17" t="s">
        <v>252</v>
      </c>
      <c r="AU97" s="17" t="s">
        <v>83</v>
      </c>
    </row>
    <row r="98" s="2" customFormat="1" ht="21.75" customHeight="1">
      <c r="A98" s="38"/>
      <c r="B98" s="39"/>
      <c r="C98" s="227" t="s">
        <v>130</v>
      </c>
      <c r="D98" s="227" t="s">
        <v>243</v>
      </c>
      <c r="E98" s="228" t="s">
        <v>589</v>
      </c>
      <c r="F98" s="229" t="s">
        <v>590</v>
      </c>
      <c r="G98" s="230" t="s">
        <v>276</v>
      </c>
      <c r="H98" s="231">
        <v>4</v>
      </c>
      <c r="I98" s="232"/>
      <c r="J98" s="233">
        <f>ROUND(I98*H98,2)</f>
        <v>0</v>
      </c>
      <c r="K98" s="229" t="s">
        <v>247</v>
      </c>
      <c r="L98" s="44"/>
      <c r="M98" s="234" t="s">
        <v>19</v>
      </c>
      <c r="N98" s="235" t="s">
        <v>45</v>
      </c>
      <c r="O98" s="84"/>
      <c r="P98" s="236">
        <f>O98*H98</f>
        <v>0</v>
      </c>
      <c r="Q98" s="236">
        <v>0</v>
      </c>
      <c r="R98" s="236">
        <f>Q98*H98</f>
        <v>0</v>
      </c>
      <c r="S98" s="236">
        <v>0</v>
      </c>
      <c r="T98" s="237">
        <f>S98*H98</f>
        <v>0</v>
      </c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R98" s="238" t="s">
        <v>248</v>
      </c>
      <c r="AT98" s="238" t="s">
        <v>243</v>
      </c>
      <c r="AU98" s="238" t="s">
        <v>83</v>
      </c>
      <c r="AY98" s="17" t="s">
        <v>240</v>
      </c>
      <c r="BE98" s="239">
        <f>IF(N98="základní",J98,0)</f>
        <v>0</v>
      </c>
      <c r="BF98" s="239">
        <f>IF(N98="snížená",J98,0)</f>
        <v>0</v>
      </c>
      <c r="BG98" s="239">
        <f>IF(N98="zákl. přenesená",J98,0)</f>
        <v>0</v>
      </c>
      <c r="BH98" s="239">
        <f>IF(N98="sníž. přenesená",J98,0)</f>
        <v>0</v>
      </c>
      <c r="BI98" s="239">
        <f>IF(N98="nulová",J98,0)</f>
        <v>0</v>
      </c>
      <c r="BJ98" s="17" t="s">
        <v>81</v>
      </c>
      <c r="BK98" s="239">
        <f>ROUND(I98*H98,2)</f>
        <v>0</v>
      </c>
      <c r="BL98" s="17" t="s">
        <v>248</v>
      </c>
      <c r="BM98" s="238" t="s">
        <v>1573</v>
      </c>
    </row>
    <row r="99" s="2" customFormat="1">
      <c r="A99" s="38"/>
      <c r="B99" s="39"/>
      <c r="C99" s="40"/>
      <c r="D99" s="240" t="s">
        <v>250</v>
      </c>
      <c r="E99" s="40"/>
      <c r="F99" s="241" t="s">
        <v>592</v>
      </c>
      <c r="G99" s="40"/>
      <c r="H99" s="40"/>
      <c r="I99" s="147"/>
      <c r="J99" s="40"/>
      <c r="K99" s="40"/>
      <c r="L99" s="44"/>
      <c r="M99" s="242"/>
      <c r="N99" s="243"/>
      <c r="O99" s="84"/>
      <c r="P99" s="84"/>
      <c r="Q99" s="84"/>
      <c r="R99" s="84"/>
      <c r="S99" s="84"/>
      <c r="T99" s="85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T99" s="17" t="s">
        <v>250</v>
      </c>
      <c r="AU99" s="17" t="s">
        <v>83</v>
      </c>
    </row>
    <row r="100" s="2" customFormat="1">
      <c r="A100" s="38"/>
      <c r="B100" s="39"/>
      <c r="C100" s="40"/>
      <c r="D100" s="240" t="s">
        <v>252</v>
      </c>
      <c r="E100" s="40"/>
      <c r="F100" s="244" t="s">
        <v>593</v>
      </c>
      <c r="G100" s="40"/>
      <c r="H100" s="40"/>
      <c r="I100" s="147"/>
      <c r="J100" s="40"/>
      <c r="K100" s="40"/>
      <c r="L100" s="44"/>
      <c r="M100" s="242"/>
      <c r="N100" s="243"/>
      <c r="O100" s="84"/>
      <c r="P100" s="84"/>
      <c r="Q100" s="84"/>
      <c r="R100" s="84"/>
      <c r="S100" s="84"/>
      <c r="T100" s="85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T100" s="17" t="s">
        <v>252</v>
      </c>
      <c r="AU100" s="17" t="s">
        <v>83</v>
      </c>
    </row>
    <row r="101" s="2" customFormat="1" ht="21.75" customHeight="1">
      <c r="A101" s="38"/>
      <c r="B101" s="39"/>
      <c r="C101" s="227" t="s">
        <v>248</v>
      </c>
      <c r="D101" s="227" t="s">
        <v>243</v>
      </c>
      <c r="E101" s="228" t="s">
        <v>837</v>
      </c>
      <c r="F101" s="229" t="s">
        <v>838</v>
      </c>
      <c r="G101" s="230" t="s">
        <v>246</v>
      </c>
      <c r="H101" s="231">
        <v>72</v>
      </c>
      <c r="I101" s="232"/>
      <c r="J101" s="233">
        <f>ROUND(I101*H101,2)</f>
        <v>0</v>
      </c>
      <c r="K101" s="229" t="s">
        <v>247</v>
      </c>
      <c r="L101" s="44"/>
      <c r="M101" s="234" t="s">
        <v>19</v>
      </c>
      <c r="N101" s="235" t="s">
        <v>45</v>
      </c>
      <c r="O101" s="84"/>
      <c r="P101" s="236">
        <f>O101*H101</f>
        <v>0</v>
      </c>
      <c r="Q101" s="236">
        <v>0</v>
      </c>
      <c r="R101" s="236">
        <f>Q101*H101</f>
        <v>0</v>
      </c>
      <c r="S101" s="236">
        <v>0</v>
      </c>
      <c r="T101" s="237">
        <f>S101*H101</f>
        <v>0</v>
      </c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R101" s="238" t="s">
        <v>248</v>
      </c>
      <c r="AT101" s="238" t="s">
        <v>243</v>
      </c>
      <c r="AU101" s="238" t="s">
        <v>83</v>
      </c>
      <c r="AY101" s="17" t="s">
        <v>240</v>
      </c>
      <c r="BE101" s="239">
        <f>IF(N101="základní",J101,0)</f>
        <v>0</v>
      </c>
      <c r="BF101" s="239">
        <f>IF(N101="snížená",J101,0)</f>
        <v>0</v>
      </c>
      <c r="BG101" s="239">
        <f>IF(N101="zákl. přenesená",J101,0)</f>
        <v>0</v>
      </c>
      <c r="BH101" s="239">
        <f>IF(N101="sníž. přenesená",J101,0)</f>
        <v>0</v>
      </c>
      <c r="BI101" s="239">
        <f>IF(N101="nulová",J101,0)</f>
        <v>0</v>
      </c>
      <c r="BJ101" s="17" t="s">
        <v>81</v>
      </c>
      <c r="BK101" s="239">
        <f>ROUND(I101*H101,2)</f>
        <v>0</v>
      </c>
      <c r="BL101" s="17" t="s">
        <v>248</v>
      </c>
      <c r="BM101" s="238" t="s">
        <v>1574</v>
      </c>
    </row>
    <row r="102" s="2" customFormat="1">
      <c r="A102" s="38"/>
      <c r="B102" s="39"/>
      <c r="C102" s="40"/>
      <c r="D102" s="240" t="s">
        <v>250</v>
      </c>
      <c r="E102" s="40"/>
      <c r="F102" s="241" t="s">
        <v>1108</v>
      </c>
      <c r="G102" s="40"/>
      <c r="H102" s="40"/>
      <c r="I102" s="147"/>
      <c r="J102" s="40"/>
      <c r="K102" s="40"/>
      <c r="L102" s="44"/>
      <c r="M102" s="242"/>
      <c r="N102" s="243"/>
      <c r="O102" s="84"/>
      <c r="P102" s="84"/>
      <c r="Q102" s="84"/>
      <c r="R102" s="84"/>
      <c r="S102" s="84"/>
      <c r="T102" s="85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T102" s="17" t="s">
        <v>250</v>
      </c>
      <c r="AU102" s="17" t="s">
        <v>83</v>
      </c>
    </row>
    <row r="103" s="2" customFormat="1">
      <c r="A103" s="38"/>
      <c r="B103" s="39"/>
      <c r="C103" s="40"/>
      <c r="D103" s="240" t="s">
        <v>252</v>
      </c>
      <c r="E103" s="40"/>
      <c r="F103" s="244" t="s">
        <v>604</v>
      </c>
      <c r="G103" s="40"/>
      <c r="H103" s="40"/>
      <c r="I103" s="147"/>
      <c r="J103" s="40"/>
      <c r="K103" s="40"/>
      <c r="L103" s="44"/>
      <c r="M103" s="242"/>
      <c r="N103" s="243"/>
      <c r="O103" s="84"/>
      <c r="P103" s="84"/>
      <c r="Q103" s="84"/>
      <c r="R103" s="84"/>
      <c r="S103" s="84"/>
      <c r="T103" s="85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T103" s="17" t="s">
        <v>252</v>
      </c>
      <c r="AU103" s="17" t="s">
        <v>83</v>
      </c>
    </row>
    <row r="104" s="13" customFormat="1">
      <c r="A104" s="13"/>
      <c r="B104" s="255"/>
      <c r="C104" s="256"/>
      <c r="D104" s="240" t="s">
        <v>272</v>
      </c>
      <c r="E104" s="257" t="s">
        <v>19</v>
      </c>
      <c r="F104" s="258" t="s">
        <v>1575</v>
      </c>
      <c r="G104" s="256"/>
      <c r="H104" s="259">
        <v>50</v>
      </c>
      <c r="I104" s="260"/>
      <c r="J104" s="256"/>
      <c r="K104" s="256"/>
      <c r="L104" s="261"/>
      <c r="M104" s="262"/>
      <c r="N104" s="263"/>
      <c r="O104" s="263"/>
      <c r="P104" s="263"/>
      <c r="Q104" s="263"/>
      <c r="R104" s="263"/>
      <c r="S104" s="263"/>
      <c r="T104" s="264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T104" s="265" t="s">
        <v>272</v>
      </c>
      <c r="AU104" s="265" t="s">
        <v>83</v>
      </c>
      <c r="AV104" s="13" t="s">
        <v>83</v>
      </c>
      <c r="AW104" s="13" t="s">
        <v>35</v>
      </c>
      <c r="AX104" s="13" t="s">
        <v>74</v>
      </c>
      <c r="AY104" s="265" t="s">
        <v>240</v>
      </c>
    </row>
    <row r="105" s="13" customFormat="1">
      <c r="A105" s="13"/>
      <c r="B105" s="255"/>
      <c r="C105" s="256"/>
      <c r="D105" s="240" t="s">
        <v>272</v>
      </c>
      <c r="E105" s="257" t="s">
        <v>19</v>
      </c>
      <c r="F105" s="258" t="s">
        <v>1576</v>
      </c>
      <c r="G105" s="256"/>
      <c r="H105" s="259">
        <v>22</v>
      </c>
      <c r="I105" s="260"/>
      <c r="J105" s="256"/>
      <c r="K105" s="256"/>
      <c r="L105" s="261"/>
      <c r="M105" s="262"/>
      <c r="N105" s="263"/>
      <c r="O105" s="263"/>
      <c r="P105" s="263"/>
      <c r="Q105" s="263"/>
      <c r="R105" s="263"/>
      <c r="S105" s="263"/>
      <c r="T105" s="264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T105" s="265" t="s">
        <v>272</v>
      </c>
      <c r="AU105" s="265" t="s">
        <v>83</v>
      </c>
      <c r="AV105" s="13" t="s">
        <v>83</v>
      </c>
      <c r="AW105" s="13" t="s">
        <v>35</v>
      </c>
      <c r="AX105" s="13" t="s">
        <v>74</v>
      </c>
      <c r="AY105" s="265" t="s">
        <v>240</v>
      </c>
    </row>
    <row r="106" s="14" customFormat="1">
      <c r="A106" s="14"/>
      <c r="B106" s="266"/>
      <c r="C106" s="267"/>
      <c r="D106" s="240" t="s">
        <v>272</v>
      </c>
      <c r="E106" s="268" t="s">
        <v>19</v>
      </c>
      <c r="F106" s="269" t="s">
        <v>336</v>
      </c>
      <c r="G106" s="267"/>
      <c r="H106" s="270">
        <v>72</v>
      </c>
      <c r="I106" s="271"/>
      <c r="J106" s="267"/>
      <c r="K106" s="267"/>
      <c r="L106" s="272"/>
      <c r="M106" s="273"/>
      <c r="N106" s="274"/>
      <c r="O106" s="274"/>
      <c r="P106" s="274"/>
      <c r="Q106" s="274"/>
      <c r="R106" s="274"/>
      <c r="S106" s="274"/>
      <c r="T106" s="275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T106" s="276" t="s">
        <v>272</v>
      </c>
      <c r="AU106" s="276" t="s">
        <v>83</v>
      </c>
      <c r="AV106" s="14" t="s">
        <v>248</v>
      </c>
      <c r="AW106" s="14" t="s">
        <v>35</v>
      </c>
      <c r="AX106" s="14" t="s">
        <v>81</v>
      </c>
      <c r="AY106" s="276" t="s">
        <v>240</v>
      </c>
    </row>
    <row r="107" s="2" customFormat="1" ht="21.75" customHeight="1">
      <c r="A107" s="38"/>
      <c r="B107" s="39"/>
      <c r="C107" s="245" t="s">
        <v>241</v>
      </c>
      <c r="D107" s="245" t="s">
        <v>266</v>
      </c>
      <c r="E107" s="246" t="s">
        <v>1577</v>
      </c>
      <c r="F107" s="247" t="s">
        <v>1578</v>
      </c>
      <c r="G107" s="248" t="s">
        <v>276</v>
      </c>
      <c r="H107" s="249">
        <v>2</v>
      </c>
      <c r="I107" s="250"/>
      <c r="J107" s="251">
        <f>ROUND(I107*H107,2)</f>
        <v>0</v>
      </c>
      <c r="K107" s="247" t="s">
        <v>247</v>
      </c>
      <c r="L107" s="252"/>
      <c r="M107" s="253" t="s">
        <v>19</v>
      </c>
      <c r="N107" s="254" t="s">
        <v>45</v>
      </c>
      <c r="O107" s="84"/>
      <c r="P107" s="236">
        <f>O107*H107</f>
        <v>0</v>
      </c>
      <c r="Q107" s="236">
        <v>1.23475</v>
      </c>
      <c r="R107" s="236">
        <f>Q107*H107</f>
        <v>2.4695</v>
      </c>
      <c r="S107" s="236">
        <v>0</v>
      </c>
      <c r="T107" s="237">
        <f>S107*H107</f>
        <v>0</v>
      </c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R107" s="238" t="s">
        <v>292</v>
      </c>
      <c r="AT107" s="238" t="s">
        <v>266</v>
      </c>
      <c r="AU107" s="238" t="s">
        <v>83</v>
      </c>
      <c r="AY107" s="17" t="s">
        <v>240</v>
      </c>
      <c r="BE107" s="239">
        <f>IF(N107="základní",J107,0)</f>
        <v>0</v>
      </c>
      <c r="BF107" s="239">
        <f>IF(N107="snížená",J107,0)</f>
        <v>0</v>
      </c>
      <c r="BG107" s="239">
        <f>IF(N107="zákl. přenesená",J107,0)</f>
        <v>0</v>
      </c>
      <c r="BH107" s="239">
        <f>IF(N107="sníž. přenesená",J107,0)</f>
        <v>0</v>
      </c>
      <c r="BI107" s="239">
        <f>IF(N107="nulová",J107,0)</f>
        <v>0</v>
      </c>
      <c r="BJ107" s="17" t="s">
        <v>81</v>
      </c>
      <c r="BK107" s="239">
        <f>ROUND(I107*H107,2)</f>
        <v>0</v>
      </c>
      <c r="BL107" s="17" t="s">
        <v>248</v>
      </c>
      <c r="BM107" s="238" t="s">
        <v>1579</v>
      </c>
    </row>
    <row r="108" s="2" customFormat="1">
      <c r="A108" s="38"/>
      <c r="B108" s="39"/>
      <c r="C108" s="40"/>
      <c r="D108" s="240" t="s">
        <v>250</v>
      </c>
      <c r="E108" s="40"/>
      <c r="F108" s="241" t="s">
        <v>1578</v>
      </c>
      <c r="G108" s="40"/>
      <c r="H108" s="40"/>
      <c r="I108" s="147"/>
      <c r="J108" s="40"/>
      <c r="K108" s="40"/>
      <c r="L108" s="44"/>
      <c r="M108" s="242"/>
      <c r="N108" s="243"/>
      <c r="O108" s="84"/>
      <c r="P108" s="84"/>
      <c r="Q108" s="84"/>
      <c r="R108" s="84"/>
      <c r="S108" s="84"/>
      <c r="T108" s="85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T108" s="17" t="s">
        <v>250</v>
      </c>
      <c r="AU108" s="17" t="s">
        <v>83</v>
      </c>
    </row>
    <row r="109" s="2" customFormat="1" ht="33" customHeight="1">
      <c r="A109" s="38"/>
      <c r="B109" s="39"/>
      <c r="C109" s="227" t="s">
        <v>280</v>
      </c>
      <c r="D109" s="227" t="s">
        <v>243</v>
      </c>
      <c r="E109" s="228" t="s">
        <v>274</v>
      </c>
      <c r="F109" s="229" t="s">
        <v>275</v>
      </c>
      <c r="G109" s="230" t="s">
        <v>276</v>
      </c>
      <c r="H109" s="231">
        <v>16</v>
      </c>
      <c r="I109" s="232"/>
      <c r="J109" s="233">
        <f>ROUND(I109*H109,2)</f>
        <v>0</v>
      </c>
      <c r="K109" s="229" t="s">
        <v>247</v>
      </c>
      <c r="L109" s="44"/>
      <c r="M109" s="234" t="s">
        <v>19</v>
      </c>
      <c r="N109" s="235" t="s">
        <v>45</v>
      </c>
      <c r="O109" s="84"/>
      <c r="P109" s="236">
        <f>O109*H109</f>
        <v>0</v>
      </c>
      <c r="Q109" s="236">
        <v>0</v>
      </c>
      <c r="R109" s="236">
        <f>Q109*H109</f>
        <v>0</v>
      </c>
      <c r="S109" s="236">
        <v>0</v>
      </c>
      <c r="T109" s="237">
        <f>S109*H109</f>
        <v>0</v>
      </c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R109" s="238" t="s">
        <v>248</v>
      </c>
      <c r="AT109" s="238" t="s">
        <v>243</v>
      </c>
      <c r="AU109" s="238" t="s">
        <v>83</v>
      </c>
      <c r="AY109" s="17" t="s">
        <v>240</v>
      </c>
      <c r="BE109" s="239">
        <f>IF(N109="základní",J109,0)</f>
        <v>0</v>
      </c>
      <c r="BF109" s="239">
        <f>IF(N109="snížená",J109,0)</f>
        <v>0</v>
      </c>
      <c r="BG109" s="239">
        <f>IF(N109="zákl. přenesená",J109,0)</f>
        <v>0</v>
      </c>
      <c r="BH109" s="239">
        <f>IF(N109="sníž. přenesená",J109,0)</f>
        <v>0</v>
      </c>
      <c r="BI109" s="239">
        <f>IF(N109="nulová",J109,0)</f>
        <v>0</v>
      </c>
      <c r="BJ109" s="17" t="s">
        <v>81</v>
      </c>
      <c r="BK109" s="239">
        <f>ROUND(I109*H109,2)</f>
        <v>0</v>
      </c>
      <c r="BL109" s="17" t="s">
        <v>248</v>
      </c>
      <c r="BM109" s="238" t="s">
        <v>1580</v>
      </c>
    </row>
    <row r="110" s="2" customFormat="1">
      <c r="A110" s="38"/>
      <c r="B110" s="39"/>
      <c r="C110" s="40"/>
      <c r="D110" s="240" t="s">
        <v>250</v>
      </c>
      <c r="E110" s="40"/>
      <c r="F110" s="241" t="s">
        <v>278</v>
      </c>
      <c r="G110" s="40"/>
      <c r="H110" s="40"/>
      <c r="I110" s="147"/>
      <c r="J110" s="40"/>
      <c r="K110" s="40"/>
      <c r="L110" s="44"/>
      <c r="M110" s="242"/>
      <c r="N110" s="243"/>
      <c r="O110" s="84"/>
      <c r="P110" s="84"/>
      <c r="Q110" s="84"/>
      <c r="R110" s="84"/>
      <c r="S110" s="84"/>
      <c r="T110" s="85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T110" s="17" t="s">
        <v>250</v>
      </c>
      <c r="AU110" s="17" t="s">
        <v>83</v>
      </c>
    </row>
    <row r="111" s="2" customFormat="1">
      <c r="A111" s="38"/>
      <c r="B111" s="39"/>
      <c r="C111" s="40"/>
      <c r="D111" s="240" t="s">
        <v>252</v>
      </c>
      <c r="E111" s="40"/>
      <c r="F111" s="244" t="s">
        <v>279</v>
      </c>
      <c r="G111" s="40"/>
      <c r="H111" s="40"/>
      <c r="I111" s="147"/>
      <c r="J111" s="40"/>
      <c r="K111" s="40"/>
      <c r="L111" s="44"/>
      <c r="M111" s="242"/>
      <c r="N111" s="243"/>
      <c r="O111" s="84"/>
      <c r="P111" s="84"/>
      <c r="Q111" s="84"/>
      <c r="R111" s="84"/>
      <c r="S111" s="84"/>
      <c r="T111" s="85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T111" s="17" t="s">
        <v>252</v>
      </c>
      <c r="AU111" s="17" t="s">
        <v>83</v>
      </c>
    </row>
    <row r="112" s="13" customFormat="1">
      <c r="A112" s="13"/>
      <c r="B112" s="255"/>
      <c r="C112" s="256"/>
      <c r="D112" s="240" t="s">
        <v>272</v>
      </c>
      <c r="E112" s="257" t="s">
        <v>19</v>
      </c>
      <c r="F112" s="258" t="s">
        <v>329</v>
      </c>
      <c r="G112" s="256"/>
      <c r="H112" s="259">
        <v>16</v>
      </c>
      <c r="I112" s="260"/>
      <c r="J112" s="256"/>
      <c r="K112" s="256"/>
      <c r="L112" s="261"/>
      <c r="M112" s="262"/>
      <c r="N112" s="263"/>
      <c r="O112" s="263"/>
      <c r="P112" s="263"/>
      <c r="Q112" s="263"/>
      <c r="R112" s="263"/>
      <c r="S112" s="263"/>
      <c r="T112" s="264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65" t="s">
        <v>272</v>
      </c>
      <c r="AU112" s="265" t="s">
        <v>83</v>
      </c>
      <c r="AV112" s="13" t="s">
        <v>83</v>
      </c>
      <c r="AW112" s="13" t="s">
        <v>35</v>
      </c>
      <c r="AX112" s="13" t="s">
        <v>81</v>
      </c>
      <c r="AY112" s="265" t="s">
        <v>240</v>
      </c>
    </row>
    <row r="113" s="2" customFormat="1" ht="16.5" customHeight="1">
      <c r="A113" s="38"/>
      <c r="B113" s="39"/>
      <c r="C113" s="245" t="s">
        <v>288</v>
      </c>
      <c r="D113" s="245" t="s">
        <v>266</v>
      </c>
      <c r="E113" s="246" t="s">
        <v>1127</v>
      </c>
      <c r="F113" s="247" t="s">
        <v>1128</v>
      </c>
      <c r="G113" s="248" t="s">
        <v>276</v>
      </c>
      <c r="H113" s="249">
        <v>16</v>
      </c>
      <c r="I113" s="250"/>
      <c r="J113" s="251">
        <f>ROUND(I113*H113,2)</f>
        <v>0</v>
      </c>
      <c r="K113" s="247" t="s">
        <v>19</v>
      </c>
      <c r="L113" s="252"/>
      <c r="M113" s="253" t="s">
        <v>19</v>
      </c>
      <c r="N113" s="254" t="s">
        <v>45</v>
      </c>
      <c r="O113" s="84"/>
      <c r="P113" s="236">
        <f>O113*H113</f>
        <v>0</v>
      </c>
      <c r="Q113" s="236">
        <v>0.32729999999999998</v>
      </c>
      <c r="R113" s="236">
        <f>Q113*H113</f>
        <v>5.2367999999999997</v>
      </c>
      <c r="S113" s="236">
        <v>0</v>
      </c>
      <c r="T113" s="237">
        <f>S113*H113</f>
        <v>0</v>
      </c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R113" s="238" t="s">
        <v>292</v>
      </c>
      <c r="AT113" s="238" t="s">
        <v>266</v>
      </c>
      <c r="AU113" s="238" t="s">
        <v>83</v>
      </c>
      <c r="AY113" s="17" t="s">
        <v>240</v>
      </c>
      <c r="BE113" s="239">
        <f>IF(N113="základní",J113,0)</f>
        <v>0</v>
      </c>
      <c r="BF113" s="239">
        <f>IF(N113="snížená",J113,0)</f>
        <v>0</v>
      </c>
      <c r="BG113" s="239">
        <f>IF(N113="zákl. přenesená",J113,0)</f>
        <v>0</v>
      </c>
      <c r="BH113" s="239">
        <f>IF(N113="sníž. přenesená",J113,0)</f>
        <v>0</v>
      </c>
      <c r="BI113" s="239">
        <f>IF(N113="nulová",J113,0)</f>
        <v>0</v>
      </c>
      <c r="BJ113" s="17" t="s">
        <v>81</v>
      </c>
      <c r="BK113" s="239">
        <f>ROUND(I113*H113,2)</f>
        <v>0</v>
      </c>
      <c r="BL113" s="17" t="s">
        <v>248</v>
      </c>
      <c r="BM113" s="238" t="s">
        <v>1581</v>
      </c>
    </row>
    <row r="114" s="2" customFormat="1">
      <c r="A114" s="38"/>
      <c r="B114" s="39"/>
      <c r="C114" s="40"/>
      <c r="D114" s="240" t="s">
        <v>250</v>
      </c>
      <c r="E114" s="40"/>
      <c r="F114" s="241" t="s">
        <v>1130</v>
      </c>
      <c r="G114" s="40"/>
      <c r="H114" s="40"/>
      <c r="I114" s="147"/>
      <c r="J114" s="40"/>
      <c r="K114" s="40"/>
      <c r="L114" s="44"/>
      <c r="M114" s="242"/>
      <c r="N114" s="243"/>
      <c r="O114" s="84"/>
      <c r="P114" s="84"/>
      <c r="Q114" s="84"/>
      <c r="R114" s="84"/>
      <c r="S114" s="84"/>
      <c r="T114" s="85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T114" s="17" t="s">
        <v>250</v>
      </c>
      <c r="AU114" s="17" t="s">
        <v>83</v>
      </c>
    </row>
    <row r="115" s="2" customFormat="1" ht="21.75" customHeight="1">
      <c r="A115" s="38"/>
      <c r="B115" s="39"/>
      <c r="C115" s="227" t="s">
        <v>292</v>
      </c>
      <c r="D115" s="227" t="s">
        <v>243</v>
      </c>
      <c r="E115" s="228" t="s">
        <v>281</v>
      </c>
      <c r="F115" s="229" t="s">
        <v>282</v>
      </c>
      <c r="G115" s="230" t="s">
        <v>283</v>
      </c>
      <c r="H115" s="231">
        <v>96</v>
      </c>
      <c r="I115" s="232"/>
      <c r="J115" s="233">
        <f>ROUND(I115*H115,2)</f>
        <v>0</v>
      </c>
      <c r="K115" s="229" t="s">
        <v>247</v>
      </c>
      <c r="L115" s="44"/>
      <c r="M115" s="234" t="s">
        <v>19</v>
      </c>
      <c r="N115" s="235" t="s">
        <v>45</v>
      </c>
      <c r="O115" s="84"/>
      <c r="P115" s="236">
        <f>O115*H115</f>
        <v>0</v>
      </c>
      <c r="Q115" s="236">
        <v>0</v>
      </c>
      <c r="R115" s="236">
        <f>Q115*H115</f>
        <v>0</v>
      </c>
      <c r="S115" s="236">
        <v>0</v>
      </c>
      <c r="T115" s="237">
        <f>S115*H115</f>
        <v>0</v>
      </c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R115" s="238" t="s">
        <v>257</v>
      </c>
      <c r="AT115" s="238" t="s">
        <v>243</v>
      </c>
      <c r="AU115" s="238" t="s">
        <v>83</v>
      </c>
      <c r="AY115" s="17" t="s">
        <v>240</v>
      </c>
      <c r="BE115" s="239">
        <f>IF(N115="základní",J115,0)</f>
        <v>0</v>
      </c>
      <c r="BF115" s="239">
        <f>IF(N115="snížená",J115,0)</f>
        <v>0</v>
      </c>
      <c r="BG115" s="239">
        <f>IF(N115="zákl. přenesená",J115,0)</f>
        <v>0</v>
      </c>
      <c r="BH115" s="239">
        <f>IF(N115="sníž. přenesená",J115,0)</f>
        <v>0</v>
      </c>
      <c r="BI115" s="239">
        <f>IF(N115="nulová",J115,0)</f>
        <v>0</v>
      </c>
      <c r="BJ115" s="17" t="s">
        <v>81</v>
      </c>
      <c r="BK115" s="239">
        <f>ROUND(I115*H115,2)</f>
        <v>0</v>
      </c>
      <c r="BL115" s="17" t="s">
        <v>257</v>
      </c>
      <c r="BM115" s="238" t="s">
        <v>1582</v>
      </c>
    </row>
    <row r="116" s="2" customFormat="1">
      <c r="A116" s="38"/>
      <c r="B116" s="39"/>
      <c r="C116" s="40"/>
      <c r="D116" s="240" t="s">
        <v>250</v>
      </c>
      <c r="E116" s="40"/>
      <c r="F116" s="241" t="s">
        <v>285</v>
      </c>
      <c r="G116" s="40"/>
      <c r="H116" s="40"/>
      <c r="I116" s="147"/>
      <c r="J116" s="40"/>
      <c r="K116" s="40"/>
      <c r="L116" s="44"/>
      <c r="M116" s="242"/>
      <c r="N116" s="243"/>
      <c r="O116" s="84"/>
      <c r="P116" s="84"/>
      <c r="Q116" s="84"/>
      <c r="R116" s="84"/>
      <c r="S116" s="84"/>
      <c r="T116" s="85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T116" s="17" t="s">
        <v>250</v>
      </c>
      <c r="AU116" s="17" t="s">
        <v>83</v>
      </c>
    </row>
    <row r="117" s="2" customFormat="1">
      <c r="A117" s="38"/>
      <c r="B117" s="39"/>
      <c r="C117" s="40"/>
      <c r="D117" s="240" t="s">
        <v>252</v>
      </c>
      <c r="E117" s="40"/>
      <c r="F117" s="244" t="s">
        <v>286</v>
      </c>
      <c r="G117" s="40"/>
      <c r="H117" s="40"/>
      <c r="I117" s="147"/>
      <c r="J117" s="40"/>
      <c r="K117" s="40"/>
      <c r="L117" s="44"/>
      <c r="M117" s="242"/>
      <c r="N117" s="243"/>
      <c r="O117" s="84"/>
      <c r="P117" s="84"/>
      <c r="Q117" s="84"/>
      <c r="R117" s="84"/>
      <c r="S117" s="84"/>
      <c r="T117" s="85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T117" s="17" t="s">
        <v>252</v>
      </c>
      <c r="AU117" s="17" t="s">
        <v>83</v>
      </c>
    </row>
    <row r="118" s="13" customFormat="1">
      <c r="A118" s="13"/>
      <c r="B118" s="255"/>
      <c r="C118" s="256"/>
      <c r="D118" s="240" t="s">
        <v>272</v>
      </c>
      <c r="E118" s="257" t="s">
        <v>19</v>
      </c>
      <c r="F118" s="258" t="s">
        <v>1583</v>
      </c>
      <c r="G118" s="256"/>
      <c r="H118" s="259">
        <v>96</v>
      </c>
      <c r="I118" s="260"/>
      <c r="J118" s="256"/>
      <c r="K118" s="256"/>
      <c r="L118" s="261"/>
      <c r="M118" s="262"/>
      <c r="N118" s="263"/>
      <c r="O118" s="263"/>
      <c r="P118" s="263"/>
      <c r="Q118" s="263"/>
      <c r="R118" s="263"/>
      <c r="S118" s="263"/>
      <c r="T118" s="264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T118" s="265" t="s">
        <v>272</v>
      </c>
      <c r="AU118" s="265" t="s">
        <v>83</v>
      </c>
      <c r="AV118" s="13" t="s">
        <v>83</v>
      </c>
      <c r="AW118" s="13" t="s">
        <v>35</v>
      </c>
      <c r="AX118" s="13" t="s">
        <v>81</v>
      </c>
      <c r="AY118" s="265" t="s">
        <v>240</v>
      </c>
    </row>
    <row r="119" s="2" customFormat="1" ht="21.75" customHeight="1">
      <c r="A119" s="38"/>
      <c r="B119" s="39"/>
      <c r="C119" s="245" t="s">
        <v>297</v>
      </c>
      <c r="D119" s="245" t="s">
        <v>266</v>
      </c>
      <c r="E119" s="246" t="s">
        <v>626</v>
      </c>
      <c r="F119" s="247" t="s">
        <v>627</v>
      </c>
      <c r="G119" s="248" t="s">
        <v>276</v>
      </c>
      <c r="H119" s="249">
        <v>64</v>
      </c>
      <c r="I119" s="250"/>
      <c r="J119" s="251">
        <f>ROUND(I119*H119,2)</f>
        <v>0</v>
      </c>
      <c r="K119" s="247" t="s">
        <v>247</v>
      </c>
      <c r="L119" s="252"/>
      <c r="M119" s="253" t="s">
        <v>19</v>
      </c>
      <c r="N119" s="254" t="s">
        <v>45</v>
      </c>
      <c r="O119" s="84"/>
      <c r="P119" s="236">
        <f>O119*H119</f>
        <v>0</v>
      </c>
      <c r="Q119" s="236">
        <v>0.00123</v>
      </c>
      <c r="R119" s="236">
        <f>Q119*H119</f>
        <v>0.078719999999999998</v>
      </c>
      <c r="S119" s="236">
        <v>0</v>
      </c>
      <c r="T119" s="237">
        <f>S119*H119</f>
        <v>0</v>
      </c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R119" s="238" t="s">
        <v>270</v>
      </c>
      <c r="AT119" s="238" t="s">
        <v>266</v>
      </c>
      <c r="AU119" s="238" t="s">
        <v>83</v>
      </c>
      <c r="AY119" s="17" t="s">
        <v>240</v>
      </c>
      <c r="BE119" s="239">
        <f>IF(N119="základní",J119,0)</f>
        <v>0</v>
      </c>
      <c r="BF119" s="239">
        <f>IF(N119="snížená",J119,0)</f>
        <v>0</v>
      </c>
      <c r="BG119" s="239">
        <f>IF(N119="zákl. přenesená",J119,0)</f>
        <v>0</v>
      </c>
      <c r="BH119" s="239">
        <f>IF(N119="sníž. přenesená",J119,0)</f>
        <v>0</v>
      </c>
      <c r="BI119" s="239">
        <f>IF(N119="nulová",J119,0)</f>
        <v>0</v>
      </c>
      <c r="BJ119" s="17" t="s">
        <v>81</v>
      </c>
      <c r="BK119" s="239">
        <f>ROUND(I119*H119,2)</f>
        <v>0</v>
      </c>
      <c r="BL119" s="17" t="s">
        <v>270</v>
      </c>
      <c r="BM119" s="238" t="s">
        <v>1584</v>
      </c>
    </row>
    <row r="120" s="2" customFormat="1">
      <c r="A120" s="38"/>
      <c r="B120" s="39"/>
      <c r="C120" s="40"/>
      <c r="D120" s="240" t="s">
        <v>250</v>
      </c>
      <c r="E120" s="40"/>
      <c r="F120" s="241" t="s">
        <v>627</v>
      </c>
      <c r="G120" s="40"/>
      <c r="H120" s="40"/>
      <c r="I120" s="147"/>
      <c r="J120" s="40"/>
      <c r="K120" s="40"/>
      <c r="L120" s="44"/>
      <c r="M120" s="242"/>
      <c r="N120" s="243"/>
      <c r="O120" s="84"/>
      <c r="P120" s="84"/>
      <c r="Q120" s="84"/>
      <c r="R120" s="84"/>
      <c r="S120" s="84"/>
      <c r="T120" s="85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T120" s="17" t="s">
        <v>250</v>
      </c>
      <c r="AU120" s="17" t="s">
        <v>83</v>
      </c>
    </row>
    <row r="121" s="13" customFormat="1">
      <c r="A121" s="13"/>
      <c r="B121" s="255"/>
      <c r="C121" s="256"/>
      <c r="D121" s="240" t="s">
        <v>272</v>
      </c>
      <c r="E121" s="257" t="s">
        <v>19</v>
      </c>
      <c r="F121" s="258" t="s">
        <v>920</v>
      </c>
      <c r="G121" s="256"/>
      <c r="H121" s="259">
        <v>64</v>
      </c>
      <c r="I121" s="260"/>
      <c r="J121" s="256"/>
      <c r="K121" s="256"/>
      <c r="L121" s="261"/>
      <c r="M121" s="262"/>
      <c r="N121" s="263"/>
      <c r="O121" s="263"/>
      <c r="P121" s="263"/>
      <c r="Q121" s="263"/>
      <c r="R121" s="263"/>
      <c r="S121" s="263"/>
      <c r="T121" s="264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T121" s="265" t="s">
        <v>272</v>
      </c>
      <c r="AU121" s="265" t="s">
        <v>83</v>
      </c>
      <c r="AV121" s="13" t="s">
        <v>83</v>
      </c>
      <c r="AW121" s="13" t="s">
        <v>35</v>
      </c>
      <c r="AX121" s="13" t="s">
        <v>81</v>
      </c>
      <c r="AY121" s="265" t="s">
        <v>240</v>
      </c>
    </row>
    <row r="122" s="2" customFormat="1" ht="21.75" customHeight="1">
      <c r="A122" s="38"/>
      <c r="B122" s="39"/>
      <c r="C122" s="245" t="s">
        <v>301</v>
      </c>
      <c r="D122" s="245" t="s">
        <v>266</v>
      </c>
      <c r="E122" s="246" t="s">
        <v>894</v>
      </c>
      <c r="F122" s="247" t="s">
        <v>895</v>
      </c>
      <c r="G122" s="248" t="s">
        <v>276</v>
      </c>
      <c r="H122" s="249">
        <v>32</v>
      </c>
      <c r="I122" s="250"/>
      <c r="J122" s="251">
        <f>ROUND(I122*H122,2)</f>
        <v>0</v>
      </c>
      <c r="K122" s="247" t="s">
        <v>247</v>
      </c>
      <c r="L122" s="252"/>
      <c r="M122" s="253" t="s">
        <v>19</v>
      </c>
      <c r="N122" s="254" t="s">
        <v>45</v>
      </c>
      <c r="O122" s="84"/>
      <c r="P122" s="236">
        <f>O122*H122</f>
        <v>0</v>
      </c>
      <c r="Q122" s="236">
        <v>0.00054000000000000001</v>
      </c>
      <c r="R122" s="236">
        <f>Q122*H122</f>
        <v>0.01728</v>
      </c>
      <c r="S122" s="236">
        <v>0</v>
      </c>
      <c r="T122" s="237">
        <f>S122*H122</f>
        <v>0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R122" s="238" t="s">
        <v>270</v>
      </c>
      <c r="AT122" s="238" t="s">
        <v>266</v>
      </c>
      <c r="AU122" s="238" t="s">
        <v>83</v>
      </c>
      <c r="AY122" s="17" t="s">
        <v>240</v>
      </c>
      <c r="BE122" s="239">
        <f>IF(N122="základní",J122,0)</f>
        <v>0</v>
      </c>
      <c r="BF122" s="239">
        <f>IF(N122="snížená",J122,0)</f>
        <v>0</v>
      </c>
      <c r="BG122" s="239">
        <f>IF(N122="zákl. přenesená",J122,0)</f>
        <v>0</v>
      </c>
      <c r="BH122" s="239">
        <f>IF(N122="sníž. přenesená",J122,0)</f>
        <v>0</v>
      </c>
      <c r="BI122" s="239">
        <f>IF(N122="nulová",J122,0)</f>
        <v>0</v>
      </c>
      <c r="BJ122" s="17" t="s">
        <v>81</v>
      </c>
      <c r="BK122" s="239">
        <f>ROUND(I122*H122,2)</f>
        <v>0</v>
      </c>
      <c r="BL122" s="17" t="s">
        <v>270</v>
      </c>
      <c r="BM122" s="238" t="s">
        <v>1585</v>
      </c>
    </row>
    <row r="123" s="2" customFormat="1">
      <c r="A123" s="38"/>
      <c r="B123" s="39"/>
      <c r="C123" s="40"/>
      <c r="D123" s="240" t="s">
        <v>250</v>
      </c>
      <c r="E123" s="40"/>
      <c r="F123" s="241" t="s">
        <v>895</v>
      </c>
      <c r="G123" s="40"/>
      <c r="H123" s="40"/>
      <c r="I123" s="147"/>
      <c r="J123" s="40"/>
      <c r="K123" s="40"/>
      <c r="L123" s="44"/>
      <c r="M123" s="242"/>
      <c r="N123" s="243"/>
      <c r="O123" s="84"/>
      <c r="P123" s="84"/>
      <c r="Q123" s="84"/>
      <c r="R123" s="84"/>
      <c r="S123" s="84"/>
      <c r="T123" s="85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7" t="s">
        <v>250</v>
      </c>
      <c r="AU123" s="17" t="s">
        <v>83</v>
      </c>
    </row>
    <row r="124" s="13" customFormat="1">
      <c r="A124" s="13"/>
      <c r="B124" s="255"/>
      <c r="C124" s="256"/>
      <c r="D124" s="240" t="s">
        <v>272</v>
      </c>
      <c r="E124" s="257" t="s">
        <v>19</v>
      </c>
      <c r="F124" s="258" t="s">
        <v>893</v>
      </c>
      <c r="G124" s="256"/>
      <c r="H124" s="259">
        <v>32</v>
      </c>
      <c r="I124" s="260"/>
      <c r="J124" s="256"/>
      <c r="K124" s="256"/>
      <c r="L124" s="261"/>
      <c r="M124" s="262"/>
      <c r="N124" s="263"/>
      <c r="O124" s="263"/>
      <c r="P124" s="263"/>
      <c r="Q124" s="263"/>
      <c r="R124" s="263"/>
      <c r="S124" s="263"/>
      <c r="T124" s="264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65" t="s">
        <v>272</v>
      </c>
      <c r="AU124" s="265" t="s">
        <v>83</v>
      </c>
      <c r="AV124" s="13" t="s">
        <v>83</v>
      </c>
      <c r="AW124" s="13" t="s">
        <v>35</v>
      </c>
      <c r="AX124" s="13" t="s">
        <v>81</v>
      </c>
      <c r="AY124" s="265" t="s">
        <v>240</v>
      </c>
    </row>
    <row r="125" s="2" customFormat="1" ht="21.75" customHeight="1">
      <c r="A125" s="38"/>
      <c r="B125" s="39"/>
      <c r="C125" s="245" t="s">
        <v>305</v>
      </c>
      <c r="D125" s="245" t="s">
        <v>266</v>
      </c>
      <c r="E125" s="246" t="s">
        <v>890</v>
      </c>
      <c r="F125" s="247" t="s">
        <v>891</v>
      </c>
      <c r="G125" s="248" t="s">
        <v>276</v>
      </c>
      <c r="H125" s="249">
        <v>32</v>
      </c>
      <c r="I125" s="250"/>
      <c r="J125" s="251">
        <f>ROUND(I125*H125,2)</f>
        <v>0</v>
      </c>
      <c r="K125" s="247" t="s">
        <v>247</v>
      </c>
      <c r="L125" s="252"/>
      <c r="M125" s="253" t="s">
        <v>19</v>
      </c>
      <c r="N125" s="254" t="s">
        <v>45</v>
      </c>
      <c r="O125" s="84"/>
      <c r="P125" s="236">
        <f>O125*H125</f>
        <v>0</v>
      </c>
      <c r="Q125" s="236">
        <v>0.00063000000000000003</v>
      </c>
      <c r="R125" s="236">
        <f>Q125*H125</f>
        <v>0.020160000000000001</v>
      </c>
      <c r="S125" s="236">
        <v>0</v>
      </c>
      <c r="T125" s="237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38" t="s">
        <v>270</v>
      </c>
      <c r="AT125" s="238" t="s">
        <v>266</v>
      </c>
      <c r="AU125" s="238" t="s">
        <v>83</v>
      </c>
      <c r="AY125" s="17" t="s">
        <v>240</v>
      </c>
      <c r="BE125" s="239">
        <f>IF(N125="základní",J125,0)</f>
        <v>0</v>
      </c>
      <c r="BF125" s="239">
        <f>IF(N125="snížená",J125,0)</f>
        <v>0</v>
      </c>
      <c r="BG125" s="239">
        <f>IF(N125="zákl. přenesená",J125,0)</f>
        <v>0</v>
      </c>
      <c r="BH125" s="239">
        <f>IF(N125="sníž. přenesená",J125,0)</f>
        <v>0</v>
      </c>
      <c r="BI125" s="239">
        <f>IF(N125="nulová",J125,0)</f>
        <v>0</v>
      </c>
      <c r="BJ125" s="17" t="s">
        <v>81</v>
      </c>
      <c r="BK125" s="239">
        <f>ROUND(I125*H125,2)</f>
        <v>0</v>
      </c>
      <c r="BL125" s="17" t="s">
        <v>270</v>
      </c>
      <c r="BM125" s="238" t="s">
        <v>1586</v>
      </c>
    </row>
    <row r="126" s="2" customFormat="1">
      <c r="A126" s="38"/>
      <c r="B126" s="39"/>
      <c r="C126" s="40"/>
      <c r="D126" s="240" t="s">
        <v>250</v>
      </c>
      <c r="E126" s="40"/>
      <c r="F126" s="241" t="s">
        <v>891</v>
      </c>
      <c r="G126" s="40"/>
      <c r="H126" s="40"/>
      <c r="I126" s="147"/>
      <c r="J126" s="40"/>
      <c r="K126" s="40"/>
      <c r="L126" s="44"/>
      <c r="M126" s="242"/>
      <c r="N126" s="243"/>
      <c r="O126" s="84"/>
      <c r="P126" s="84"/>
      <c r="Q126" s="84"/>
      <c r="R126" s="84"/>
      <c r="S126" s="84"/>
      <c r="T126" s="85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7" t="s">
        <v>250</v>
      </c>
      <c r="AU126" s="17" t="s">
        <v>83</v>
      </c>
    </row>
    <row r="127" s="13" customFormat="1">
      <c r="A127" s="13"/>
      <c r="B127" s="255"/>
      <c r="C127" s="256"/>
      <c r="D127" s="240" t="s">
        <v>272</v>
      </c>
      <c r="E127" s="257" t="s">
        <v>19</v>
      </c>
      <c r="F127" s="258" t="s">
        <v>893</v>
      </c>
      <c r="G127" s="256"/>
      <c r="H127" s="259">
        <v>32</v>
      </c>
      <c r="I127" s="260"/>
      <c r="J127" s="256"/>
      <c r="K127" s="256"/>
      <c r="L127" s="261"/>
      <c r="M127" s="262"/>
      <c r="N127" s="263"/>
      <c r="O127" s="263"/>
      <c r="P127" s="263"/>
      <c r="Q127" s="263"/>
      <c r="R127" s="263"/>
      <c r="S127" s="263"/>
      <c r="T127" s="264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65" t="s">
        <v>272</v>
      </c>
      <c r="AU127" s="265" t="s">
        <v>83</v>
      </c>
      <c r="AV127" s="13" t="s">
        <v>83</v>
      </c>
      <c r="AW127" s="13" t="s">
        <v>35</v>
      </c>
      <c r="AX127" s="13" t="s">
        <v>81</v>
      </c>
      <c r="AY127" s="265" t="s">
        <v>240</v>
      </c>
    </row>
    <row r="128" s="2" customFormat="1" ht="21.75" customHeight="1">
      <c r="A128" s="38"/>
      <c r="B128" s="39"/>
      <c r="C128" s="245" t="s">
        <v>309</v>
      </c>
      <c r="D128" s="245" t="s">
        <v>266</v>
      </c>
      <c r="E128" s="246" t="s">
        <v>293</v>
      </c>
      <c r="F128" s="247" t="s">
        <v>294</v>
      </c>
      <c r="G128" s="248" t="s">
        <v>276</v>
      </c>
      <c r="H128" s="249">
        <v>32</v>
      </c>
      <c r="I128" s="250"/>
      <c r="J128" s="251">
        <f>ROUND(I128*H128,2)</f>
        <v>0</v>
      </c>
      <c r="K128" s="247" t="s">
        <v>247</v>
      </c>
      <c r="L128" s="252"/>
      <c r="M128" s="253" t="s">
        <v>19</v>
      </c>
      <c r="N128" s="254" t="s">
        <v>45</v>
      </c>
      <c r="O128" s="84"/>
      <c r="P128" s="236">
        <f>O128*H128</f>
        <v>0</v>
      </c>
      <c r="Q128" s="236">
        <v>0.00013999999999999999</v>
      </c>
      <c r="R128" s="236">
        <f>Q128*H128</f>
        <v>0.0044799999999999996</v>
      </c>
      <c r="S128" s="236">
        <v>0</v>
      </c>
      <c r="T128" s="237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38" t="s">
        <v>270</v>
      </c>
      <c r="AT128" s="238" t="s">
        <v>266</v>
      </c>
      <c r="AU128" s="238" t="s">
        <v>83</v>
      </c>
      <c r="AY128" s="17" t="s">
        <v>240</v>
      </c>
      <c r="BE128" s="239">
        <f>IF(N128="základní",J128,0)</f>
        <v>0</v>
      </c>
      <c r="BF128" s="239">
        <f>IF(N128="snížená",J128,0)</f>
        <v>0</v>
      </c>
      <c r="BG128" s="239">
        <f>IF(N128="zákl. přenesená",J128,0)</f>
        <v>0</v>
      </c>
      <c r="BH128" s="239">
        <f>IF(N128="sníž. přenesená",J128,0)</f>
        <v>0</v>
      </c>
      <c r="BI128" s="239">
        <f>IF(N128="nulová",J128,0)</f>
        <v>0</v>
      </c>
      <c r="BJ128" s="17" t="s">
        <v>81</v>
      </c>
      <c r="BK128" s="239">
        <f>ROUND(I128*H128,2)</f>
        <v>0</v>
      </c>
      <c r="BL128" s="17" t="s">
        <v>270</v>
      </c>
      <c r="BM128" s="238" t="s">
        <v>1587</v>
      </c>
    </row>
    <row r="129" s="2" customFormat="1">
      <c r="A129" s="38"/>
      <c r="B129" s="39"/>
      <c r="C129" s="40"/>
      <c r="D129" s="240" t="s">
        <v>250</v>
      </c>
      <c r="E129" s="40"/>
      <c r="F129" s="241" t="s">
        <v>294</v>
      </c>
      <c r="G129" s="40"/>
      <c r="H129" s="40"/>
      <c r="I129" s="147"/>
      <c r="J129" s="40"/>
      <c r="K129" s="40"/>
      <c r="L129" s="44"/>
      <c r="M129" s="242"/>
      <c r="N129" s="243"/>
      <c r="O129" s="84"/>
      <c r="P129" s="84"/>
      <c r="Q129" s="84"/>
      <c r="R129" s="84"/>
      <c r="S129" s="84"/>
      <c r="T129" s="85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250</v>
      </c>
      <c r="AU129" s="17" t="s">
        <v>83</v>
      </c>
    </row>
    <row r="130" s="13" customFormat="1">
      <c r="A130" s="13"/>
      <c r="B130" s="255"/>
      <c r="C130" s="256"/>
      <c r="D130" s="240" t="s">
        <v>272</v>
      </c>
      <c r="E130" s="257" t="s">
        <v>19</v>
      </c>
      <c r="F130" s="258" t="s">
        <v>893</v>
      </c>
      <c r="G130" s="256"/>
      <c r="H130" s="259">
        <v>32</v>
      </c>
      <c r="I130" s="260"/>
      <c r="J130" s="256"/>
      <c r="K130" s="256"/>
      <c r="L130" s="261"/>
      <c r="M130" s="262"/>
      <c r="N130" s="263"/>
      <c r="O130" s="263"/>
      <c r="P130" s="263"/>
      <c r="Q130" s="263"/>
      <c r="R130" s="263"/>
      <c r="S130" s="263"/>
      <c r="T130" s="264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65" t="s">
        <v>272</v>
      </c>
      <c r="AU130" s="265" t="s">
        <v>83</v>
      </c>
      <c r="AV130" s="13" t="s">
        <v>83</v>
      </c>
      <c r="AW130" s="13" t="s">
        <v>35</v>
      </c>
      <c r="AX130" s="13" t="s">
        <v>81</v>
      </c>
      <c r="AY130" s="265" t="s">
        <v>240</v>
      </c>
    </row>
    <row r="131" s="2" customFormat="1" ht="21.75" customHeight="1">
      <c r="A131" s="38"/>
      <c r="B131" s="39"/>
      <c r="C131" s="245" t="s">
        <v>315</v>
      </c>
      <c r="D131" s="245" t="s">
        <v>266</v>
      </c>
      <c r="E131" s="246" t="s">
        <v>298</v>
      </c>
      <c r="F131" s="247" t="s">
        <v>299</v>
      </c>
      <c r="G131" s="248" t="s">
        <v>276</v>
      </c>
      <c r="H131" s="249">
        <v>32</v>
      </c>
      <c r="I131" s="250"/>
      <c r="J131" s="251">
        <f>ROUND(I131*H131,2)</f>
        <v>0</v>
      </c>
      <c r="K131" s="247" t="s">
        <v>247</v>
      </c>
      <c r="L131" s="252"/>
      <c r="M131" s="253" t="s">
        <v>19</v>
      </c>
      <c r="N131" s="254" t="s">
        <v>45</v>
      </c>
      <c r="O131" s="84"/>
      <c r="P131" s="236">
        <f>O131*H131</f>
        <v>0</v>
      </c>
      <c r="Q131" s="236">
        <v>9.0000000000000006E-05</v>
      </c>
      <c r="R131" s="236">
        <f>Q131*H131</f>
        <v>0.0028800000000000002</v>
      </c>
      <c r="S131" s="236">
        <v>0</v>
      </c>
      <c r="T131" s="23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38" t="s">
        <v>270</v>
      </c>
      <c r="AT131" s="238" t="s">
        <v>266</v>
      </c>
      <c r="AU131" s="238" t="s">
        <v>83</v>
      </c>
      <c r="AY131" s="17" t="s">
        <v>240</v>
      </c>
      <c r="BE131" s="239">
        <f>IF(N131="základní",J131,0)</f>
        <v>0</v>
      </c>
      <c r="BF131" s="239">
        <f>IF(N131="snížená",J131,0)</f>
        <v>0</v>
      </c>
      <c r="BG131" s="239">
        <f>IF(N131="zákl. přenesená",J131,0)</f>
        <v>0</v>
      </c>
      <c r="BH131" s="239">
        <f>IF(N131="sníž. přenesená",J131,0)</f>
        <v>0</v>
      </c>
      <c r="BI131" s="239">
        <f>IF(N131="nulová",J131,0)</f>
        <v>0</v>
      </c>
      <c r="BJ131" s="17" t="s">
        <v>81</v>
      </c>
      <c r="BK131" s="239">
        <f>ROUND(I131*H131,2)</f>
        <v>0</v>
      </c>
      <c r="BL131" s="17" t="s">
        <v>270</v>
      </c>
      <c r="BM131" s="238" t="s">
        <v>1588</v>
      </c>
    </row>
    <row r="132" s="2" customFormat="1">
      <c r="A132" s="38"/>
      <c r="B132" s="39"/>
      <c r="C132" s="40"/>
      <c r="D132" s="240" t="s">
        <v>250</v>
      </c>
      <c r="E132" s="40"/>
      <c r="F132" s="241" t="s">
        <v>299</v>
      </c>
      <c r="G132" s="40"/>
      <c r="H132" s="40"/>
      <c r="I132" s="147"/>
      <c r="J132" s="40"/>
      <c r="K132" s="40"/>
      <c r="L132" s="44"/>
      <c r="M132" s="242"/>
      <c r="N132" s="243"/>
      <c r="O132" s="84"/>
      <c r="P132" s="84"/>
      <c r="Q132" s="84"/>
      <c r="R132" s="84"/>
      <c r="S132" s="84"/>
      <c r="T132" s="85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250</v>
      </c>
      <c r="AU132" s="17" t="s">
        <v>83</v>
      </c>
    </row>
    <row r="133" s="13" customFormat="1">
      <c r="A133" s="13"/>
      <c r="B133" s="255"/>
      <c r="C133" s="256"/>
      <c r="D133" s="240" t="s">
        <v>272</v>
      </c>
      <c r="E133" s="257" t="s">
        <v>19</v>
      </c>
      <c r="F133" s="258" t="s">
        <v>893</v>
      </c>
      <c r="G133" s="256"/>
      <c r="H133" s="259">
        <v>32</v>
      </c>
      <c r="I133" s="260"/>
      <c r="J133" s="256"/>
      <c r="K133" s="256"/>
      <c r="L133" s="261"/>
      <c r="M133" s="262"/>
      <c r="N133" s="263"/>
      <c r="O133" s="263"/>
      <c r="P133" s="263"/>
      <c r="Q133" s="263"/>
      <c r="R133" s="263"/>
      <c r="S133" s="263"/>
      <c r="T133" s="264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65" t="s">
        <v>272</v>
      </c>
      <c r="AU133" s="265" t="s">
        <v>83</v>
      </c>
      <c r="AV133" s="13" t="s">
        <v>83</v>
      </c>
      <c r="AW133" s="13" t="s">
        <v>35</v>
      </c>
      <c r="AX133" s="13" t="s">
        <v>81</v>
      </c>
      <c r="AY133" s="265" t="s">
        <v>240</v>
      </c>
    </row>
    <row r="134" s="2" customFormat="1" ht="21.75" customHeight="1">
      <c r="A134" s="38"/>
      <c r="B134" s="39"/>
      <c r="C134" s="245" t="s">
        <v>321</v>
      </c>
      <c r="D134" s="245" t="s">
        <v>266</v>
      </c>
      <c r="E134" s="246" t="s">
        <v>289</v>
      </c>
      <c r="F134" s="247" t="s">
        <v>290</v>
      </c>
      <c r="G134" s="248" t="s">
        <v>276</v>
      </c>
      <c r="H134" s="249">
        <v>64</v>
      </c>
      <c r="I134" s="250"/>
      <c r="J134" s="251">
        <f>ROUND(I134*H134,2)</f>
        <v>0</v>
      </c>
      <c r="K134" s="247" t="s">
        <v>247</v>
      </c>
      <c r="L134" s="252"/>
      <c r="M134" s="253" t="s">
        <v>19</v>
      </c>
      <c r="N134" s="254" t="s">
        <v>45</v>
      </c>
      <c r="O134" s="84"/>
      <c r="P134" s="236">
        <f>O134*H134</f>
        <v>0</v>
      </c>
      <c r="Q134" s="236">
        <v>0.00018000000000000001</v>
      </c>
      <c r="R134" s="236">
        <f>Q134*H134</f>
        <v>0.011520000000000001</v>
      </c>
      <c r="S134" s="236">
        <v>0</v>
      </c>
      <c r="T134" s="237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38" t="s">
        <v>270</v>
      </c>
      <c r="AT134" s="238" t="s">
        <v>266</v>
      </c>
      <c r="AU134" s="238" t="s">
        <v>83</v>
      </c>
      <c r="AY134" s="17" t="s">
        <v>240</v>
      </c>
      <c r="BE134" s="239">
        <f>IF(N134="základní",J134,0)</f>
        <v>0</v>
      </c>
      <c r="BF134" s="239">
        <f>IF(N134="snížená",J134,0)</f>
        <v>0</v>
      </c>
      <c r="BG134" s="239">
        <f>IF(N134="zákl. přenesená",J134,0)</f>
        <v>0</v>
      </c>
      <c r="BH134" s="239">
        <f>IF(N134="sníž. přenesená",J134,0)</f>
        <v>0</v>
      </c>
      <c r="BI134" s="239">
        <f>IF(N134="nulová",J134,0)</f>
        <v>0</v>
      </c>
      <c r="BJ134" s="17" t="s">
        <v>81</v>
      </c>
      <c r="BK134" s="239">
        <f>ROUND(I134*H134,2)</f>
        <v>0</v>
      </c>
      <c r="BL134" s="17" t="s">
        <v>270</v>
      </c>
      <c r="BM134" s="238" t="s">
        <v>1589</v>
      </c>
    </row>
    <row r="135" s="2" customFormat="1">
      <c r="A135" s="38"/>
      <c r="B135" s="39"/>
      <c r="C135" s="40"/>
      <c r="D135" s="240" t="s">
        <v>250</v>
      </c>
      <c r="E135" s="40"/>
      <c r="F135" s="241" t="s">
        <v>290</v>
      </c>
      <c r="G135" s="40"/>
      <c r="H135" s="40"/>
      <c r="I135" s="147"/>
      <c r="J135" s="40"/>
      <c r="K135" s="40"/>
      <c r="L135" s="44"/>
      <c r="M135" s="242"/>
      <c r="N135" s="243"/>
      <c r="O135" s="84"/>
      <c r="P135" s="84"/>
      <c r="Q135" s="84"/>
      <c r="R135" s="84"/>
      <c r="S135" s="84"/>
      <c r="T135" s="85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7" t="s">
        <v>250</v>
      </c>
      <c r="AU135" s="17" t="s">
        <v>83</v>
      </c>
    </row>
    <row r="136" s="13" customFormat="1">
      <c r="A136" s="13"/>
      <c r="B136" s="255"/>
      <c r="C136" s="256"/>
      <c r="D136" s="240" t="s">
        <v>272</v>
      </c>
      <c r="E136" s="257" t="s">
        <v>19</v>
      </c>
      <c r="F136" s="258" t="s">
        <v>920</v>
      </c>
      <c r="G136" s="256"/>
      <c r="H136" s="259">
        <v>64</v>
      </c>
      <c r="I136" s="260"/>
      <c r="J136" s="256"/>
      <c r="K136" s="256"/>
      <c r="L136" s="261"/>
      <c r="M136" s="262"/>
      <c r="N136" s="263"/>
      <c r="O136" s="263"/>
      <c r="P136" s="263"/>
      <c r="Q136" s="263"/>
      <c r="R136" s="263"/>
      <c r="S136" s="263"/>
      <c r="T136" s="264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65" t="s">
        <v>272</v>
      </c>
      <c r="AU136" s="265" t="s">
        <v>83</v>
      </c>
      <c r="AV136" s="13" t="s">
        <v>83</v>
      </c>
      <c r="AW136" s="13" t="s">
        <v>35</v>
      </c>
      <c r="AX136" s="13" t="s">
        <v>81</v>
      </c>
      <c r="AY136" s="265" t="s">
        <v>240</v>
      </c>
    </row>
    <row r="137" s="2" customFormat="1" ht="21.75" customHeight="1">
      <c r="A137" s="38"/>
      <c r="B137" s="39"/>
      <c r="C137" s="227" t="s">
        <v>8</v>
      </c>
      <c r="D137" s="227" t="s">
        <v>243</v>
      </c>
      <c r="E137" s="228" t="s">
        <v>254</v>
      </c>
      <c r="F137" s="229" t="s">
        <v>255</v>
      </c>
      <c r="G137" s="230" t="s">
        <v>256</v>
      </c>
      <c r="H137" s="231">
        <v>21.120000000000001</v>
      </c>
      <c r="I137" s="232"/>
      <c r="J137" s="233">
        <f>ROUND(I137*H137,2)</f>
        <v>0</v>
      </c>
      <c r="K137" s="229" t="s">
        <v>247</v>
      </c>
      <c r="L137" s="44"/>
      <c r="M137" s="234" t="s">
        <v>19</v>
      </c>
      <c r="N137" s="235" t="s">
        <v>45</v>
      </c>
      <c r="O137" s="84"/>
      <c r="P137" s="236">
        <f>O137*H137</f>
        <v>0</v>
      </c>
      <c r="Q137" s="236">
        <v>0</v>
      </c>
      <c r="R137" s="236">
        <f>Q137*H137</f>
        <v>0</v>
      </c>
      <c r="S137" s="236">
        <v>0</v>
      </c>
      <c r="T137" s="237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38" t="s">
        <v>248</v>
      </c>
      <c r="AT137" s="238" t="s">
        <v>243</v>
      </c>
      <c r="AU137" s="238" t="s">
        <v>83</v>
      </c>
      <c r="AY137" s="17" t="s">
        <v>240</v>
      </c>
      <c r="BE137" s="239">
        <f>IF(N137="základní",J137,0)</f>
        <v>0</v>
      </c>
      <c r="BF137" s="239">
        <f>IF(N137="snížená",J137,0)</f>
        <v>0</v>
      </c>
      <c r="BG137" s="239">
        <f>IF(N137="zákl. přenesená",J137,0)</f>
        <v>0</v>
      </c>
      <c r="BH137" s="239">
        <f>IF(N137="sníž. přenesená",J137,0)</f>
        <v>0</v>
      </c>
      <c r="BI137" s="239">
        <f>IF(N137="nulová",J137,0)</f>
        <v>0</v>
      </c>
      <c r="BJ137" s="17" t="s">
        <v>81</v>
      </c>
      <c r="BK137" s="239">
        <f>ROUND(I137*H137,2)</f>
        <v>0</v>
      </c>
      <c r="BL137" s="17" t="s">
        <v>248</v>
      </c>
      <c r="BM137" s="238" t="s">
        <v>1590</v>
      </c>
    </row>
    <row r="138" s="2" customFormat="1">
      <c r="A138" s="38"/>
      <c r="B138" s="39"/>
      <c r="C138" s="40"/>
      <c r="D138" s="240" t="s">
        <v>250</v>
      </c>
      <c r="E138" s="40"/>
      <c r="F138" s="241" t="s">
        <v>259</v>
      </c>
      <c r="G138" s="40"/>
      <c r="H138" s="40"/>
      <c r="I138" s="147"/>
      <c r="J138" s="40"/>
      <c r="K138" s="40"/>
      <c r="L138" s="44"/>
      <c r="M138" s="242"/>
      <c r="N138" s="243"/>
      <c r="O138" s="84"/>
      <c r="P138" s="84"/>
      <c r="Q138" s="84"/>
      <c r="R138" s="84"/>
      <c r="S138" s="84"/>
      <c r="T138" s="85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T138" s="17" t="s">
        <v>250</v>
      </c>
      <c r="AU138" s="17" t="s">
        <v>83</v>
      </c>
    </row>
    <row r="139" s="2" customFormat="1">
      <c r="A139" s="38"/>
      <c r="B139" s="39"/>
      <c r="C139" s="40"/>
      <c r="D139" s="240" t="s">
        <v>252</v>
      </c>
      <c r="E139" s="40"/>
      <c r="F139" s="244" t="s">
        <v>260</v>
      </c>
      <c r="G139" s="40"/>
      <c r="H139" s="40"/>
      <c r="I139" s="147"/>
      <c r="J139" s="40"/>
      <c r="K139" s="40"/>
      <c r="L139" s="44"/>
      <c r="M139" s="242"/>
      <c r="N139" s="243"/>
      <c r="O139" s="84"/>
      <c r="P139" s="84"/>
      <c r="Q139" s="84"/>
      <c r="R139" s="84"/>
      <c r="S139" s="84"/>
      <c r="T139" s="85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252</v>
      </c>
      <c r="AU139" s="17" t="s">
        <v>83</v>
      </c>
    </row>
    <row r="140" s="13" customFormat="1">
      <c r="A140" s="13"/>
      <c r="B140" s="255"/>
      <c r="C140" s="256"/>
      <c r="D140" s="240" t="s">
        <v>272</v>
      </c>
      <c r="E140" s="257" t="s">
        <v>19</v>
      </c>
      <c r="F140" s="258" t="s">
        <v>1591</v>
      </c>
      <c r="G140" s="256"/>
      <c r="H140" s="259">
        <v>21.120000000000001</v>
      </c>
      <c r="I140" s="260"/>
      <c r="J140" s="256"/>
      <c r="K140" s="256"/>
      <c r="L140" s="261"/>
      <c r="M140" s="262"/>
      <c r="N140" s="263"/>
      <c r="O140" s="263"/>
      <c r="P140" s="263"/>
      <c r="Q140" s="263"/>
      <c r="R140" s="263"/>
      <c r="S140" s="263"/>
      <c r="T140" s="264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65" t="s">
        <v>272</v>
      </c>
      <c r="AU140" s="265" t="s">
        <v>83</v>
      </c>
      <c r="AV140" s="13" t="s">
        <v>83</v>
      </c>
      <c r="AW140" s="13" t="s">
        <v>35</v>
      </c>
      <c r="AX140" s="13" t="s">
        <v>81</v>
      </c>
      <c r="AY140" s="265" t="s">
        <v>240</v>
      </c>
    </row>
    <row r="141" s="2" customFormat="1" ht="21.75" customHeight="1">
      <c r="A141" s="38"/>
      <c r="B141" s="39"/>
      <c r="C141" s="227" t="s">
        <v>329</v>
      </c>
      <c r="D141" s="227" t="s">
        <v>243</v>
      </c>
      <c r="E141" s="228" t="s">
        <v>261</v>
      </c>
      <c r="F141" s="229" t="s">
        <v>262</v>
      </c>
      <c r="G141" s="230" t="s">
        <v>256</v>
      </c>
      <c r="H141" s="231">
        <v>120.12000000000001</v>
      </c>
      <c r="I141" s="232"/>
      <c r="J141" s="233">
        <f>ROUND(I141*H141,2)</f>
        <v>0</v>
      </c>
      <c r="K141" s="229" t="s">
        <v>247</v>
      </c>
      <c r="L141" s="44"/>
      <c r="M141" s="234" t="s">
        <v>19</v>
      </c>
      <c r="N141" s="235" t="s">
        <v>45</v>
      </c>
      <c r="O141" s="84"/>
      <c r="P141" s="236">
        <f>O141*H141</f>
        <v>0</v>
      </c>
      <c r="Q141" s="236">
        <v>0</v>
      </c>
      <c r="R141" s="236">
        <f>Q141*H141</f>
        <v>0</v>
      </c>
      <c r="S141" s="236">
        <v>0</v>
      </c>
      <c r="T141" s="237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38" t="s">
        <v>248</v>
      </c>
      <c r="AT141" s="238" t="s">
        <v>243</v>
      </c>
      <c r="AU141" s="238" t="s">
        <v>83</v>
      </c>
      <c r="AY141" s="17" t="s">
        <v>240</v>
      </c>
      <c r="BE141" s="239">
        <f>IF(N141="základní",J141,0)</f>
        <v>0</v>
      </c>
      <c r="BF141" s="239">
        <f>IF(N141="snížená",J141,0)</f>
        <v>0</v>
      </c>
      <c r="BG141" s="239">
        <f>IF(N141="zákl. přenesená",J141,0)</f>
        <v>0</v>
      </c>
      <c r="BH141" s="239">
        <f>IF(N141="sníž. přenesená",J141,0)</f>
        <v>0</v>
      </c>
      <c r="BI141" s="239">
        <f>IF(N141="nulová",J141,0)</f>
        <v>0</v>
      </c>
      <c r="BJ141" s="17" t="s">
        <v>81</v>
      </c>
      <c r="BK141" s="239">
        <f>ROUND(I141*H141,2)</f>
        <v>0</v>
      </c>
      <c r="BL141" s="17" t="s">
        <v>248</v>
      </c>
      <c r="BM141" s="238" t="s">
        <v>1592</v>
      </c>
    </row>
    <row r="142" s="2" customFormat="1">
      <c r="A142" s="38"/>
      <c r="B142" s="39"/>
      <c r="C142" s="40"/>
      <c r="D142" s="240" t="s">
        <v>250</v>
      </c>
      <c r="E142" s="40"/>
      <c r="F142" s="241" t="s">
        <v>611</v>
      </c>
      <c r="G142" s="40"/>
      <c r="H142" s="40"/>
      <c r="I142" s="147"/>
      <c r="J142" s="40"/>
      <c r="K142" s="40"/>
      <c r="L142" s="44"/>
      <c r="M142" s="242"/>
      <c r="N142" s="243"/>
      <c r="O142" s="84"/>
      <c r="P142" s="84"/>
      <c r="Q142" s="84"/>
      <c r="R142" s="84"/>
      <c r="S142" s="84"/>
      <c r="T142" s="85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T142" s="17" t="s">
        <v>250</v>
      </c>
      <c r="AU142" s="17" t="s">
        <v>83</v>
      </c>
    </row>
    <row r="143" s="2" customFormat="1">
      <c r="A143" s="38"/>
      <c r="B143" s="39"/>
      <c r="C143" s="40"/>
      <c r="D143" s="240" t="s">
        <v>252</v>
      </c>
      <c r="E143" s="40"/>
      <c r="F143" s="244" t="s">
        <v>265</v>
      </c>
      <c r="G143" s="40"/>
      <c r="H143" s="40"/>
      <c r="I143" s="147"/>
      <c r="J143" s="40"/>
      <c r="K143" s="40"/>
      <c r="L143" s="44"/>
      <c r="M143" s="242"/>
      <c r="N143" s="243"/>
      <c r="O143" s="84"/>
      <c r="P143" s="84"/>
      <c r="Q143" s="84"/>
      <c r="R143" s="84"/>
      <c r="S143" s="84"/>
      <c r="T143" s="85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7" t="s">
        <v>252</v>
      </c>
      <c r="AU143" s="17" t="s">
        <v>83</v>
      </c>
    </row>
    <row r="144" s="13" customFormat="1">
      <c r="A144" s="13"/>
      <c r="B144" s="255"/>
      <c r="C144" s="256"/>
      <c r="D144" s="240" t="s">
        <v>272</v>
      </c>
      <c r="E144" s="257" t="s">
        <v>19</v>
      </c>
      <c r="F144" s="258" t="s">
        <v>1593</v>
      </c>
      <c r="G144" s="256"/>
      <c r="H144" s="259">
        <v>21.120000000000001</v>
      </c>
      <c r="I144" s="260"/>
      <c r="J144" s="256"/>
      <c r="K144" s="256"/>
      <c r="L144" s="261"/>
      <c r="M144" s="262"/>
      <c r="N144" s="263"/>
      <c r="O144" s="263"/>
      <c r="P144" s="263"/>
      <c r="Q144" s="263"/>
      <c r="R144" s="263"/>
      <c r="S144" s="263"/>
      <c r="T144" s="264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65" t="s">
        <v>272</v>
      </c>
      <c r="AU144" s="265" t="s">
        <v>83</v>
      </c>
      <c r="AV144" s="13" t="s">
        <v>83</v>
      </c>
      <c r="AW144" s="13" t="s">
        <v>35</v>
      </c>
      <c r="AX144" s="13" t="s">
        <v>74</v>
      </c>
      <c r="AY144" s="265" t="s">
        <v>240</v>
      </c>
    </row>
    <row r="145" s="13" customFormat="1">
      <c r="A145" s="13"/>
      <c r="B145" s="255"/>
      <c r="C145" s="256"/>
      <c r="D145" s="240" t="s">
        <v>272</v>
      </c>
      <c r="E145" s="257" t="s">
        <v>19</v>
      </c>
      <c r="F145" s="258" t="s">
        <v>1103</v>
      </c>
      <c r="G145" s="256"/>
      <c r="H145" s="259">
        <v>99</v>
      </c>
      <c r="I145" s="260"/>
      <c r="J145" s="256"/>
      <c r="K145" s="256"/>
      <c r="L145" s="261"/>
      <c r="M145" s="262"/>
      <c r="N145" s="263"/>
      <c r="O145" s="263"/>
      <c r="P145" s="263"/>
      <c r="Q145" s="263"/>
      <c r="R145" s="263"/>
      <c r="S145" s="263"/>
      <c r="T145" s="264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65" t="s">
        <v>272</v>
      </c>
      <c r="AU145" s="265" t="s">
        <v>83</v>
      </c>
      <c r="AV145" s="13" t="s">
        <v>83</v>
      </c>
      <c r="AW145" s="13" t="s">
        <v>35</v>
      </c>
      <c r="AX145" s="13" t="s">
        <v>74</v>
      </c>
      <c r="AY145" s="265" t="s">
        <v>240</v>
      </c>
    </row>
    <row r="146" s="14" customFormat="1">
      <c r="A146" s="14"/>
      <c r="B146" s="266"/>
      <c r="C146" s="267"/>
      <c r="D146" s="240" t="s">
        <v>272</v>
      </c>
      <c r="E146" s="268" t="s">
        <v>19</v>
      </c>
      <c r="F146" s="269" t="s">
        <v>336</v>
      </c>
      <c r="G146" s="267"/>
      <c r="H146" s="270">
        <v>120.12000000000001</v>
      </c>
      <c r="I146" s="271"/>
      <c r="J146" s="267"/>
      <c r="K146" s="267"/>
      <c r="L146" s="272"/>
      <c r="M146" s="273"/>
      <c r="N146" s="274"/>
      <c r="O146" s="274"/>
      <c r="P146" s="274"/>
      <c r="Q146" s="274"/>
      <c r="R146" s="274"/>
      <c r="S146" s="274"/>
      <c r="T146" s="275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T146" s="276" t="s">
        <v>272</v>
      </c>
      <c r="AU146" s="276" t="s">
        <v>83</v>
      </c>
      <c r="AV146" s="14" t="s">
        <v>248</v>
      </c>
      <c r="AW146" s="14" t="s">
        <v>35</v>
      </c>
      <c r="AX146" s="14" t="s">
        <v>81</v>
      </c>
      <c r="AY146" s="276" t="s">
        <v>240</v>
      </c>
    </row>
    <row r="147" s="2" customFormat="1" ht="21.75" customHeight="1">
      <c r="A147" s="38"/>
      <c r="B147" s="39"/>
      <c r="C147" s="245" t="s">
        <v>337</v>
      </c>
      <c r="D147" s="245" t="s">
        <v>266</v>
      </c>
      <c r="E147" s="246" t="s">
        <v>267</v>
      </c>
      <c r="F147" s="247" t="s">
        <v>268</v>
      </c>
      <c r="G147" s="248" t="s">
        <v>269</v>
      </c>
      <c r="H147" s="249">
        <v>174.654</v>
      </c>
      <c r="I147" s="250"/>
      <c r="J147" s="251">
        <f>ROUND(I147*H147,2)</f>
        <v>0</v>
      </c>
      <c r="K147" s="247" t="s">
        <v>247</v>
      </c>
      <c r="L147" s="252"/>
      <c r="M147" s="253" t="s">
        <v>19</v>
      </c>
      <c r="N147" s="254" t="s">
        <v>45</v>
      </c>
      <c r="O147" s="84"/>
      <c r="P147" s="236">
        <f>O147*H147</f>
        <v>0</v>
      </c>
      <c r="Q147" s="236">
        <v>1</v>
      </c>
      <c r="R147" s="236">
        <f>Q147*H147</f>
        <v>174.654</v>
      </c>
      <c r="S147" s="236">
        <v>0</v>
      </c>
      <c r="T147" s="237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38" t="s">
        <v>292</v>
      </c>
      <c r="AT147" s="238" t="s">
        <v>266</v>
      </c>
      <c r="AU147" s="238" t="s">
        <v>83</v>
      </c>
      <c r="AY147" s="17" t="s">
        <v>240</v>
      </c>
      <c r="BE147" s="239">
        <f>IF(N147="základní",J147,0)</f>
        <v>0</v>
      </c>
      <c r="BF147" s="239">
        <f>IF(N147="snížená",J147,0)</f>
        <v>0</v>
      </c>
      <c r="BG147" s="239">
        <f>IF(N147="zákl. přenesená",J147,0)</f>
        <v>0</v>
      </c>
      <c r="BH147" s="239">
        <f>IF(N147="sníž. přenesená",J147,0)</f>
        <v>0</v>
      </c>
      <c r="BI147" s="239">
        <f>IF(N147="nulová",J147,0)</f>
        <v>0</v>
      </c>
      <c r="BJ147" s="17" t="s">
        <v>81</v>
      </c>
      <c r="BK147" s="239">
        <f>ROUND(I147*H147,2)</f>
        <v>0</v>
      </c>
      <c r="BL147" s="17" t="s">
        <v>248</v>
      </c>
      <c r="BM147" s="238" t="s">
        <v>1594</v>
      </c>
    </row>
    <row r="148" s="2" customFormat="1">
      <c r="A148" s="38"/>
      <c r="B148" s="39"/>
      <c r="C148" s="40"/>
      <c r="D148" s="240" t="s">
        <v>250</v>
      </c>
      <c r="E148" s="40"/>
      <c r="F148" s="241" t="s">
        <v>268</v>
      </c>
      <c r="G148" s="40"/>
      <c r="H148" s="40"/>
      <c r="I148" s="147"/>
      <c r="J148" s="40"/>
      <c r="K148" s="40"/>
      <c r="L148" s="44"/>
      <c r="M148" s="242"/>
      <c r="N148" s="243"/>
      <c r="O148" s="84"/>
      <c r="P148" s="84"/>
      <c r="Q148" s="84"/>
      <c r="R148" s="84"/>
      <c r="S148" s="84"/>
      <c r="T148" s="85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250</v>
      </c>
      <c r="AU148" s="17" t="s">
        <v>83</v>
      </c>
    </row>
    <row r="149" s="13" customFormat="1">
      <c r="A149" s="13"/>
      <c r="B149" s="255"/>
      <c r="C149" s="256"/>
      <c r="D149" s="240" t="s">
        <v>272</v>
      </c>
      <c r="E149" s="257" t="s">
        <v>19</v>
      </c>
      <c r="F149" s="258" t="s">
        <v>1595</v>
      </c>
      <c r="G149" s="256"/>
      <c r="H149" s="259">
        <v>30.707999999999998</v>
      </c>
      <c r="I149" s="260"/>
      <c r="J149" s="256"/>
      <c r="K149" s="256"/>
      <c r="L149" s="261"/>
      <c r="M149" s="262"/>
      <c r="N149" s="263"/>
      <c r="O149" s="263"/>
      <c r="P149" s="263"/>
      <c r="Q149" s="263"/>
      <c r="R149" s="263"/>
      <c r="S149" s="263"/>
      <c r="T149" s="264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65" t="s">
        <v>272</v>
      </c>
      <c r="AU149" s="265" t="s">
        <v>83</v>
      </c>
      <c r="AV149" s="13" t="s">
        <v>83</v>
      </c>
      <c r="AW149" s="13" t="s">
        <v>35</v>
      </c>
      <c r="AX149" s="13" t="s">
        <v>74</v>
      </c>
      <c r="AY149" s="265" t="s">
        <v>240</v>
      </c>
    </row>
    <row r="150" s="13" customFormat="1">
      <c r="A150" s="13"/>
      <c r="B150" s="255"/>
      <c r="C150" s="256"/>
      <c r="D150" s="240" t="s">
        <v>272</v>
      </c>
      <c r="E150" s="257" t="s">
        <v>19</v>
      </c>
      <c r="F150" s="258" t="s">
        <v>1596</v>
      </c>
      <c r="G150" s="256"/>
      <c r="H150" s="259">
        <v>143.946</v>
      </c>
      <c r="I150" s="260"/>
      <c r="J150" s="256"/>
      <c r="K150" s="256"/>
      <c r="L150" s="261"/>
      <c r="M150" s="262"/>
      <c r="N150" s="263"/>
      <c r="O150" s="263"/>
      <c r="P150" s="263"/>
      <c r="Q150" s="263"/>
      <c r="R150" s="263"/>
      <c r="S150" s="263"/>
      <c r="T150" s="264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65" t="s">
        <v>272</v>
      </c>
      <c r="AU150" s="265" t="s">
        <v>83</v>
      </c>
      <c r="AV150" s="13" t="s">
        <v>83</v>
      </c>
      <c r="AW150" s="13" t="s">
        <v>35</v>
      </c>
      <c r="AX150" s="13" t="s">
        <v>74</v>
      </c>
      <c r="AY150" s="265" t="s">
        <v>240</v>
      </c>
    </row>
    <row r="151" s="14" customFormat="1">
      <c r="A151" s="14"/>
      <c r="B151" s="266"/>
      <c r="C151" s="267"/>
      <c r="D151" s="240" t="s">
        <v>272</v>
      </c>
      <c r="E151" s="268" t="s">
        <v>19</v>
      </c>
      <c r="F151" s="269" t="s">
        <v>336</v>
      </c>
      <c r="G151" s="267"/>
      <c r="H151" s="270">
        <v>174.654</v>
      </c>
      <c r="I151" s="271"/>
      <c r="J151" s="267"/>
      <c r="K151" s="267"/>
      <c r="L151" s="272"/>
      <c r="M151" s="273"/>
      <c r="N151" s="274"/>
      <c r="O151" s="274"/>
      <c r="P151" s="274"/>
      <c r="Q151" s="274"/>
      <c r="R151" s="274"/>
      <c r="S151" s="274"/>
      <c r="T151" s="275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276" t="s">
        <v>272</v>
      </c>
      <c r="AU151" s="276" t="s">
        <v>83</v>
      </c>
      <c r="AV151" s="14" t="s">
        <v>248</v>
      </c>
      <c r="AW151" s="14" t="s">
        <v>35</v>
      </c>
      <c r="AX151" s="14" t="s">
        <v>81</v>
      </c>
      <c r="AY151" s="276" t="s">
        <v>240</v>
      </c>
    </row>
    <row r="152" s="2" customFormat="1" ht="21.75" customHeight="1">
      <c r="A152" s="38"/>
      <c r="B152" s="39"/>
      <c r="C152" s="227" t="s">
        <v>342</v>
      </c>
      <c r="D152" s="227" t="s">
        <v>243</v>
      </c>
      <c r="E152" s="228" t="s">
        <v>1597</v>
      </c>
      <c r="F152" s="229" t="s">
        <v>1598</v>
      </c>
      <c r="G152" s="230" t="s">
        <v>647</v>
      </c>
      <c r="H152" s="231">
        <v>4</v>
      </c>
      <c r="I152" s="232"/>
      <c r="J152" s="233">
        <f>ROUND(I152*H152,2)</f>
        <v>0</v>
      </c>
      <c r="K152" s="229" t="s">
        <v>247</v>
      </c>
      <c r="L152" s="44"/>
      <c r="M152" s="234" t="s">
        <v>19</v>
      </c>
      <c r="N152" s="235" t="s">
        <v>45</v>
      </c>
      <c r="O152" s="84"/>
      <c r="P152" s="236">
        <f>O152*H152</f>
        <v>0</v>
      </c>
      <c r="Q152" s="236">
        <v>0</v>
      </c>
      <c r="R152" s="236">
        <f>Q152*H152</f>
        <v>0</v>
      </c>
      <c r="S152" s="236">
        <v>0</v>
      </c>
      <c r="T152" s="237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38" t="s">
        <v>248</v>
      </c>
      <c r="AT152" s="238" t="s">
        <v>243</v>
      </c>
      <c r="AU152" s="238" t="s">
        <v>83</v>
      </c>
      <c r="AY152" s="17" t="s">
        <v>240</v>
      </c>
      <c r="BE152" s="239">
        <f>IF(N152="základní",J152,0)</f>
        <v>0</v>
      </c>
      <c r="BF152" s="239">
        <f>IF(N152="snížená",J152,0)</f>
        <v>0</v>
      </c>
      <c r="BG152" s="239">
        <f>IF(N152="zákl. přenesená",J152,0)</f>
        <v>0</v>
      </c>
      <c r="BH152" s="239">
        <f>IF(N152="sníž. přenesená",J152,0)</f>
        <v>0</v>
      </c>
      <c r="BI152" s="239">
        <f>IF(N152="nulová",J152,0)</f>
        <v>0</v>
      </c>
      <c r="BJ152" s="17" t="s">
        <v>81</v>
      </c>
      <c r="BK152" s="239">
        <f>ROUND(I152*H152,2)</f>
        <v>0</v>
      </c>
      <c r="BL152" s="17" t="s">
        <v>248</v>
      </c>
      <c r="BM152" s="238" t="s">
        <v>1599</v>
      </c>
    </row>
    <row r="153" s="2" customFormat="1">
      <c r="A153" s="38"/>
      <c r="B153" s="39"/>
      <c r="C153" s="40"/>
      <c r="D153" s="240" t="s">
        <v>250</v>
      </c>
      <c r="E153" s="40"/>
      <c r="F153" s="241" t="s">
        <v>1600</v>
      </c>
      <c r="G153" s="40"/>
      <c r="H153" s="40"/>
      <c r="I153" s="147"/>
      <c r="J153" s="40"/>
      <c r="K153" s="40"/>
      <c r="L153" s="44"/>
      <c r="M153" s="242"/>
      <c r="N153" s="243"/>
      <c r="O153" s="84"/>
      <c r="P153" s="84"/>
      <c r="Q153" s="84"/>
      <c r="R153" s="84"/>
      <c r="S153" s="84"/>
      <c r="T153" s="85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T153" s="17" t="s">
        <v>250</v>
      </c>
      <c r="AU153" s="17" t="s">
        <v>83</v>
      </c>
    </row>
    <row r="154" s="2" customFormat="1">
      <c r="A154" s="38"/>
      <c r="B154" s="39"/>
      <c r="C154" s="40"/>
      <c r="D154" s="240" t="s">
        <v>252</v>
      </c>
      <c r="E154" s="40"/>
      <c r="F154" s="244" t="s">
        <v>650</v>
      </c>
      <c r="G154" s="40"/>
      <c r="H154" s="40"/>
      <c r="I154" s="147"/>
      <c r="J154" s="40"/>
      <c r="K154" s="40"/>
      <c r="L154" s="44"/>
      <c r="M154" s="242"/>
      <c r="N154" s="243"/>
      <c r="O154" s="84"/>
      <c r="P154" s="84"/>
      <c r="Q154" s="84"/>
      <c r="R154" s="84"/>
      <c r="S154" s="84"/>
      <c r="T154" s="85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252</v>
      </c>
      <c r="AU154" s="17" t="s">
        <v>83</v>
      </c>
    </row>
    <row r="155" s="2" customFormat="1" ht="21.75" customHeight="1">
      <c r="A155" s="38"/>
      <c r="B155" s="39"/>
      <c r="C155" s="227" t="s">
        <v>346</v>
      </c>
      <c r="D155" s="227" t="s">
        <v>243</v>
      </c>
      <c r="E155" s="228" t="s">
        <v>651</v>
      </c>
      <c r="F155" s="229" t="s">
        <v>652</v>
      </c>
      <c r="G155" s="230" t="s">
        <v>647</v>
      </c>
      <c r="H155" s="231">
        <v>2</v>
      </c>
      <c r="I155" s="232"/>
      <c r="J155" s="233">
        <f>ROUND(I155*H155,2)</f>
        <v>0</v>
      </c>
      <c r="K155" s="229" t="s">
        <v>247</v>
      </c>
      <c r="L155" s="44"/>
      <c r="M155" s="234" t="s">
        <v>19</v>
      </c>
      <c r="N155" s="235" t="s">
        <v>45</v>
      </c>
      <c r="O155" s="84"/>
      <c r="P155" s="236">
        <f>O155*H155</f>
        <v>0</v>
      </c>
      <c r="Q155" s="236">
        <v>0</v>
      </c>
      <c r="R155" s="236">
        <f>Q155*H155</f>
        <v>0</v>
      </c>
      <c r="S155" s="236">
        <v>0</v>
      </c>
      <c r="T155" s="237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38" t="s">
        <v>248</v>
      </c>
      <c r="AT155" s="238" t="s">
        <v>243</v>
      </c>
      <c r="AU155" s="238" t="s">
        <v>83</v>
      </c>
      <c r="AY155" s="17" t="s">
        <v>240</v>
      </c>
      <c r="BE155" s="239">
        <f>IF(N155="základní",J155,0)</f>
        <v>0</v>
      </c>
      <c r="BF155" s="239">
        <f>IF(N155="snížená",J155,0)</f>
        <v>0</v>
      </c>
      <c r="BG155" s="239">
        <f>IF(N155="zákl. přenesená",J155,0)</f>
        <v>0</v>
      </c>
      <c r="BH155" s="239">
        <f>IF(N155="sníž. přenesená",J155,0)</f>
        <v>0</v>
      </c>
      <c r="BI155" s="239">
        <f>IF(N155="nulová",J155,0)</f>
        <v>0</v>
      </c>
      <c r="BJ155" s="17" t="s">
        <v>81</v>
      </c>
      <c r="BK155" s="239">
        <f>ROUND(I155*H155,2)</f>
        <v>0</v>
      </c>
      <c r="BL155" s="17" t="s">
        <v>248</v>
      </c>
      <c r="BM155" s="238" t="s">
        <v>1601</v>
      </c>
    </row>
    <row r="156" s="2" customFormat="1">
      <c r="A156" s="38"/>
      <c r="B156" s="39"/>
      <c r="C156" s="40"/>
      <c r="D156" s="240" t="s">
        <v>250</v>
      </c>
      <c r="E156" s="40"/>
      <c r="F156" s="241" t="s">
        <v>654</v>
      </c>
      <c r="G156" s="40"/>
      <c r="H156" s="40"/>
      <c r="I156" s="147"/>
      <c r="J156" s="40"/>
      <c r="K156" s="40"/>
      <c r="L156" s="44"/>
      <c r="M156" s="242"/>
      <c r="N156" s="243"/>
      <c r="O156" s="84"/>
      <c r="P156" s="84"/>
      <c r="Q156" s="84"/>
      <c r="R156" s="84"/>
      <c r="S156" s="84"/>
      <c r="T156" s="85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7" t="s">
        <v>250</v>
      </c>
      <c r="AU156" s="17" t="s">
        <v>83</v>
      </c>
    </row>
    <row r="157" s="2" customFormat="1">
      <c r="A157" s="38"/>
      <c r="B157" s="39"/>
      <c r="C157" s="40"/>
      <c r="D157" s="240" t="s">
        <v>252</v>
      </c>
      <c r="E157" s="40"/>
      <c r="F157" s="244" t="s">
        <v>655</v>
      </c>
      <c r="G157" s="40"/>
      <c r="H157" s="40"/>
      <c r="I157" s="147"/>
      <c r="J157" s="40"/>
      <c r="K157" s="40"/>
      <c r="L157" s="44"/>
      <c r="M157" s="242"/>
      <c r="N157" s="243"/>
      <c r="O157" s="84"/>
      <c r="P157" s="84"/>
      <c r="Q157" s="84"/>
      <c r="R157" s="84"/>
      <c r="S157" s="84"/>
      <c r="T157" s="85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7" t="s">
        <v>252</v>
      </c>
      <c r="AU157" s="17" t="s">
        <v>83</v>
      </c>
    </row>
    <row r="158" s="2" customFormat="1" ht="33" customHeight="1">
      <c r="A158" s="38"/>
      <c r="B158" s="39"/>
      <c r="C158" s="227" t="s">
        <v>353</v>
      </c>
      <c r="D158" s="227" t="s">
        <v>243</v>
      </c>
      <c r="E158" s="228" t="s">
        <v>656</v>
      </c>
      <c r="F158" s="229" t="s">
        <v>657</v>
      </c>
      <c r="G158" s="230" t="s">
        <v>246</v>
      </c>
      <c r="H158" s="231">
        <v>70</v>
      </c>
      <c r="I158" s="232"/>
      <c r="J158" s="233">
        <f>ROUND(I158*H158,2)</f>
        <v>0</v>
      </c>
      <c r="K158" s="229" t="s">
        <v>247</v>
      </c>
      <c r="L158" s="44"/>
      <c r="M158" s="234" t="s">
        <v>19</v>
      </c>
      <c r="N158" s="235" t="s">
        <v>45</v>
      </c>
      <c r="O158" s="84"/>
      <c r="P158" s="236">
        <f>O158*H158</f>
        <v>0</v>
      </c>
      <c r="Q158" s="236">
        <v>0</v>
      </c>
      <c r="R158" s="236">
        <f>Q158*H158</f>
        <v>0</v>
      </c>
      <c r="S158" s="236">
        <v>0</v>
      </c>
      <c r="T158" s="237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38" t="s">
        <v>248</v>
      </c>
      <c r="AT158" s="238" t="s">
        <v>243</v>
      </c>
      <c r="AU158" s="238" t="s">
        <v>83</v>
      </c>
      <c r="AY158" s="17" t="s">
        <v>240</v>
      </c>
      <c r="BE158" s="239">
        <f>IF(N158="základní",J158,0)</f>
        <v>0</v>
      </c>
      <c r="BF158" s="239">
        <f>IF(N158="snížená",J158,0)</f>
        <v>0</v>
      </c>
      <c r="BG158" s="239">
        <f>IF(N158="zákl. přenesená",J158,0)</f>
        <v>0</v>
      </c>
      <c r="BH158" s="239">
        <f>IF(N158="sníž. přenesená",J158,0)</f>
        <v>0</v>
      </c>
      <c r="BI158" s="239">
        <f>IF(N158="nulová",J158,0)</f>
        <v>0</v>
      </c>
      <c r="BJ158" s="17" t="s">
        <v>81</v>
      </c>
      <c r="BK158" s="239">
        <f>ROUND(I158*H158,2)</f>
        <v>0</v>
      </c>
      <c r="BL158" s="17" t="s">
        <v>248</v>
      </c>
      <c r="BM158" s="238" t="s">
        <v>1602</v>
      </c>
    </row>
    <row r="159" s="2" customFormat="1">
      <c r="A159" s="38"/>
      <c r="B159" s="39"/>
      <c r="C159" s="40"/>
      <c r="D159" s="240" t="s">
        <v>250</v>
      </c>
      <c r="E159" s="40"/>
      <c r="F159" s="241" t="s">
        <v>659</v>
      </c>
      <c r="G159" s="40"/>
      <c r="H159" s="40"/>
      <c r="I159" s="147"/>
      <c r="J159" s="40"/>
      <c r="K159" s="40"/>
      <c r="L159" s="44"/>
      <c r="M159" s="242"/>
      <c r="N159" s="243"/>
      <c r="O159" s="84"/>
      <c r="P159" s="84"/>
      <c r="Q159" s="84"/>
      <c r="R159" s="84"/>
      <c r="S159" s="84"/>
      <c r="T159" s="85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7" t="s">
        <v>250</v>
      </c>
      <c r="AU159" s="17" t="s">
        <v>83</v>
      </c>
    </row>
    <row r="160" s="2" customFormat="1">
      <c r="A160" s="38"/>
      <c r="B160" s="39"/>
      <c r="C160" s="40"/>
      <c r="D160" s="240" t="s">
        <v>252</v>
      </c>
      <c r="E160" s="40"/>
      <c r="F160" s="244" t="s">
        <v>660</v>
      </c>
      <c r="G160" s="40"/>
      <c r="H160" s="40"/>
      <c r="I160" s="147"/>
      <c r="J160" s="40"/>
      <c r="K160" s="40"/>
      <c r="L160" s="44"/>
      <c r="M160" s="242"/>
      <c r="N160" s="243"/>
      <c r="O160" s="84"/>
      <c r="P160" s="84"/>
      <c r="Q160" s="84"/>
      <c r="R160" s="84"/>
      <c r="S160" s="84"/>
      <c r="T160" s="85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252</v>
      </c>
      <c r="AU160" s="17" t="s">
        <v>83</v>
      </c>
    </row>
    <row r="161" s="2" customFormat="1" ht="33" customHeight="1">
      <c r="A161" s="38"/>
      <c r="B161" s="39"/>
      <c r="C161" s="227" t="s">
        <v>7</v>
      </c>
      <c r="D161" s="227" t="s">
        <v>243</v>
      </c>
      <c r="E161" s="228" t="s">
        <v>661</v>
      </c>
      <c r="F161" s="229" t="s">
        <v>662</v>
      </c>
      <c r="G161" s="230" t="s">
        <v>246</v>
      </c>
      <c r="H161" s="231">
        <v>70</v>
      </c>
      <c r="I161" s="232"/>
      <c r="J161" s="233">
        <f>ROUND(I161*H161,2)</f>
        <v>0</v>
      </c>
      <c r="K161" s="229" t="s">
        <v>247</v>
      </c>
      <c r="L161" s="44"/>
      <c r="M161" s="234" t="s">
        <v>19</v>
      </c>
      <c r="N161" s="235" t="s">
        <v>45</v>
      </c>
      <c r="O161" s="84"/>
      <c r="P161" s="236">
        <f>O161*H161</f>
        <v>0</v>
      </c>
      <c r="Q161" s="236">
        <v>0</v>
      </c>
      <c r="R161" s="236">
        <f>Q161*H161</f>
        <v>0</v>
      </c>
      <c r="S161" s="236">
        <v>0</v>
      </c>
      <c r="T161" s="237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38" t="s">
        <v>248</v>
      </c>
      <c r="AT161" s="238" t="s">
        <v>243</v>
      </c>
      <c r="AU161" s="238" t="s">
        <v>83</v>
      </c>
      <c r="AY161" s="17" t="s">
        <v>240</v>
      </c>
      <c r="BE161" s="239">
        <f>IF(N161="základní",J161,0)</f>
        <v>0</v>
      </c>
      <c r="BF161" s="239">
        <f>IF(N161="snížená",J161,0)</f>
        <v>0</v>
      </c>
      <c r="BG161" s="239">
        <f>IF(N161="zákl. přenesená",J161,0)</f>
        <v>0</v>
      </c>
      <c r="BH161" s="239">
        <f>IF(N161="sníž. přenesená",J161,0)</f>
        <v>0</v>
      </c>
      <c r="BI161" s="239">
        <f>IF(N161="nulová",J161,0)</f>
        <v>0</v>
      </c>
      <c r="BJ161" s="17" t="s">
        <v>81</v>
      </c>
      <c r="BK161" s="239">
        <f>ROUND(I161*H161,2)</f>
        <v>0</v>
      </c>
      <c r="BL161" s="17" t="s">
        <v>248</v>
      </c>
      <c r="BM161" s="238" t="s">
        <v>1603</v>
      </c>
    </row>
    <row r="162" s="2" customFormat="1">
      <c r="A162" s="38"/>
      <c r="B162" s="39"/>
      <c r="C162" s="40"/>
      <c r="D162" s="240" t="s">
        <v>250</v>
      </c>
      <c r="E162" s="40"/>
      <c r="F162" s="241" t="s">
        <v>664</v>
      </c>
      <c r="G162" s="40"/>
      <c r="H162" s="40"/>
      <c r="I162" s="147"/>
      <c r="J162" s="40"/>
      <c r="K162" s="40"/>
      <c r="L162" s="44"/>
      <c r="M162" s="242"/>
      <c r="N162" s="243"/>
      <c r="O162" s="84"/>
      <c r="P162" s="84"/>
      <c r="Q162" s="84"/>
      <c r="R162" s="84"/>
      <c r="S162" s="84"/>
      <c r="T162" s="85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T162" s="17" t="s">
        <v>250</v>
      </c>
      <c r="AU162" s="17" t="s">
        <v>83</v>
      </c>
    </row>
    <row r="163" s="2" customFormat="1">
      <c r="A163" s="38"/>
      <c r="B163" s="39"/>
      <c r="C163" s="40"/>
      <c r="D163" s="240" t="s">
        <v>252</v>
      </c>
      <c r="E163" s="40"/>
      <c r="F163" s="244" t="s">
        <v>660</v>
      </c>
      <c r="G163" s="40"/>
      <c r="H163" s="40"/>
      <c r="I163" s="147"/>
      <c r="J163" s="40"/>
      <c r="K163" s="40"/>
      <c r="L163" s="44"/>
      <c r="M163" s="242"/>
      <c r="N163" s="243"/>
      <c r="O163" s="84"/>
      <c r="P163" s="84"/>
      <c r="Q163" s="84"/>
      <c r="R163" s="84"/>
      <c r="S163" s="84"/>
      <c r="T163" s="85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252</v>
      </c>
      <c r="AU163" s="17" t="s">
        <v>83</v>
      </c>
    </row>
    <row r="164" s="2" customFormat="1" ht="21.75" customHeight="1">
      <c r="A164" s="38"/>
      <c r="B164" s="39"/>
      <c r="C164" s="227" t="s">
        <v>363</v>
      </c>
      <c r="D164" s="227" t="s">
        <v>243</v>
      </c>
      <c r="E164" s="228" t="s">
        <v>347</v>
      </c>
      <c r="F164" s="229" t="s">
        <v>348</v>
      </c>
      <c r="G164" s="230" t="s">
        <v>332</v>
      </c>
      <c r="H164" s="231">
        <v>62</v>
      </c>
      <c r="I164" s="232"/>
      <c r="J164" s="233">
        <f>ROUND(I164*H164,2)</f>
        <v>0</v>
      </c>
      <c r="K164" s="229" t="s">
        <v>247</v>
      </c>
      <c r="L164" s="44"/>
      <c r="M164" s="234" t="s">
        <v>19</v>
      </c>
      <c r="N164" s="235" t="s">
        <v>45</v>
      </c>
      <c r="O164" s="84"/>
      <c r="P164" s="236">
        <f>O164*H164</f>
        <v>0</v>
      </c>
      <c r="Q164" s="236">
        <v>0</v>
      </c>
      <c r="R164" s="236">
        <f>Q164*H164</f>
        <v>0</v>
      </c>
      <c r="S164" s="236">
        <v>0</v>
      </c>
      <c r="T164" s="237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38" t="s">
        <v>257</v>
      </c>
      <c r="AT164" s="238" t="s">
        <v>243</v>
      </c>
      <c r="AU164" s="238" t="s">
        <v>83</v>
      </c>
      <c r="AY164" s="17" t="s">
        <v>240</v>
      </c>
      <c r="BE164" s="239">
        <f>IF(N164="základní",J164,0)</f>
        <v>0</v>
      </c>
      <c r="BF164" s="239">
        <f>IF(N164="snížená",J164,0)</f>
        <v>0</v>
      </c>
      <c r="BG164" s="239">
        <f>IF(N164="zákl. přenesená",J164,0)</f>
        <v>0</v>
      </c>
      <c r="BH164" s="239">
        <f>IF(N164="sníž. přenesená",J164,0)</f>
        <v>0</v>
      </c>
      <c r="BI164" s="239">
        <f>IF(N164="nulová",J164,0)</f>
        <v>0</v>
      </c>
      <c r="BJ164" s="17" t="s">
        <v>81</v>
      </c>
      <c r="BK164" s="239">
        <f>ROUND(I164*H164,2)</f>
        <v>0</v>
      </c>
      <c r="BL164" s="17" t="s">
        <v>257</v>
      </c>
      <c r="BM164" s="238" t="s">
        <v>1604</v>
      </c>
    </row>
    <row r="165" s="2" customFormat="1">
      <c r="A165" s="38"/>
      <c r="B165" s="39"/>
      <c r="C165" s="40"/>
      <c r="D165" s="240" t="s">
        <v>250</v>
      </c>
      <c r="E165" s="40"/>
      <c r="F165" s="241" t="s">
        <v>350</v>
      </c>
      <c r="G165" s="40"/>
      <c r="H165" s="40"/>
      <c r="I165" s="147"/>
      <c r="J165" s="40"/>
      <c r="K165" s="40"/>
      <c r="L165" s="44"/>
      <c r="M165" s="242"/>
      <c r="N165" s="243"/>
      <c r="O165" s="84"/>
      <c r="P165" s="84"/>
      <c r="Q165" s="84"/>
      <c r="R165" s="84"/>
      <c r="S165" s="84"/>
      <c r="T165" s="85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T165" s="17" t="s">
        <v>250</v>
      </c>
      <c r="AU165" s="17" t="s">
        <v>83</v>
      </c>
    </row>
    <row r="166" s="2" customFormat="1">
      <c r="A166" s="38"/>
      <c r="B166" s="39"/>
      <c r="C166" s="40"/>
      <c r="D166" s="240" t="s">
        <v>252</v>
      </c>
      <c r="E166" s="40"/>
      <c r="F166" s="244" t="s">
        <v>351</v>
      </c>
      <c r="G166" s="40"/>
      <c r="H166" s="40"/>
      <c r="I166" s="147"/>
      <c r="J166" s="40"/>
      <c r="K166" s="40"/>
      <c r="L166" s="44"/>
      <c r="M166" s="242"/>
      <c r="N166" s="243"/>
      <c r="O166" s="84"/>
      <c r="P166" s="84"/>
      <c r="Q166" s="84"/>
      <c r="R166" s="84"/>
      <c r="S166" s="84"/>
      <c r="T166" s="85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T166" s="17" t="s">
        <v>252</v>
      </c>
      <c r="AU166" s="17" t="s">
        <v>83</v>
      </c>
    </row>
    <row r="167" s="2" customFormat="1" ht="21.75" customHeight="1">
      <c r="A167" s="38"/>
      <c r="B167" s="39"/>
      <c r="C167" s="227" t="s">
        <v>368</v>
      </c>
      <c r="D167" s="227" t="s">
        <v>243</v>
      </c>
      <c r="E167" s="228" t="s">
        <v>354</v>
      </c>
      <c r="F167" s="229" t="s">
        <v>355</v>
      </c>
      <c r="G167" s="230" t="s">
        <v>332</v>
      </c>
      <c r="H167" s="231">
        <v>62</v>
      </c>
      <c r="I167" s="232"/>
      <c r="J167" s="233">
        <f>ROUND(I167*H167,2)</f>
        <v>0</v>
      </c>
      <c r="K167" s="229" t="s">
        <v>247</v>
      </c>
      <c r="L167" s="44"/>
      <c r="M167" s="234" t="s">
        <v>19</v>
      </c>
      <c r="N167" s="235" t="s">
        <v>45</v>
      </c>
      <c r="O167" s="84"/>
      <c r="P167" s="236">
        <f>O167*H167</f>
        <v>0</v>
      </c>
      <c r="Q167" s="236">
        <v>0</v>
      </c>
      <c r="R167" s="236">
        <f>Q167*H167</f>
        <v>0</v>
      </c>
      <c r="S167" s="236">
        <v>0</v>
      </c>
      <c r="T167" s="237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38" t="s">
        <v>248</v>
      </c>
      <c r="AT167" s="238" t="s">
        <v>243</v>
      </c>
      <c r="AU167" s="238" t="s">
        <v>83</v>
      </c>
      <c r="AY167" s="17" t="s">
        <v>240</v>
      </c>
      <c r="BE167" s="239">
        <f>IF(N167="základní",J167,0)</f>
        <v>0</v>
      </c>
      <c r="BF167" s="239">
        <f>IF(N167="snížená",J167,0)</f>
        <v>0</v>
      </c>
      <c r="BG167" s="239">
        <f>IF(N167="zákl. přenesená",J167,0)</f>
        <v>0</v>
      </c>
      <c r="BH167" s="239">
        <f>IF(N167="sníž. přenesená",J167,0)</f>
        <v>0</v>
      </c>
      <c r="BI167" s="239">
        <f>IF(N167="nulová",J167,0)</f>
        <v>0</v>
      </c>
      <c r="BJ167" s="17" t="s">
        <v>81</v>
      </c>
      <c r="BK167" s="239">
        <f>ROUND(I167*H167,2)</f>
        <v>0</v>
      </c>
      <c r="BL167" s="17" t="s">
        <v>248</v>
      </c>
      <c r="BM167" s="238" t="s">
        <v>1605</v>
      </c>
    </row>
    <row r="168" s="2" customFormat="1">
      <c r="A168" s="38"/>
      <c r="B168" s="39"/>
      <c r="C168" s="40"/>
      <c r="D168" s="240" t="s">
        <v>250</v>
      </c>
      <c r="E168" s="40"/>
      <c r="F168" s="241" t="s">
        <v>357</v>
      </c>
      <c r="G168" s="40"/>
      <c r="H168" s="40"/>
      <c r="I168" s="147"/>
      <c r="J168" s="40"/>
      <c r="K168" s="40"/>
      <c r="L168" s="44"/>
      <c r="M168" s="242"/>
      <c r="N168" s="243"/>
      <c r="O168" s="84"/>
      <c r="P168" s="84"/>
      <c r="Q168" s="84"/>
      <c r="R168" s="84"/>
      <c r="S168" s="84"/>
      <c r="T168" s="85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T168" s="17" t="s">
        <v>250</v>
      </c>
      <c r="AU168" s="17" t="s">
        <v>83</v>
      </c>
    </row>
    <row r="169" s="2" customFormat="1">
      <c r="A169" s="38"/>
      <c r="B169" s="39"/>
      <c r="C169" s="40"/>
      <c r="D169" s="240" t="s">
        <v>252</v>
      </c>
      <c r="E169" s="40"/>
      <c r="F169" s="244" t="s">
        <v>358</v>
      </c>
      <c r="G169" s="40"/>
      <c r="H169" s="40"/>
      <c r="I169" s="147"/>
      <c r="J169" s="40"/>
      <c r="K169" s="40"/>
      <c r="L169" s="44"/>
      <c r="M169" s="242"/>
      <c r="N169" s="243"/>
      <c r="O169" s="84"/>
      <c r="P169" s="84"/>
      <c r="Q169" s="84"/>
      <c r="R169" s="84"/>
      <c r="S169" s="84"/>
      <c r="T169" s="85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T169" s="17" t="s">
        <v>252</v>
      </c>
      <c r="AU169" s="17" t="s">
        <v>83</v>
      </c>
    </row>
    <row r="170" s="2" customFormat="1" ht="21.75" customHeight="1">
      <c r="A170" s="38"/>
      <c r="B170" s="39"/>
      <c r="C170" s="245" t="s">
        <v>372</v>
      </c>
      <c r="D170" s="245" t="s">
        <v>266</v>
      </c>
      <c r="E170" s="246" t="s">
        <v>359</v>
      </c>
      <c r="F170" s="247" t="s">
        <v>360</v>
      </c>
      <c r="G170" s="248" t="s">
        <v>269</v>
      </c>
      <c r="H170" s="249">
        <v>19.800000000000001</v>
      </c>
      <c r="I170" s="250"/>
      <c r="J170" s="251">
        <f>ROUND(I170*H170,2)</f>
        <v>0</v>
      </c>
      <c r="K170" s="247" t="s">
        <v>247</v>
      </c>
      <c r="L170" s="252"/>
      <c r="M170" s="253" t="s">
        <v>19</v>
      </c>
      <c r="N170" s="254" t="s">
        <v>45</v>
      </c>
      <c r="O170" s="84"/>
      <c r="P170" s="236">
        <f>O170*H170</f>
        <v>0</v>
      </c>
      <c r="Q170" s="236">
        <v>1</v>
      </c>
      <c r="R170" s="236">
        <f>Q170*H170</f>
        <v>19.800000000000001</v>
      </c>
      <c r="S170" s="236">
        <v>0</v>
      </c>
      <c r="T170" s="237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38" t="s">
        <v>270</v>
      </c>
      <c r="AT170" s="238" t="s">
        <v>266</v>
      </c>
      <c r="AU170" s="238" t="s">
        <v>83</v>
      </c>
      <c r="AY170" s="17" t="s">
        <v>240</v>
      </c>
      <c r="BE170" s="239">
        <f>IF(N170="základní",J170,0)</f>
        <v>0</v>
      </c>
      <c r="BF170" s="239">
        <f>IF(N170="snížená",J170,0)</f>
        <v>0</v>
      </c>
      <c r="BG170" s="239">
        <f>IF(N170="zákl. přenesená",J170,0)</f>
        <v>0</v>
      </c>
      <c r="BH170" s="239">
        <f>IF(N170="sníž. přenesená",J170,0)</f>
        <v>0</v>
      </c>
      <c r="BI170" s="239">
        <f>IF(N170="nulová",J170,0)</f>
        <v>0</v>
      </c>
      <c r="BJ170" s="17" t="s">
        <v>81</v>
      </c>
      <c r="BK170" s="239">
        <f>ROUND(I170*H170,2)</f>
        <v>0</v>
      </c>
      <c r="BL170" s="17" t="s">
        <v>270</v>
      </c>
      <c r="BM170" s="238" t="s">
        <v>1606</v>
      </c>
    </row>
    <row r="171" s="2" customFormat="1">
      <c r="A171" s="38"/>
      <c r="B171" s="39"/>
      <c r="C171" s="40"/>
      <c r="D171" s="240" t="s">
        <v>250</v>
      </c>
      <c r="E171" s="40"/>
      <c r="F171" s="241" t="s">
        <v>360</v>
      </c>
      <c r="G171" s="40"/>
      <c r="H171" s="40"/>
      <c r="I171" s="147"/>
      <c r="J171" s="40"/>
      <c r="K171" s="40"/>
      <c r="L171" s="44"/>
      <c r="M171" s="242"/>
      <c r="N171" s="243"/>
      <c r="O171" s="84"/>
      <c r="P171" s="84"/>
      <c r="Q171" s="84"/>
      <c r="R171" s="84"/>
      <c r="S171" s="84"/>
      <c r="T171" s="85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7" t="s">
        <v>250</v>
      </c>
      <c r="AU171" s="17" t="s">
        <v>83</v>
      </c>
    </row>
    <row r="172" s="13" customFormat="1">
      <c r="A172" s="13"/>
      <c r="B172" s="255"/>
      <c r="C172" s="256"/>
      <c r="D172" s="240" t="s">
        <v>272</v>
      </c>
      <c r="E172" s="257" t="s">
        <v>19</v>
      </c>
      <c r="F172" s="258" t="s">
        <v>1607</v>
      </c>
      <c r="G172" s="256"/>
      <c r="H172" s="259">
        <v>19.800000000000001</v>
      </c>
      <c r="I172" s="260"/>
      <c r="J172" s="256"/>
      <c r="K172" s="256"/>
      <c r="L172" s="261"/>
      <c r="M172" s="262"/>
      <c r="N172" s="263"/>
      <c r="O172" s="263"/>
      <c r="P172" s="263"/>
      <c r="Q172" s="263"/>
      <c r="R172" s="263"/>
      <c r="S172" s="263"/>
      <c r="T172" s="264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65" t="s">
        <v>272</v>
      </c>
      <c r="AU172" s="265" t="s">
        <v>83</v>
      </c>
      <c r="AV172" s="13" t="s">
        <v>83</v>
      </c>
      <c r="AW172" s="13" t="s">
        <v>35</v>
      </c>
      <c r="AX172" s="13" t="s">
        <v>81</v>
      </c>
      <c r="AY172" s="265" t="s">
        <v>240</v>
      </c>
    </row>
    <row r="173" s="2" customFormat="1" ht="21.75" customHeight="1">
      <c r="A173" s="38"/>
      <c r="B173" s="39"/>
      <c r="C173" s="245" t="s">
        <v>378</v>
      </c>
      <c r="D173" s="245" t="s">
        <v>266</v>
      </c>
      <c r="E173" s="246" t="s">
        <v>364</v>
      </c>
      <c r="F173" s="247" t="s">
        <v>365</v>
      </c>
      <c r="G173" s="248" t="s">
        <v>332</v>
      </c>
      <c r="H173" s="249">
        <v>62</v>
      </c>
      <c r="I173" s="250"/>
      <c r="J173" s="251">
        <f>ROUND(I173*H173,2)</f>
        <v>0</v>
      </c>
      <c r="K173" s="247" t="s">
        <v>247</v>
      </c>
      <c r="L173" s="252"/>
      <c r="M173" s="253" t="s">
        <v>19</v>
      </c>
      <c r="N173" s="254" t="s">
        <v>45</v>
      </c>
      <c r="O173" s="84"/>
      <c r="P173" s="236">
        <f>O173*H173</f>
        <v>0</v>
      </c>
      <c r="Q173" s="236">
        <v>0.00031</v>
      </c>
      <c r="R173" s="236">
        <f>Q173*H173</f>
        <v>0.019220000000000001</v>
      </c>
      <c r="S173" s="236">
        <v>0</v>
      </c>
      <c r="T173" s="237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38" t="s">
        <v>270</v>
      </c>
      <c r="AT173" s="238" t="s">
        <v>266</v>
      </c>
      <c r="AU173" s="238" t="s">
        <v>83</v>
      </c>
      <c r="AY173" s="17" t="s">
        <v>240</v>
      </c>
      <c r="BE173" s="239">
        <f>IF(N173="základní",J173,0)</f>
        <v>0</v>
      </c>
      <c r="BF173" s="239">
        <f>IF(N173="snížená",J173,0)</f>
        <v>0</v>
      </c>
      <c r="BG173" s="239">
        <f>IF(N173="zákl. přenesená",J173,0)</f>
        <v>0</v>
      </c>
      <c r="BH173" s="239">
        <f>IF(N173="sníž. přenesená",J173,0)</f>
        <v>0</v>
      </c>
      <c r="BI173" s="239">
        <f>IF(N173="nulová",J173,0)</f>
        <v>0</v>
      </c>
      <c r="BJ173" s="17" t="s">
        <v>81</v>
      </c>
      <c r="BK173" s="239">
        <f>ROUND(I173*H173,2)</f>
        <v>0</v>
      </c>
      <c r="BL173" s="17" t="s">
        <v>270</v>
      </c>
      <c r="BM173" s="238" t="s">
        <v>1608</v>
      </c>
    </row>
    <row r="174" s="2" customFormat="1">
      <c r="A174" s="38"/>
      <c r="B174" s="39"/>
      <c r="C174" s="40"/>
      <c r="D174" s="240" t="s">
        <v>250</v>
      </c>
      <c r="E174" s="40"/>
      <c r="F174" s="241" t="s">
        <v>365</v>
      </c>
      <c r="G174" s="40"/>
      <c r="H174" s="40"/>
      <c r="I174" s="147"/>
      <c r="J174" s="40"/>
      <c r="K174" s="40"/>
      <c r="L174" s="44"/>
      <c r="M174" s="242"/>
      <c r="N174" s="243"/>
      <c r="O174" s="84"/>
      <c r="P174" s="84"/>
      <c r="Q174" s="84"/>
      <c r="R174" s="84"/>
      <c r="S174" s="84"/>
      <c r="T174" s="85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T174" s="17" t="s">
        <v>250</v>
      </c>
      <c r="AU174" s="17" t="s">
        <v>83</v>
      </c>
    </row>
    <row r="175" s="2" customFormat="1" ht="21.75" customHeight="1">
      <c r="A175" s="38"/>
      <c r="B175" s="39"/>
      <c r="C175" s="245" t="s">
        <v>387</v>
      </c>
      <c r="D175" s="245" t="s">
        <v>266</v>
      </c>
      <c r="E175" s="246" t="s">
        <v>369</v>
      </c>
      <c r="F175" s="247" t="s">
        <v>370</v>
      </c>
      <c r="G175" s="248" t="s">
        <v>246</v>
      </c>
      <c r="H175" s="249">
        <v>32</v>
      </c>
      <c r="I175" s="250"/>
      <c r="J175" s="251">
        <f>ROUND(I175*H175,2)</f>
        <v>0</v>
      </c>
      <c r="K175" s="247" t="s">
        <v>247</v>
      </c>
      <c r="L175" s="252"/>
      <c r="M175" s="253" t="s">
        <v>19</v>
      </c>
      <c r="N175" s="254" t="s">
        <v>45</v>
      </c>
      <c r="O175" s="84"/>
      <c r="P175" s="236">
        <f>O175*H175</f>
        <v>0</v>
      </c>
      <c r="Q175" s="236">
        <v>0</v>
      </c>
      <c r="R175" s="236">
        <f>Q175*H175</f>
        <v>0</v>
      </c>
      <c r="S175" s="236">
        <v>0</v>
      </c>
      <c r="T175" s="237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38" t="s">
        <v>270</v>
      </c>
      <c r="AT175" s="238" t="s">
        <v>266</v>
      </c>
      <c r="AU175" s="238" t="s">
        <v>83</v>
      </c>
      <c r="AY175" s="17" t="s">
        <v>240</v>
      </c>
      <c r="BE175" s="239">
        <f>IF(N175="základní",J175,0)</f>
        <v>0</v>
      </c>
      <c r="BF175" s="239">
        <f>IF(N175="snížená",J175,0)</f>
        <v>0</v>
      </c>
      <c r="BG175" s="239">
        <f>IF(N175="zákl. přenesená",J175,0)</f>
        <v>0</v>
      </c>
      <c r="BH175" s="239">
        <f>IF(N175="sníž. přenesená",J175,0)</f>
        <v>0</v>
      </c>
      <c r="BI175" s="239">
        <f>IF(N175="nulová",J175,0)</f>
        <v>0</v>
      </c>
      <c r="BJ175" s="17" t="s">
        <v>81</v>
      </c>
      <c r="BK175" s="239">
        <f>ROUND(I175*H175,2)</f>
        <v>0</v>
      </c>
      <c r="BL175" s="17" t="s">
        <v>270</v>
      </c>
      <c r="BM175" s="238" t="s">
        <v>1609</v>
      </c>
    </row>
    <row r="176" s="2" customFormat="1">
      <c r="A176" s="38"/>
      <c r="B176" s="39"/>
      <c r="C176" s="40"/>
      <c r="D176" s="240" t="s">
        <v>250</v>
      </c>
      <c r="E176" s="40"/>
      <c r="F176" s="241" t="s">
        <v>370</v>
      </c>
      <c r="G176" s="40"/>
      <c r="H176" s="40"/>
      <c r="I176" s="147"/>
      <c r="J176" s="40"/>
      <c r="K176" s="40"/>
      <c r="L176" s="44"/>
      <c r="M176" s="242"/>
      <c r="N176" s="243"/>
      <c r="O176" s="84"/>
      <c r="P176" s="84"/>
      <c r="Q176" s="84"/>
      <c r="R176" s="84"/>
      <c r="S176" s="84"/>
      <c r="T176" s="85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T176" s="17" t="s">
        <v>250</v>
      </c>
      <c r="AU176" s="17" t="s">
        <v>83</v>
      </c>
    </row>
    <row r="177" s="13" customFormat="1">
      <c r="A177" s="13"/>
      <c r="B177" s="255"/>
      <c r="C177" s="256"/>
      <c r="D177" s="240" t="s">
        <v>272</v>
      </c>
      <c r="E177" s="257" t="s">
        <v>19</v>
      </c>
      <c r="F177" s="258" t="s">
        <v>1610</v>
      </c>
      <c r="G177" s="256"/>
      <c r="H177" s="259">
        <v>32</v>
      </c>
      <c r="I177" s="260"/>
      <c r="J177" s="256"/>
      <c r="K177" s="256"/>
      <c r="L177" s="261"/>
      <c r="M177" s="262"/>
      <c r="N177" s="263"/>
      <c r="O177" s="263"/>
      <c r="P177" s="263"/>
      <c r="Q177" s="263"/>
      <c r="R177" s="263"/>
      <c r="S177" s="263"/>
      <c r="T177" s="264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65" t="s">
        <v>272</v>
      </c>
      <c r="AU177" s="265" t="s">
        <v>83</v>
      </c>
      <c r="AV177" s="13" t="s">
        <v>83</v>
      </c>
      <c r="AW177" s="13" t="s">
        <v>35</v>
      </c>
      <c r="AX177" s="13" t="s">
        <v>81</v>
      </c>
      <c r="AY177" s="265" t="s">
        <v>240</v>
      </c>
    </row>
    <row r="178" s="2" customFormat="1" ht="21.75" customHeight="1">
      <c r="A178" s="38"/>
      <c r="B178" s="39"/>
      <c r="C178" s="245" t="s">
        <v>395</v>
      </c>
      <c r="D178" s="245" t="s">
        <v>266</v>
      </c>
      <c r="E178" s="246" t="s">
        <v>703</v>
      </c>
      <c r="F178" s="247" t="s">
        <v>704</v>
      </c>
      <c r="G178" s="248" t="s">
        <v>246</v>
      </c>
      <c r="H178" s="249">
        <v>16</v>
      </c>
      <c r="I178" s="250"/>
      <c r="J178" s="251">
        <f>ROUND(I178*H178,2)</f>
        <v>0</v>
      </c>
      <c r="K178" s="247" t="s">
        <v>247</v>
      </c>
      <c r="L178" s="252"/>
      <c r="M178" s="253" t="s">
        <v>19</v>
      </c>
      <c r="N178" s="254" t="s">
        <v>45</v>
      </c>
      <c r="O178" s="84"/>
      <c r="P178" s="236">
        <f>O178*H178</f>
        <v>0</v>
      </c>
      <c r="Q178" s="236">
        <v>0</v>
      </c>
      <c r="R178" s="236">
        <f>Q178*H178</f>
        <v>0</v>
      </c>
      <c r="S178" s="236">
        <v>0</v>
      </c>
      <c r="T178" s="237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38" t="s">
        <v>270</v>
      </c>
      <c r="AT178" s="238" t="s">
        <v>266</v>
      </c>
      <c r="AU178" s="238" t="s">
        <v>83</v>
      </c>
      <c r="AY178" s="17" t="s">
        <v>240</v>
      </c>
      <c r="BE178" s="239">
        <f>IF(N178="základní",J178,0)</f>
        <v>0</v>
      </c>
      <c r="BF178" s="239">
        <f>IF(N178="snížená",J178,0)</f>
        <v>0</v>
      </c>
      <c r="BG178" s="239">
        <f>IF(N178="zákl. přenesená",J178,0)</f>
        <v>0</v>
      </c>
      <c r="BH178" s="239">
        <f>IF(N178="sníž. přenesená",J178,0)</f>
        <v>0</v>
      </c>
      <c r="BI178" s="239">
        <f>IF(N178="nulová",J178,0)</f>
        <v>0</v>
      </c>
      <c r="BJ178" s="17" t="s">
        <v>81</v>
      </c>
      <c r="BK178" s="239">
        <f>ROUND(I178*H178,2)</f>
        <v>0</v>
      </c>
      <c r="BL178" s="17" t="s">
        <v>270</v>
      </c>
      <c r="BM178" s="238" t="s">
        <v>1611</v>
      </c>
    </row>
    <row r="179" s="2" customFormat="1">
      <c r="A179" s="38"/>
      <c r="B179" s="39"/>
      <c r="C179" s="40"/>
      <c r="D179" s="240" t="s">
        <v>250</v>
      </c>
      <c r="E179" s="40"/>
      <c r="F179" s="241" t="s">
        <v>704</v>
      </c>
      <c r="G179" s="40"/>
      <c r="H179" s="40"/>
      <c r="I179" s="147"/>
      <c r="J179" s="40"/>
      <c r="K179" s="40"/>
      <c r="L179" s="44"/>
      <c r="M179" s="242"/>
      <c r="N179" s="243"/>
      <c r="O179" s="84"/>
      <c r="P179" s="84"/>
      <c r="Q179" s="84"/>
      <c r="R179" s="84"/>
      <c r="S179" s="84"/>
      <c r="T179" s="85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T179" s="17" t="s">
        <v>250</v>
      </c>
      <c r="AU179" s="17" t="s">
        <v>83</v>
      </c>
    </row>
    <row r="180" s="13" customFormat="1">
      <c r="A180" s="13"/>
      <c r="B180" s="255"/>
      <c r="C180" s="256"/>
      <c r="D180" s="240" t="s">
        <v>272</v>
      </c>
      <c r="E180" s="257" t="s">
        <v>19</v>
      </c>
      <c r="F180" s="258" t="s">
        <v>1612</v>
      </c>
      <c r="G180" s="256"/>
      <c r="H180" s="259">
        <v>16</v>
      </c>
      <c r="I180" s="260"/>
      <c r="J180" s="256"/>
      <c r="K180" s="256"/>
      <c r="L180" s="261"/>
      <c r="M180" s="262"/>
      <c r="N180" s="263"/>
      <c r="O180" s="263"/>
      <c r="P180" s="263"/>
      <c r="Q180" s="263"/>
      <c r="R180" s="263"/>
      <c r="S180" s="263"/>
      <c r="T180" s="264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65" t="s">
        <v>272</v>
      </c>
      <c r="AU180" s="265" t="s">
        <v>83</v>
      </c>
      <c r="AV180" s="13" t="s">
        <v>83</v>
      </c>
      <c r="AW180" s="13" t="s">
        <v>35</v>
      </c>
      <c r="AX180" s="13" t="s">
        <v>81</v>
      </c>
      <c r="AY180" s="265" t="s">
        <v>240</v>
      </c>
    </row>
    <row r="181" s="2" customFormat="1" ht="21.75" customHeight="1">
      <c r="A181" s="38"/>
      <c r="B181" s="39"/>
      <c r="C181" s="227" t="s">
        <v>403</v>
      </c>
      <c r="D181" s="227" t="s">
        <v>243</v>
      </c>
      <c r="E181" s="228" t="s">
        <v>373</v>
      </c>
      <c r="F181" s="229" t="s">
        <v>374</v>
      </c>
      <c r="G181" s="230" t="s">
        <v>246</v>
      </c>
      <c r="H181" s="231">
        <v>24</v>
      </c>
      <c r="I181" s="232"/>
      <c r="J181" s="233">
        <f>ROUND(I181*H181,2)</f>
        <v>0</v>
      </c>
      <c r="K181" s="229" t="s">
        <v>247</v>
      </c>
      <c r="L181" s="44"/>
      <c r="M181" s="234" t="s">
        <v>19</v>
      </c>
      <c r="N181" s="235" t="s">
        <v>45</v>
      </c>
      <c r="O181" s="84"/>
      <c r="P181" s="236">
        <f>O181*H181</f>
        <v>0</v>
      </c>
      <c r="Q181" s="236">
        <v>0</v>
      </c>
      <c r="R181" s="236">
        <f>Q181*H181</f>
        <v>0</v>
      </c>
      <c r="S181" s="236">
        <v>0</v>
      </c>
      <c r="T181" s="237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38" t="s">
        <v>257</v>
      </c>
      <c r="AT181" s="238" t="s">
        <v>243</v>
      </c>
      <c r="AU181" s="238" t="s">
        <v>83</v>
      </c>
      <c r="AY181" s="17" t="s">
        <v>240</v>
      </c>
      <c r="BE181" s="239">
        <f>IF(N181="základní",J181,0)</f>
        <v>0</v>
      </c>
      <c r="BF181" s="239">
        <f>IF(N181="snížená",J181,0)</f>
        <v>0</v>
      </c>
      <c r="BG181" s="239">
        <f>IF(N181="zákl. přenesená",J181,0)</f>
        <v>0</v>
      </c>
      <c r="BH181" s="239">
        <f>IF(N181="sníž. přenesená",J181,0)</f>
        <v>0</v>
      </c>
      <c r="BI181" s="239">
        <f>IF(N181="nulová",J181,0)</f>
        <v>0</v>
      </c>
      <c r="BJ181" s="17" t="s">
        <v>81</v>
      </c>
      <c r="BK181" s="239">
        <f>ROUND(I181*H181,2)</f>
        <v>0</v>
      </c>
      <c r="BL181" s="17" t="s">
        <v>257</v>
      </c>
      <c r="BM181" s="238" t="s">
        <v>1613</v>
      </c>
    </row>
    <row r="182" s="2" customFormat="1">
      <c r="A182" s="38"/>
      <c r="B182" s="39"/>
      <c r="C182" s="40"/>
      <c r="D182" s="240" t="s">
        <v>250</v>
      </c>
      <c r="E182" s="40"/>
      <c r="F182" s="241" t="s">
        <v>376</v>
      </c>
      <c r="G182" s="40"/>
      <c r="H182" s="40"/>
      <c r="I182" s="147"/>
      <c r="J182" s="40"/>
      <c r="K182" s="40"/>
      <c r="L182" s="44"/>
      <c r="M182" s="242"/>
      <c r="N182" s="243"/>
      <c r="O182" s="84"/>
      <c r="P182" s="84"/>
      <c r="Q182" s="84"/>
      <c r="R182" s="84"/>
      <c r="S182" s="84"/>
      <c r="T182" s="85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T182" s="17" t="s">
        <v>250</v>
      </c>
      <c r="AU182" s="17" t="s">
        <v>83</v>
      </c>
    </row>
    <row r="183" s="2" customFormat="1">
      <c r="A183" s="38"/>
      <c r="B183" s="39"/>
      <c r="C183" s="40"/>
      <c r="D183" s="240" t="s">
        <v>252</v>
      </c>
      <c r="E183" s="40"/>
      <c r="F183" s="244" t="s">
        <v>377</v>
      </c>
      <c r="G183" s="40"/>
      <c r="H183" s="40"/>
      <c r="I183" s="147"/>
      <c r="J183" s="40"/>
      <c r="K183" s="40"/>
      <c r="L183" s="44"/>
      <c r="M183" s="242"/>
      <c r="N183" s="243"/>
      <c r="O183" s="84"/>
      <c r="P183" s="84"/>
      <c r="Q183" s="84"/>
      <c r="R183" s="84"/>
      <c r="S183" s="84"/>
      <c r="T183" s="85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T183" s="17" t="s">
        <v>252</v>
      </c>
      <c r="AU183" s="17" t="s">
        <v>83</v>
      </c>
    </row>
    <row r="184" s="13" customFormat="1">
      <c r="A184" s="13"/>
      <c r="B184" s="255"/>
      <c r="C184" s="256"/>
      <c r="D184" s="240" t="s">
        <v>272</v>
      </c>
      <c r="E184" s="257" t="s">
        <v>19</v>
      </c>
      <c r="F184" s="258" t="s">
        <v>1028</v>
      </c>
      <c r="G184" s="256"/>
      <c r="H184" s="259">
        <v>24</v>
      </c>
      <c r="I184" s="260"/>
      <c r="J184" s="256"/>
      <c r="K184" s="256"/>
      <c r="L184" s="261"/>
      <c r="M184" s="262"/>
      <c r="N184" s="263"/>
      <c r="O184" s="263"/>
      <c r="P184" s="263"/>
      <c r="Q184" s="263"/>
      <c r="R184" s="263"/>
      <c r="S184" s="263"/>
      <c r="T184" s="264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65" t="s">
        <v>272</v>
      </c>
      <c r="AU184" s="265" t="s">
        <v>83</v>
      </c>
      <c r="AV184" s="13" t="s">
        <v>83</v>
      </c>
      <c r="AW184" s="13" t="s">
        <v>35</v>
      </c>
      <c r="AX184" s="13" t="s">
        <v>81</v>
      </c>
      <c r="AY184" s="265" t="s">
        <v>240</v>
      </c>
    </row>
    <row r="185" s="12" customFormat="1" ht="25.92" customHeight="1">
      <c r="A185" s="12"/>
      <c r="B185" s="211"/>
      <c r="C185" s="212"/>
      <c r="D185" s="213" t="s">
        <v>73</v>
      </c>
      <c r="E185" s="214" t="s">
        <v>385</v>
      </c>
      <c r="F185" s="214" t="s">
        <v>386</v>
      </c>
      <c r="G185" s="212"/>
      <c r="H185" s="212"/>
      <c r="I185" s="215"/>
      <c r="J185" s="216">
        <f>BK185</f>
        <v>0</v>
      </c>
      <c r="K185" s="212"/>
      <c r="L185" s="217"/>
      <c r="M185" s="218"/>
      <c r="N185" s="219"/>
      <c r="O185" s="219"/>
      <c r="P185" s="220">
        <f>SUM(P186:P229)</f>
        <v>0</v>
      </c>
      <c r="Q185" s="219"/>
      <c r="R185" s="220">
        <f>SUM(R186:R229)</f>
        <v>0</v>
      </c>
      <c r="S185" s="219"/>
      <c r="T185" s="221">
        <f>SUM(T186:T229)</f>
        <v>0</v>
      </c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R185" s="222" t="s">
        <v>248</v>
      </c>
      <c r="AT185" s="223" t="s">
        <v>73</v>
      </c>
      <c r="AU185" s="223" t="s">
        <v>74</v>
      </c>
      <c r="AY185" s="222" t="s">
        <v>240</v>
      </c>
      <c r="BK185" s="224">
        <f>SUM(BK186:BK229)</f>
        <v>0</v>
      </c>
    </row>
    <row r="186" s="2" customFormat="1" ht="21.75" customHeight="1">
      <c r="A186" s="38"/>
      <c r="B186" s="39"/>
      <c r="C186" s="227" t="s">
        <v>410</v>
      </c>
      <c r="D186" s="227" t="s">
        <v>243</v>
      </c>
      <c r="E186" s="228" t="s">
        <v>388</v>
      </c>
      <c r="F186" s="229" t="s">
        <v>389</v>
      </c>
      <c r="G186" s="230" t="s">
        <v>269</v>
      </c>
      <c r="H186" s="231">
        <v>177.10400000000001</v>
      </c>
      <c r="I186" s="232"/>
      <c r="J186" s="233">
        <f>ROUND(I186*H186,2)</f>
        <v>0</v>
      </c>
      <c r="K186" s="229" t="s">
        <v>247</v>
      </c>
      <c r="L186" s="44"/>
      <c r="M186" s="234" t="s">
        <v>19</v>
      </c>
      <c r="N186" s="235" t="s">
        <v>45</v>
      </c>
      <c r="O186" s="84"/>
      <c r="P186" s="236">
        <f>O186*H186</f>
        <v>0</v>
      </c>
      <c r="Q186" s="236">
        <v>0</v>
      </c>
      <c r="R186" s="236">
        <f>Q186*H186</f>
        <v>0</v>
      </c>
      <c r="S186" s="236">
        <v>0</v>
      </c>
      <c r="T186" s="237">
        <f>S186*H186</f>
        <v>0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238" t="s">
        <v>257</v>
      </c>
      <c r="AT186" s="238" t="s">
        <v>243</v>
      </c>
      <c r="AU186" s="238" t="s">
        <v>81</v>
      </c>
      <c r="AY186" s="17" t="s">
        <v>240</v>
      </c>
      <c r="BE186" s="239">
        <f>IF(N186="základní",J186,0)</f>
        <v>0</v>
      </c>
      <c r="BF186" s="239">
        <f>IF(N186="snížená",J186,0)</f>
        <v>0</v>
      </c>
      <c r="BG186" s="239">
        <f>IF(N186="zákl. přenesená",J186,0)</f>
        <v>0</v>
      </c>
      <c r="BH186" s="239">
        <f>IF(N186="sníž. přenesená",J186,0)</f>
        <v>0</v>
      </c>
      <c r="BI186" s="239">
        <f>IF(N186="nulová",J186,0)</f>
        <v>0</v>
      </c>
      <c r="BJ186" s="17" t="s">
        <v>81</v>
      </c>
      <c r="BK186" s="239">
        <f>ROUND(I186*H186,2)</f>
        <v>0</v>
      </c>
      <c r="BL186" s="17" t="s">
        <v>257</v>
      </c>
      <c r="BM186" s="238" t="s">
        <v>1614</v>
      </c>
    </row>
    <row r="187" s="2" customFormat="1">
      <c r="A187" s="38"/>
      <c r="B187" s="39"/>
      <c r="C187" s="40"/>
      <c r="D187" s="240" t="s">
        <v>250</v>
      </c>
      <c r="E187" s="40"/>
      <c r="F187" s="241" t="s">
        <v>391</v>
      </c>
      <c r="G187" s="40"/>
      <c r="H187" s="40"/>
      <c r="I187" s="147"/>
      <c r="J187" s="40"/>
      <c r="K187" s="40"/>
      <c r="L187" s="44"/>
      <c r="M187" s="242"/>
      <c r="N187" s="243"/>
      <c r="O187" s="84"/>
      <c r="P187" s="84"/>
      <c r="Q187" s="84"/>
      <c r="R187" s="84"/>
      <c r="S187" s="84"/>
      <c r="T187" s="85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T187" s="17" t="s">
        <v>250</v>
      </c>
      <c r="AU187" s="17" t="s">
        <v>81</v>
      </c>
    </row>
    <row r="188" s="2" customFormat="1">
      <c r="A188" s="38"/>
      <c r="B188" s="39"/>
      <c r="C188" s="40"/>
      <c r="D188" s="240" t="s">
        <v>252</v>
      </c>
      <c r="E188" s="40"/>
      <c r="F188" s="244" t="s">
        <v>392</v>
      </c>
      <c r="G188" s="40"/>
      <c r="H188" s="40"/>
      <c r="I188" s="147"/>
      <c r="J188" s="40"/>
      <c r="K188" s="40"/>
      <c r="L188" s="44"/>
      <c r="M188" s="242"/>
      <c r="N188" s="243"/>
      <c r="O188" s="84"/>
      <c r="P188" s="84"/>
      <c r="Q188" s="84"/>
      <c r="R188" s="84"/>
      <c r="S188" s="84"/>
      <c r="T188" s="85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T188" s="17" t="s">
        <v>252</v>
      </c>
      <c r="AU188" s="17" t="s">
        <v>81</v>
      </c>
    </row>
    <row r="189" s="13" customFormat="1">
      <c r="A189" s="13"/>
      <c r="B189" s="255"/>
      <c r="C189" s="256"/>
      <c r="D189" s="240" t="s">
        <v>272</v>
      </c>
      <c r="E189" s="257" t="s">
        <v>19</v>
      </c>
      <c r="F189" s="258" t="s">
        <v>730</v>
      </c>
      <c r="G189" s="256"/>
      <c r="H189" s="259">
        <v>2.4500000000000002</v>
      </c>
      <c r="I189" s="260"/>
      <c r="J189" s="256"/>
      <c r="K189" s="256"/>
      <c r="L189" s="261"/>
      <c r="M189" s="262"/>
      <c r="N189" s="263"/>
      <c r="O189" s="263"/>
      <c r="P189" s="263"/>
      <c r="Q189" s="263"/>
      <c r="R189" s="263"/>
      <c r="S189" s="263"/>
      <c r="T189" s="264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65" t="s">
        <v>272</v>
      </c>
      <c r="AU189" s="265" t="s">
        <v>81</v>
      </c>
      <c r="AV189" s="13" t="s">
        <v>83</v>
      </c>
      <c r="AW189" s="13" t="s">
        <v>35</v>
      </c>
      <c r="AX189" s="13" t="s">
        <v>74</v>
      </c>
      <c r="AY189" s="265" t="s">
        <v>240</v>
      </c>
    </row>
    <row r="190" s="13" customFormat="1">
      <c r="A190" s="13"/>
      <c r="B190" s="255"/>
      <c r="C190" s="256"/>
      <c r="D190" s="240" t="s">
        <v>272</v>
      </c>
      <c r="E190" s="257" t="s">
        <v>19</v>
      </c>
      <c r="F190" s="258" t="s">
        <v>1615</v>
      </c>
      <c r="G190" s="256"/>
      <c r="H190" s="259">
        <v>30.707999999999998</v>
      </c>
      <c r="I190" s="260"/>
      <c r="J190" s="256"/>
      <c r="K190" s="256"/>
      <c r="L190" s="261"/>
      <c r="M190" s="262"/>
      <c r="N190" s="263"/>
      <c r="O190" s="263"/>
      <c r="P190" s="263"/>
      <c r="Q190" s="263"/>
      <c r="R190" s="263"/>
      <c r="S190" s="263"/>
      <c r="T190" s="264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65" t="s">
        <v>272</v>
      </c>
      <c r="AU190" s="265" t="s">
        <v>81</v>
      </c>
      <c r="AV190" s="13" t="s">
        <v>83</v>
      </c>
      <c r="AW190" s="13" t="s">
        <v>35</v>
      </c>
      <c r="AX190" s="13" t="s">
        <v>74</v>
      </c>
      <c r="AY190" s="265" t="s">
        <v>240</v>
      </c>
    </row>
    <row r="191" s="13" customFormat="1">
      <c r="A191" s="13"/>
      <c r="B191" s="255"/>
      <c r="C191" s="256"/>
      <c r="D191" s="240" t="s">
        <v>272</v>
      </c>
      <c r="E191" s="257" t="s">
        <v>19</v>
      </c>
      <c r="F191" s="258" t="s">
        <v>1616</v>
      </c>
      <c r="G191" s="256"/>
      <c r="H191" s="259">
        <v>143.946</v>
      </c>
      <c r="I191" s="260"/>
      <c r="J191" s="256"/>
      <c r="K191" s="256"/>
      <c r="L191" s="261"/>
      <c r="M191" s="262"/>
      <c r="N191" s="263"/>
      <c r="O191" s="263"/>
      <c r="P191" s="263"/>
      <c r="Q191" s="263"/>
      <c r="R191" s="263"/>
      <c r="S191" s="263"/>
      <c r="T191" s="264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65" t="s">
        <v>272</v>
      </c>
      <c r="AU191" s="265" t="s">
        <v>81</v>
      </c>
      <c r="AV191" s="13" t="s">
        <v>83</v>
      </c>
      <c r="AW191" s="13" t="s">
        <v>35</v>
      </c>
      <c r="AX191" s="13" t="s">
        <v>74</v>
      </c>
      <c r="AY191" s="265" t="s">
        <v>240</v>
      </c>
    </row>
    <row r="192" s="14" customFormat="1">
      <c r="A192" s="14"/>
      <c r="B192" s="266"/>
      <c r="C192" s="267"/>
      <c r="D192" s="240" t="s">
        <v>272</v>
      </c>
      <c r="E192" s="268" t="s">
        <v>19</v>
      </c>
      <c r="F192" s="269" t="s">
        <v>336</v>
      </c>
      <c r="G192" s="267"/>
      <c r="H192" s="270">
        <v>177.10400000000001</v>
      </c>
      <c r="I192" s="271"/>
      <c r="J192" s="267"/>
      <c r="K192" s="267"/>
      <c r="L192" s="272"/>
      <c r="M192" s="273"/>
      <c r="N192" s="274"/>
      <c r="O192" s="274"/>
      <c r="P192" s="274"/>
      <c r="Q192" s="274"/>
      <c r="R192" s="274"/>
      <c r="S192" s="274"/>
      <c r="T192" s="275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T192" s="276" t="s">
        <v>272</v>
      </c>
      <c r="AU192" s="276" t="s">
        <v>81</v>
      </c>
      <c r="AV192" s="14" t="s">
        <v>248</v>
      </c>
      <c r="AW192" s="14" t="s">
        <v>35</v>
      </c>
      <c r="AX192" s="14" t="s">
        <v>81</v>
      </c>
      <c r="AY192" s="276" t="s">
        <v>240</v>
      </c>
    </row>
    <row r="193" s="2" customFormat="1" ht="21.75" customHeight="1">
      <c r="A193" s="38"/>
      <c r="B193" s="39"/>
      <c r="C193" s="227" t="s">
        <v>416</v>
      </c>
      <c r="D193" s="227" t="s">
        <v>243</v>
      </c>
      <c r="E193" s="228" t="s">
        <v>411</v>
      </c>
      <c r="F193" s="229" t="s">
        <v>412</v>
      </c>
      <c r="G193" s="230" t="s">
        <v>269</v>
      </c>
      <c r="H193" s="231">
        <v>71.784000000000006</v>
      </c>
      <c r="I193" s="232"/>
      <c r="J193" s="233">
        <f>ROUND(I193*H193,2)</f>
        <v>0</v>
      </c>
      <c r="K193" s="229" t="s">
        <v>247</v>
      </c>
      <c r="L193" s="44"/>
      <c r="M193" s="234" t="s">
        <v>19</v>
      </c>
      <c r="N193" s="235" t="s">
        <v>45</v>
      </c>
      <c r="O193" s="84"/>
      <c r="P193" s="236">
        <f>O193*H193</f>
        <v>0</v>
      </c>
      <c r="Q193" s="236">
        <v>0</v>
      </c>
      <c r="R193" s="236">
        <f>Q193*H193</f>
        <v>0</v>
      </c>
      <c r="S193" s="236">
        <v>0</v>
      </c>
      <c r="T193" s="237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38" t="s">
        <v>257</v>
      </c>
      <c r="AT193" s="238" t="s">
        <v>243</v>
      </c>
      <c r="AU193" s="238" t="s">
        <v>81</v>
      </c>
      <c r="AY193" s="17" t="s">
        <v>240</v>
      </c>
      <c r="BE193" s="239">
        <f>IF(N193="základní",J193,0)</f>
        <v>0</v>
      </c>
      <c r="BF193" s="239">
        <f>IF(N193="snížená",J193,0)</f>
        <v>0</v>
      </c>
      <c r="BG193" s="239">
        <f>IF(N193="zákl. přenesená",J193,0)</f>
        <v>0</v>
      </c>
      <c r="BH193" s="239">
        <f>IF(N193="sníž. přenesená",J193,0)</f>
        <v>0</v>
      </c>
      <c r="BI193" s="239">
        <f>IF(N193="nulová",J193,0)</f>
        <v>0</v>
      </c>
      <c r="BJ193" s="17" t="s">
        <v>81</v>
      </c>
      <c r="BK193" s="239">
        <f>ROUND(I193*H193,2)</f>
        <v>0</v>
      </c>
      <c r="BL193" s="17" t="s">
        <v>257</v>
      </c>
      <c r="BM193" s="238" t="s">
        <v>1617</v>
      </c>
    </row>
    <row r="194" s="2" customFormat="1">
      <c r="A194" s="38"/>
      <c r="B194" s="39"/>
      <c r="C194" s="40"/>
      <c r="D194" s="240" t="s">
        <v>250</v>
      </c>
      <c r="E194" s="40"/>
      <c r="F194" s="241" t="s">
        <v>414</v>
      </c>
      <c r="G194" s="40"/>
      <c r="H194" s="40"/>
      <c r="I194" s="147"/>
      <c r="J194" s="40"/>
      <c r="K194" s="40"/>
      <c r="L194" s="44"/>
      <c r="M194" s="242"/>
      <c r="N194" s="243"/>
      <c r="O194" s="84"/>
      <c r="P194" s="84"/>
      <c r="Q194" s="84"/>
      <c r="R194" s="84"/>
      <c r="S194" s="84"/>
      <c r="T194" s="85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T194" s="17" t="s">
        <v>250</v>
      </c>
      <c r="AU194" s="17" t="s">
        <v>81</v>
      </c>
    </row>
    <row r="195" s="2" customFormat="1">
      <c r="A195" s="38"/>
      <c r="B195" s="39"/>
      <c r="C195" s="40"/>
      <c r="D195" s="240" t="s">
        <v>252</v>
      </c>
      <c r="E195" s="40"/>
      <c r="F195" s="244" t="s">
        <v>392</v>
      </c>
      <c r="G195" s="40"/>
      <c r="H195" s="40"/>
      <c r="I195" s="147"/>
      <c r="J195" s="40"/>
      <c r="K195" s="40"/>
      <c r="L195" s="44"/>
      <c r="M195" s="242"/>
      <c r="N195" s="243"/>
      <c r="O195" s="84"/>
      <c r="P195" s="84"/>
      <c r="Q195" s="84"/>
      <c r="R195" s="84"/>
      <c r="S195" s="84"/>
      <c r="T195" s="85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T195" s="17" t="s">
        <v>252</v>
      </c>
      <c r="AU195" s="17" t="s">
        <v>81</v>
      </c>
    </row>
    <row r="196" s="13" customFormat="1">
      <c r="A196" s="13"/>
      <c r="B196" s="255"/>
      <c r="C196" s="256"/>
      <c r="D196" s="240" t="s">
        <v>272</v>
      </c>
      <c r="E196" s="257" t="s">
        <v>19</v>
      </c>
      <c r="F196" s="258" t="s">
        <v>1618</v>
      </c>
      <c r="G196" s="256"/>
      <c r="H196" s="259">
        <v>19.800000000000001</v>
      </c>
      <c r="I196" s="260"/>
      <c r="J196" s="256"/>
      <c r="K196" s="256"/>
      <c r="L196" s="261"/>
      <c r="M196" s="262"/>
      <c r="N196" s="263"/>
      <c r="O196" s="263"/>
      <c r="P196" s="263"/>
      <c r="Q196" s="263"/>
      <c r="R196" s="263"/>
      <c r="S196" s="263"/>
      <c r="T196" s="264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65" t="s">
        <v>272</v>
      </c>
      <c r="AU196" s="265" t="s">
        <v>81</v>
      </c>
      <c r="AV196" s="13" t="s">
        <v>83</v>
      </c>
      <c r="AW196" s="13" t="s">
        <v>35</v>
      </c>
      <c r="AX196" s="13" t="s">
        <v>74</v>
      </c>
      <c r="AY196" s="265" t="s">
        <v>240</v>
      </c>
    </row>
    <row r="197" s="13" customFormat="1">
      <c r="A197" s="13"/>
      <c r="B197" s="255"/>
      <c r="C197" s="256"/>
      <c r="D197" s="240" t="s">
        <v>272</v>
      </c>
      <c r="E197" s="257" t="s">
        <v>19</v>
      </c>
      <c r="F197" s="258" t="s">
        <v>1619</v>
      </c>
      <c r="G197" s="256"/>
      <c r="H197" s="259">
        <v>30.707999999999998</v>
      </c>
      <c r="I197" s="260"/>
      <c r="J197" s="256"/>
      <c r="K197" s="256"/>
      <c r="L197" s="261"/>
      <c r="M197" s="262"/>
      <c r="N197" s="263"/>
      <c r="O197" s="263"/>
      <c r="P197" s="263"/>
      <c r="Q197" s="263"/>
      <c r="R197" s="263"/>
      <c r="S197" s="263"/>
      <c r="T197" s="264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65" t="s">
        <v>272</v>
      </c>
      <c r="AU197" s="265" t="s">
        <v>81</v>
      </c>
      <c r="AV197" s="13" t="s">
        <v>83</v>
      </c>
      <c r="AW197" s="13" t="s">
        <v>35</v>
      </c>
      <c r="AX197" s="13" t="s">
        <v>74</v>
      </c>
      <c r="AY197" s="265" t="s">
        <v>240</v>
      </c>
    </row>
    <row r="198" s="13" customFormat="1">
      <c r="A198" s="13"/>
      <c r="B198" s="255"/>
      <c r="C198" s="256"/>
      <c r="D198" s="240" t="s">
        <v>272</v>
      </c>
      <c r="E198" s="257" t="s">
        <v>19</v>
      </c>
      <c r="F198" s="258" t="s">
        <v>1620</v>
      </c>
      <c r="G198" s="256"/>
      <c r="H198" s="259">
        <v>21.276</v>
      </c>
      <c r="I198" s="260"/>
      <c r="J198" s="256"/>
      <c r="K198" s="256"/>
      <c r="L198" s="261"/>
      <c r="M198" s="262"/>
      <c r="N198" s="263"/>
      <c r="O198" s="263"/>
      <c r="P198" s="263"/>
      <c r="Q198" s="263"/>
      <c r="R198" s="263"/>
      <c r="S198" s="263"/>
      <c r="T198" s="264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65" t="s">
        <v>272</v>
      </c>
      <c r="AU198" s="265" t="s">
        <v>81</v>
      </c>
      <c r="AV198" s="13" t="s">
        <v>83</v>
      </c>
      <c r="AW198" s="13" t="s">
        <v>35</v>
      </c>
      <c r="AX198" s="13" t="s">
        <v>74</v>
      </c>
      <c r="AY198" s="265" t="s">
        <v>240</v>
      </c>
    </row>
    <row r="199" s="14" customFormat="1">
      <c r="A199" s="14"/>
      <c r="B199" s="266"/>
      <c r="C199" s="267"/>
      <c r="D199" s="240" t="s">
        <v>272</v>
      </c>
      <c r="E199" s="268" t="s">
        <v>19</v>
      </c>
      <c r="F199" s="269" t="s">
        <v>336</v>
      </c>
      <c r="G199" s="267"/>
      <c r="H199" s="270">
        <v>71.784000000000006</v>
      </c>
      <c r="I199" s="271"/>
      <c r="J199" s="267"/>
      <c r="K199" s="267"/>
      <c r="L199" s="272"/>
      <c r="M199" s="273"/>
      <c r="N199" s="274"/>
      <c r="O199" s="274"/>
      <c r="P199" s="274"/>
      <c r="Q199" s="274"/>
      <c r="R199" s="274"/>
      <c r="S199" s="274"/>
      <c r="T199" s="275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76" t="s">
        <v>272</v>
      </c>
      <c r="AU199" s="276" t="s">
        <v>81</v>
      </c>
      <c r="AV199" s="14" t="s">
        <v>248</v>
      </c>
      <c r="AW199" s="14" t="s">
        <v>35</v>
      </c>
      <c r="AX199" s="14" t="s">
        <v>81</v>
      </c>
      <c r="AY199" s="276" t="s">
        <v>240</v>
      </c>
    </row>
    <row r="200" s="2" customFormat="1" ht="33" customHeight="1">
      <c r="A200" s="38"/>
      <c r="B200" s="39"/>
      <c r="C200" s="227" t="s">
        <v>422</v>
      </c>
      <c r="D200" s="227" t="s">
        <v>243</v>
      </c>
      <c r="E200" s="228" t="s">
        <v>423</v>
      </c>
      <c r="F200" s="229" t="s">
        <v>424</v>
      </c>
      <c r="G200" s="230" t="s">
        <v>269</v>
      </c>
      <c r="H200" s="231">
        <v>8.8499999999999996</v>
      </c>
      <c r="I200" s="232"/>
      <c r="J200" s="233">
        <f>ROUND(I200*H200,2)</f>
        <v>0</v>
      </c>
      <c r="K200" s="229" t="s">
        <v>247</v>
      </c>
      <c r="L200" s="44"/>
      <c r="M200" s="234" t="s">
        <v>19</v>
      </c>
      <c r="N200" s="235" t="s">
        <v>45</v>
      </c>
      <c r="O200" s="84"/>
      <c r="P200" s="236">
        <f>O200*H200</f>
        <v>0</v>
      </c>
      <c r="Q200" s="236">
        <v>0</v>
      </c>
      <c r="R200" s="236">
        <f>Q200*H200</f>
        <v>0</v>
      </c>
      <c r="S200" s="236">
        <v>0</v>
      </c>
      <c r="T200" s="237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38" t="s">
        <v>257</v>
      </c>
      <c r="AT200" s="238" t="s">
        <v>243</v>
      </c>
      <c r="AU200" s="238" t="s">
        <v>81</v>
      </c>
      <c r="AY200" s="17" t="s">
        <v>240</v>
      </c>
      <c r="BE200" s="239">
        <f>IF(N200="základní",J200,0)</f>
        <v>0</v>
      </c>
      <c r="BF200" s="239">
        <f>IF(N200="snížená",J200,0)</f>
        <v>0</v>
      </c>
      <c r="BG200" s="239">
        <f>IF(N200="zákl. přenesená",J200,0)</f>
        <v>0</v>
      </c>
      <c r="BH200" s="239">
        <f>IF(N200="sníž. přenesená",J200,0)</f>
        <v>0</v>
      </c>
      <c r="BI200" s="239">
        <f>IF(N200="nulová",J200,0)</f>
        <v>0</v>
      </c>
      <c r="BJ200" s="17" t="s">
        <v>81</v>
      </c>
      <c r="BK200" s="239">
        <f>ROUND(I200*H200,2)</f>
        <v>0</v>
      </c>
      <c r="BL200" s="17" t="s">
        <v>257</v>
      </c>
      <c r="BM200" s="238" t="s">
        <v>1621</v>
      </c>
    </row>
    <row r="201" s="2" customFormat="1">
      <c r="A201" s="38"/>
      <c r="B201" s="39"/>
      <c r="C201" s="40"/>
      <c r="D201" s="240" t="s">
        <v>250</v>
      </c>
      <c r="E201" s="40"/>
      <c r="F201" s="241" t="s">
        <v>1435</v>
      </c>
      <c r="G201" s="40"/>
      <c r="H201" s="40"/>
      <c r="I201" s="147"/>
      <c r="J201" s="40"/>
      <c r="K201" s="40"/>
      <c r="L201" s="44"/>
      <c r="M201" s="242"/>
      <c r="N201" s="243"/>
      <c r="O201" s="84"/>
      <c r="P201" s="84"/>
      <c r="Q201" s="84"/>
      <c r="R201" s="84"/>
      <c r="S201" s="84"/>
      <c r="T201" s="85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T201" s="17" t="s">
        <v>250</v>
      </c>
      <c r="AU201" s="17" t="s">
        <v>81</v>
      </c>
    </row>
    <row r="202" s="2" customFormat="1">
      <c r="A202" s="38"/>
      <c r="B202" s="39"/>
      <c r="C202" s="40"/>
      <c r="D202" s="240" t="s">
        <v>252</v>
      </c>
      <c r="E202" s="40"/>
      <c r="F202" s="244" t="s">
        <v>392</v>
      </c>
      <c r="G202" s="40"/>
      <c r="H202" s="40"/>
      <c r="I202" s="147"/>
      <c r="J202" s="40"/>
      <c r="K202" s="40"/>
      <c r="L202" s="44"/>
      <c r="M202" s="242"/>
      <c r="N202" s="243"/>
      <c r="O202" s="84"/>
      <c r="P202" s="84"/>
      <c r="Q202" s="84"/>
      <c r="R202" s="84"/>
      <c r="S202" s="84"/>
      <c r="T202" s="85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T202" s="17" t="s">
        <v>252</v>
      </c>
      <c r="AU202" s="17" t="s">
        <v>81</v>
      </c>
    </row>
    <row r="203" s="13" customFormat="1">
      <c r="A203" s="13"/>
      <c r="B203" s="255"/>
      <c r="C203" s="256"/>
      <c r="D203" s="240" t="s">
        <v>272</v>
      </c>
      <c r="E203" s="257" t="s">
        <v>19</v>
      </c>
      <c r="F203" s="258" t="s">
        <v>1622</v>
      </c>
      <c r="G203" s="256"/>
      <c r="H203" s="259">
        <v>2.4500000000000002</v>
      </c>
      <c r="I203" s="260"/>
      <c r="J203" s="256"/>
      <c r="K203" s="256"/>
      <c r="L203" s="261"/>
      <c r="M203" s="262"/>
      <c r="N203" s="263"/>
      <c r="O203" s="263"/>
      <c r="P203" s="263"/>
      <c r="Q203" s="263"/>
      <c r="R203" s="263"/>
      <c r="S203" s="263"/>
      <c r="T203" s="264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65" t="s">
        <v>272</v>
      </c>
      <c r="AU203" s="265" t="s">
        <v>81</v>
      </c>
      <c r="AV203" s="13" t="s">
        <v>83</v>
      </c>
      <c r="AW203" s="13" t="s">
        <v>35</v>
      </c>
      <c r="AX203" s="13" t="s">
        <v>74</v>
      </c>
      <c r="AY203" s="265" t="s">
        <v>240</v>
      </c>
    </row>
    <row r="204" s="13" customFormat="1">
      <c r="A204" s="13"/>
      <c r="B204" s="255"/>
      <c r="C204" s="256"/>
      <c r="D204" s="240" t="s">
        <v>272</v>
      </c>
      <c r="E204" s="257" t="s">
        <v>19</v>
      </c>
      <c r="F204" s="258" t="s">
        <v>1623</v>
      </c>
      <c r="G204" s="256"/>
      <c r="H204" s="259">
        <v>6.4000000000000004</v>
      </c>
      <c r="I204" s="260"/>
      <c r="J204" s="256"/>
      <c r="K204" s="256"/>
      <c r="L204" s="261"/>
      <c r="M204" s="262"/>
      <c r="N204" s="263"/>
      <c r="O204" s="263"/>
      <c r="P204" s="263"/>
      <c r="Q204" s="263"/>
      <c r="R204" s="263"/>
      <c r="S204" s="263"/>
      <c r="T204" s="264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65" t="s">
        <v>272</v>
      </c>
      <c r="AU204" s="265" t="s">
        <v>81</v>
      </c>
      <c r="AV204" s="13" t="s">
        <v>83</v>
      </c>
      <c r="AW204" s="13" t="s">
        <v>35</v>
      </c>
      <c r="AX204" s="13" t="s">
        <v>74</v>
      </c>
      <c r="AY204" s="265" t="s">
        <v>240</v>
      </c>
    </row>
    <row r="205" s="14" customFormat="1">
      <c r="A205" s="14"/>
      <c r="B205" s="266"/>
      <c r="C205" s="267"/>
      <c r="D205" s="240" t="s">
        <v>272</v>
      </c>
      <c r="E205" s="268" t="s">
        <v>19</v>
      </c>
      <c r="F205" s="269" t="s">
        <v>336</v>
      </c>
      <c r="G205" s="267"/>
      <c r="H205" s="270">
        <v>8.8499999999999996</v>
      </c>
      <c r="I205" s="271"/>
      <c r="J205" s="267"/>
      <c r="K205" s="267"/>
      <c r="L205" s="272"/>
      <c r="M205" s="273"/>
      <c r="N205" s="274"/>
      <c r="O205" s="274"/>
      <c r="P205" s="274"/>
      <c r="Q205" s="274"/>
      <c r="R205" s="274"/>
      <c r="S205" s="274"/>
      <c r="T205" s="275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T205" s="276" t="s">
        <v>272</v>
      </c>
      <c r="AU205" s="276" t="s">
        <v>81</v>
      </c>
      <c r="AV205" s="14" t="s">
        <v>248</v>
      </c>
      <c r="AW205" s="14" t="s">
        <v>35</v>
      </c>
      <c r="AX205" s="14" t="s">
        <v>81</v>
      </c>
      <c r="AY205" s="276" t="s">
        <v>240</v>
      </c>
    </row>
    <row r="206" s="2" customFormat="1" ht="33" customHeight="1">
      <c r="A206" s="38"/>
      <c r="B206" s="39"/>
      <c r="C206" s="227" t="s">
        <v>431</v>
      </c>
      <c r="D206" s="227" t="s">
        <v>243</v>
      </c>
      <c r="E206" s="228" t="s">
        <v>432</v>
      </c>
      <c r="F206" s="229" t="s">
        <v>433</v>
      </c>
      <c r="G206" s="230" t="s">
        <v>269</v>
      </c>
      <c r="H206" s="231">
        <v>810</v>
      </c>
      <c r="I206" s="232"/>
      <c r="J206" s="233">
        <f>ROUND(I206*H206,2)</f>
        <v>0</v>
      </c>
      <c r="K206" s="229" t="s">
        <v>247</v>
      </c>
      <c r="L206" s="44"/>
      <c r="M206" s="234" t="s">
        <v>19</v>
      </c>
      <c r="N206" s="235" t="s">
        <v>45</v>
      </c>
      <c r="O206" s="84"/>
      <c r="P206" s="236">
        <f>O206*H206</f>
        <v>0</v>
      </c>
      <c r="Q206" s="236">
        <v>0</v>
      </c>
      <c r="R206" s="236">
        <f>Q206*H206</f>
        <v>0</v>
      </c>
      <c r="S206" s="236">
        <v>0</v>
      </c>
      <c r="T206" s="237">
        <f>S206*H206</f>
        <v>0</v>
      </c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R206" s="238" t="s">
        <v>257</v>
      </c>
      <c r="AT206" s="238" t="s">
        <v>243</v>
      </c>
      <c r="AU206" s="238" t="s">
        <v>81</v>
      </c>
      <c r="AY206" s="17" t="s">
        <v>240</v>
      </c>
      <c r="BE206" s="239">
        <f>IF(N206="základní",J206,0)</f>
        <v>0</v>
      </c>
      <c r="BF206" s="239">
        <f>IF(N206="snížená",J206,0)</f>
        <v>0</v>
      </c>
      <c r="BG206" s="239">
        <f>IF(N206="zákl. přenesená",J206,0)</f>
        <v>0</v>
      </c>
      <c r="BH206" s="239">
        <f>IF(N206="sníž. přenesená",J206,0)</f>
        <v>0</v>
      </c>
      <c r="BI206" s="239">
        <f>IF(N206="nulová",J206,0)</f>
        <v>0</v>
      </c>
      <c r="BJ206" s="17" t="s">
        <v>81</v>
      </c>
      <c r="BK206" s="239">
        <f>ROUND(I206*H206,2)</f>
        <v>0</v>
      </c>
      <c r="BL206" s="17" t="s">
        <v>257</v>
      </c>
      <c r="BM206" s="238" t="s">
        <v>1624</v>
      </c>
    </row>
    <row r="207" s="2" customFormat="1">
      <c r="A207" s="38"/>
      <c r="B207" s="39"/>
      <c r="C207" s="40"/>
      <c r="D207" s="240" t="s">
        <v>250</v>
      </c>
      <c r="E207" s="40"/>
      <c r="F207" s="241" t="s">
        <v>1625</v>
      </c>
      <c r="G207" s="40"/>
      <c r="H207" s="40"/>
      <c r="I207" s="147"/>
      <c r="J207" s="40"/>
      <c r="K207" s="40"/>
      <c r="L207" s="44"/>
      <c r="M207" s="242"/>
      <c r="N207" s="243"/>
      <c r="O207" s="84"/>
      <c r="P207" s="84"/>
      <c r="Q207" s="84"/>
      <c r="R207" s="84"/>
      <c r="S207" s="84"/>
      <c r="T207" s="85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T207" s="17" t="s">
        <v>250</v>
      </c>
      <c r="AU207" s="17" t="s">
        <v>81</v>
      </c>
    </row>
    <row r="208" s="2" customFormat="1">
      <c r="A208" s="38"/>
      <c r="B208" s="39"/>
      <c r="C208" s="40"/>
      <c r="D208" s="240" t="s">
        <v>252</v>
      </c>
      <c r="E208" s="40"/>
      <c r="F208" s="244" t="s">
        <v>392</v>
      </c>
      <c r="G208" s="40"/>
      <c r="H208" s="40"/>
      <c r="I208" s="147"/>
      <c r="J208" s="40"/>
      <c r="K208" s="40"/>
      <c r="L208" s="44"/>
      <c r="M208" s="242"/>
      <c r="N208" s="243"/>
      <c r="O208" s="84"/>
      <c r="P208" s="84"/>
      <c r="Q208" s="84"/>
      <c r="R208" s="84"/>
      <c r="S208" s="84"/>
      <c r="T208" s="85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T208" s="17" t="s">
        <v>252</v>
      </c>
      <c r="AU208" s="17" t="s">
        <v>81</v>
      </c>
    </row>
    <row r="209" s="13" customFormat="1">
      <c r="A209" s="13"/>
      <c r="B209" s="255"/>
      <c r="C209" s="256"/>
      <c r="D209" s="240" t="s">
        <v>272</v>
      </c>
      <c r="E209" s="257" t="s">
        <v>19</v>
      </c>
      <c r="F209" s="258" t="s">
        <v>1626</v>
      </c>
      <c r="G209" s="256"/>
      <c r="H209" s="259">
        <v>490</v>
      </c>
      <c r="I209" s="260"/>
      <c r="J209" s="256"/>
      <c r="K209" s="256"/>
      <c r="L209" s="261"/>
      <c r="M209" s="262"/>
      <c r="N209" s="263"/>
      <c r="O209" s="263"/>
      <c r="P209" s="263"/>
      <c r="Q209" s="263"/>
      <c r="R209" s="263"/>
      <c r="S209" s="263"/>
      <c r="T209" s="264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65" t="s">
        <v>272</v>
      </c>
      <c r="AU209" s="265" t="s">
        <v>81</v>
      </c>
      <c r="AV209" s="13" t="s">
        <v>83</v>
      </c>
      <c r="AW209" s="13" t="s">
        <v>35</v>
      </c>
      <c r="AX209" s="13" t="s">
        <v>74</v>
      </c>
      <c r="AY209" s="265" t="s">
        <v>240</v>
      </c>
    </row>
    <row r="210" s="13" customFormat="1">
      <c r="A210" s="13"/>
      <c r="B210" s="255"/>
      <c r="C210" s="256"/>
      <c r="D210" s="240" t="s">
        <v>272</v>
      </c>
      <c r="E210" s="257" t="s">
        <v>19</v>
      </c>
      <c r="F210" s="258" t="s">
        <v>1627</v>
      </c>
      <c r="G210" s="256"/>
      <c r="H210" s="259">
        <v>320</v>
      </c>
      <c r="I210" s="260"/>
      <c r="J210" s="256"/>
      <c r="K210" s="256"/>
      <c r="L210" s="261"/>
      <c r="M210" s="262"/>
      <c r="N210" s="263"/>
      <c r="O210" s="263"/>
      <c r="P210" s="263"/>
      <c r="Q210" s="263"/>
      <c r="R210" s="263"/>
      <c r="S210" s="263"/>
      <c r="T210" s="264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265" t="s">
        <v>272</v>
      </c>
      <c r="AU210" s="265" t="s">
        <v>81</v>
      </c>
      <c r="AV210" s="13" t="s">
        <v>83</v>
      </c>
      <c r="AW210" s="13" t="s">
        <v>35</v>
      </c>
      <c r="AX210" s="13" t="s">
        <v>74</v>
      </c>
      <c r="AY210" s="265" t="s">
        <v>240</v>
      </c>
    </row>
    <row r="211" s="14" customFormat="1">
      <c r="A211" s="14"/>
      <c r="B211" s="266"/>
      <c r="C211" s="267"/>
      <c r="D211" s="240" t="s">
        <v>272</v>
      </c>
      <c r="E211" s="268" t="s">
        <v>19</v>
      </c>
      <c r="F211" s="269" t="s">
        <v>336</v>
      </c>
      <c r="G211" s="267"/>
      <c r="H211" s="270">
        <v>810</v>
      </c>
      <c r="I211" s="271"/>
      <c r="J211" s="267"/>
      <c r="K211" s="267"/>
      <c r="L211" s="272"/>
      <c r="M211" s="273"/>
      <c r="N211" s="274"/>
      <c r="O211" s="274"/>
      <c r="P211" s="274"/>
      <c r="Q211" s="274"/>
      <c r="R211" s="274"/>
      <c r="S211" s="274"/>
      <c r="T211" s="275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T211" s="276" t="s">
        <v>272</v>
      </c>
      <c r="AU211" s="276" t="s">
        <v>81</v>
      </c>
      <c r="AV211" s="14" t="s">
        <v>248</v>
      </c>
      <c r="AW211" s="14" t="s">
        <v>35</v>
      </c>
      <c r="AX211" s="14" t="s">
        <v>81</v>
      </c>
      <c r="AY211" s="276" t="s">
        <v>240</v>
      </c>
    </row>
    <row r="212" s="2" customFormat="1" ht="21.75" customHeight="1">
      <c r="A212" s="38"/>
      <c r="B212" s="39"/>
      <c r="C212" s="227" t="s">
        <v>440</v>
      </c>
      <c r="D212" s="227" t="s">
        <v>243</v>
      </c>
      <c r="E212" s="228" t="s">
        <v>441</v>
      </c>
      <c r="F212" s="229" t="s">
        <v>442</v>
      </c>
      <c r="G212" s="230" t="s">
        <v>269</v>
      </c>
      <c r="H212" s="231">
        <v>50.508000000000003</v>
      </c>
      <c r="I212" s="232"/>
      <c r="J212" s="233">
        <f>ROUND(I212*H212,2)</f>
        <v>0</v>
      </c>
      <c r="K212" s="229" t="s">
        <v>247</v>
      </c>
      <c r="L212" s="44"/>
      <c r="M212" s="234" t="s">
        <v>19</v>
      </c>
      <c r="N212" s="235" t="s">
        <v>45</v>
      </c>
      <c r="O212" s="84"/>
      <c r="P212" s="236">
        <f>O212*H212</f>
        <v>0</v>
      </c>
      <c r="Q212" s="236">
        <v>0</v>
      </c>
      <c r="R212" s="236">
        <f>Q212*H212</f>
        <v>0</v>
      </c>
      <c r="S212" s="236">
        <v>0</v>
      </c>
      <c r="T212" s="237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238" t="s">
        <v>257</v>
      </c>
      <c r="AT212" s="238" t="s">
        <v>243</v>
      </c>
      <c r="AU212" s="238" t="s">
        <v>81</v>
      </c>
      <c r="AY212" s="17" t="s">
        <v>240</v>
      </c>
      <c r="BE212" s="239">
        <f>IF(N212="základní",J212,0)</f>
        <v>0</v>
      </c>
      <c r="BF212" s="239">
        <f>IF(N212="snížená",J212,0)</f>
        <v>0</v>
      </c>
      <c r="BG212" s="239">
        <f>IF(N212="zákl. přenesená",J212,0)</f>
        <v>0</v>
      </c>
      <c r="BH212" s="239">
        <f>IF(N212="sníž. přenesená",J212,0)</f>
        <v>0</v>
      </c>
      <c r="BI212" s="239">
        <f>IF(N212="nulová",J212,0)</f>
        <v>0</v>
      </c>
      <c r="BJ212" s="17" t="s">
        <v>81</v>
      </c>
      <c r="BK212" s="239">
        <f>ROUND(I212*H212,2)</f>
        <v>0</v>
      </c>
      <c r="BL212" s="17" t="s">
        <v>257</v>
      </c>
      <c r="BM212" s="238" t="s">
        <v>1628</v>
      </c>
    </row>
    <row r="213" s="2" customFormat="1">
      <c r="A213" s="38"/>
      <c r="B213" s="39"/>
      <c r="C213" s="40"/>
      <c r="D213" s="240" t="s">
        <v>250</v>
      </c>
      <c r="E213" s="40"/>
      <c r="F213" s="241" t="s">
        <v>521</v>
      </c>
      <c r="G213" s="40"/>
      <c r="H213" s="40"/>
      <c r="I213" s="147"/>
      <c r="J213" s="40"/>
      <c r="K213" s="40"/>
      <c r="L213" s="44"/>
      <c r="M213" s="242"/>
      <c r="N213" s="243"/>
      <c r="O213" s="84"/>
      <c r="P213" s="84"/>
      <c r="Q213" s="84"/>
      <c r="R213" s="84"/>
      <c r="S213" s="84"/>
      <c r="T213" s="85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T213" s="17" t="s">
        <v>250</v>
      </c>
      <c r="AU213" s="17" t="s">
        <v>81</v>
      </c>
    </row>
    <row r="214" s="2" customFormat="1">
      <c r="A214" s="38"/>
      <c r="B214" s="39"/>
      <c r="C214" s="40"/>
      <c r="D214" s="240" t="s">
        <v>252</v>
      </c>
      <c r="E214" s="40"/>
      <c r="F214" s="244" t="s">
        <v>445</v>
      </c>
      <c r="G214" s="40"/>
      <c r="H214" s="40"/>
      <c r="I214" s="147"/>
      <c r="J214" s="40"/>
      <c r="K214" s="40"/>
      <c r="L214" s="44"/>
      <c r="M214" s="242"/>
      <c r="N214" s="243"/>
      <c r="O214" s="84"/>
      <c r="P214" s="84"/>
      <c r="Q214" s="84"/>
      <c r="R214" s="84"/>
      <c r="S214" s="84"/>
      <c r="T214" s="85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T214" s="17" t="s">
        <v>252</v>
      </c>
      <c r="AU214" s="17" t="s">
        <v>81</v>
      </c>
    </row>
    <row r="215" s="13" customFormat="1">
      <c r="A215" s="13"/>
      <c r="B215" s="255"/>
      <c r="C215" s="256"/>
      <c r="D215" s="240" t="s">
        <v>272</v>
      </c>
      <c r="E215" s="257" t="s">
        <v>19</v>
      </c>
      <c r="F215" s="258" t="s">
        <v>1618</v>
      </c>
      <c r="G215" s="256"/>
      <c r="H215" s="259">
        <v>19.800000000000001</v>
      </c>
      <c r="I215" s="260"/>
      <c r="J215" s="256"/>
      <c r="K215" s="256"/>
      <c r="L215" s="261"/>
      <c r="M215" s="262"/>
      <c r="N215" s="263"/>
      <c r="O215" s="263"/>
      <c r="P215" s="263"/>
      <c r="Q215" s="263"/>
      <c r="R215" s="263"/>
      <c r="S215" s="263"/>
      <c r="T215" s="264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65" t="s">
        <v>272</v>
      </c>
      <c r="AU215" s="265" t="s">
        <v>81</v>
      </c>
      <c r="AV215" s="13" t="s">
        <v>83</v>
      </c>
      <c r="AW215" s="13" t="s">
        <v>35</v>
      </c>
      <c r="AX215" s="13" t="s">
        <v>74</v>
      </c>
      <c r="AY215" s="265" t="s">
        <v>240</v>
      </c>
    </row>
    <row r="216" s="13" customFormat="1">
      <c r="A216" s="13"/>
      <c r="B216" s="255"/>
      <c r="C216" s="256"/>
      <c r="D216" s="240" t="s">
        <v>272</v>
      </c>
      <c r="E216" s="257" t="s">
        <v>19</v>
      </c>
      <c r="F216" s="258" t="s">
        <v>1619</v>
      </c>
      <c r="G216" s="256"/>
      <c r="H216" s="259">
        <v>30.707999999999998</v>
      </c>
      <c r="I216" s="260"/>
      <c r="J216" s="256"/>
      <c r="K216" s="256"/>
      <c r="L216" s="261"/>
      <c r="M216" s="262"/>
      <c r="N216" s="263"/>
      <c r="O216" s="263"/>
      <c r="P216" s="263"/>
      <c r="Q216" s="263"/>
      <c r="R216" s="263"/>
      <c r="S216" s="263"/>
      <c r="T216" s="264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65" t="s">
        <v>272</v>
      </c>
      <c r="AU216" s="265" t="s">
        <v>81</v>
      </c>
      <c r="AV216" s="13" t="s">
        <v>83</v>
      </c>
      <c r="AW216" s="13" t="s">
        <v>35</v>
      </c>
      <c r="AX216" s="13" t="s">
        <v>74</v>
      </c>
      <c r="AY216" s="265" t="s">
        <v>240</v>
      </c>
    </row>
    <row r="217" s="14" customFormat="1">
      <c r="A217" s="14"/>
      <c r="B217" s="266"/>
      <c r="C217" s="267"/>
      <c r="D217" s="240" t="s">
        <v>272</v>
      </c>
      <c r="E217" s="268" t="s">
        <v>19</v>
      </c>
      <c r="F217" s="269" t="s">
        <v>336</v>
      </c>
      <c r="G217" s="267"/>
      <c r="H217" s="270">
        <v>50.508000000000003</v>
      </c>
      <c r="I217" s="271"/>
      <c r="J217" s="267"/>
      <c r="K217" s="267"/>
      <c r="L217" s="272"/>
      <c r="M217" s="273"/>
      <c r="N217" s="274"/>
      <c r="O217" s="274"/>
      <c r="P217" s="274"/>
      <c r="Q217" s="274"/>
      <c r="R217" s="274"/>
      <c r="S217" s="274"/>
      <c r="T217" s="275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T217" s="276" t="s">
        <v>272</v>
      </c>
      <c r="AU217" s="276" t="s">
        <v>81</v>
      </c>
      <c r="AV217" s="14" t="s">
        <v>248</v>
      </c>
      <c r="AW217" s="14" t="s">
        <v>35</v>
      </c>
      <c r="AX217" s="14" t="s">
        <v>81</v>
      </c>
      <c r="AY217" s="276" t="s">
        <v>240</v>
      </c>
    </row>
    <row r="218" s="2" customFormat="1" ht="21.75" customHeight="1">
      <c r="A218" s="38"/>
      <c r="B218" s="39"/>
      <c r="C218" s="227" t="s">
        <v>447</v>
      </c>
      <c r="D218" s="227" t="s">
        <v>243</v>
      </c>
      <c r="E218" s="228" t="s">
        <v>448</v>
      </c>
      <c r="F218" s="229" t="s">
        <v>449</v>
      </c>
      <c r="G218" s="230" t="s">
        <v>276</v>
      </c>
      <c r="H218" s="231">
        <v>2</v>
      </c>
      <c r="I218" s="232"/>
      <c r="J218" s="233">
        <f>ROUND(I218*H218,2)</f>
        <v>0</v>
      </c>
      <c r="K218" s="229" t="s">
        <v>247</v>
      </c>
      <c r="L218" s="44"/>
      <c r="M218" s="234" t="s">
        <v>19</v>
      </c>
      <c r="N218" s="235" t="s">
        <v>45</v>
      </c>
      <c r="O218" s="84"/>
      <c r="P218" s="236">
        <f>O218*H218</f>
        <v>0</v>
      </c>
      <c r="Q218" s="236">
        <v>0</v>
      </c>
      <c r="R218" s="236">
        <f>Q218*H218</f>
        <v>0</v>
      </c>
      <c r="S218" s="236">
        <v>0</v>
      </c>
      <c r="T218" s="237">
        <f>S218*H218</f>
        <v>0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238" t="s">
        <v>257</v>
      </c>
      <c r="AT218" s="238" t="s">
        <v>243</v>
      </c>
      <c r="AU218" s="238" t="s">
        <v>81</v>
      </c>
      <c r="AY218" s="17" t="s">
        <v>240</v>
      </c>
      <c r="BE218" s="239">
        <f>IF(N218="základní",J218,0)</f>
        <v>0</v>
      </c>
      <c r="BF218" s="239">
        <f>IF(N218="snížená",J218,0)</f>
        <v>0</v>
      </c>
      <c r="BG218" s="239">
        <f>IF(N218="zákl. přenesená",J218,0)</f>
        <v>0</v>
      </c>
      <c r="BH218" s="239">
        <f>IF(N218="sníž. přenesená",J218,0)</f>
        <v>0</v>
      </c>
      <c r="BI218" s="239">
        <f>IF(N218="nulová",J218,0)</f>
        <v>0</v>
      </c>
      <c r="BJ218" s="17" t="s">
        <v>81</v>
      </c>
      <c r="BK218" s="239">
        <f>ROUND(I218*H218,2)</f>
        <v>0</v>
      </c>
      <c r="BL218" s="17" t="s">
        <v>257</v>
      </c>
      <c r="BM218" s="238" t="s">
        <v>1629</v>
      </c>
    </row>
    <row r="219" s="2" customFormat="1">
      <c r="A219" s="38"/>
      <c r="B219" s="39"/>
      <c r="C219" s="40"/>
      <c r="D219" s="240" t="s">
        <v>250</v>
      </c>
      <c r="E219" s="40"/>
      <c r="F219" s="241" t="s">
        <v>963</v>
      </c>
      <c r="G219" s="40"/>
      <c r="H219" s="40"/>
      <c r="I219" s="147"/>
      <c r="J219" s="40"/>
      <c r="K219" s="40"/>
      <c r="L219" s="44"/>
      <c r="M219" s="242"/>
      <c r="N219" s="243"/>
      <c r="O219" s="84"/>
      <c r="P219" s="84"/>
      <c r="Q219" s="84"/>
      <c r="R219" s="84"/>
      <c r="S219" s="84"/>
      <c r="T219" s="85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T219" s="17" t="s">
        <v>250</v>
      </c>
      <c r="AU219" s="17" t="s">
        <v>81</v>
      </c>
    </row>
    <row r="220" s="2" customFormat="1">
      <c r="A220" s="38"/>
      <c r="B220" s="39"/>
      <c r="C220" s="40"/>
      <c r="D220" s="240" t="s">
        <v>252</v>
      </c>
      <c r="E220" s="40"/>
      <c r="F220" s="244" t="s">
        <v>452</v>
      </c>
      <c r="G220" s="40"/>
      <c r="H220" s="40"/>
      <c r="I220" s="147"/>
      <c r="J220" s="40"/>
      <c r="K220" s="40"/>
      <c r="L220" s="44"/>
      <c r="M220" s="242"/>
      <c r="N220" s="243"/>
      <c r="O220" s="84"/>
      <c r="P220" s="84"/>
      <c r="Q220" s="84"/>
      <c r="R220" s="84"/>
      <c r="S220" s="84"/>
      <c r="T220" s="85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T220" s="17" t="s">
        <v>252</v>
      </c>
      <c r="AU220" s="17" t="s">
        <v>81</v>
      </c>
    </row>
    <row r="221" s="13" customFormat="1">
      <c r="A221" s="13"/>
      <c r="B221" s="255"/>
      <c r="C221" s="256"/>
      <c r="D221" s="240" t="s">
        <v>272</v>
      </c>
      <c r="E221" s="257" t="s">
        <v>19</v>
      </c>
      <c r="F221" s="258" t="s">
        <v>453</v>
      </c>
      <c r="G221" s="256"/>
      <c r="H221" s="259">
        <v>1</v>
      </c>
      <c r="I221" s="260"/>
      <c r="J221" s="256"/>
      <c r="K221" s="256"/>
      <c r="L221" s="261"/>
      <c r="M221" s="262"/>
      <c r="N221" s="263"/>
      <c r="O221" s="263"/>
      <c r="P221" s="263"/>
      <c r="Q221" s="263"/>
      <c r="R221" s="263"/>
      <c r="S221" s="263"/>
      <c r="T221" s="264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65" t="s">
        <v>272</v>
      </c>
      <c r="AU221" s="265" t="s">
        <v>81</v>
      </c>
      <c r="AV221" s="13" t="s">
        <v>83</v>
      </c>
      <c r="AW221" s="13" t="s">
        <v>35</v>
      </c>
      <c r="AX221" s="13" t="s">
        <v>74</v>
      </c>
      <c r="AY221" s="265" t="s">
        <v>240</v>
      </c>
    </row>
    <row r="222" s="13" customFormat="1">
      <c r="A222" s="13"/>
      <c r="B222" s="255"/>
      <c r="C222" s="256"/>
      <c r="D222" s="240" t="s">
        <v>272</v>
      </c>
      <c r="E222" s="257" t="s">
        <v>19</v>
      </c>
      <c r="F222" s="258" t="s">
        <v>454</v>
      </c>
      <c r="G222" s="256"/>
      <c r="H222" s="259">
        <v>1</v>
      </c>
      <c r="I222" s="260"/>
      <c r="J222" s="256"/>
      <c r="K222" s="256"/>
      <c r="L222" s="261"/>
      <c r="M222" s="262"/>
      <c r="N222" s="263"/>
      <c r="O222" s="263"/>
      <c r="P222" s="263"/>
      <c r="Q222" s="263"/>
      <c r="R222" s="263"/>
      <c r="S222" s="263"/>
      <c r="T222" s="264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65" t="s">
        <v>272</v>
      </c>
      <c r="AU222" s="265" t="s">
        <v>81</v>
      </c>
      <c r="AV222" s="13" t="s">
        <v>83</v>
      </c>
      <c r="AW222" s="13" t="s">
        <v>35</v>
      </c>
      <c r="AX222" s="13" t="s">
        <v>74</v>
      </c>
      <c r="AY222" s="265" t="s">
        <v>240</v>
      </c>
    </row>
    <row r="223" s="14" customFormat="1">
      <c r="A223" s="14"/>
      <c r="B223" s="266"/>
      <c r="C223" s="267"/>
      <c r="D223" s="240" t="s">
        <v>272</v>
      </c>
      <c r="E223" s="268" t="s">
        <v>19</v>
      </c>
      <c r="F223" s="269" t="s">
        <v>336</v>
      </c>
      <c r="G223" s="267"/>
      <c r="H223" s="270">
        <v>2</v>
      </c>
      <c r="I223" s="271"/>
      <c r="J223" s="267"/>
      <c r="K223" s="267"/>
      <c r="L223" s="272"/>
      <c r="M223" s="273"/>
      <c r="N223" s="274"/>
      <c r="O223" s="274"/>
      <c r="P223" s="274"/>
      <c r="Q223" s="274"/>
      <c r="R223" s="274"/>
      <c r="S223" s="274"/>
      <c r="T223" s="275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76" t="s">
        <v>272</v>
      </c>
      <c r="AU223" s="276" t="s">
        <v>81</v>
      </c>
      <c r="AV223" s="14" t="s">
        <v>248</v>
      </c>
      <c r="AW223" s="14" t="s">
        <v>35</v>
      </c>
      <c r="AX223" s="14" t="s">
        <v>81</v>
      </c>
      <c r="AY223" s="276" t="s">
        <v>240</v>
      </c>
    </row>
    <row r="224" s="2" customFormat="1" ht="21.75" customHeight="1">
      <c r="A224" s="38"/>
      <c r="B224" s="39"/>
      <c r="C224" s="227" t="s">
        <v>697</v>
      </c>
      <c r="D224" s="227" t="s">
        <v>243</v>
      </c>
      <c r="E224" s="228" t="s">
        <v>772</v>
      </c>
      <c r="F224" s="229" t="s">
        <v>773</v>
      </c>
      <c r="G224" s="230" t="s">
        <v>276</v>
      </c>
      <c r="H224" s="231">
        <v>2</v>
      </c>
      <c r="I224" s="232"/>
      <c r="J224" s="233">
        <f>ROUND(I224*H224,2)</f>
        <v>0</v>
      </c>
      <c r="K224" s="229" t="s">
        <v>247</v>
      </c>
      <c r="L224" s="44"/>
      <c r="M224" s="234" t="s">
        <v>19</v>
      </c>
      <c r="N224" s="235" t="s">
        <v>45</v>
      </c>
      <c r="O224" s="84"/>
      <c r="P224" s="236">
        <f>O224*H224</f>
        <v>0</v>
      </c>
      <c r="Q224" s="236">
        <v>0</v>
      </c>
      <c r="R224" s="236">
        <f>Q224*H224</f>
        <v>0</v>
      </c>
      <c r="S224" s="236">
        <v>0</v>
      </c>
      <c r="T224" s="237">
        <f>S224*H224</f>
        <v>0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238" t="s">
        <v>257</v>
      </c>
      <c r="AT224" s="238" t="s">
        <v>243</v>
      </c>
      <c r="AU224" s="238" t="s">
        <v>81</v>
      </c>
      <c r="AY224" s="17" t="s">
        <v>240</v>
      </c>
      <c r="BE224" s="239">
        <f>IF(N224="základní",J224,0)</f>
        <v>0</v>
      </c>
      <c r="BF224" s="239">
        <f>IF(N224="snížená",J224,0)</f>
        <v>0</v>
      </c>
      <c r="BG224" s="239">
        <f>IF(N224="zákl. přenesená",J224,0)</f>
        <v>0</v>
      </c>
      <c r="BH224" s="239">
        <f>IF(N224="sníž. přenesená",J224,0)</f>
        <v>0</v>
      </c>
      <c r="BI224" s="239">
        <f>IF(N224="nulová",J224,0)</f>
        <v>0</v>
      </c>
      <c r="BJ224" s="17" t="s">
        <v>81</v>
      </c>
      <c r="BK224" s="239">
        <f>ROUND(I224*H224,2)</f>
        <v>0</v>
      </c>
      <c r="BL224" s="17" t="s">
        <v>257</v>
      </c>
      <c r="BM224" s="238" t="s">
        <v>1630</v>
      </c>
    </row>
    <row r="225" s="2" customFormat="1">
      <c r="A225" s="38"/>
      <c r="B225" s="39"/>
      <c r="C225" s="40"/>
      <c r="D225" s="240" t="s">
        <v>250</v>
      </c>
      <c r="E225" s="40"/>
      <c r="F225" s="241" t="s">
        <v>966</v>
      </c>
      <c r="G225" s="40"/>
      <c r="H225" s="40"/>
      <c r="I225" s="147"/>
      <c r="J225" s="40"/>
      <c r="K225" s="40"/>
      <c r="L225" s="44"/>
      <c r="M225" s="242"/>
      <c r="N225" s="243"/>
      <c r="O225" s="84"/>
      <c r="P225" s="84"/>
      <c r="Q225" s="84"/>
      <c r="R225" s="84"/>
      <c r="S225" s="84"/>
      <c r="T225" s="85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T225" s="17" t="s">
        <v>250</v>
      </c>
      <c r="AU225" s="17" t="s">
        <v>81</v>
      </c>
    </row>
    <row r="226" s="2" customFormat="1">
      <c r="A226" s="38"/>
      <c r="B226" s="39"/>
      <c r="C226" s="40"/>
      <c r="D226" s="240" t="s">
        <v>252</v>
      </c>
      <c r="E226" s="40"/>
      <c r="F226" s="244" t="s">
        <v>452</v>
      </c>
      <c r="G226" s="40"/>
      <c r="H226" s="40"/>
      <c r="I226" s="147"/>
      <c r="J226" s="40"/>
      <c r="K226" s="40"/>
      <c r="L226" s="44"/>
      <c r="M226" s="242"/>
      <c r="N226" s="243"/>
      <c r="O226" s="84"/>
      <c r="P226" s="84"/>
      <c r="Q226" s="84"/>
      <c r="R226" s="84"/>
      <c r="S226" s="84"/>
      <c r="T226" s="85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T226" s="17" t="s">
        <v>252</v>
      </c>
      <c r="AU226" s="17" t="s">
        <v>81</v>
      </c>
    </row>
    <row r="227" s="13" customFormat="1">
      <c r="A227" s="13"/>
      <c r="B227" s="255"/>
      <c r="C227" s="256"/>
      <c r="D227" s="240" t="s">
        <v>272</v>
      </c>
      <c r="E227" s="257" t="s">
        <v>19</v>
      </c>
      <c r="F227" s="258" t="s">
        <v>776</v>
      </c>
      <c r="G227" s="256"/>
      <c r="H227" s="259">
        <v>1</v>
      </c>
      <c r="I227" s="260"/>
      <c r="J227" s="256"/>
      <c r="K227" s="256"/>
      <c r="L227" s="261"/>
      <c r="M227" s="262"/>
      <c r="N227" s="263"/>
      <c r="O227" s="263"/>
      <c r="P227" s="263"/>
      <c r="Q227" s="263"/>
      <c r="R227" s="263"/>
      <c r="S227" s="263"/>
      <c r="T227" s="264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65" t="s">
        <v>272</v>
      </c>
      <c r="AU227" s="265" t="s">
        <v>81</v>
      </c>
      <c r="AV227" s="13" t="s">
        <v>83</v>
      </c>
      <c r="AW227" s="13" t="s">
        <v>35</v>
      </c>
      <c r="AX227" s="13" t="s">
        <v>74</v>
      </c>
      <c r="AY227" s="265" t="s">
        <v>240</v>
      </c>
    </row>
    <row r="228" s="13" customFormat="1">
      <c r="A228" s="13"/>
      <c r="B228" s="255"/>
      <c r="C228" s="256"/>
      <c r="D228" s="240" t="s">
        <v>272</v>
      </c>
      <c r="E228" s="257" t="s">
        <v>19</v>
      </c>
      <c r="F228" s="258" t="s">
        <v>777</v>
      </c>
      <c r="G228" s="256"/>
      <c r="H228" s="259">
        <v>1</v>
      </c>
      <c r="I228" s="260"/>
      <c r="J228" s="256"/>
      <c r="K228" s="256"/>
      <c r="L228" s="261"/>
      <c r="M228" s="262"/>
      <c r="N228" s="263"/>
      <c r="O228" s="263"/>
      <c r="P228" s="263"/>
      <c r="Q228" s="263"/>
      <c r="R228" s="263"/>
      <c r="S228" s="263"/>
      <c r="T228" s="264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65" t="s">
        <v>272</v>
      </c>
      <c r="AU228" s="265" t="s">
        <v>81</v>
      </c>
      <c r="AV228" s="13" t="s">
        <v>83</v>
      </c>
      <c r="AW228" s="13" t="s">
        <v>35</v>
      </c>
      <c r="AX228" s="13" t="s">
        <v>74</v>
      </c>
      <c r="AY228" s="265" t="s">
        <v>240</v>
      </c>
    </row>
    <row r="229" s="14" customFormat="1">
      <c r="A229" s="14"/>
      <c r="B229" s="266"/>
      <c r="C229" s="267"/>
      <c r="D229" s="240" t="s">
        <v>272</v>
      </c>
      <c r="E229" s="268" t="s">
        <v>19</v>
      </c>
      <c r="F229" s="269" t="s">
        <v>336</v>
      </c>
      <c r="G229" s="267"/>
      <c r="H229" s="270">
        <v>2</v>
      </c>
      <c r="I229" s="271"/>
      <c r="J229" s="267"/>
      <c r="K229" s="267"/>
      <c r="L229" s="272"/>
      <c r="M229" s="277"/>
      <c r="N229" s="278"/>
      <c r="O229" s="278"/>
      <c r="P229" s="278"/>
      <c r="Q229" s="278"/>
      <c r="R229" s="278"/>
      <c r="S229" s="278"/>
      <c r="T229" s="279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76" t="s">
        <v>272</v>
      </c>
      <c r="AU229" s="276" t="s">
        <v>81</v>
      </c>
      <c r="AV229" s="14" t="s">
        <v>248</v>
      </c>
      <c r="AW229" s="14" t="s">
        <v>35</v>
      </c>
      <c r="AX229" s="14" t="s">
        <v>81</v>
      </c>
      <c r="AY229" s="276" t="s">
        <v>240</v>
      </c>
    </row>
    <row r="230" s="2" customFormat="1" ht="6.96" customHeight="1">
      <c r="A230" s="38"/>
      <c r="B230" s="59"/>
      <c r="C230" s="60"/>
      <c r="D230" s="60"/>
      <c r="E230" s="60"/>
      <c r="F230" s="60"/>
      <c r="G230" s="60"/>
      <c r="H230" s="60"/>
      <c r="I230" s="176"/>
      <c r="J230" s="60"/>
      <c r="K230" s="60"/>
      <c r="L230" s="44"/>
      <c r="M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</row>
  </sheetData>
  <sheetProtection sheet="1" autoFilter="0" formatColumns="0" formatRows="0" objects="1" scenarios="1" spinCount="100000" saltValue="EYCGBi/SmsEahVoSsfznR4HJc8bX3GPlpmoMYJi72mGj+2AIT0uceiZn3W41TzixzQVOl14aFtyexBPGoSGP+w==" hashValue="lxY15crYrIK4cY/0yhehzMFyIUTMh4kRoYNmkuMu8RxvZ7Ta6dqpiGlWXmSisN+Wynsnn1SVhILRadkydHFebg==" algorithmName="SHA-512" password="CC35"/>
  <autoFilter ref="C87:K229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202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1568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1631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ROUND(J86,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ROUND((SUM(BE86:BE93)),  2)</f>
        <v>0</v>
      </c>
      <c r="G35" s="38"/>
      <c r="H35" s="38"/>
      <c r="I35" s="165">
        <v>0.20999999999999999</v>
      </c>
      <c r="J35" s="164">
        <f>ROUND(((SUM(BE86:BE93))*I35),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ROUND((SUM(BF86:BF93)),  2)</f>
        <v>0</v>
      </c>
      <c r="G36" s="38"/>
      <c r="H36" s="38"/>
      <c r="I36" s="165">
        <v>0.14999999999999999</v>
      </c>
      <c r="J36" s="164">
        <f>ROUND(((SUM(BF86:BF93))*I36),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ROUND((SUM(BG86:BG93)),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ROUND((SUM(BH86:BH93)),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ROUND((SUM(BI86:BI93)),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1568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14.2 - VRN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J86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456</v>
      </c>
      <c r="E64" s="189"/>
      <c r="F64" s="189"/>
      <c r="G64" s="189"/>
      <c r="H64" s="189"/>
      <c r="I64" s="190"/>
      <c r="J64" s="191">
        <f>J87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2" customFormat="1" ht="21.84" customHeight="1">
      <c r="A65" s="38"/>
      <c r="B65" s="39"/>
      <c r="C65" s="40"/>
      <c r="D65" s="40"/>
      <c r="E65" s="40"/>
      <c r="F65" s="40"/>
      <c r="G65" s="40"/>
      <c r="H65" s="40"/>
      <c r="I65" s="147"/>
      <c r="J65" s="40"/>
      <c r="K65" s="4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 s="2" customFormat="1" ht="6.96" customHeight="1">
      <c r="A66" s="38"/>
      <c r="B66" s="59"/>
      <c r="C66" s="60"/>
      <c r="D66" s="60"/>
      <c r="E66" s="60"/>
      <c r="F66" s="60"/>
      <c r="G66" s="60"/>
      <c r="H66" s="60"/>
      <c r="I66" s="176"/>
      <c r="J66" s="60"/>
      <c r="K66" s="60"/>
      <c r="L66" s="14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hidden="1"/>
    <row r="68" hidden="1"/>
    <row r="69" hidden="1"/>
    <row r="70" s="2" customFormat="1" ht="6.96" customHeight="1">
      <c r="A70" s="38"/>
      <c r="B70" s="61"/>
      <c r="C70" s="62"/>
      <c r="D70" s="62"/>
      <c r="E70" s="62"/>
      <c r="F70" s="62"/>
      <c r="G70" s="62"/>
      <c r="H70" s="62"/>
      <c r="I70" s="179"/>
      <c r="J70" s="62"/>
      <c r="K70" s="62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24.96" customHeight="1">
      <c r="A71" s="38"/>
      <c r="B71" s="39"/>
      <c r="C71" s="23" t="s">
        <v>225</v>
      </c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6.96" customHeight="1">
      <c r="A72" s="38"/>
      <c r="B72" s="39"/>
      <c r="C72" s="40"/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12" customHeight="1">
      <c r="A73" s="38"/>
      <c r="B73" s="39"/>
      <c r="C73" s="32" t="s">
        <v>16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23.25" customHeight="1">
      <c r="A74" s="38"/>
      <c r="B74" s="39"/>
      <c r="C74" s="40"/>
      <c r="D74" s="40"/>
      <c r="E74" s="180" t="str">
        <f>E7</f>
        <v>Oprava přejezdů na trati Mělník - Ústí n/L Střekov, Vraňany - Děčín hl.n... - ZMĚNA Č. 1</v>
      </c>
      <c r="F74" s="32"/>
      <c r="G74" s="32"/>
      <c r="H74" s="32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1" customFormat="1" ht="12" customHeight="1">
      <c r="B75" s="21"/>
      <c r="C75" s="32" t="s">
        <v>214</v>
      </c>
      <c r="D75" s="22"/>
      <c r="E75" s="22"/>
      <c r="F75" s="22"/>
      <c r="G75" s="22"/>
      <c r="H75" s="22"/>
      <c r="I75" s="139"/>
      <c r="J75" s="22"/>
      <c r="K75" s="22"/>
      <c r="L75" s="20"/>
    </row>
    <row r="76" s="2" customFormat="1" ht="16.5" customHeight="1">
      <c r="A76" s="38"/>
      <c r="B76" s="39"/>
      <c r="C76" s="40"/>
      <c r="D76" s="40"/>
      <c r="E76" s="180" t="s">
        <v>1568</v>
      </c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2" customHeight="1">
      <c r="A77" s="38"/>
      <c r="B77" s="39"/>
      <c r="C77" s="32" t="s">
        <v>216</v>
      </c>
      <c r="D77" s="40"/>
      <c r="E77" s="40"/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6.5" customHeight="1">
      <c r="A78" s="38"/>
      <c r="B78" s="39"/>
      <c r="C78" s="40"/>
      <c r="D78" s="40"/>
      <c r="E78" s="69" t="str">
        <f>E11</f>
        <v>SO 14.2 - VRN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6.96" customHeight="1">
      <c r="A79" s="38"/>
      <c r="B79" s="39"/>
      <c r="C79" s="40"/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2" customHeight="1">
      <c r="A80" s="38"/>
      <c r="B80" s="39"/>
      <c r="C80" s="32" t="s">
        <v>21</v>
      </c>
      <c r="D80" s="40"/>
      <c r="E80" s="40"/>
      <c r="F80" s="27" t="str">
        <f>F14</f>
        <v>obvod ST Ústí nad Labem</v>
      </c>
      <c r="G80" s="40"/>
      <c r="H80" s="40"/>
      <c r="I80" s="150" t="s">
        <v>23</v>
      </c>
      <c r="J80" s="72" t="str">
        <f>IF(J14="","",J14)</f>
        <v>19. 11. 2019</v>
      </c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25</v>
      </c>
      <c r="D82" s="40"/>
      <c r="E82" s="40"/>
      <c r="F82" s="27" t="str">
        <f>E17</f>
        <v>Správa železnic, OŘ Ústí n.L., ST Ústí n.L.</v>
      </c>
      <c r="G82" s="40"/>
      <c r="H82" s="40"/>
      <c r="I82" s="150" t="s">
        <v>33</v>
      </c>
      <c r="J82" s="36" t="str">
        <f>E23</f>
        <v xml:space="preserve"> 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5.15" customHeight="1">
      <c r="A83" s="38"/>
      <c r="B83" s="39"/>
      <c r="C83" s="32" t="s">
        <v>31</v>
      </c>
      <c r="D83" s="40"/>
      <c r="E83" s="40"/>
      <c r="F83" s="27" t="str">
        <f>IF(E20="","",E20)</f>
        <v>Vyplň údaj</v>
      </c>
      <c r="G83" s="40"/>
      <c r="H83" s="40"/>
      <c r="I83" s="150" t="s">
        <v>36</v>
      </c>
      <c r="J83" s="36" t="str">
        <f>E26</f>
        <v>Jan Seemann, DiS.</v>
      </c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0.32" customHeight="1">
      <c r="A84" s="38"/>
      <c r="B84" s="39"/>
      <c r="C84" s="40"/>
      <c r="D84" s="40"/>
      <c r="E84" s="40"/>
      <c r="F84" s="40"/>
      <c r="G84" s="40"/>
      <c r="H84" s="40"/>
      <c r="I84" s="147"/>
      <c r="J84" s="40"/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11" customFormat="1" ht="29.28" customHeight="1">
      <c r="A85" s="199"/>
      <c r="B85" s="200"/>
      <c r="C85" s="201" t="s">
        <v>226</v>
      </c>
      <c r="D85" s="202" t="s">
        <v>59</v>
      </c>
      <c r="E85" s="202" t="s">
        <v>55</v>
      </c>
      <c r="F85" s="202" t="s">
        <v>56</v>
      </c>
      <c r="G85" s="202" t="s">
        <v>227</v>
      </c>
      <c r="H85" s="202" t="s">
        <v>228</v>
      </c>
      <c r="I85" s="203" t="s">
        <v>229</v>
      </c>
      <c r="J85" s="202" t="s">
        <v>220</v>
      </c>
      <c r="K85" s="204" t="s">
        <v>230</v>
      </c>
      <c r="L85" s="205"/>
      <c r="M85" s="92" t="s">
        <v>19</v>
      </c>
      <c r="N85" s="93" t="s">
        <v>44</v>
      </c>
      <c r="O85" s="93" t="s">
        <v>231</v>
      </c>
      <c r="P85" s="93" t="s">
        <v>232</v>
      </c>
      <c r="Q85" s="93" t="s">
        <v>233</v>
      </c>
      <c r="R85" s="93" t="s">
        <v>234</v>
      </c>
      <c r="S85" s="93" t="s">
        <v>235</v>
      </c>
      <c r="T85" s="94" t="s">
        <v>236</v>
      </c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</row>
    <row r="86" s="2" customFormat="1" ht="22.8" customHeight="1">
      <c r="A86" s="38"/>
      <c r="B86" s="39"/>
      <c r="C86" s="99" t="s">
        <v>237</v>
      </c>
      <c r="D86" s="40"/>
      <c r="E86" s="40"/>
      <c r="F86" s="40"/>
      <c r="G86" s="40"/>
      <c r="H86" s="40"/>
      <c r="I86" s="147"/>
      <c r="J86" s="206">
        <f>BK86</f>
        <v>0</v>
      </c>
      <c r="K86" s="40"/>
      <c r="L86" s="44"/>
      <c r="M86" s="95"/>
      <c r="N86" s="207"/>
      <c r="O86" s="96"/>
      <c r="P86" s="208">
        <f>P87</f>
        <v>0</v>
      </c>
      <c r="Q86" s="96"/>
      <c r="R86" s="208">
        <f>R87</f>
        <v>0</v>
      </c>
      <c r="S86" s="96"/>
      <c r="T86" s="209">
        <f>T87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T86" s="17" t="s">
        <v>73</v>
      </c>
      <c r="AU86" s="17" t="s">
        <v>221</v>
      </c>
      <c r="BK86" s="210">
        <f>BK87</f>
        <v>0</v>
      </c>
    </row>
    <row r="87" s="12" customFormat="1" ht="25.92" customHeight="1">
      <c r="A87" s="12"/>
      <c r="B87" s="211"/>
      <c r="C87" s="212"/>
      <c r="D87" s="213" t="s">
        <v>73</v>
      </c>
      <c r="E87" s="214" t="s">
        <v>90</v>
      </c>
      <c r="F87" s="214" t="s">
        <v>457</v>
      </c>
      <c r="G87" s="212"/>
      <c r="H87" s="212"/>
      <c r="I87" s="215"/>
      <c r="J87" s="216">
        <f>BK87</f>
        <v>0</v>
      </c>
      <c r="K87" s="212"/>
      <c r="L87" s="217"/>
      <c r="M87" s="218"/>
      <c r="N87" s="219"/>
      <c r="O87" s="219"/>
      <c r="P87" s="220">
        <f>SUM(P88:P93)</f>
        <v>0</v>
      </c>
      <c r="Q87" s="219"/>
      <c r="R87" s="220">
        <f>SUM(R88:R93)</f>
        <v>0</v>
      </c>
      <c r="S87" s="219"/>
      <c r="T87" s="221">
        <f>SUM(T88:T93)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22" t="s">
        <v>241</v>
      </c>
      <c r="AT87" s="223" t="s">
        <v>73</v>
      </c>
      <c r="AU87" s="223" t="s">
        <v>74</v>
      </c>
      <c r="AY87" s="222" t="s">
        <v>240</v>
      </c>
      <c r="BK87" s="224">
        <f>SUM(BK88:BK93)</f>
        <v>0</v>
      </c>
    </row>
    <row r="88" s="2" customFormat="1" ht="21.75" customHeight="1">
      <c r="A88" s="38"/>
      <c r="B88" s="39"/>
      <c r="C88" s="227" t="s">
        <v>81</v>
      </c>
      <c r="D88" s="227" t="s">
        <v>243</v>
      </c>
      <c r="E88" s="228" t="s">
        <v>458</v>
      </c>
      <c r="F88" s="229" t="s">
        <v>459</v>
      </c>
      <c r="G88" s="230" t="s">
        <v>276</v>
      </c>
      <c r="H88" s="231">
        <v>1</v>
      </c>
      <c r="I88" s="232"/>
      <c r="J88" s="233">
        <f>ROUND(I88*H88,2)</f>
        <v>0</v>
      </c>
      <c r="K88" s="229" t="s">
        <v>247</v>
      </c>
      <c r="L88" s="44"/>
      <c r="M88" s="234" t="s">
        <v>19</v>
      </c>
      <c r="N88" s="235" t="s">
        <v>45</v>
      </c>
      <c r="O88" s="84"/>
      <c r="P88" s="236">
        <f>O88*H88</f>
        <v>0</v>
      </c>
      <c r="Q88" s="236">
        <v>0</v>
      </c>
      <c r="R88" s="236">
        <f>Q88*H88</f>
        <v>0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248</v>
      </c>
      <c r="AT88" s="238" t="s">
        <v>243</v>
      </c>
      <c r="AU88" s="238" t="s">
        <v>81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1632</v>
      </c>
    </row>
    <row r="89" s="2" customFormat="1">
      <c r="A89" s="38"/>
      <c r="B89" s="39"/>
      <c r="C89" s="40"/>
      <c r="D89" s="240" t="s">
        <v>250</v>
      </c>
      <c r="E89" s="40"/>
      <c r="F89" s="241" t="s">
        <v>462</v>
      </c>
      <c r="G89" s="40"/>
      <c r="H89" s="40"/>
      <c r="I89" s="147"/>
      <c r="J89" s="40"/>
      <c r="K89" s="40"/>
      <c r="L89" s="44"/>
      <c r="M89" s="242"/>
      <c r="N89" s="243"/>
      <c r="O89" s="84"/>
      <c r="P89" s="84"/>
      <c r="Q89" s="84"/>
      <c r="R89" s="84"/>
      <c r="S89" s="84"/>
      <c r="T89" s="85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81</v>
      </c>
    </row>
    <row r="90" s="2" customFormat="1">
      <c r="A90" s="38"/>
      <c r="B90" s="39"/>
      <c r="C90" s="40"/>
      <c r="D90" s="240" t="s">
        <v>252</v>
      </c>
      <c r="E90" s="40"/>
      <c r="F90" s="244" t="s">
        <v>463</v>
      </c>
      <c r="G90" s="40"/>
      <c r="H90" s="40"/>
      <c r="I90" s="147"/>
      <c r="J90" s="40"/>
      <c r="K90" s="40"/>
      <c r="L90" s="44"/>
      <c r="M90" s="242"/>
      <c r="N90" s="243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252</v>
      </c>
      <c r="AU90" s="17" t="s">
        <v>81</v>
      </c>
    </row>
    <row r="91" s="2" customFormat="1" ht="21.75" customHeight="1">
      <c r="A91" s="38"/>
      <c r="B91" s="39"/>
      <c r="C91" s="227" t="s">
        <v>83</v>
      </c>
      <c r="D91" s="227" t="s">
        <v>243</v>
      </c>
      <c r="E91" s="228" t="s">
        <v>464</v>
      </c>
      <c r="F91" s="229" t="s">
        <v>465</v>
      </c>
      <c r="G91" s="230" t="s">
        <v>460</v>
      </c>
      <c r="H91" s="231">
        <v>1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81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1633</v>
      </c>
    </row>
    <row r="92" s="2" customFormat="1">
      <c r="A92" s="38"/>
      <c r="B92" s="39"/>
      <c r="C92" s="40"/>
      <c r="D92" s="240" t="s">
        <v>250</v>
      </c>
      <c r="E92" s="40"/>
      <c r="F92" s="241" t="s">
        <v>467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81</v>
      </c>
    </row>
    <row r="93" s="2" customFormat="1">
      <c r="A93" s="38"/>
      <c r="B93" s="39"/>
      <c r="C93" s="40"/>
      <c r="D93" s="240" t="s">
        <v>252</v>
      </c>
      <c r="E93" s="40"/>
      <c r="F93" s="244" t="s">
        <v>468</v>
      </c>
      <c r="G93" s="40"/>
      <c r="H93" s="40"/>
      <c r="I93" s="147"/>
      <c r="J93" s="40"/>
      <c r="K93" s="40"/>
      <c r="L93" s="44"/>
      <c r="M93" s="280"/>
      <c r="N93" s="281"/>
      <c r="O93" s="282"/>
      <c r="P93" s="282"/>
      <c r="Q93" s="282"/>
      <c r="R93" s="282"/>
      <c r="S93" s="282"/>
      <c r="T93" s="283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81</v>
      </c>
    </row>
    <row r="94" s="2" customFormat="1" ht="6.96" customHeight="1">
      <c r="A94" s="38"/>
      <c r="B94" s="59"/>
      <c r="C94" s="60"/>
      <c r="D94" s="60"/>
      <c r="E94" s="60"/>
      <c r="F94" s="60"/>
      <c r="G94" s="60"/>
      <c r="H94" s="60"/>
      <c r="I94" s="176"/>
      <c r="J94" s="60"/>
      <c r="K94" s="60"/>
      <c r="L94" s="44"/>
      <c r="M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</sheetData>
  <sheetProtection sheet="1" autoFilter="0" formatColumns="0" formatRows="0" objects="1" scenarios="1" spinCount="100000" saltValue="GtYYbbvdY5Tz7/wwmemfStm8mP/y+i2oZHIh2mlGGkLdn+XuDtwiMENOIK7w11IHWndhxNTyIGlSpbLm8mEGaQ==" hashValue="mlLiQ3IFsS6D3HqPM8sODHLbe4Pg1H9xRKC940L+OQ2+4p6BSe8G0v6HTwpTGqM7bh4ywU89QYIBJmXpcsWG4Q==" algorithmName="SHA-512" password="CC35"/>
  <autoFilter ref="C85:K9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207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1634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1635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ROUND(J88,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ROUND((SUM(BE88:BE233)),  2)</f>
        <v>0</v>
      </c>
      <c r="G35" s="38"/>
      <c r="H35" s="38"/>
      <c r="I35" s="165">
        <v>0.20999999999999999</v>
      </c>
      <c r="J35" s="164">
        <f>ROUND(((SUM(BE88:BE233))*I35),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ROUND((SUM(BF88:BF233)),  2)</f>
        <v>0</v>
      </c>
      <c r="G36" s="38"/>
      <c r="H36" s="38"/>
      <c r="I36" s="165">
        <v>0.14999999999999999</v>
      </c>
      <c r="J36" s="164">
        <f>ROUND(((SUM(BF88:BF233))*I36),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ROUND((SUM(BG88:BG233)),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ROUND((SUM(BH88:BH233)),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ROUND((SUM(BI88:BI233)),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1634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15.1 - ZRN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J88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222</v>
      </c>
      <c r="E64" s="189"/>
      <c r="F64" s="189"/>
      <c r="G64" s="189"/>
      <c r="H64" s="189"/>
      <c r="I64" s="190"/>
      <c r="J64" s="191">
        <f>J89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10" customFormat="1" ht="19.92" customHeight="1">
      <c r="A65" s="10"/>
      <c r="B65" s="193"/>
      <c r="C65" s="125"/>
      <c r="D65" s="194" t="s">
        <v>223</v>
      </c>
      <c r="E65" s="195"/>
      <c r="F65" s="195"/>
      <c r="G65" s="195"/>
      <c r="H65" s="195"/>
      <c r="I65" s="196"/>
      <c r="J65" s="197">
        <f>J90</f>
        <v>0</v>
      </c>
      <c r="K65" s="125"/>
      <c r="L65" s="19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hidden="1" s="9" customFormat="1" ht="24.96" customHeight="1">
      <c r="A66" s="9"/>
      <c r="B66" s="186"/>
      <c r="C66" s="187"/>
      <c r="D66" s="188" t="s">
        <v>224</v>
      </c>
      <c r="E66" s="189"/>
      <c r="F66" s="189"/>
      <c r="G66" s="189"/>
      <c r="H66" s="189"/>
      <c r="I66" s="190"/>
      <c r="J66" s="191">
        <f>J190</f>
        <v>0</v>
      </c>
      <c r="K66" s="187"/>
      <c r="L66" s="19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hidden="1" s="2" customFormat="1" ht="21.84" customHeight="1">
      <c r="A67" s="38"/>
      <c r="B67" s="39"/>
      <c r="C67" s="40"/>
      <c r="D67" s="40"/>
      <c r="E67" s="40"/>
      <c r="F67" s="40"/>
      <c r="G67" s="40"/>
      <c r="H67" s="40"/>
      <c r="I67" s="147"/>
      <c r="J67" s="40"/>
      <c r="K67" s="40"/>
      <c r="L67" s="14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hidden="1" s="2" customFormat="1" ht="6.96" customHeight="1">
      <c r="A68" s="38"/>
      <c r="B68" s="59"/>
      <c r="C68" s="60"/>
      <c r="D68" s="60"/>
      <c r="E68" s="60"/>
      <c r="F68" s="60"/>
      <c r="G68" s="60"/>
      <c r="H68" s="60"/>
      <c r="I68" s="176"/>
      <c r="J68" s="60"/>
      <c r="K68" s="60"/>
      <c r="L68" s="14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69" hidden="1"/>
    <row r="70" hidden="1"/>
    <row r="71" hidden="1"/>
    <row r="72" s="2" customFormat="1" ht="6.96" customHeight="1">
      <c r="A72" s="38"/>
      <c r="B72" s="61"/>
      <c r="C72" s="62"/>
      <c r="D72" s="62"/>
      <c r="E72" s="62"/>
      <c r="F72" s="62"/>
      <c r="G72" s="62"/>
      <c r="H72" s="62"/>
      <c r="I72" s="179"/>
      <c r="J72" s="62"/>
      <c r="K72" s="62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4.96" customHeight="1">
      <c r="A73" s="38"/>
      <c r="B73" s="39"/>
      <c r="C73" s="23" t="s">
        <v>225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6.96" customHeight="1">
      <c r="A74" s="38"/>
      <c r="B74" s="39"/>
      <c r="C74" s="40"/>
      <c r="D74" s="40"/>
      <c r="E74" s="40"/>
      <c r="F74" s="40"/>
      <c r="G74" s="40"/>
      <c r="H74" s="40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12" customHeight="1">
      <c r="A75" s="38"/>
      <c r="B75" s="39"/>
      <c r="C75" s="32" t="s">
        <v>16</v>
      </c>
      <c r="D75" s="40"/>
      <c r="E75" s="40"/>
      <c r="F75" s="40"/>
      <c r="G75" s="40"/>
      <c r="H75" s="40"/>
      <c r="I75" s="147"/>
      <c r="J75" s="40"/>
      <c r="K75" s="4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23.25" customHeight="1">
      <c r="A76" s="38"/>
      <c r="B76" s="39"/>
      <c r="C76" s="40"/>
      <c r="D76" s="40"/>
      <c r="E76" s="180" t="str">
        <f>E7</f>
        <v>Oprava přejezdů na trati Mělník - Ústí n/L Střekov, Vraňany - Děčín hl.n... - ZMĚNA Č. 1</v>
      </c>
      <c r="F76" s="32"/>
      <c r="G76" s="32"/>
      <c r="H76" s="32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1" customFormat="1" ht="12" customHeight="1">
      <c r="B77" s="21"/>
      <c r="C77" s="32" t="s">
        <v>214</v>
      </c>
      <c r="D77" s="22"/>
      <c r="E77" s="22"/>
      <c r="F77" s="22"/>
      <c r="G77" s="22"/>
      <c r="H77" s="22"/>
      <c r="I77" s="139"/>
      <c r="J77" s="22"/>
      <c r="K77" s="22"/>
      <c r="L77" s="20"/>
    </row>
    <row r="78" s="2" customFormat="1" ht="16.5" customHeight="1">
      <c r="A78" s="38"/>
      <c r="B78" s="39"/>
      <c r="C78" s="40"/>
      <c r="D78" s="40"/>
      <c r="E78" s="180" t="s">
        <v>1634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216</v>
      </c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6.5" customHeight="1">
      <c r="A80" s="38"/>
      <c r="B80" s="39"/>
      <c r="C80" s="40"/>
      <c r="D80" s="40"/>
      <c r="E80" s="69" t="str">
        <f>E11</f>
        <v>SO 15.1 - ZRN</v>
      </c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2" customHeight="1">
      <c r="A82" s="38"/>
      <c r="B82" s="39"/>
      <c r="C82" s="32" t="s">
        <v>21</v>
      </c>
      <c r="D82" s="40"/>
      <c r="E82" s="40"/>
      <c r="F82" s="27" t="str">
        <f>F14</f>
        <v>obvod ST Ústí nad Labem</v>
      </c>
      <c r="G82" s="40"/>
      <c r="H82" s="40"/>
      <c r="I82" s="150" t="s">
        <v>23</v>
      </c>
      <c r="J82" s="72" t="str">
        <f>IF(J14="","",J14)</f>
        <v>19. 11. 2019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5.15" customHeight="1">
      <c r="A84" s="38"/>
      <c r="B84" s="39"/>
      <c r="C84" s="32" t="s">
        <v>25</v>
      </c>
      <c r="D84" s="40"/>
      <c r="E84" s="40"/>
      <c r="F84" s="27" t="str">
        <f>E17</f>
        <v>Správa železnic, OŘ Ústí n.L., ST Ústí n.L.</v>
      </c>
      <c r="G84" s="40"/>
      <c r="H84" s="40"/>
      <c r="I84" s="150" t="s">
        <v>33</v>
      </c>
      <c r="J84" s="36" t="str">
        <f>E23</f>
        <v xml:space="preserve"> </v>
      </c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5.15" customHeight="1">
      <c r="A85" s="38"/>
      <c r="B85" s="39"/>
      <c r="C85" s="32" t="s">
        <v>31</v>
      </c>
      <c r="D85" s="40"/>
      <c r="E85" s="40"/>
      <c r="F85" s="27" t="str">
        <f>IF(E20="","",E20)</f>
        <v>Vyplň údaj</v>
      </c>
      <c r="G85" s="40"/>
      <c r="H85" s="40"/>
      <c r="I85" s="150" t="s">
        <v>36</v>
      </c>
      <c r="J85" s="36" t="str">
        <f>E26</f>
        <v>Jan Seemann, DiS.</v>
      </c>
      <c r="K85" s="40"/>
      <c r="L85" s="14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0.32" customHeight="1">
      <c r="A86" s="38"/>
      <c r="B86" s="39"/>
      <c r="C86" s="40"/>
      <c r="D86" s="40"/>
      <c r="E86" s="40"/>
      <c r="F86" s="40"/>
      <c r="G86" s="40"/>
      <c r="H86" s="40"/>
      <c r="I86" s="147"/>
      <c r="J86" s="40"/>
      <c r="K86" s="40"/>
      <c r="L86" s="14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11" customFormat="1" ht="29.28" customHeight="1">
      <c r="A87" s="199"/>
      <c r="B87" s="200"/>
      <c r="C87" s="201" t="s">
        <v>226</v>
      </c>
      <c r="D87" s="202" t="s">
        <v>59</v>
      </c>
      <c r="E87" s="202" t="s">
        <v>55</v>
      </c>
      <c r="F87" s="202" t="s">
        <v>56</v>
      </c>
      <c r="G87" s="202" t="s">
        <v>227</v>
      </c>
      <c r="H87" s="202" t="s">
        <v>228</v>
      </c>
      <c r="I87" s="203" t="s">
        <v>229</v>
      </c>
      <c r="J87" s="202" t="s">
        <v>220</v>
      </c>
      <c r="K87" s="204" t="s">
        <v>230</v>
      </c>
      <c r="L87" s="205"/>
      <c r="M87" s="92" t="s">
        <v>19</v>
      </c>
      <c r="N87" s="93" t="s">
        <v>44</v>
      </c>
      <c r="O87" s="93" t="s">
        <v>231</v>
      </c>
      <c r="P87" s="93" t="s">
        <v>232</v>
      </c>
      <c r="Q87" s="93" t="s">
        <v>233</v>
      </c>
      <c r="R87" s="93" t="s">
        <v>234</v>
      </c>
      <c r="S87" s="93" t="s">
        <v>235</v>
      </c>
      <c r="T87" s="94" t="s">
        <v>236</v>
      </c>
      <c r="U87" s="199"/>
      <c r="V87" s="199"/>
      <c r="W87" s="199"/>
      <c r="X87" s="199"/>
      <c r="Y87" s="199"/>
      <c r="Z87" s="199"/>
      <c r="AA87" s="199"/>
      <c r="AB87" s="199"/>
      <c r="AC87" s="199"/>
      <c r="AD87" s="199"/>
      <c r="AE87" s="199"/>
    </row>
    <row r="88" s="2" customFormat="1" ht="22.8" customHeight="1">
      <c r="A88" s="38"/>
      <c r="B88" s="39"/>
      <c r="C88" s="99" t="s">
        <v>237</v>
      </c>
      <c r="D88" s="40"/>
      <c r="E88" s="40"/>
      <c r="F88" s="40"/>
      <c r="G88" s="40"/>
      <c r="H88" s="40"/>
      <c r="I88" s="147"/>
      <c r="J88" s="206">
        <f>BK88</f>
        <v>0</v>
      </c>
      <c r="K88" s="40"/>
      <c r="L88" s="44"/>
      <c r="M88" s="95"/>
      <c r="N88" s="207"/>
      <c r="O88" s="96"/>
      <c r="P88" s="208">
        <f>P89+P190</f>
        <v>0</v>
      </c>
      <c r="Q88" s="96"/>
      <c r="R88" s="208">
        <f>R89+R190</f>
        <v>61.206062000000003</v>
      </c>
      <c r="S88" s="96"/>
      <c r="T88" s="209">
        <f>T89+T190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T88" s="17" t="s">
        <v>73</v>
      </c>
      <c r="AU88" s="17" t="s">
        <v>221</v>
      </c>
      <c r="BK88" s="210">
        <f>BK89+BK190</f>
        <v>0</v>
      </c>
    </row>
    <row r="89" s="12" customFormat="1" ht="25.92" customHeight="1">
      <c r="A89" s="12"/>
      <c r="B89" s="211"/>
      <c r="C89" s="212"/>
      <c r="D89" s="213" t="s">
        <v>73</v>
      </c>
      <c r="E89" s="214" t="s">
        <v>238</v>
      </c>
      <c r="F89" s="214" t="s">
        <v>239</v>
      </c>
      <c r="G89" s="212"/>
      <c r="H89" s="212"/>
      <c r="I89" s="215"/>
      <c r="J89" s="216">
        <f>BK89</f>
        <v>0</v>
      </c>
      <c r="K89" s="212"/>
      <c r="L89" s="217"/>
      <c r="M89" s="218"/>
      <c r="N89" s="219"/>
      <c r="O89" s="219"/>
      <c r="P89" s="220">
        <f>P90</f>
        <v>0</v>
      </c>
      <c r="Q89" s="219"/>
      <c r="R89" s="220">
        <f>R90</f>
        <v>61.206062000000003</v>
      </c>
      <c r="S89" s="219"/>
      <c r="T89" s="221">
        <f>T90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22" t="s">
        <v>81</v>
      </c>
      <c r="AT89" s="223" t="s">
        <v>73</v>
      </c>
      <c r="AU89" s="223" t="s">
        <v>74</v>
      </c>
      <c r="AY89" s="222" t="s">
        <v>240</v>
      </c>
      <c r="BK89" s="224">
        <f>BK90</f>
        <v>0</v>
      </c>
    </row>
    <row r="90" s="12" customFormat="1" ht="22.8" customHeight="1">
      <c r="A90" s="12"/>
      <c r="B90" s="211"/>
      <c r="C90" s="212"/>
      <c r="D90" s="213" t="s">
        <v>73</v>
      </c>
      <c r="E90" s="225" t="s">
        <v>241</v>
      </c>
      <c r="F90" s="225" t="s">
        <v>242</v>
      </c>
      <c r="G90" s="212"/>
      <c r="H90" s="212"/>
      <c r="I90" s="215"/>
      <c r="J90" s="226">
        <f>BK90</f>
        <v>0</v>
      </c>
      <c r="K90" s="212"/>
      <c r="L90" s="217"/>
      <c r="M90" s="218"/>
      <c r="N90" s="219"/>
      <c r="O90" s="219"/>
      <c r="P90" s="220">
        <f>SUM(P91:P189)</f>
        <v>0</v>
      </c>
      <c r="Q90" s="219"/>
      <c r="R90" s="220">
        <f>SUM(R91:R189)</f>
        <v>61.206062000000003</v>
      </c>
      <c r="S90" s="219"/>
      <c r="T90" s="221">
        <f>SUM(T91:T189)</f>
        <v>0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22" t="s">
        <v>81</v>
      </c>
      <c r="AT90" s="223" t="s">
        <v>73</v>
      </c>
      <c r="AU90" s="223" t="s">
        <v>81</v>
      </c>
      <c r="AY90" s="222" t="s">
        <v>240</v>
      </c>
      <c r="BK90" s="224">
        <f>SUM(BK91:BK189)</f>
        <v>0</v>
      </c>
    </row>
    <row r="91" s="2" customFormat="1" ht="21.75" customHeight="1">
      <c r="A91" s="38"/>
      <c r="B91" s="39"/>
      <c r="C91" s="227" t="s">
        <v>81</v>
      </c>
      <c r="D91" s="227" t="s">
        <v>243</v>
      </c>
      <c r="E91" s="228" t="s">
        <v>578</v>
      </c>
      <c r="F91" s="229" t="s">
        <v>579</v>
      </c>
      <c r="G91" s="230" t="s">
        <v>246</v>
      </c>
      <c r="H91" s="231">
        <v>18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257</v>
      </c>
      <c r="AT91" s="238" t="s">
        <v>243</v>
      </c>
      <c r="AU91" s="238" t="s">
        <v>83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257</v>
      </c>
      <c r="BM91" s="238" t="s">
        <v>1636</v>
      </c>
    </row>
    <row r="92" s="2" customFormat="1">
      <c r="A92" s="38"/>
      <c r="B92" s="39"/>
      <c r="C92" s="40"/>
      <c r="D92" s="240" t="s">
        <v>250</v>
      </c>
      <c r="E92" s="40"/>
      <c r="F92" s="241" t="s">
        <v>581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83</v>
      </c>
    </row>
    <row r="93" s="2" customFormat="1">
      <c r="A93" s="38"/>
      <c r="B93" s="39"/>
      <c r="C93" s="40"/>
      <c r="D93" s="240" t="s">
        <v>252</v>
      </c>
      <c r="E93" s="40"/>
      <c r="F93" s="244" t="s">
        <v>582</v>
      </c>
      <c r="G93" s="40"/>
      <c r="H93" s="40"/>
      <c r="I93" s="147"/>
      <c r="J93" s="40"/>
      <c r="K93" s="40"/>
      <c r="L93" s="44"/>
      <c r="M93" s="242"/>
      <c r="N93" s="243"/>
      <c r="O93" s="84"/>
      <c r="P93" s="84"/>
      <c r="Q93" s="84"/>
      <c r="R93" s="84"/>
      <c r="S93" s="84"/>
      <c r="T93" s="85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83</v>
      </c>
    </row>
    <row r="94" s="13" customFormat="1">
      <c r="A94" s="13"/>
      <c r="B94" s="255"/>
      <c r="C94" s="256"/>
      <c r="D94" s="240" t="s">
        <v>272</v>
      </c>
      <c r="E94" s="257" t="s">
        <v>19</v>
      </c>
      <c r="F94" s="258" t="s">
        <v>1637</v>
      </c>
      <c r="G94" s="256"/>
      <c r="H94" s="259">
        <v>18</v>
      </c>
      <c r="I94" s="260"/>
      <c r="J94" s="256"/>
      <c r="K94" s="256"/>
      <c r="L94" s="261"/>
      <c r="M94" s="262"/>
      <c r="N94" s="263"/>
      <c r="O94" s="263"/>
      <c r="P94" s="263"/>
      <c r="Q94" s="263"/>
      <c r="R94" s="263"/>
      <c r="S94" s="263"/>
      <c r="T94" s="264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T94" s="265" t="s">
        <v>272</v>
      </c>
      <c r="AU94" s="265" t="s">
        <v>83</v>
      </c>
      <c r="AV94" s="13" t="s">
        <v>83</v>
      </c>
      <c r="AW94" s="13" t="s">
        <v>35</v>
      </c>
      <c r="AX94" s="13" t="s">
        <v>81</v>
      </c>
      <c r="AY94" s="265" t="s">
        <v>240</v>
      </c>
    </row>
    <row r="95" s="2" customFormat="1" ht="21.75" customHeight="1">
      <c r="A95" s="38"/>
      <c r="B95" s="39"/>
      <c r="C95" s="227" t="s">
        <v>83</v>
      </c>
      <c r="D95" s="227" t="s">
        <v>243</v>
      </c>
      <c r="E95" s="228" t="s">
        <v>584</v>
      </c>
      <c r="F95" s="229" t="s">
        <v>585</v>
      </c>
      <c r="G95" s="230" t="s">
        <v>332</v>
      </c>
      <c r="H95" s="231">
        <v>96</v>
      </c>
      <c r="I95" s="232"/>
      <c r="J95" s="233">
        <f>ROUND(I95*H95,2)</f>
        <v>0</v>
      </c>
      <c r="K95" s="229" t="s">
        <v>247</v>
      </c>
      <c r="L95" s="44"/>
      <c r="M95" s="234" t="s">
        <v>19</v>
      </c>
      <c r="N95" s="235" t="s">
        <v>45</v>
      </c>
      <c r="O95" s="84"/>
      <c r="P95" s="236">
        <f>O95*H95</f>
        <v>0</v>
      </c>
      <c r="Q95" s="236">
        <v>0</v>
      </c>
      <c r="R95" s="236">
        <f>Q95*H95</f>
        <v>0</v>
      </c>
      <c r="S95" s="236">
        <v>0</v>
      </c>
      <c r="T95" s="237">
        <f>S95*H95</f>
        <v>0</v>
      </c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R95" s="238" t="s">
        <v>257</v>
      </c>
      <c r="AT95" s="238" t="s">
        <v>243</v>
      </c>
      <c r="AU95" s="238" t="s">
        <v>83</v>
      </c>
      <c r="AY95" s="17" t="s">
        <v>240</v>
      </c>
      <c r="BE95" s="239">
        <f>IF(N95="základní",J95,0)</f>
        <v>0</v>
      </c>
      <c r="BF95" s="239">
        <f>IF(N95="snížená",J95,0)</f>
        <v>0</v>
      </c>
      <c r="BG95" s="239">
        <f>IF(N95="zákl. přenesená",J95,0)</f>
        <v>0</v>
      </c>
      <c r="BH95" s="239">
        <f>IF(N95="sníž. přenesená",J95,0)</f>
        <v>0</v>
      </c>
      <c r="BI95" s="239">
        <f>IF(N95="nulová",J95,0)</f>
        <v>0</v>
      </c>
      <c r="BJ95" s="17" t="s">
        <v>81</v>
      </c>
      <c r="BK95" s="239">
        <f>ROUND(I95*H95,2)</f>
        <v>0</v>
      </c>
      <c r="BL95" s="17" t="s">
        <v>257</v>
      </c>
      <c r="BM95" s="238" t="s">
        <v>1638</v>
      </c>
    </row>
    <row r="96" s="2" customFormat="1">
      <c r="A96" s="38"/>
      <c r="B96" s="39"/>
      <c r="C96" s="40"/>
      <c r="D96" s="240" t="s">
        <v>250</v>
      </c>
      <c r="E96" s="40"/>
      <c r="F96" s="241" t="s">
        <v>587</v>
      </c>
      <c r="G96" s="40"/>
      <c r="H96" s="40"/>
      <c r="I96" s="147"/>
      <c r="J96" s="40"/>
      <c r="K96" s="40"/>
      <c r="L96" s="44"/>
      <c r="M96" s="242"/>
      <c r="N96" s="243"/>
      <c r="O96" s="84"/>
      <c r="P96" s="84"/>
      <c r="Q96" s="84"/>
      <c r="R96" s="84"/>
      <c r="S96" s="84"/>
      <c r="T96" s="85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T96" s="17" t="s">
        <v>250</v>
      </c>
      <c r="AU96" s="17" t="s">
        <v>83</v>
      </c>
    </row>
    <row r="97" s="2" customFormat="1">
      <c r="A97" s="38"/>
      <c r="B97" s="39"/>
      <c r="C97" s="40"/>
      <c r="D97" s="240" t="s">
        <v>252</v>
      </c>
      <c r="E97" s="40"/>
      <c r="F97" s="244" t="s">
        <v>588</v>
      </c>
      <c r="G97" s="40"/>
      <c r="H97" s="40"/>
      <c r="I97" s="147"/>
      <c r="J97" s="40"/>
      <c r="K97" s="40"/>
      <c r="L97" s="44"/>
      <c r="M97" s="242"/>
      <c r="N97" s="243"/>
      <c r="O97" s="84"/>
      <c r="P97" s="84"/>
      <c r="Q97" s="84"/>
      <c r="R97" s="84"/>
      <c r="S97" s="84"/>
      <c r="T97" s="85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T97" s="17" t="s">
        <v>252</v>
      </c>
      <c r="AU97" s="17" t="s">
        <v>83</v>
      </c>
    </row>
    <row r="98" s="2" customFormat="1" ht="21.75" customHeight="1">
      <c r="A98" s="38"/>
      <c r="B98" s="39"/>
      <c r="C98" s="227" t="s">
        <v>130</v>
      </c>
      <c r="D98" s="227" t="s">
        <v>243</v>
      </c>
      <c r="E98" s="228" t="s">
        <v>589</v>
      </c>
      <c r="F98" s="229" t="s">
        <v>590</v>
      </c>
      <c r="G98" s="230" t="s">
        <v>276</v>
      </c>
      <c r="H98" s="231">
        <v>4</v>
      </c>
      <c r="I98" s="232"/>
      <c r="J98" s="233">
        <f>ROUND(I98*H98,2)</f>
        <v>0</v>
      </c>
      <c r="K98" s="229" t="s">
        <v>247</v>
      </c>
      <c r="L98" s="44"/>
      <c r="M98" s="234" t="s">
        <v>19</v>
      </c>
      <c r="N98" s="235" t="s">
        <v>45</v>
      </c>
      <c r="O98" s="84"/>
      <c r="P98" s="236">
        <f>O98*H98</f>
        <v>0</v>
      </c>
      <c r="Q98" s="236">
        <v>0</v>
      </c>
      <c r="R98" s="236">
        <f>Q98*H98</f>
        <v>0</v>
      </c>
      <c r="S98" s="236">
        <v>0</v>
      </c>
      <c r="T98" s="237">
        <f>S98*H98</f>
        <v>0</v>
      </c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R98" s="238" t="s">
        <v>248</v>
      </c>
      <c r="AT98" s="238" t="s">
        <v>243</v>
      </c>
      <c r="AU98" s="238" t="s">
        <v>83</v>
      </c>
      <c r="AY98" s="17" t="s">
        <v>240</v>
      </c>
      <c r="BE98" s="239">
        <f>IF(N98="základní",J98,0)</f>
        <v>0</v>
      </c>
      <c r="BF98" s="239">
        <f>IF(N98="snížená",J98,0)</f>
        <v>0</v>
      </c>
      <c r="BG98" s="239">
        <f>IF(N98="zákl. přenesená",J98,0)</f>
        <v>0</v>
      </c>
      <c r="BH98" s="239">
        <f>IF(N98="sníž. přenesená",J98,0)</f>
        <v>0</v>
      </c>
      <c r="BI98" s="239">
        <f>IF(N98="nulová",J98,0)</f>
        <v>0</v>
      </c>
      <c r="BJ98" s="17" t="s">
        <v>81</v>
      </c>
      <c r="BK98" s="239">
        <f>ROUND(I98*H98,2)</f>
        <v>0</v>
      </c>
      <c r="BL98" s="17" t="s">
        <v>248</v>
      </c>
      <c r="BM98" s="238" t="s">
        <v>1639</v>
      </c>
    </row>
    <row r="99" s="2" customFormat="1">
      <c r="A99" s="38"/>
      <c r="B99" s="39"/>
      <c r="C99" s="40"/>
      <c r="D99" s="240" t="s">
        <v>250</v>
      </c>
      <c r="E99" s="40"/>
      <c r="F99" s="241" t="s">
        <v>592</v>
      </c>
      <c r="G99" s="40"/>
      <c r="H99" s="40"/>
      <c r="I99" s="147"/>
      <c r="J99" s="40"/>
      <c r="K99" s="40"/>
      <c r="L99" s="44"/>
      <c r="M99" s="242"/>
      <c r="N99" s="243"/>
      <c r="O99" s="84"/>
      <c r="P99" s="84"/>
      <c r="Q99" s="84"/>
      <c r="R99" s="84"/>
      <c r="S99" s="84"/>
      <c r="T99" s="85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T99" s="17" t="s">
        <v>250</v>
      </c>
      <c r="AU99" s="17" t="s">
        <v>83</v>
      </c>
    </row>
    <row r="100" s="2" customFormat="1">
      <c r="A100" s="38"/>
      <c r="B100" s="39"/>
      <c r="C100" s="40"/>
      <c r="D100" s="240" t="s">
        <v>252</v>
      </c>
      <c r="E100" s="40"/>
      <c r="F100" s="244" t="s">
        <v>593</v>
      </c>
      <c r="G100" s="40"/>
      <c r="H100" s="40"/>
      <c r="I100" s="147"/>
      <c r="J100" s="40"/>
      <c r="K100" s="40"/>
      <c r="L100" s="44"/>
      <c r="M100" s="242"/>
      <c r="N100" s="243"/>
      <c r="O100" s="84"/>
      <c r="P100" s="84"/>
      <c r="Q100" s="84"/>
      <c r="R100" s="84"/>
      <c r="S100" s="84"/>
      <c r="T100" s="85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T100" s="17" t="s">
        <v>252</v>
      </c>
      <c r="AU100" s="17" t="s">
        <v>83</v>
      </c>
    </row>
    <row r="101" s="2" customFormat="1" ht="21.75" customHeight="1">
      <c r="A101" s="38"/>
      <c r="B101" s="39"/>
      <c r="C101" s="227" t="s">
        <v>248</v>
      </c>
      <c r="D101" s="227" t="s">
        <v>243</v>
      </c>
      <c r="E101" s="228" t="s">
        <v>837</v>
      </c>
      <c r="F101" s="229" t="s">
        <v>838</v>
      </c>
      <c r="G101" s="230" t="s">
        <v>246</v>
      </c>
      <c r="H101" s="231">
        <v>25</v>
      </c>
      <c r="I101" s="232"/>
      <c r="J101" s="233">
        <f>ROUND(I101*H101,2)</f>
        <v>0</v>
      </c>
      <c r="K101" s="229" t="s">
        <v>247</v>
      </c>
      <c r="L101" s="44"/>
      <c r="M101" s="234" t="s">
        <v>19</v>
      </c>
      <c r="N101" s="235" t="s">
        <v>45</v>
      </c>
      <c r="O101" s="84"/>
      <c r="P101" s="236">
        <f>O101*H101</f>
        <v>0</v>
      </c>
      <c r="Q101" s="236">
        <v>0</v>
      </c>
      <c r="R101" s="236">
        <f>Q101*H101</f>
        <v>0</v>
      </c>
      <c r="S101" s="236">
        <v>0</v>
      </c>
      <c r="T101" s="237">
        <f>S101*H101</f>
        <v>0</v>
      </c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R101" s="238" t="s">
        <v>248</v>
      </c>
      <c r="AT101" s="238" t="s">
        <v>243</v>
      </c>
      <c r="AU101" s="238" t="s">
        <v>83</v>
      </c>
      <c r="AY101" s="17" t="s">
        <v>240</v>
      </c>
      <c r="BE101" s="239">
        <f>IF(N101="základní",J101,0)</f>
        <v>0</v>
      </c>
      <c r="BF101" s="239">
        <f>IF(N101="snížená",J101,0)</f>
        <v>0</v>
      </c>
      <c r="BG101" s="239">
        <f>IF(N101="zákl. přenesená",J101,0)</f>
        <v>0</v>
      </c>
      <c r="BH101" s="239">
        <f>IF(N101="sníž. přenesená",J101,0)</f>
        <v>0</v>
      </c>
      <c r="BI101" s="239">
        <f>IF(N101="nulová",J101,0)</f>
        <v>0</v>
      </c>
      <c r="BJ101" s="17" t="s">
        <v>81</v>
      </c>
      <c r="BK101" s="239">
        <f>ROUND(I101*H101,2)</f>
        <v>0</v>
      </c>
      <c r="BL101" s="17" t="s">
        <v>248</v>
      </c>
      <c r="BM101" s="238" t="s">
        <v>1640</v>
      </c>
    </row>
    <row r="102" s="2" customFormat="1">
      <c r="A102" s="38"/>
      <c r="B102" s="39"/>
      <c r="C102" s="40"/>
      <c r="D102" s="240" t="s">
        <v>250</v>
      </c>
      <c r="E102" s="40"/>
      <c r="F102" s="241" t="s">
        <v>840</v>
      </c>
      <c r="G102" s="40"/>
      <c r="H102" s="40"/>
      <c r="I102" s="147"/>
      <c r="J102" s="40"/>
      <c r="K102" s="40"/>
      <c r="L102" s="44"/>
      <c r="M102" s="242"/>
      <c r="N102" s="243"/>
      <c r="O102" s="84"/>
      <c r="P102" s="84"/>
      <c r="Q102" s="84"/>
      <c r="R102" s="84"/>
      <c r="S102" s="84"/>
      <c r="T102" s="85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T102" s="17" t="s">
        <v>250</v>
      </c>
      <c r="AU102" s="17" t="s">
        <v>83</v>
      </c>
    </row>
    <row r="103" s="2" customFormat="1">
      <c r="A103" s="38"/>
      <c r="B103" s="39"/>
      <c r="C103" s="40"/>
      <c r="D103" s="240" t="s">
        <v>252</v>
      </c>
      <c r="E103" s="40"/>
      <c r="F103" s="244" t="s">
        <v>604</v>
      </c>
      <c r="G103" s="40"/>
      <c r="H103" s="40"/>
      <c r="I103" s="147"/>
      <c r="J103" s="40"/>
      <c r="K103" s="40"/>
      <c r="L103" s="44"/>
      <c r="M103" s="242"/>
      <c r="N103" s="243"/>
      <c r="O103" s="84"/>
      <c r="P103" s="84"/>
      <c r="Q103" s="84"/>
      <c r="R103" s="84"/>
      <c r="S103" s="84"/>
      <c r="T103" s="85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T103" s="17" t="s">
        <v>252</v>
      </c>
      <c r="AU103" s="17" t="s">
        <v>83</v>
      </c>
    </row>
    <row r="104" s="13" customFormat="1">
      <c r="A104" s="13"/>
      <c r="B104" s="255"/>
      <c r="C104" s="256"/>
      <c r="D104" s="240" t="s">
        <v>272</v>
      </c>
      <c r="E104" s="257" t="s">
        <v>19</v>
      </c>
      <c r="F104" s="258" t="s">
        <v>1641</v>
      </c>
      <c r="G104" s="256"/>
      <c r="H104" s="259">
        <v>25</v>
      </c>
      <c r="I104" s="260"/>
      <c r="J104" s="256"/>
      <c r="K104" s="256"/>
      <c r="L104" s="261"/>
      <c r="M104" s="262"/>
      <c r="N104" s="263"/>
      <c r="O104" s="263"/>
      <c r="P104" s="263"/>
      <c r="Q104" s="263"/>
      <c r="R104" s="263"/>
      <c r="S104" s="263"/>
      <c r="T104" s="264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T104" s="265" t="s">
        <v>272</v>
      </c>
      <c r="AU104" s="265" t="s">
        <v>83</v>
      </c>
      <c r="AV104" s="13" t="s">
        <v>83</v>
      </c>
      <c r="AW104" s="13" t="s">
        <v>35</v>
      </c>
      <c r="AX104" s="13" t="s">
        <v>81</v>
      </c>
      <c r="AY104" s="265" t="s">
        <v>240</v>
      </c>
    </row>
    <row r="105" s="2" customFormat="1" ht="21.75" customHeight="1">
      <c r="A105" s="38"/>
      <c r="B105" s="39"/>
      <c r="C105" s="245" t="s">
        <v>241</v>
      </c>
      <c r="D105" s="245" t="s">
        <v>266</v>
      </c>
      <c r="E105" s="246" t="s">
        <v>1577</v>
      </c>
      <c r="F105" s="247" t="s">
        <v>1578</v>
      </c>
      <c r="G105" s="248" t="s">
        <v>276</v>
      </c>
      <c r="H105" s="249">
        <v>1</v>
      </c>
      <c r="I105" s="250"/>
      <c r="J105" s="251">
        <f>ROUND(I105*H105,2)</f>
        <v>0</v>
      </c>
      <c r="K105" s="247" t="s">
        <v>247</v>
      </c>
      <c r="L105" s="252"/>
      <c r="M105" s="253" t="s">
        <v>19</v>
      </c>
      <c r="N105" s="254" t="s">
        <v>45</v>
      </c>
      <c r="O105" s="84"/>
      <c r="P105" s="236">
        <f>O105*H105</f>
        <v>0</v>
      </c>
      <c r="Q105" s="236">
        <v>1.23475</v>
      </c>
      <c r="R105" s="236">
        <f>Q105*H105</f>
        <v>1.23475</v>
      </c>
      <c r="S105" s="236">
        <v>0</v>
      </c>
      <c r="T105" s="237">
        <f>S105*H105</f>
        <v>0</v>
      </c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R105" s="238" t="s">
        <v>292</v>
      </c>
      <c r="AT105" s="238" t="s">
        <v>266</v>
      </c>
      <c r="AU105" s="238" t="s">
        <v>83</v>
      </c>
      <c r="AY105" s="17" t="s">
        <v>240</v>
      </c>
      <c r="BE105" s="239">
        <f>IF(N105="základní",J105,0)</f>
        <v>0</v>
      </c>
      <c r="BF105" s="239">
        <f>IF(N105="snížená",J105,0)</f>
        <v>0</v>
      </c>
      <c r="BG105" s="239">
        <f>IF(N105="zákl. přenesená",J105,0)</f>
        <v>0</v>
      </c>
      <c r="BH105" s="239">
        <f>IF(N105="sníž. přenesená",J105,0)</f>
        <v>0</v>
      </c>
      <c r="BI105" s="239">
        <f>IF(N105="nulová",J105,0)</f>
        <v>0</v>
      </c>
      <c r="BJ105" s="17" t="s">
        <v>81</v>
      </c>
      <c r="BK105" s="239">
        <f>ROUND(I105*H105,2)</f>
        <v>0</v>
      </c>
      <c r="BL105" s="17" t="s">
        <v>248</v>
      </c>
      <c r="BM105" s="238" t="s">
        <v>1642</v>
      </c>
    </row>
    <row r="106" s="2" customFormat="1">
      <c r="A106" s="38"/>
      <c r="B106" s="39"/>
      <c r="C106" s="40"/>
      <c r="D106" s="240" t="s">
        <v>250</v>
      </c>
      <c r="E106" s="40"/>
      <c r="F106" s="241" t="s">
        <v>1578</v>
      </c>
      <c r="G106" s="40"/>
      <c r="H106" s="40"/>
      <c r="I106" s="147"/>
      <c r="J106" s="40"/>
      <c r="K106" s="40"/>
      <c r="L106" s="44"/>
      <c r="M106" s="242"/>
      <c r="N106" s="243"/>
      <c r="O106" s="84"/>
      <c r="P106" s="84"/>
      <c r="Q106" s="84"/>
      <c r="R106" s="84"/>
      <c r="S106" s="84"/>
      <c r="T106" s="85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T106" s="17" t="s">
        <v>250</v>
      </c>
      <c r="AU106" s="17" t="s">
        <v>83</v>
      </c>
    </row>
    <row r="107" s="2" customFormat="1" ht="21.75" customHeight="1">
      <c r="A107" s="38"/>
      <c r="B107" s="39"/>
      <c r="C107" s="227" t="s">
        <v>280</v>
      </c>
      <c r="D107" s="227" t="s">
        <v>243</v>
      </c>
      <c r="E107" s="228" t="s">
        <v>254</v>
      </c>
      <c r="F107" s="229" t="s">
        <v>255</v>
      </c>
      <c r="G107" s="230" t="s">
        <v>256</v>
      </c>
      <c r="H107" s="231">
        <v>17.952000000000002</v>
      </c>
      <c r="I107" s="232"/>
      <c r="J107" s="233">
        <f>ROUND(I107*H107,2)</f>
        <v>0</v>
      </c>
      <c r="K107" s="229" t="s">
        <v>247</v>
      </c>
      <c r="L107" s="44"/>
      <c r="M107" s="234" t="s">
        <v>19</v>
      </c>
      <c r="N107" s="235" t="s">
        <v>45</v>
      </c>
      <c r="O107" s="84"/>
      <c r="P107" s="236">
        <f>O107*H107</f>
        <v>0</v>
      </c>
      <c r="Q107" s="236">
        <v>0</v>
      </c>
      <c r="R107" s="236">
        <f>Q107*H107</f>
        <v>0</v>
      </c>
      <c r="S107" s="236">
        <v>0</v>
      </c>
      <c r="T107" s="237">
        <f>S107*H107</f>
        <v>0</v>
      </c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R107" s="238" t="s">
        <v>248</v>
      </c>
      <c r="AT107" s="238" t="s">
        <v>243</v>
      </c>
      <c r="AU107" s="238" t="s">
        <v>83</v>
      </c>
      <c r="AY107" s="17" t="s">
        <v>240</v>
      </c>
      <c r="BE107" s="239">
        <f>IF(N107="základní",J107,0)</f>
        <v>0</v>
      </c>
      <c r="BF107" s="239">
        <f>IF(N107="snížená",J107,0)</f>
        <v>0</v>
      </c>
      <c r="BG107" s="239">
        <f>IF(N107="zákl. přenesená",J107,0)</f>
        <v>0</v>
      </c>
      <c r="BH107" s="239">
        <f>IF(N107="sníž. přenesená",J107,0)</f>
        <v>0</v>
      </c>
      <c r="BI107" s="239">
        <f>IF(N107="nulová",J107,0)</f>
        <v>0</v>
      </c>
      <c r="BJ107" s="17" t="s">
        <v>81</v>
      </c>
      <c r="BK107" s="239">
        <f>ROUND(I107*H107,2)</f>
        <v>0</v>
      </c>
      <c r="BL107" s="17" t="s">
        <v>248</v>
      </c>
      <c r="BM107" s="238" t="s">
        <v>1643</v>
      </c>
    </row>
    <row r="108" s="2" customFormat="1">
      <c r="A108" s="38"/>
      <c r="B108" s="39"/>
      <c r="C108" s="40"/>
      <c r="D108" s="240" t="s">
        <v>250</v>
      </c>
      <c r="E108" s="40"/>
      <c r="F108" s="241" t="s">
        <v>1040</v>
      </c>
      <c r="G108" s="40"/>
      <c r="H108" s="40"/>
      <c r="I108" s="147"/>
      <c r="J108" s="40"/>
      <c r="K108" s="40"/>
      <c r="L108" s="44"/>
      <c r="M108" s="242"/>
      <c r="N108" s="243"/>
      <c r="O108" s="84"/>
      <c r="P108" s="84"/>
      <c r="Q108" s="84"/>
      <c r="R108" s="84"/>
      <c r="S108" s="84"/>
      <c r="T108" s="85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T108" s="17" t="s">
        <v>250</v>
      </c>
      <c r="AU108" s="17" t="s">
        <v>83</v>
      </c>
    </row>
    <row r="109" s="2" customFormat="1">
      <c r="A109" s="38"/>
      <c r="B109" s="39"/>
      <c r="C109" s="40"/>
      <c r="D109" s="240" t="s">
        <v>252</v>
      </c>
      <c r="E109" s="40"/>
      <c r="F109" s="244" t="s">
        <v>260</v>
      </c>
      <c r="G109" s="40"/>
      <c r="H109" s="40"/>
      <c r="I109" s="147"/>
      <c r="J109" s="40"/>
      <c r="K109" s="40"/>
      <c r="L109" s="44"/>
      <c r="M109" s="242"/>
      <c r="N109" s="243"/>
      <c r="O109" s="84"/>
      <c r="P109" s="84"/>
      <c r="Q109" s="84"/>
      <c r="R109" s="84"/>
      <c r="S109" s="84"/>
      <c r="T109" s="85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T109" s="17" t="s">
        <v>252</v>
      </c>
      <c r="AU109" s="17" t="s">
        <v>83</v>
      </c>
    </row>
    <row r="110" s="13" customFormat="1">
      <c r="A110" s="13"/>
      <c r="B110" s="255"/>
      <c r="C110" s="256"/>
      <c r="D110" s="240" t="s">
        <v>272</v>
      </c>
      <c r="E110" s="257" t="s">
        <v>19</v>
      </c>
      <c r="F110" s="258" t="s">
        <v>1644</v>
      </c>
      <c r="G110" s="256"/>
      <c r="H110" s="259">
        <v>17.952000000000002</v>
      </c>
      <c r="I110" s="260"/>
      <c r="J110" s="256"/>
      <c r="K110" s="256"/>
      <c r="L110" s="261"/>
      <c r="M110" s="262"/>
      <c r="N110" s="263"/>
      <c r="O110" s="263"/>
      <c r="P110" s="263"/>
      <c r="Q110" s="263"/>
      <c r="R110" s="263"/>
      <c r="S110" s="263"/>
      <c r="T110" s="264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T110" s="265" t="s">
        <v>272</v>
      </c>
      <c r="AU110" s="265" t="s">
        <v>83</v>
      </c>
      <c r="AV110" s="13" t="s">
        <v>83</v>
      </c>
      <c r="AW110" s="13" t="s">
        <v>35</v>
      </c>
      <c r="AX110" s="13" t="s">
        <v>81</v>
      </c>
      <c r="AY110" s="265" t="s">
        <v>240</v>
      </c>
    </row>
    <row r="111" s="2" customFormat="1" ht="21.75" customHeight="1">
      <c r="A111" s="38"/>
      <c r="B111" s="39"/>
      <c r="C111" s="227" t="s">
        <v>288</v>
      </c>
      <c r="D111" s="227" t="s">
        <v>243</v>
      </c>
      <c r="E111" s="228" t="s">
        <v>261</v>
      </c>
      <c r="F111" s="229" t="s">
        <v>262</v>
      </c>
      <c r="G111" s="230" t="s">
        <v>256</v>
      </c>
      <c r="H111" s="231">
        <v>17.952000000000002</v>
      </c>
      <c r="I111" s="232"/>
      <c r="J111" s="233">
        <f>ROUND(I111*H111,2)</f>
        <v>0</v>
      </c>
      <c r="K111" s="229" t="s">
        <v>247</v>
      </c>
      <c r="L111" s="44"/>
      <c r="M111" s="234" t="s">
        <v>19</v>
      </c>
      <c r="N111" s="235" t="s">
        <v>45</v>
      </c>
      <c r="O111" s="84"/>
      <c r="P111" s="236">
        <f>O111*H111</f>
        <v>0</v>
      </c>
      <c r="Q111" s="236">
        <v>0</v>
      </c>
      <c r="R111" s="236">
        <f>Q111*H111</f>
        <v>0</v>
      </c>
      <c r="S111" s="236">
        <v>0</v>
      </c>
      <c r="T111" s="237">
        <f>S111*H111</f>
        <v>0</v>
      </c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R111" s="238" t="s">
        <v>248</v>
      </c>
      <c r="AT111" s="238" t="s">
        <v>243</v>
      </c>
      <c r="AU111" s="238" t="s">
        <v>83</v>
      </c>
      <c r="AY111" s="17" t="s">
        <v>240</v>
      </c>
      <c r="BE111" s="239">
        <f>IF(N111="základní",J111,0)</f>
        <v>0</v>
      </c>
      <c r="BF111" s="239">
        <f>IF(N111="snížená",J111,0)</f>
        <v>0</v>
      </c>
      <c r="BG111" s="239">
        <f>IF(N111="zákl. přenesená",J111,0)</f>
        <v>0</v>
      </c>
      <c r="BH111" s="239">
        <f>IF(N111="sníž. přenesená",J111,0)</f>
        <v>0</v>
      </c>
      <c r="BI111" s="239">
        <f>IF(N111="nulová",J111,0)</f>
        <v>0</v>
      </c>
      <c r="BJ111" s="17" t="s">
        <v>81</v>
      </c>
      <c r="BK111" s="239">
        <f>ROUND(I111*H111,2)</f>
        <v>0</v>
      </c>
      <c r="BL111" s="17" t="s">
        <v>248</v>
      </c>
      <c r="BM111" s="238" t="s">
        <v>1645</v>
      </c>
    </row>
    <row r="112" s="2" customFormat="1">
      <c r="A112" s="38"/>
      <c r="B112" s="39"/>
      <c r="C112" s="40"/>
      <c r="D112" s="240" t="s">
        <v>250</v>
      </c>
      <c r="E112" s="40"/>
      <c r="F112" s="241" t="s">
        <v>611</v>
      </c>
      <c r="G112" s="40"/>
      <c r="H112" s="40"/>
      <c r="I112" s="147"/>
      <c r="J112" s="40"/>
      <c r="K112" s="40"/>
      <c r="L112" s="44"/>
      <c r="M112" s="242"/>
      <c r="N112" s="243"/>
      <c r="O112" s="84"/>
      <c r="P112" s="84"/>
      <c r="Q112" s="84"/>
      <c r="R112" s="84"/>
      <c r="S112" s="84"/>
      <c r="T112" s="85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T112" s="17" t="s">
        <v>250</v>
      </c>
      <c r="AU112" s="17" t="s">
        <v>83</v>
      </c>
    </row>
    <row r="113" s="2" customFormat="1">
      <c r="A113" s="38"/>
      <c r="B113" s="39"/>
      <c r="C113" s="40"/>
      <c r="D113" s="240" t="s">
        <v>252</v>
      </c>
      <c r="E113" s="40"/>
      <c r="F113" s="244" t="s">
        <v>265</v>
      </c>
      <c r="G113" s="40"/>
      <c r="H113" s="40"/>
      <c r="I113" s="147"/>
      <c r="J113" s="40"/>
      <c r="K113" s="40"/>
      <c r="L113" s="44"/>
      <c r="M113" s="242"/>
      <c r="N113" s="243"/>
      <c r="O113" s="84"/>
      <c r="P113" s="84"/>
      <c r="Q113" s="84"/>
      <c r="R113" s="84"/>
      <c r="S113" s="84"/>
      <c r="T113" s="85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T113" s="17" t="s">
        <v>252</v>
      </c>
      <c r="AU113" s="17" t="s">
        <v>83</v>
      </c>
    </row>
    <row r="114" s="2" customFormat="1" ht="21.75" customHeight="1">
      <c r="A114" s="38"/>
      <c r="B114" s="39"/>
      <c r="C114" s="245" t="s">
        <v>292</v>
      </c>
      <c r="D114" s="245" t="s">
        <v>266</v>
      </c>
      <c r="E114" s="246" t="s">
        <v>267</v>
      </c>
      <c r="F114" s="247" t="s">
        <v>268</v>
      </c>
      <c r="G114" s="248" t="s">
        <v>269</v>
      </c>
      <c r="H114" s="249">
        <v>26.102</v>
      </c>
      <c r="I114" s="250"/>
      <c r="J114" s="251">
        <f>ROUND(I114*H114,2)</f>
        <v>0</v>
      </c>
      <c r="K114" s="247" t="s">
        <v>247</v>
      </c>
      <c r="L114" s="252"/>
      <c r="M114" s="253" t="s">
        <v>19</v>
      </c>
      <c r="N114" s="254" t="s">
        <v>45</v>
      </c>
      <c r="O114" s="84"/>
      <c r="P114" s="236">
        <f>O114*H114</f>
        <v>0</v>
      </c>
      <c r="Q114" s="236">
        <v>1</v>
      </c>
      <c r="R114" s="236">
        <f>Q114*H114</f>
        <v>26.102</v>
      </c>
      <c r="S114" s="236">
        <v>0</v>
      </c>
      <c r="T114" s="237">
        <f>S114*H114</f>
        <v>0</v>
      </c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R114" s="238" t="s">
        <v>292</v>
      </c>
      <c r="AT114" s="238" t="s">
        <v>266</v>
      </c>
      <c r="AU114" s="238" t="s">
        <v>83</v>
      </c>
      <c r="AY114" s="17" t="s">
        <v>240</v>
      </c>
      <c r="BE114" s="239">
        <f>IF(N114="základní",J114,0)</f>
        <v>0</v>
      </c>
      <c r="BF114" s="239">
        <f>IF(N114="snížená",J114,0)</f>
        <v>0</v>
      </c>
      <c r="BG114" s="239">
        <f>IF(N114="zákl. přenesená",J114,0)</f>
        <v>0</v>
      </c>
      <c r="BH114" s="239">
        <f>IF(N114="sníž. přenesená",J114,0)</f>
        <v>0</v>
      </c>
      <c r="BI114" s="239">
        <f>IF(N114="nulová",J114,0)</f>
        <v>0</v>
      </c>
      <c r="BJ114" s="17" t="s">
        <v>81</v>
      </c>
      <c r="BK114" s="239">
        <f>ROUND(I114*H114,2)</f>
        <v>0</v>
      </c>
      <c r="BL114" s="17" t="s">
        <v>248</v>
      </c>
      <c r="BM114" s="238" t="s">
        <v>1646</v>
      </c>
    </row>
    <row r="115" s="2" customFormat="1">
      <c r="A115" s="38"/>
      <c r="B115" s="39"/>
      <c r="C115" s="40"/>
      <c r="D115" s="240" t="s">
        <v>250</v>
      </c>
      <c r="E115" s="40"/>
      <c r="F115" s="241" t="s">
        <v>268</v>
      </c>
      <c r="G115" s="40"/>
      <c r="H115" s="40"/>
      <c r="I115" s="147"/>
      <c r="J115" s="40"/>
      <c r="K115" s="40"/>
      <c r="L115" s="44"/>
      <c r="M115" s="242"/>
      <c r="N115" s="243"/>
      <c r="O115" s="84"/>
      <c r="P115" s="84"/>
      <c r="Q115" s="84"/>
      <c r="R115" s="84"/>
      <c r="S115" s="84"/>
      <c r="T115" s="85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T115" s="17" t="s">
        <v>250</v>
      </c>
      <c r="AU115" s="17" t="s">
        <v>83</v>
      </c>
    </row>
    <row r="116" s="13" customFormat="1">
      <c r="A116" s="13"/>
      <c r="B116" s="255"/>
      <c r="C116" s="256"/>
      <c r="D116" s="240" t="s">
        <v>272</v>
      </c>
      <c r="E116" s="257" t="s">
        <v>19</v>
      </c>
      <c r="F116" s="258" t="s">
        <v>1647</v>
      </c>
      <c r="G116" s="256"/>
      <c r="H116" s="259">
        <v>26.102</v>
      </c>
      <c r="I116" s="260"/>
      <c r="J116" s="256"/>
      <c r="K116" s="256"/>
      <c r="L116" s="261"/>
      <c r="M116" s="262"/>
      <c r="N116" s="263"/>
      <c r="O116" s="263"/>
      <c r="P116" s="263"/>
      <c r="Q116" s="263"/>
      <c r="R116" s="263"/>
      <c r="S116" s="263"/>
      <c r="T116" s="264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T116" s="265" t="s">
        <v>272</v>
      </c>
      <c r="AU116" s="265" t="s">
        <v>83</v>
      </c>
      <c r="AV116" s="13" t="s">
        <v>83</v>
      </c>
      <c r="AW116" s="13" t="s">
        <v>35</v>
      </c>
      <c r="AX116" s="13" t="s">
        <v>81</v>
      </c>
      <c r="AY116" s="265" t="s">
        <v>240</v>
      </c>
    </row>
    <row r="117" s="2" customFormat="1" ht="21.75" customHeight="1">
      <c r="A117" s="38"/>
      <c r="B117" s="39"/>
      <c r="C117" s="227" t="s">
        <v>297</v>
      </c>
      <c r="D117" s="227" t="s">
        <v>243</v>
      </c>
      <c r="E117" s="228" t="s">
        <v>1648</v>
      </c>
      <c r="F117" s="229" t="s">
        <v>1649</v>
      </c>
      <c r="G117" s="230" t="s">
        <v>276</v>
      </c>
      <c r="H117" s="231">
        <v>16</v>
      </c>
      <c r="I117" s="232"/>
      <c r="J117" s="233">
        <f>ROUND(I117*H117,2)</f>
        <v>0</v>
      </c>
      <c r="K117" s="229" t="s">
        <v>247</v>
      </c>
      <c r="L117" s="44"/>
      <c r="M117" s="234" t="s">
        <v>19</v>
      </c>
      <c r="N117" s="235" t="s">
        <v>45</v>
      </c>
      <c r="O117" s="84"/>
      <c r="P117" s="236">
        <f>O117*H117</f>
        <v>0</v>
      </c>
      <c r="Q117" s="236">
        <v>0</v>
      </c>
      <c r="R117" s="236">
        <f>Q117*H117</f>
        <v>0</v>
      </c>
      <c r="S117" s="236">
        <v>0</v>
      </c>
      <c r="T117" s="237">
        <f>S117*H117</f>
        <v>0</v>
      </c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R117" s="238" t="s">
        <v>248</v>
      </c>
      <c r="AT117" s="238" t="s">
        <v>243</v>
      </c>
      <c r="AU117" s="238" t="s">
        <v>83</v>
      </c>
      <c r="AY117" s="17" t="s">
        <v>240</v>
      </c>
      <c r="BE117" s="239">
        <f>IF(N117="základní",J117,0)</f>
        <v>0</v>
      </c>
      <c r="BF117" s="239">
        <f>IF(N117="snížená",J117,0)</f>
        <v>0</v>
      </c>
      <c r="BG117" s="239">
        <f>IF(N117="zákl. přenesená",J117,0)</f>
        <v>0</v>
      </c>
      <c r="BH117" s="239">
        <f>IF(N117="sníž. přenesená",J117,0)</f>
        <v>0</v>
      </c>
      <c r="BI117" s="239">
        <f>IF(N117="nulová",J117,0)</f>
        <v>0</v>
      </c>
      <c r="BJ117" s="17" t="s">
        <v>81</v>
      </c>
      <c r="BK117" s="239">
        <f>ROUND(I117*H117,2)</f>
        <v>0</v>
      </c>
      <c r="BL117" s="17" t="s">
        <v>248</v>
      </c>
      <c r="BM117" s="238" t="s">
        <v>1650</v>
      </c>
    </row>
    <row r="118" s="2" customFormat="1">
      <c r="A118" s="38"/>
      <c r="B118" s="39"/>
      <c r="C118" s="40"/>
      <c r="D118" s="240" t="s">
        <v>250</v>
      </c>
      <c r="E118" s="40"/>
      <c r="F118" s="241" t="s">
        <v>1651</v>
      </c>
      <c r="G118" s="40"/>
      <c r="H118" s="40"/>
      <c r="I118" s="147"/>
      <c r="J118" s="40"/>
      <c r="K118" s="40"/>
      <c r="L118" s="44"/>
      <c r="M118" s="242"/>
      <c r="N118" s="243"/>
      <c r="O118" s="84"/>
      <c r="P118" s="84"/>
      <c r="Q118" s="84"/>
      <c r="R118" s="84"/>
      <c r="S118" s="84"/>
      <c r="T118" s="85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T118" s="17" t="s">
        <v>250</v>
      </c>
      <c r="AU118" s="17" t="s">
        <v>83</v>
      </c>
    </row>
    <row r="119" s="2" customFormat="1">
      <c r="A119" s="38"/>
      <c r="B119" s="39"/>
      <c r="C119" s="40"/>
      <c r="D119" s="240" t="s">
        <v>252</v>
      </c>
      <c r="E119" s="40"/>
      <c r="F119" s="244" t="s">
        <v>1652</v>
      </c>
      <c r="G119" s="40"/>
      <c r="H119" s="40"/>
      <c r="I119" s="147"/>
      <c r="J119" s="40"/>
      <c r="K119" s="40"/>
      <c r="L119" s="44"/>
      <c r="M119" s="242"/>
      <c r="N119" s="243"/>
      <c r="O119" s="84"/>
      <c r="P119" s="84"/>
      <c r="Q119" s="84"/>
      <c r="R119" s="84"/>
      <c r="S119" s="84"/>
      <c r="T119" s="85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T119" s="17" t="s">
        <v>252</v>
      </c>
      <c r="AU119" s="17" t="s">
        <v>83</v>
      </c>
    </row>
    <row r="120" s="2" customFormat="1" ht="21.75" customHeight="1">
      <c r="A120" s="38"/>
      <c r="B120" s="39"/>
      <c r="C120" s="245" t="s">
        <v>301</v>
      </c>
      <c r="D120" s="245" t="s">
        <v>266</v>
      </c>
      <c r="E120" s="246" t="s">
        <v>980</v>
      </c>
      <c r="F120" s="247" t="s">
        <v>981</v>
      </c>
      <c r="G120" s="248" t="s">
        <v>276</v>
      </c>
      <c r="H120" s="249">
        <v>16</v>
      </c>
      <c r="I120" s="250"/>
      <c r="J120" s="251">
        <f>ROUND(I120*H120,2)</f>
        <v>0</v>
      </c>
      <c r="K120" s="247" t="s">
        <v>247</v>
      </c>
      <c r="L120" s="252"/>
      <c r="M120" s="253" t="s">
        <v>19</v>
      </c>
      <c r="N120" s="254" t="s">
        <v>45</v>
      </c>
      <c r="O120" s="84"/>
      <c r="P120" s="236">
        <f>O120*H120</f>
        <v>0</v>
      </c>
      <c r="Q120" s="236">
        <v>0.10299999999999999</v>
      </c>
      <c r="R120" s="236">
        <f>Q120*H120</f>
        <v>1.6479999999999999</v>
      </c>
      <c r="S120" s="236">
        <v>0</v>
      </c>
      <c r="T120" s="237">
        <f>S120*H120</f>
        <v>0</v>
      </c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R120" s="238" t="s">
        <v>292</v>
      </c>
      <c r="AT120" s="238" t="s">
        <v>266</v>
      </c>
      <c r="AU120" s="238" t="s">
        <v>83</v>
      </c>
      <c r="AY120" s="17" t="s">
        <v>240</v>
      </c>
      <c r="BE120" s="239">
        <f>IF(N120="základní",J120,0)</f>
        <v>0</v>
      </c>
      <c r="BF120" s="239">
        <f>IF(N120="snížená",J120,0)</f>
        <v>0</v>
      </c>
      <c r="BG120" s="239">
        <f>IF(N120="zákl. přenesená",J120,0)</f>
        <v>0</v>
      </c>
      <c r="BH120" s="239">
        <f>IF(N120="sníž. přenesená",J120,0)</f>
        <v>0</v>
      </c>
      <c r="BI120" s="239">
        <f>IF(N120="nulová",J120,0)</f>
        <v>0</v>
      </c>
      <c r="BJ120" s="17" t="s">
        <v>81</v>
      </c>
      <c r="BK120" s="239">
        <f>ROUND(I120*H120,2)</f>
        <v>0</v>
      </c>
      <c r="BL120" s="17" t="s">
        <v>248</v>
      </c>
      <c r="BM120" s="238" t="s">
        <v>1653</v>
      </c>
    </row>
    <row r="121" s="2" customFormat="1">
      <c r="A121" s="38"/>
      <c r="B121" s="39"/>
      <c r="C121" s="40"/>
      <c r="D121" s="240" t="s">
        <v>250</v>
      </c>
      <c r="E121" s="40"/>
      <c r="F121" s="241" t="s">
        <v>981</v>
      </c>
      <c r="G121" s="40"/>
      <c r="H121" s="40"/>
      <c r="I121" s="147"/>
      <c r="J121" s="40"/>
      <c r="K121" s="40"/>
      <c r="L121" s="44"/>
      <c r="M121" s="242"/>
      <c r="N121" s="243"/>
      <c r="O121" s="84"/>
      <c r="P121" s="84"/>
      <c r="Q121" s="84"/>
      <c r="R121" s="84"/>
      <c r="S121" s="84"/>
      <c r="T121" s="85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7" t="s">
        <v>250</v>
      </c>
      <c r="AU121" s="17" t="s">
        <v>83</v>
      </c>
    </row>
    <row r="122" s="2" customFormat="1" ht="21.75" customHeight="1">
      <c r="A122" s="38"/>
      <c r="B122" s="39"/>
      <c r="C122" s="227" t="s">
        <v>305</v>
      </c>
      <c r="D122" s="227" t="s">
        <v>243</v>
      </c>
      <c r="E122" s="228" t="s">
        <v>281</v>
      </c>
      <c r="F122" s="229" t="s">
        <v>282</v>
      </c>
      <c r="G122" s="230" t="s">
        <v>283</v>
      </c>
      <c r="H122" s="231">
        <v>32</v>
      </c>
      <c r="I122" s="232"/>
      <c r="J122" s="233">
        <f>ROUND(I122*H122,2)</f>
        <v>0</v>
      </c>
      <c r="K122" s="229" t="s">
        <v>247</v>
      </c>
      <c r="L122" s="44"/>
      <c r="M122" s="234" t="s">
        <v>19</v>
      </c>
      <c r="N122" s="235" t="s">
        <v>45</v>
      </c>
      <c r="O122" s="84"/>
      <c r="P122" s="236">
        <f>O122*H122</f>
        <v>0</v>
      </c>
      <c r="Q122" s="236">
        <v>0</v>
      </c>
      <c r="R122" s="236">
        <f>Q122*H122</f>
        <v>0</v>
      </c>
      <c r="S122" s="236">
        <v>0</v>
      </c>
      <c r="T122" s="237">
        <f>S122*H122</f>
        <v>0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R122" s="238" t="s">
        <v>248</v>
      </c>
      <c r="AT122" s="238" t="s">
        <v>243</v>
      </c>
      <c r="AU122" s="238" t="s">
        <v>83</v>
      </c>
      <c r="AY122" s="17" t="s">
        <v>240</v>
      </c>
      <c r="BE122" s="239">
        <f>IF(N122="základní",J122,0)</f>
        <v>0</v>
      </c>
      <c r="BF122" s="239">
        <f>IF(N122="snížená",J122,0)</f>
        <v>0</v>
      </c>
      <c r="BG122" s="239">
        <f>IF(N122="zákl. přenesená",J122,0)</f>
        <v>0</v>
      </c>
      <c r="BH122" s="239">
        <f>IF(N122="sníž. přenesená",J122,0)</f>
        <v>0</v>
      </c>
      <c r="BI122" s="239">
        <f>IF(N122="nulová",J122,0)</f>
        <v>0</v>
      </c>
      <c r="BJ122" s="17" t="s">
        <v>81</v>
      </c>
      <c r="BK122" s="239">
        <f>ROUND(I122*H122,2)</f>
        <v>0</v>
      </c>
      <c r="BL122" s="17" t="s">
        <v>248</v>
      </c>
      <c r="BM122" s="238" t="s">
        <v>1654</v>
      </c>
    </row>
    <row r="123" s="2" customFormat="1">
      <c r="A123" s="38"/>
      <c r="B123" s="39"/>
      <c r="C123" s="40"/>
      <c r="D123" s="240" t="s">
        <v>250</v>
      </c>
      <c r="E123" s="40"/>
      <c r="F123" s="241" t="s">
        <v>285</v>
      </c>
      <c r="G123" s="40"/>
      <c r="H123" s="40"/>
      <c r="I123" s="147"/>
      <c r="J123" s="40"/>
      <c r="K123" s="40"/>
      <c r="L123" s="44"/>
      <c r="M123" s="242"/>
      <c r="N123" s="243"/>
      <c r="O123" s="84"/>
      <c r="P123" s="84"/>
      <c r="Q123" s="84"/>
      <c r="R123" s="84"/>
      <c r="S123" s="84"/>
      <c r="T123" s="85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7" t="s">
        <v>250</v>
      </c>
      <c r="AU123" s="17" t="s">
        <v>83</v>
      </c>
    </row>
    <row r="124" s="2" customFormat="1">
      <c r="A124" s="38"/>
      <c r="B124" s="39"/>
      <c r="C124" s="40"/>
      <c r="D124" s="240" t="s">
        <v>252</v>
      </c>
      <c r="E124" s="40"/>
      <c r="F124" s="244" t="s">
        <v>286</v>
      </c>
      <c r="G124" s="40"/>
      <c r="H124" s="40"/>
      <c r="I124" s="147"/>
      <c r="J124" s="40"/>
      <c r="K124" s="40"/>
      <c r="L124" s="44"/>
      <c r="M124" s="242"/>
      <c r="N124" s="243"/>
      <c r="O124" s="84"/>
      <c r="P124" s="84"/>
      <c r="Q124" s="84"/>
      <c r="R124" s="84"/>
      <c r="S124" s="84"/>
      <c r="T124" s="85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7" t="s">
        <v>252</v>
      </c>
      <c r="AU124" s="17" t="s">
        <v>83</v>
      </c>
    </row>
    <row r="125" s="13" customFormat="1">
      <c r="A125" s="13"/>
      <c r="B125" s="255"/>
      <c r="C125" s="256"/>
      <c r="D125" s="240" t="s">
        <v>272</v>
      </c>
      <c r="E125" s="257" t="s">
        <v>19</v>
      </c>
      <c r="F125" s="258" t="s">
        <v>893</v>
      </c>
      <c r="G125" s="256"/>
      <c r="H125" s="259">
        <v>32</v>
      </c>
      <c r="I125" s="260"/>
      <c r="J125" s="256"/>
      <c r="K125" s="256"/>
      <c r="L125" s="261"/>
      <c r="M125" s="262"/>
      <c r="N125" s="263"/>
      <c r="O125" s="263"/>
      <c r="P125" s="263"/>
      <c r="Q125" s="263"/>
      <c r="R125" s="263"/>
      <c r="S125" s="263"/>
      <c r="T125" s="264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265" t="s">
        <v>272</v>
      </c>
      <c r="AU125" s="265" t="s">
        <v>83</v>
      </c>
      <c r="AV125" s="13" t="s">
        <v>83</v>
      </c>
      <c r="AW125" s="13" t="s">
        <v>35</v>
      </c>
      <c r="AX125" s="13" t="s">
        <v>81</v>
      </c>
      <c r="AY125" s="265" t="s">
        <v>240</v>
      </c>
    </row>
    <row r="126" s="2" customFormat="1" ht="21.75" customHeight="1">
      <c r="A126" s="38"/>
      <c r="B126" s="39"/>
      <c r="C126" s="227" t="s">
        <v>309</v>
      </c>
      <c r="D126" s="227" t="s">
        <v>243</v>
      </c>
      <c r="E126" s="228" t="s">
        <v>1655</v>
      </c>
      <c r="F126" s="229" t="s">
        <v>1656</v>
      </c>
      <c r="G126" s="230" t="s">
        <v>276</v>
      </c>
      <c r="H126" s="231">
        <v>16</v>
      </c>
      <c r="I126" s="232"/>
      <c r="J126" s="233">
        <f>ROUND(I126*H126,2)</f>
        <v>0</v>
      </c>
      <c r="K126" s="229" t="s">
        <v>247</v>
      </c>
      <c r="L126" s="44"/>
      <c r="M126" s="234" t="s">
        <v>19</v>
      </c>
      <c r="N126" s="235" t="s">
        <v>45</v>
      </c>
      <c r="O126" s="84"/>
      <c r="P126" s="236">
        <f>O126*H126</f>
        <v>0</v>
      </c>
      <c r="Q126" s="236">
        <v>0</v>
      </c>
      <c r="R126" s="236">
        <f>Q126*H126</f>
        <v>0</v>
      </c>
      <c r="S126" s="236">
        <v>0</v>
      </c>
      <c r="T126" s="237">
        <f>S126*H126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238" t="s">
        <v>248</v>
      </c>
      <c r="AT126" s="238" t="s">
        <v>243</v>
      </c>
      <c r="AU126" s="238" t="s">
        <v>83</v>
      </c>
      <c r="AY126" s="17" t="s">
        <v>240</v>
      </c>
      <c r="BE126" s="239">
        <f>IF(N126="základní",J126,0)</f>
        <v>0</v>
      </c>
      <c r="BF126" s="239">
        <f>IF(N126="snížená",J126,0)</f>
        <v>0</v>
      </c>
      <c r="BG126" s="239">
        <f>IF(N126="zákl. přenesená",J126,0)</f>
        <v>0</v>
      </c>
      <c r="BH126" s="239">
        <f>IF(N126="sníž. přenesená",J126,0)</f>
        <v>0</v>
      </c>
      <c r="BI126" s="239">
        <f>IF(N126="nulová",J126,0)</f>
        <v>0</v>
      </c>
      <c r="BJ126" s="17" t="s">
        <v>81</v>
      </c>
      <c r="BK126" s="239">
        <f>ROUND(I126*H126,2)</f>
        <v>0</v>
      </c>
      <c r="BL126" s="17" t="s">
        <v>248</v>
      </c>
      <c r="BM126" s="238" t="s">
        <v>1657</v>
      </c>
    </row>
    <row r="127" s="2" customFormat="1">
      <c r="A127" s="38"/>
      <c r="B127" s="39"/>
      <c r="C127" s="40"/>
      <c r="D127" s="240" t="s">
        <v>250</v>
      </c>
      <c r="E127" s="40"/>
      <c r="F127" s="241" t="s">
        <v>1658</v>
      </c>
      <c r="G127" s="40"/>
      <c r="H127" s="40"/>
      <c r="I127" s="147"/>
      <c r="J127" s="40"/>
      <c r="K127" s="40"/>
      <c r="L127" s="44"/>
      <c r="M127" s="242"/>
      <c r="N127" s="243"/>
      <c r="O127" s="84"/>
      <c r="P127" s="84"/>
      <c r="Q127" s="84"/>
      <c r="R127" s="84"/>
      <c r="S127" s="84"/>
      <c r="T127" s="85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T127" s="17" t="s">
        <v>250</v>
      </c>
      <c r="AU127" s="17" t="s">
        <v>83</v>
      </c>
    </row>
    <row r="128" s="2" customFormat="1">
      <c r="A128" s="38"/>
      <c r="B128" s="39"/>
      <c r="C128" s="40"/>
      <c r="D128" s="240" t="s">
        <v>252</v>
      </c>
      <c r="E128" s="40"/>
      <c r="F128" s="244" t="s">
        <v>286</v>
      </c>
      <c r="G128" s="40"/>
      <c r="H128" s="40"/>
      <c r="I128" s="147"/>
      <c r="J128" s="40"/>
      <c r="K128" s="40"/>
      <c r="L128" s="44"/>
      <c r="M128" s="242"/>
      <c r="N128" s="243"/>
      <c r="O128" s="84"/>
      <c r="P128" s="84"/>
      <c r="Q128" s="84"/>
      <c r="R128" s="84"/>
      <c r="S128" s="84"/>
      <c r="T128" s="85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252</v>
      </c>
      <c r="AU128" s="17" t="s">
        <v>83</v>
      </c>
    </row>
    <row r="129" s="2" customFormat="1" ht="21.75" customHeight="1">
      <c r="A129" s="38"/>
      <c r="B129" s="39"/>
      <c r="C129" s="245" t="s">
        <v>315</v>
      </c>
      <c r="D129" s="245" t="s">
        <v>266</v>
      </c>
      <c r="E129" s="246" t="s">
        <v>626</v>
      </c>
      <c r="F129" s="247" t="s">
        <v>627</v>
      </c>
      <c r="G129" s="248" t="s">
        <v>276</v>
      </c>
      <c r="H129" s="249">
        <v>64</v>
      </c>
      <c r="I129" s="250"/>
      <c r="J129" s="251">
        <f>ROUND(I129*H129,2)</f>
        <v>0</v>
      </c>
      <c r="K129" s="247" t="s">
        <v>247</v>
      </c>
      <c r="L129" s="252"/>
      <c r="M129" s="253" t="s">
        <v>19</v>
      </c>
      <c r="N129" s="254" t="s">
        <v>45</v>
      </c>
      <c r="O129" s="84"/>
      <c r="P129" s="236">
        <f>O129*H129</f>
        <v>0</v>
      </c>
      <c r="Q129" s="236">
        <v>0.00123</v>
      </c>
      <c r="R129" s="236">
        <f>Q129*H129</f>
        <v>0.078719999999999998</v>
      </c>
      <c r="S129" s="236">
        <v>0</v>
      </c>
      <c r="T129" s="237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38" t="s">
        <v>292</v>
      </c>
      <c r="AT129" s="238" t="s">
        <v>266</v>
      </c>
      <c r="AU129" s="238" t="s">
        <v>83</v>
      </c>
      <c r="AY129" s="17" t="s">
        <v>240</v>
      </c>
      <c r="BE129" s="239">
        <f>IF(N129="základní",J129,0)</f>
        <v>0</v>
      </c>
      <c r="BF129" s="239">
        <f>IF(N129="snížená",J129,0)</f>
        <v>0</v>
      </c>
      <c r="BG129" s="239">
        <f>IF(N129="zákl. přenesená",J129,0)</f>
        <v>0</v>
      </c>
      <c r="BH129" s="239">
        <f>IF(N129="sníž. přenesená",J129,0)</f>
        <v>0</v>
      </c>
      <c r="BI129" s="239">
        <f>IF(N129="nulová",J129,0)</f>
        <v>0</v>
      </c>
      <c r="BJ129" s="17" t="s">
        <v>81</v>
      </c>
      <c r="BK129" s="239">
        <f>ROUND(I129*H129,2)</f>
        <v>0</v>
      </c>
      <c r="BL129" s="17" t="s">
        <v>248</v>
      </c>
      <c r="BM129" s="238" t="s">
        <v>1659</v>
      </c>
    </row>
    <row r="130" s="2" customFormat="1">
      <c r="A130" s="38"/>
      <c r="B130" s="39"/>
      <c r="C130" s="40"/>
      <c r="D130" s="240" t="s">
        <v>250</v>
      </c>
      <c r="E130" s="40"/>
      <c r="F130" s="241" t="s">
        <v>627</v>
      </c>
      <c r="G130" s="40"/>
      <c r="H130" s="40"/>
      <c r="I130" s="147"/>
      <c r="J130" s="40"/>
      <c r="K130" s="40"/>
      <c r="L130" s="44"/>
      <c r="M130" s="242"/>
      <c r="N130" s="243"/>
      <c r="O130" s="84"/>
      <c r="P130" s="84"/>
      <c r="Q130" s="84"/>
      <c r="R130" s="84"/>
      <c r="S130" s="84"/>
      <c r="T130" s="85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7" t="s">
        <v>250</v>
      </c>
      <c r="AU130" s="17" t="s">
        <v>83</v>
      </c>
    </row>
    <row r="131" s="13" customFormat="1">
      <c r="A131" s="13"/>
      <c r="B131" s="255"/>
      <c r="C131" s="256"/>
      <c r="D131" s="240" t="s">
        <v>272</v>
      </c>
      <c r="E131" s="257" t="s">
        <v>19</v>
      </c>
      <c r="F131" s="258" t="s">
        <v>920</v>
      </c>
      <c r="G131" s="256"/>
      <c r="H131" s="259">
        <v>64</v>
      </c>
      <c r="I131" s="260"/>
      <c r="J131" s="256"/>
      <c r="K131" s="256"/>
      <c r="L131" s="261"/>
      <c r="M131" s="262"/>
      <c r="N131" s="263"/>
      <c r="O131" s="263"/>
      <c r="P131" s="263"/>
      <c r="Q131" s="263"/>
      <c r="R131" s="263"/>
      <c r="S131" s="263"/>
      <c r="T131" s="264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65" t="s">
        <v>272</v>
      </c>
      <c r="AU131" s="265" t="s">
        <v>83</v>
      </c>
      <c r="AV131" s="13" t="s">
        <v>83</v>
      </c>
      <c r="AW131" s="13" t="s">
        <v>35</v>
      </c>
      <c r="AX131" s="13" t="s">
        <v>81</v>
      </c>
      <c r="AY131" s="265" t="s">
        <v>240</v>
      </c>
    </row>
    <row r="132" s="2" customFormat="1" ht="21.75" customHeight="1">
      <c r="A132" s="38"/>
      <c r="B132" s="39"/>
      <c r="C132" s="245" t="s">
        <v>321</v>
      </c>
      <c r="D132" s="245" t="s">
        <v>266</v>
      </c>
      <c r="E132" s="246" t="s">
        <v>890</v>
      </c>
      <c r="F132" s="247" t="s">
        <v>891</v>
      </c>
      <c r="G132" s="248" t="s">
        <v>276</v>
      </c>
      <c r="H132" s="249">
        <v>32</v>
      </c>
      <c r="I132" s="250"/>
      <c r="J132" s="251">
        <f>ROUND(I132*H132,2)</f>
        <v>0</v>
      </c>
      <c r="K132" s="247" t="s">
        <v>247</v>
      </c>
      <c r="L132" s="252"/>
      <c r="M132" s="253" t="s">
        <v>19</v>
      </c>
      <c r="N132" s="254" t="s">
        <v>45</v>
      </c>
      <c r="O132" s="84"/>
      <c r="P132" s="236">
        <f>O132*H132</f>
        <v>0</v>
      </c>
      <c r="Q132" s="236">
        <v>0.00063000000000000003</v>
      </c>
      <c r="R132" s="236">
        <f>Q132*H132</f>
        <v>0.020160000000000001</v>
      </c>
      <c r="S132" s="236">
        <v>0</v>
      </c>
      <c r="T132" s="237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38" t="s">
        <v>292</v>
      </c>
      <c r="AT132" s="238" t="s">
        <v>266</v>
      </c>
      <c r="AU132" s="238" t="s">
        <v>83</v>
      </c>
      <c r="AY132" s="17" t="s">
        <v>240</v>
      </c>
      <c r="BE132" s="239">
        <f>IF(N132="základní",J132,0)</f>
        <v>0</v>
      </c>
      <c r="BF132" s="239">
        <f>IF(N132="snížená",J132,0)</f>
        <v>0</v>
      </c>
      <c r="BG132" s="239">
        <f>IF(N132="zákl. přenesená",J132,0)</f>
        <v>0</v>
      </c>
      <c r="BH132" s="239">
        <f>IF(N132="sníž. přenesená",J132,0)</f>
        <v>0</v>
      </c>
      <c r="BI132" s="239">
        <f>IF(N132="nulová",J132,0)</f>
        <v>0</v>
      </c>
      <c r="BJ132" s="17" t="s">
        <v>81</v>
      </c>
      <c r="BK132" s="239">
        <f>ROUND(I132*H132,2)</f>
        <v>0</v>
      </c>
      <c r="BL132" s="17" t="s">
        <v>248</v>
      </c>
      <c r="BM132" s="238" t="s">
        <v>1660</v>
      </c>
    </row>
    <row r="133" s="2" customFormat="1">
      <c r="A133" s="38"/>
      <c r="B133" s="39"/>
      <c r="C133" s="40"/>
      <c r="D133" s="240" t="s">
        <v>250</v>
      </c>
      <c r="E133" s="40"/>
      <c r="F133" s="241" t="s">
        <v>891</v>
      </c>
      <c r="G133" s="40"/>
      <c r="H133" s="40"/>
      <c r="I133" s="147"/>
      <c r="J133" s="40"/>
      <c r="K133" s="40"/>
      <c r="L133" s="44"/>
      <c r="M133" s="242"/>
      <c r="N133" s="243"/>
      <c r="O133" s="84"/>
      <c r="P133" s="84"/>
      <c r="Q133" s="84"/>
      <c r="R133" s="84"/>
      <c r="S133" s="84"/>
      <c r="T133" s="85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7" t="s">
        <v>250</v>
      </c>
      <c r="AU133" s="17" t="s">
        <v>83</v>
      </c>
    </row>
    <row r="134" s="13" customFormat="1">
      <c r="A134" s="13"/>
      <c r="B134" s="255"/>
      <c r="C134" s="256"/>
      <c r="D134" s="240" t="s">
        <v>272</v>
      </c>
      <c r="E134" s="257" t="s">
        <v>19</v>
      </c>
      <c r="F134" s="258" t="s">
        <v>893</v>
      </c>
      <c r="G134" s="256"/>
      <c r="H134" s="259">
        <v>32</v>
      </c>
      <c r="I134" s="260"/>
      <c r="J134" s="256"/>
      <c r="K134" s="256"/>
      <c r="L134" s="261"/>
      <c r="M134" s="262"/>
      <c r="N134" s="263"/>
      <c r="O134" s="263"/>
      <c r="P134" s="263"/>
      <c r="Q134" s="263"/>
      <c r="R134" s="263"/>
      <c r="S134" s="263"/>
      <c r="T134" s="264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65" t="s">
        <v>272</v>
      </c>
      <c r="AU134" s="265" t="s">
        <v>83</v>
      </c>
      <c r="AV134" s="13" t="s">
        <v>83</v>
      </c>
      <c r="AW134" s="13" t="s">
        <v>35</v>
      </c>
      <c r="AX134" s="13" t="s">
        <v>81</v>
      </c>
      <c r="AY134" s="265" t="s">
        <v>240</v>
      </c>
    </row>
    <row r="135" s="2" customFormat="1" ht="21.75" customHeight="1">
      <c r="A135" s="38"/>
      <c r="B135" s="39"/>
      <c r="C135" s="245" t="s">
        <v>8</v>
      </c>
      <c r="D135" s="245" t="s">
        <v>266</v>
      </c>
      <c r="E135" s="246" t="s">
        <v>894</v>
      </c>
      <c r="F135" s="247" t="s">
        <v>895</v>
      </c>
      <c r="G135" s="248" t="s">
        <v>276</v>
      </c>
      <c r="H135" s="249">
        <v>32</v>
      </c>
      <c r="I135" s="250"/>
      <c r="J135" s="251">
        <f>ROUND(I135*H135,2)</f>
        <v>0</v>
      </c>
      <c r="K135" s="247" t="s">
        <v>247</v>
      </c>
      <c r="L135" s="252"/>
      <c r="M135" s="253" t="s">
        <v>19</v>
      </c>
      <c r="N135" s="254" t="s">
        <v>45</v>
      </c>
      <c r="O135" s="84"/>
      <c r="P135" s="236">
        <f>O135*H135</f>
        <v>0</v>
      </c>
      <c r="Q135" s="236">
        <v>0.00054000000000000001</v>
      </c>
      <c r="R135" s="236">
        <f>Q135*H135</f>
        <v>0.01728</v>
      </c>
      <c r="S135" s="236">
        <v>0</v>
      </c>
      <c r="T135" s="237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38" t="s">
        <v>270</v>
      </c>
      <c r="AT135" s="238" t="s">
        <v>266</v>
      </c>
      <c r="AU135" s="238" t="s">
        <v>83</v>
      </c>
      <c r="AY135" s="17" t="s">
        <v>240</v>
      </c>
      <c r="BE135" s="239">
        <f>IF(N135="základní",J135,0)</f>
        <v>0</v>
      </c>
      <c r="BF135" s="239">
        <f>IF(N135="snížená",J135,0)</f>
        <v>0</v>
      </c>
      <c r="BG135" s="239">
        <f>IF(N135="zákl. přenesená",J135,0)</f>
        <v>0</v>
      </c>
      <c r="BH135" s="239">
        <f>IF(N135="sníž. přenesená",J135,0)</f>
        <v>0</v>
      </c>
      <c r="BI135" s="239">
        <f>IF(N135="nulová",J135,0)</f>
        <v>0</v>
      </c>
      <c r="BJ135" s="17" t="s">
        <v>81</v>
      </c>
      <c r="BK135" s="239">
        <f>ROUND(I135*H135,2)</f>
        <v>0</v>
      </c>
      <c r="BL135" s="17" t="s">
        <v>270</v>
      </c>
      <c r="BM135" s="238" t="s">
        <v>1661</v>
      </c>
    </row>
    <row r="136" s="2" customFormat="1">
      <c r="A136" s="38"/>
      <c r="B136" s="39"/>
      <c r="C136" s="40"/>
      <c r="D136" s="240" t="s">
        <v>250</v>
      </c>
      <c r="E136" s="40"/>
      <c r="F136" s="241" t="s">
        <v>895</v>
      </c>
      <c r="G136" s="40"/>
      <c r="H136" s="40"/>
      <c r="I136" s="147"/>
      <c r="J136" s="40"/>
      <c r="K136" s="40"/>
      <c r="L136" s="44"/>
      <c r="M136" s="242"/>
      <c r="N136" s="243"/>
      <c r="O136" s="84"/>
      <c r="P136" s="84"/>
      <c r="Q136" s="84"/>
      <c r="R136" s="84"/>
      <c r="S136" s="84"/>
      <c r="T136" s="85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7" t="s">
        <v>250</v>
      </c>
      <c r="AU136" s="17" t="s">
        <v>83</v>
      </c>
    </row>
    <row r="137" s="13" customFormat="1">
      <c r="A137" s="13"/>
      <c r="B137" s="255"/>
      <c r="C137" s="256"/>
      <c r="D137" s="240" t="s">
        <v>272</v>
      </c>
      <c r="E137" s="257" t="s">
        <v>19</v>
      </c>
      <c r="F137" s="258" t="s">
        <v>893</v>
      </c>
      <c r="G137" s="256"/>
      <c r="H137" s="259">
        <v>32</v>
      </c>
      <c r="I137" s="260"/>
      <c r="J137" s="256"/>
      <c r="K137" s="256"/>
      <c r="L137" s="261"/>
      <c r="M137" s="262"/>
      <c r="N137" s="263"/>
      <c r="O137" s="263"/>
      <c r="P137" s="263"/>
      <c r="Q137" s="263"/>
      <c r="R137" s="263"/>
      <c r="S137" s="263"/>
      <c r="T137" s="264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65" t="s">
        <v>272</v>
      </c>
      <c r="AU137" s="265" t="s">
        <v>83</v>
      </c>
      <c r="AV137" s="13" t="s">
        <v>83</v>
      </c>
      <c r="AW137" s="13" t="s">
        <v>35</v>
      </c>
      <c r="AX137" s="13" t="s">
        <v>81</v>
      </c>
      <c r="AY137" s="265" t="s">
        <v>240</v>
      </c>
    </row>
    <row r="138" s="2" customFormat="1" ht="21.75" customHeight="1">
      <c r="A138" s="38"/>
      <c r="B138" s="39"/>
      <c r="C138" s="245" t="s">
        <v>329</v>
      </c>
      <c r="D138" s="245" t="s">
        <v>266</v>
      </c>
      <c r="E138" s="246" t="s">
        <v>293</v>
      </c>
      <c r="F138" s="247" t="s">
        <v>294</v>
      </c>
      <c r="G138" s="248" t="s">
        <v>276</v>
      </c>
      <c r="H138" s="249">
        <v>32</v>
      </c>
      <c r="I138" s="250"/>
      <c r="J138" s="251">
        <f>ROUND(I138*H138,2)</f>
        <v>0</v>
      </c>
      <c r="K138" s="247" t="s">
        <v>247</v>
      </c>
      <c r="L138" s="252"/>
      <c r="M138" s="253" t="s">
        <v>19</v>
      </c>
      <c r="N138" s="254" t="s">
        <v>45</v>
      </c>
      <c r="O138" s="84"/>
      <c r="P138" s="236">
        <f>O138*H138</f>
        <v>0</v>
      </c>
      <c r="Q138" s="236">
        <v>0.00013999999999999999</v>
      </c>
      <c r="R138" s="236">
        <f>Q138*H138</f>
        <v>0.0044799999999999996</v>
      </c>
      <c r="S138" s="236">
        <v>0</v>
      </c>
      <c r="T138" s="237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38" t="s">
        <v>270</v>
      </c>
      <c r="AT138" s="238" t="s">
        <v>266</v>
      </c>
      <c r="AU138" s="238" t="s">
        <v>83</v>
      </c>
      <c r="AY138" s="17" t="s">
        <v>240</v>
      </c>
      <c r="BE138" s="239">
        <f>IF(N138="základní",J138,0)</f>
        <v>0</v>
      </c>
      <c r="BF138" s="239">
        <f>IF(N138="snížená",J138,0)</f>
        <v>0</v>
      </c>
      <c r="BG138" s="239">
        <f>IF(N138="zákl. přenesená",J138,0)</f>
        <v>0</v>
      </c>
      <c r="BH138" s="239">
        <f>IF(N138="sníž. přenesená",J138,0)</f>
        <v>0</v>
      </c>
      <c r="BI138" s="239">
        <f>IF(N138="nulová",J138,0)</f>
        <v>0</v>
      </c>
      <c r="BJ138" s="17" t="s">
        <v>81</v>
      </c>
      <c r="BK138" s="239">
        <f>ROUND(I138*H138,2)</f>
        <v>0</v>
      </c>
      <c r="BL138" s="17" t="s">
        <v>270</v>
      </c>
      <c r="BM138" s="238" t="s">
        <v>1662</v>
      </c>
    </row>
    <row r="139" s="2" customFormat="1">
      <c r="A139" s="38"/>
      <c r="B139" s="39"/>
      <c r="C139" s="40"/>
      <c r="D139" s="240" t="s">
        <v>250</v>
      </c>
      <c r="E139" s="40"/>
      <c r="F139" s="241" t="s">
        <v>294</v>
      </c>
      <c r="G139" s="40"/>
      <c r="H139" s="40"/>
      <c r="I139" s="147"/>
      <c r="J139" s="40"/>
      <c r="K139" s="40"/>
      <c r="L139" s="44"/>
      <c r="M139" s="242"/>
      <c r="N139" s="243"/>
      <c r="O139" s="84"/>
      <c r="P139" s="84"/>
      <c r="Q139" s="84"/>
      <c r="R139" s="84"/>
      <c r="S139" s="84"/>
      <c r="T139" s="85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250</v>
      </c>
      <c r="AU139" s="17" t="s">
        <v>83</v>
      </c>
    </row>
    <row r="140" s="13" customFormat="1">
      <c r="A140" s="13"/>
      <c r="B140" s="255"/>
      <c r="C140" s="256"/>
      <c r="D140" s="240" t="s">
        <v>272</v>
      </c>
      <c r="E140" s="257" t="s">
        <v>19</v>
      </c>
      <c r="F140" s="258" t="s">
        <v>893</v>
      </c>
      <c r="G140" s="256"/>
      <c r="H140" s="259">
        <v>32</v>
      </c>
      <c r="I140" s="260"/>
      <c r="J140" s="256"/>
      <c r="K140" s="256"/>
      <c r="L140" s="261"/>
      <c r="M140" s="262"/>
      <c r="N140" s="263"/>
      <c r="O140" s="263"/>
      <c r="P140" s="263"/>
      <c r="Q140" s="263"/>
      <c r="R140" s="263"/>
      <c r="S140" s="263"/>
      <c r="T140" s="264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65" t="s">
        <v>272</v>
      </c>
      <c r="AU140" s="265" t="s">
        <v>83</v>
      </c>
      <c r="AV140" s="13" t="s">
        <v>83</v>
      </c>
      <c r="AW140" s="13" t="s">
        <v>35</v>
      </c>
      <c r="AX140" s="13" t="s">
        <v>81</v>
      </c>
      <c r="AY140" s="265" t="s">
        <v>240</v>
      </c>
    </row>
    <row r="141" s="2" customFormat="1" ht="21.75" customHeight="1">
      <c r="A141" s="38"/>
      <c r="B141" s="39"/>
      <c r="C141" s="245" t="s">
        <v>337</v>
      </c>
      <c r="D141" s="245" t="s">
        <v>266</v>
      </c>
      <c r="E141" s="246" t="s">
        <v>298</v>
      </c>
      <c r="F141" s="247" t="s">
        <v>299</v>
      </c>
      <c r="G141" s="248" t="s">
        <v>276</v>
      </c>
      <c r="H141" s="249">
        <v>32</v>
      </c>
      <c r="I141" s="250"/>
      <c r="J141" s="251">
        <f>ROUND(I141*H141,2)</f>
        <v>0</v>
      </c>
      <c r="K141" s="247" t="s">
        <v>247</v>
      </c>
      <c r="L141" s="252"/>
      <c r="M141" s="253" t="s">
        <v>19</v>
      </c>
      <c r="N141" s="254" t="s">
        <v>45</v>
      </c>
      <c r="O141" s="84"/>
      <c r="P141" s="236">
        <f>O141*H141</f>
        <v>0</v>
      </c>
      <c r="Q141" s="236">
        <v>9.0000000000000006E-05</v>
      </c>
      <c r="R141" s="236">
        <f>Q141*H141</f>
        <v>0.0028800000000000002</v>
      </c>
      <c r="S141" s="236">
        <v>0</v>
      </c>
      <c r="T141" s="237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38" t="s">
        <v>270</v>
      </c>
      <c r="AT141" s="238" t="s">
        <v>266</v>
      </c>
      <c r="AU141" s="238" t="s">
        <v>83</v>
      </c>
      <c r="AY141" s="17" t="s">
        <v>240</v>
      </c>
      <c r="BE141" s="239">
        <f>IF(N141="základní",J141,0)</f>
        <v>0</v>
      </c>
      <c r="BF141" s="239">
        <f>IF(N141="snížená",J141,0)</f>
        <v>0</v>
      </c>
      <c r="BG141" s="239">
        <f>IF(N141="zákl. přenesená",J141,0)</f>
        <v>0</v>
      </c>
      <c r="BH141" s="239">
        <f>IF(N141="sníž. přenesená",J141,0)</f>
        <v>0</v>
      </c>
      <c r="BI141" s="239">
        <f>IF(N141="nulová",J141,0)</f>
        <v>0</v>
      </c>
      <c r="BJ141" s="17" t="s">
        <v>81</v>
      </c>
      <c r="BK141" s="239">
        <f>ROUND(I141*H141,2)</f>
        <v>0</v>
      </c>
      <c r="BL141" s="17" t="s">
        <v>270</v>
      </c>
      <c r="BM141" s="238" t="s">
        <v>1663</v>
      </c>
    </row>
    <row r="142" s="2" customFormat="1">
      <c r="A142" s="38"/>
      <c r="B142" s="39"/>
      <c r="C142" s="40"/>
      <c r="D142" s="240" t="s">
        <v>250</v>
      </c>
      <c r="E142" s="40"/>
      <c r="F142" s="241" t="s">
        <v>299</v>
      </c>
      <c r="G142" s="40"/>
      <c r="H142" s="40"/>
      <c r="I142" s="147"/>
      <c r="J142" s="40"/>
      <c r="K142" s="40"/>
      <c r="L142" s="44"/>
      <c r="M142" s="242"/>
      <c r="N142" s="243"/>
      <c r="O142" s="84"/>
      <c r="P142" s="84"/>
      <c r="Q142" s="84"/>
      <c r="R142" s="84"/>
      <c r="S142" s="84"/>
      <c r="T142" s="85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T142" s="17" t="s">
        <v>250</v>
      </c>
      <c r="AU142" s="17" t="s">
        <v>83</v>
      </c>
    </row>
    <row r="143" s="13" customFormat="1">
      <c r="A143" s="13"/>
      <c r="B143" s="255"/>
      <c r="C143" s="256"/>
      <c r="D143" s="240" t="s">
        <v>272</v>
      </c>
      <c r="E143" s="257" t="s">
        <v>19</v>
      </c>
      <c r="F143" s="258" t="s">
        <v>893</v>
      </c>
      <c r="G143" s="256"/>
      <c r="H143" s="259">
        <v>32</v>
      </c>
      <c r="I143" s="260"/>
      <c r="J143" s="256"/>
      <c r="K143" s="256"/>
      <c r="L143" s="261"/>
      <c r="M143" s="262"/>
      <c r="N143" s="263"/>
      <c r="O143" s="263"/>
      <c r="P143" s="263"/>
      <c r="Q143" s="263"/>
      <c r="R143" s="263"/>
      <c r="S143" s="263"/>
      <c r="T143" s="264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65" t="s">
        <v>272</v>
      </c>
      <c r="AU143" s="265" t="s">
        <v>83</v>
      </c>
      <c r="AV143" s="13" t="s">
        <v>83</v>
      </c>
      <c r="AW143" s="13" t="s">
        <v>35</v>
      </c>
      <c r="AX143" s="13" t="s">
        <v>81</v>
      </c>
      <c r="AY143" s="265" t="s">
        <v>240</v>
      </c>
    </row>
    <row r="144" s="2" customFormat="1" ht="21.75" customHeight="1">
      <c r="A144" s="38"/>
      <c r="B144" s="39"/>
      <c r="C144" s="245" t="s">
        <v>342</v>
      </c>
      <c r="D144" s="245" t="s">
        <v>266</v>
      </c>
      <c r="E144" s="246" t="s">
        <v>856</v>
      </c>
      <c r="F144" s="247" t="s">
        <v>857</v>
      </c>
      <c r="G144" s="248" t="s">
        <v>276</v>
      </c>
      <c r="H144" s="249">
        <v>32</v>
      </c>
      <c r="I144" s="250"/>
      <c r="J144" s="251">
        <f>ROUND(I144*H144,2)</f>
        <v>0</v>
      </c>
      <c r="K144" s="247" t="s">
        <v>247</v>
      </c>
      <c r="L144" s="252"/>
      <c r="M144" s="253" t="s">
        <v>19</v>
      </c>
      <c r="N144" s="254" t="s">
        <v>45</v>
      </c>
      <c r="O144" s="84"/>
      <c r="P144" s="236">
        <f>O144*H144</f>
        <v>0</v>
      </c>
      <c r="Q144" s="236">
        <v>0.01167</v>
      </c>
      <c r="R144" s="236">
        <f>Q144*H144</f>
        <v>0.37343999999999999</v>
      </c>
      <c r="S144" s="236">
        <v>0</v>
      </c>
      <c r="T144" s="237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38" t="s">
        <v>270</v>
      </c>
      <c r="AT144" s="238" t="s">
        <v>266</v>
      </c>
      <c r="AU144" s="238" t="s">
        <v>83</v>
      </c>
      <c r="AY144" s="17" t="s">
        <v>240</v>
      </c>
      <c r="BE144" s="239">
        <f>IF(N144="základní",J144,0)</f>
        <v>0</v>
      </c>
      <c r="BF144" s="239">
        <f>IF(N144="snížená",J144,0)</f>
        <v>0</v>
      </c>
      <c r="BG144" s="239">
        <f>IF(N144="zákl. přenesená",J144,0)</f>
        <v>0</v>
      </c>
      <c r="BH144" s="239">
        <f>IF(N144="sníž. přenesená",J144,0)</f>
        <v>0</v>
      </c>
      <c r="BI144" s="239">
        <f>IF(N144="nulová",J144,0)</f>
        <v>0</v>
      </c>
      <c r="BJ144" s="17" t="s">
        <v>81</v>
      </c>
      <c r="BK144" s="239">
        <f>ROUND(I144*H144,2)</f>
        <v>0</v>
      </c>
      <c r="BL144" s="17" t="s">
        <v>270</v>
      </c>
      <c r="BM144" s="238" t="s">
        <v>1664</v>
      </c>
    </row>
    <row r="145" s="2" customFormat="1">
      <c r="A145" s="38"/>
      <c r="B145" s="39"/>
      <c r="C145" s="40"/>
      <c r="D145" s="240" t="s">
        <v>250</v>
      </c>
      <c r="E145" s="40"/>
      <c r="F145" s="241" t="s">
        <v>857</v>
      </c>
      <c r="G145" s="40"/>
      <c r="H145" s="40"/>
      <c r="I145" s="147"/>
      <c r="J145" s="40"/>
      <c r="K145" s="40"/>
      <c r="L145" s="44"/>
      <c r="M145" s="242"/>
      <c r="N145" s="243"/>
      <c r="O145" s="84"/>
      <c r="P145" s="84"/>
      <c r="Q145" s="84"/>
      <c r="R145" s="84"/>
      <c r="S145" s="84"/>
      <c r="T145" s="85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7" t="s">
        <v>250</v>
      </c>
      <c r="AU145" s="17" t="s">
        <v>83</v>
      </c>
    </row>
    <row r="146" s="13" customFormat="1">
      <c r="A146" s="13"/>
      <c r="B146" s="255"/>
      <c r="C146" s="256"/>
      <c r="D146" s="240" t="s">
        <v>272</v>
      </c>
      <c r="E146" s="257" t="s">
        <v>19</v>
      </c>
      <c r="F146" s="258" t="s">
        <v>893</v>
      </c>
      <c r="G146" s="256"/>
      <c r="H146" s="259">
        <v>32</v>
      </c>
      <c r="I146" s="260"/>
      <c r="J146" s="256"/>
      <c r="K146" s="256"/>
      <c r="L146" s="261"/>
      <c r="M146" s="262"/>
      <c r="N146" s="263"/>
      <c r="O146" s="263"/>
      <c r="P146" s="263"/>
      <c r="Q146" s="263"/>
      <c r="R146" s="263"/>
      <c r="S146" s="263"/>
      <c r="T146" s="264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65" t="s">
        <v>272</v>
      </c>
      <c r="AU146" s="265" t="s">
        <v>83</v>
      </c>
      <c r="AV146" s="13" t="s">
        <v>83</v>
      </c>
      <c r="AW146" s="13" t="s">
        <v>35</v>
      </c>
      <c r="AX146" s="13" t="s">
        <v>81</v>
      </c>
      <c r="AY146" s="265" t="s">
        <v>240</v>
      </c>
    </row>
    <row r="147" s="2" customFormat="1" ht="21.75" customHeight="1">
      <c r="A147" s="38"/>
      <c r="B147" s="39"/>
      <c r="C147" s="245" t="s">
        <v>346</v>
      </c>
      <c r="D147" s="245" t="s">
        <v>266</v>
      </c>
      <c r="E147" s="246" t="s">
        <v>289</v>
      </c>
      <c r="F147" s="247" t="s">
        <v>290</v>
      </c>
      <c r="G147" s="248" t="s">
        <v>276</v>
      </c>
      <c r="H147" s="249">
        <v>64</v>
      </c>
      <c r="I147" s="250"/>
      <c r="J147" s="251">
        <f>ROUND(I147*H147,2)</f>
        <v>0</v>
      </c>
      <c r="K147" s="247" t="s">
        <v>247</v>
      </c>
      <c r="L147" s="252"/>
      <c r="M147" s="253" t="s">
        <v>19</v>
      </c>
      <c r="N147" s="254" t="s">
        <v>45</v>
      </c>
      <c r="O147" s="84"/>
      <c r="P147" s="236">
        <f>O147*H147</f>
        <v>0</v>
      </c>
      <c r="Q147" s="236">
        <v>0.00018000000000000001</v>
      </c>
      <c r="R147" s="236">
        <f>Q147*H147</f>
        <v>0.011520000000000001</v>
      </c>
      <c r="S147" s="236">
        <v>0</v>
      </c>
      <c r="T147" s="237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38" t="s">
        <v>292</v>
      </c>
      <c r="AT147" s="238" t="s">
        <v>266</v>
      </c>
      <c r="AU147" s="238" t="s">
        <v>83</v>
      </c>
      <c r="AY147" s="17" t="s">
        <v>240</v>
      </c>
      <c r="BE147" s="239">
        <f>IF(N147="základní",J147,0)</f>
        <v>0</v>
      </c>
      <c r="BF147" s="239">
        <f>IF(N147="snížená",J147,0)</f>
        <v>0</v>
      </c>
      <c r="BG147" s="239">
        <f>IF(N147="zákl. přenesená",J147,0)</f>
        <v>0</v>
      </c>
      <c r="BH147" s="239">
        <f>IF(N147="sníž. přenesená",J147,0)</f>
        <v>0</v>
      </c>
      <c r="BI147" s="239">
        <f>IF(N147="nulová",J147,0)</f>
        <v>0</v>
      </c>
      <c r="BJ147" s="17" t="s">
        <v>81</v>
      </c>
      <c r="BK147" s="239">
        <f>ROUND(I147*H147,2)</f>
        <v>0</v>
      </c>
      <c r="BL147" s="17" t="s">
        <v>248</v>
      </c>
      <c r="BM147" s="238" t="s">
        <v>1665</v>
      </c>
    </row>
    <row r="148" s="2" customFormat="1">
      <c r="A148" s="38"/>
      <c r="B148" s="39"/>
      <c r="C148" s="40"/>
      <c r="D148" s="240" t="s">
        <v>250</v>
      </c>
      <c r="E148" s="40"/>
      <c r="F148" s="241" t="s">
        <v>290</v>
      </c>
      <c r="G148" s="40"/>
      <c r="H148" s="40"/>
      <c r="I148" s="147"/>
      <c r="J148" s="40"/>
      <c r="K148" s="40"/>
      <c r="L148" s="44"/>
      <c r="M148" s="242"/>
      <c r="N148" s="243"/>
      <c r="O148" s="84"/>
      <c r="P148" s="84"/>
      <c r="Q148" s="84"/>
      <c r="R148" s="84"/>
      <c r="S148" s="84"/>
      <c r="T148" s="85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250</v>
      </c>
      <c r="AU148" s="17" t="s">
        <v>83</v>
      </c>
    </row>
    <row r="149" s="2" customFormat="1" ht="21.75" customHeight="1">
      <c r="A149" s="38"/>
      <c r="B149" s="39"/>
      <c r="C149" s="245" t="s">
        <v>353</v>
      </c>
      <c r="D149" s="245" t="s">
        <v>266</v>
      </c>
      <c r="E149" s="246" t="s">
        <v>880</v>
      </c>
      <c r="F149" s="247" t="s">
        <v>881</v>
      </c>
      <c r="G149" s="248" t="s">
        <v>332</v>
      </c>
      <c r="H149" s="249">
        <v>3.0720000000000001</v>
      </c>
      <c r="I149" s="250"/>
      <c r="J149" s="251">
        <f>ROUND(I149*H149,2)</f>
        <v>0</v>
      </c>
      <c r="K149" s="247" t="s">
        <v>247</v>
      </c>
      <c r="L149" s="252"/>
      <c r="M149" s="253" t="s">
        <v>19</v>
      </c>
      <c r="N149" s="254" t="s">
        <v>45</v>
      </c>
      <c r="O149" s="84"/>
      <c r="P149" s="236">
        <f>O149*H149</f>
        <v>0</v>
      </c>
      <c r="Q149" s="236">
        <v>0.001</v>
      </c>
      <c r="R149" s="236">
        <f>Q149*H149</f>
        <v>0.0030720000000000001</v>
      </c>
      <c r="S149" s="236">
        <v>0</v>
      </c>
      <c r="T149" s="237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38" t="s">
        <v>292</v>
      </c>
      <c r="AT149" s="238" t="s">
        <v>266</v>
      </c>
      <c r="AU149" s="238" t="s">
        <v>83</v>
      </c>
      <c r="AY149" s="17" t="s">
        <v>240</v>
      </c>
      <c r="BE149" s="239">
        <f>IF(N149="základní",J149,0)</f>
        <v>0</v>
      </c>
      <c r="BF149" s="239">
        <f>IF(N149="snížená",J149,0)</f>
        <v>0</v>
      </c>
      <c r="BG149" s="239">
        <f>IF(N149="zákl. přenesená",J149,0)</f>
        <v>0</v>
      </c>
      <c r="BH149" s="239">
        <f>IF(N149="sníž. přenesená",J149,0)</f>
        <v>0</v>
      </c>
      <c r="BI149" s="239">
        <f>IF(N149="nulová",J149,0)</f>
        <v>0</v>
      </c>
      <c r="BJ149" s="17" t="s">
        <v>81</v>
      </c>
      <c r="BK149" s="239">
        <f>ROUND(I149*H149,2)</f>
        <v>0</v>
      </c>
      <c r="BL149" s="17" t="s">
        <v>248</v>
      </c>
      <c r="BM149" s="238" t="s">
        <v>1666</v>
      </c>
    </row>
    <row r="150" s="2" customFormat="1">
      <c r="A150" s="38"/>
      <c r="B150" s="39"/>
      <c r="C150" s="40"/>
      <c r="D150" s="240" t="s">
        <v>250</v>
      </c>
      <c r="E150" s="40"/>
      <c r="F150" s="241" t="s">
        <v>881</v>
      </c>
      <c r="G150" s="40"/>
      <c r="H150" s="40"/>
      <c r="I150" s="147"/>
      <c r="J150" s="40"/>
      <c r="K150" s="40"/>
      <c r="L150" s="44"/>
      <c r="M150" s="242"/>
      <c r="N150" s="243"/>
      <c r="O150" s="84"/>
      <c r="P150" s="84"/>
      <c r="Q150" s="84"/>
      <c r="R150" s="84"/>
      <c r="S150" s="84"/>
      <c r="T150" s="85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T150" s="17" t="s">
        <v>250</v>
      </c>
      <c r="AU150" s="17" t="s">
        <v>83</v>
      </c>
    </row>
    <row r="151" s="13" customFormat="1">
      <c r="A151" s="13"/>
      <c r="B151" s="255"/>
      <c r="C151" s="256"/>
      <c r="D151" s="240" t="s">
        <v>272</v>
      </c>
      <c r="E151" s="257" t="s">
        <v>19</v>
      </c>
      <c r="F151" s="258" t="s">
        <v>1667</v>
      </c>
      <c r="G151" s="256"/>
      <c r="H151" s="259">
        <v>3.0720000000000001</v>
      </c>
      <c r="I151" s="260"/>
      <c r="J151" s="256"/>
      <c r="K151" s="256"/>
      <c r="L151" s="261"/>
      <c r="M151" s="262"/>
      <c r="N151" s="263"/>
      <c r="O151" s="263"/>
      <c r="P151" s="263"/>
      <c r="Q151" s="263"/>
      <c r="R151" s="263"/>
      <c r="S151" s="263"/>
      <c r="T151" s="264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65" t="s">
        <v>272</v>
      </c>
      <c r="AU151" s="265" t="s">
        <v>83</v>
      </c>
      <c r="AV151" s="13" t="s">
        <v>83</v>
      </c>
      <c r="AW151" s="13" t="s">
        <v>35</v>
      </c>
      <c r="AX151" s="13" t="s">
        <v>81</v>
      </c>
      <c r="AY151" s="265" t="s">
        <v>240</v>
      </c>
    </row>
    <row r="152" s="2" customFormat="1" ht="21.75" customHeight="1">
      <c r="A152" s="38"/>
      <c r="B152" s="39"/>
      <c r="C152" s="227" t="s">
        <v>7</v>
      </c>
      <c r="D152" s="227" t="s">
        <v>243</v>
      </c>
      <c r="E152" s="228" t="s">
        <v>1597</v>
      </c>
      <c r="F152" s="229" t="s">
        <v>1598</v>
      </c>
      <c r="G152" s="230" t="s">
        <v>647</v>
      </c>
      <c r="H152" s="231">
        <v>4</v>
      </c>
      <c r="I152" s="232"/>
      <c r="J152" s="233">
        <f>ROUND(I152*H152,2)</f>
        <v>0</v>
      </c>
      <c r="K152" s="229" t="s">
        <v>247</v>
      </c>
      <c r="L152" s="44"/>
      <c r="M152" s="234" t="s">
        <v>19</v>
      </c>
      <c r="N152" s="235" t="s">
        <v>45</v>
      </c>
      <c r="O152" s="84"/>
      <c r="P152" s="236">
        <f>O152*H152</f>
        <v>0</v>
      </c>
      <c r="Q152" s="236">
        <v>0</v>
      </c>
      <c r="R152" s="236">
        <f>Q152*H152</f>
        <v>0</v>
      </c>
      <c r="S152" s="236">
        <v>0</v>
      </c>
      <c r="T152" s="237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38" t="s">
        <v>248</v>
      </c>
      <c r="AT152" s="238" t="s">
        <v>243</v>
      </c>
      <c r="AU152" s="238" t="s">
        <v>83</v>
      </c>
      <c r="AY152" s="17" t="s">
        <v>240</v>
      </c>
      <c r="BE152" s="239">
        <f>IF(N152="základní",J152,0)</f>
        <v>0</v>
      </c>
      <c r="BF152" s="239">
        <f>IF(N152="snížená",J152,0)</f>
        <v>0</v>
      </c>
      <c r="BG152" s="239">
        <f>IF(N152="zákl. přenesená",J152,0)</f>
        <v>0</v>
      </c>
      <c r="BH152" s="239">
        <f>IF(N152="sníž. přenesená",J152,0)</f>
        <v>0</v>
      </c>
      <c r="BI152" s="239">
        <f>IF(N152="nulová",J152,0)</f>
        <v>0</v>
      </c>
      <c r="BJ152" s="17" t="s">
        <v>81</v>
      </c>
      <c r="BK152" s="239">
        <f>ROUND(I152*H152,2)</f>
        <v>0</v>
      </c>
      <c r="BL152" s="17" t="s">
        <v>248</v>
      </c>
      <c r="BM152" s="238" t="s">
        <v>1668</v>
      </c>
    </row>
    <row r="153" s="2" customFormat="1">
      <c r="A153" s="38"/>
      <c r="B153" s="39"/>
      <c r="C153" s="40"/>
      <c r="D153" s="240" t="s">
        <v>250</v>
      </c>
      <c r="E153" s="40"/>
      <c r="F153" s="241" t="s">
        <v>1600</v>
      </c>
      <c r="G153" s="40"/>
      <c r="H153" s="40"/>
      <c r="I153" s="147"/>
      <c r="J153" s="40"/>
      <c r="K153" s="40"/>
      <c r="L153" s="44"/>
      <c r="M153" s="242"/>
      <c r="N153" s="243"/>
      <c r="O153" s="84"/>
      <c r="P153" s="84"/>
      <c r="Q153" s="84"/>
      <c r="R153" s="84"/>
      <c r="S153" s="84"/>
      <c r="T153" s="85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T153" s="17" t="s">
        <v>250</v>
      </c>
      <c r="AU153" s="17" t="s">
        <v>83</v>
      </c>
    </row>
    <row r="154" s="2" customFormat="1">
      <c r="A154" s="38"/>
      <c r="B154" s="39"/>
      <c r="C154" s="40"/>
      <c r="D154" s="240" t="s">
        <v>252</v>
      </c>
      <c r="E154" s="40"/>
      <c r="F154" s="244" t="s">
        <v>650</v>
      </c>
      <c r="G154" s="40"/>
      <c r="H154" s="40"/>
      <c r="I154" s="147"/>
      <c r="J154" s="40"/>
      <c r="K154" s="40"/>
      <c r="L154" s="44"/>
      <c r="M154" s="242"/>
      <c r="N154" s="243"/>
      <c r="O154" s="84"/>
      <c r="P154" s="84"/>
      <c r="Q154" s="84"/>
      <c r="R154" s="84"/>
      <c r="S154" s="84"/>
      <c r="T154" s="85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252</v>
      </c>
      <c r="AU154" s="17" t="s">
        <v>83</v>
      </c>
    </row>
    <row r="155" s="2" customFormat="1" ht="21.75" customHeight="1">
      <c r="A155" s="38"/>
      <c r="B155" s="39"/>
      <c r="C155" s="227" t="s">
        <v>363</v>
      </c>
      <c r="D155" s="227" t="s">
        <v>243</v>
      </c>
      <c r="E155" s="228" t="s">
        <v>651</v>
      </c>
      <c r="F155" s="229" t="s">
        <v>652</v>
      </c>
      <c r="G155" s="230" t="s">
        <v>647</v>
      </c>
      <c r="H155" s="231">
        <v>2</v>
      </c>
      <c r="I155" s="232"/>
      <c r="J155" s="233">
        <f>ROUND(I155*H155,2)</f>
        <v>0</v>
      </c>
      <c r="K155" s="229" t="s">
        <v>247</v>
      </c>
      <c r="L155" s="44"/>
      <c r="M155" s="234" t="s">
        <v>19</v>
      </c>
      <c r="N155" s="235" t="s">
        <v>45</v>
      </c>
      <c r="O155" s="84"/>
      <c r="P155" s="236">
        <f>O155*H155</f>
        <v>0</v>
      </c>
      <c r="Q155" s="236">
        <v>0</v>
      </c>
      <c r="R155" s="236">
        <f>Q155*H155</f>
        <v>0</v>
      </c>
      <c r="S155" s="236">
        <v>0</v>
      </c>
      <c r="T155" s="237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38" t="s">
        <v>248</v>
      </c>
      <c r="AT155" s="238" t="s">
        <v>243</v>
      </c>
      <c r="AU155" s="238" t="s">
        <v>83</v>
      </c>
      <c r="AY155" s="17" t="s">
        <v>240</v>
      </c>
      <c r="BE155" s="239">
        <f>IF(N155="základní",J155,0)</f>
        <v>0</v>
      </c>
      <c r="BF155" s="239">
        <f>IF(N155="snížená",J155,0)</f>
        <v>0</v>
      </c>
      <c r="BG155" s="239">
        <f>IF(N155="zákl. přenesená",J155,0)</f>
        <v>0</v>
      </c>
      <c r="BH155" s="239">
        <f>IF(N155="sníž. přenesená",J155,0)</f>
        <v>0</v>
      </c>
      <c r="BI155" s="239">
        <f>IF(N155="nulová",J155,0)</f>
        <v>0</v>
      </c>
      <c r="BJ155" s="17" t="s">
        <v>81</v>
      </c>
      <c r="BK155" s="239">
        <f>ROUND(I155*H155,2)</f>
        <v>0</v>
      </c>
      <c r="BL155" s="17" t="s">
        <v>248</v>
      </c>
      <c r="BM155" s="238" t="s">
        <v>1669</v>
      </c>
    </row>
    <row r="156" s="2" customFormat="1">
      <c r="A156" s="38"/>
      <c r="B156" s="39"/>
      <c r="C156" s="40"/>
      <c r="D156" s="240" t="s">
        <v>250</v>
      </c>
      <c r="E156" s="40"/>
      <c r="F156" s="241" t="s">
        <v>654</v>
      </c>
      <c r="G156" s="40"/>
      <c r="H156" s="40"/>
      <c r="I156" s="147"/>
      <c r="J156" s="40"/>
      <c r="K156" s="40"/>
      <c r="L156" s="44"/>
      <c r="M156" s="242"/>
      <c r="N156" s="243"/>
      <c r="O156" s="84"/>
      <c r="P156" s="84"/>
      <c r="Q156" s="84"/>
      <c r="R156" s="84"/>
      <c r="S156" s="84"/>
      <c r="T156" s="85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7" t="s">
        <v>250</v>
      </c>
      <c r="AU156" s="17" t="s">
        <v>83</v>
      </c>
    </row>
    <row r="157" s="2" customFormat="1">
      <c r="A157" s="38"/>
      <c r="B157" s="39"/>
      <c r="C157" s="40"/>
      <c r="D157" s="240" t="s">
        <v>252</v>
      </c>
      <c r="E157" s="40"/>
      <c r="F157" s="244" t="s">
        <v>655</v>
      </c>
      <c r="G157" s="40"/>
      <c r="H157" s="40"/>
      <c r="I157" s="147"/>
      <c r="J157" s="40"/>
      <c r="K157" s="40"/>
      <c r="L157" s="44"/>
      <c r="M157" s="242"/>
      <c r="N157" s="243"/>
      <c r="O157" s="84"/>
      <c r="P157" s="84"/>
      <c r="Q157" s="84"/>
      <c r="R157" s="84"/>
      <c r="S157" s="84"/>
      <c r="T157" s="85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7" t="s">
        <v>252</v>
      </c>
      <c r="AU157" s="17" t="s">
        <v>83</v>
      </c>
    </row>
    <row r="158" s="2" customFormat="1" ht="33" customHeight="1">
      <c r="A158" s="38"/>
      <c r="B158" s="39"/>
      <c r="C158" s="227" t="s">
        <v>368</v>
      </c>
      <c r="D158" s="227" t="s">
        <v>243</v>
      </c>
      <c r="E158" s="228" t="s">
        <v>656</v>
      </c>
      <c r="F158" s="229" t="s">
        <v>657</v>
      </c>
      <c r="G158" s="230" t="s">
        <v>246</v>
      </c>
      <c r="H158" s="231">
        <v>70</v>
      </c>
      <c r="I158" s="232"/>
      <c r="J158" s="233">
        <f>ROUND(I158*H158,2)</f>
        <v>0</v>
      </c>
      <c r="K158" s="229" t="s">
        <v>247</v>
      </c>
      <c r="L158" s="44"/>
      <c r="M158" s="234" t="s">
        <v>19</v>
      </c>
      <c r="N158" s="235" t="s">
        <v>45</v>
      </c>
      <c r="O158" s="84"/>
      <c r="P158" s="236">
        <f>O158*H158</f>
        <v>0</v>
      </c>
      <c r="Q158" s="236">
        <v>0</v>
      </c>
      <c r="R158" s="236">
        <f>Q158*H158</f>
        <v>0</v>
      </c>
      <c r="S158" s="236">
        <v>0</v>
      </c>
      <c r="T158" s="237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38" t="s">
        <v>248</v>
      </c>
      <c r="AT158" s="238" t="s">
        <v>243</v>
      </c>
      <c r="AU158" s="238" t="s">
        <v>83</v>
      </c>
      <c r="AY158" s="17" t="s">
        <v>240</v>
      </c>
      <c r="BE158" s="239">
        <f>IF(N158="základní",J158,0)</f>
        <v>0</v>
      </c>
      <c r="BF158" s="239">
        <f>IF(N158="snížená",J158,0)</f>
        <v>0</v>
      </c>
      <c r="BG158" s="239">
        <f>IF(N158="zákl. přenesená",J158,0)</f>
        <v>0</v>
      </c>
      <c r="BH158" s="239">
        <f>IF(N158="sníž. přenesená",J158,0)</f>
        <v>0</v>
      </c>
      <c r="BI158" s="239">
        <f>IF(N158="nulová",J158,0)</f>
        <v>0</v>
      </c>
      <c r="BJ158" s="17" t="s">
        <v>81</v>
      </c>
      <c r="BK158" s="239">
        <f>ROUND(I158*H158,2)</f>
        <v>0</v>
      </c>
      <c r="BL158" s="17" t="s">
        <v>248</v>
      </c>
      <c r="BM158" s="238" t="s">
        <v>1670</v>
      </c>
    </row>
    <row r="159" s="2" customFormat="1">
      <c r="A159" s="38"/>
      <c r="B159" s="39"/>
      <c r="C159" s="40"/>
      <c r="D159" s="240" t="s">
        <v>250</v>
      </c>
      <c r="E159" s="40"/>
      <c r="F159" s="241" t="s">
        <v>659</v>
      </c>
      <c r="G159" s="40"/>
      <c r="H159" s="40"/>
      <c r="I159" s="147"/>
      <c r="J159" s="40"/>
      <c r="K159" s="40"/>
      <c r="L159" s="44"/>
      <c r="M159" s="242"/>
      <c r="N159" s="243"/>
      <c r="O159" s="84"/>
      <c r="P159" s="84"/>
      <c r="Q159" s="84"/>
      <c r="R159" s="84"/>
      <c r="S159" s="84"/>
      <c r="T159" s="85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7" t="s">
        <v>250</v>
      </c>
      <c r="AU159" s="17" t="s">
        <v>83</v>
      </c>
    </row>
    <row r="160" s="2" customFormat="1">
      <c r="A160" s="38"/>
      <c r="B160" s="39"/>
      <c r="C160" s="40"/>
      <c r="D160" s="240" t="s">
        <v>252</v>
      </c>
      <c r="E160" s="40"/>
      <c r="F160" s="244" t="s">
        <v>660</v>
      </c>
      <c r="G160" s="40"/>
      <c r="H160" s="40"/>
      <c r="I160" s="147"/>
      <c r="J160" s="40"/>
      <c r="K160" s="40"/>
      <c r="L160" s="44"/>
      <c r="M160" s="242"/>
      <c r="N160" s="243"/>
      <c r="O160" s="84"/>
      <c r="P160" s="84"/>
      <c r="Q160" s="84"/>
      <c r="R160" s="84"/>
      <c r="S160" s="84"/>
      <c r="T160" s="85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7" t="s">
        <v>252</v>
      </c>
      <c r="AU160" s="17" t="s">
        <v>83</v>
      </c>
    </row>
    <row r="161" s="2" customFormat="1" ht="33" customHeight="1">
      <c r="A161" s="38"/>
      <c r="B161" s="39"/>
      <c r="C161" s="227" t="s">
        <v>372</v>
      </c>
      <c r="D161" s="227" t="s">
        <v>243</v>
      </c>
      <c r="E161" s="228" t="s">
        <v>661</v>
      </c>
      <c r="F161" s="229" t="s">
        <v>662</v>
      </c>
      <c r="G161" s="230" t="s">
        <v>246</v>
      </c>
      <c r="H161" s="231">
        <v>70</v>
      </c>
      <c r="I161" s="232"/>
      <c r="J161" s="233">
        <f>ROUND(I161*H161,2)</f>
        <v>0</v>
      </c>
      <c r="K161" s="229" t="s">
        <v>247</v>
      </c>
      <c r="L161" s="44"/>
      <c r="M161" s="234" t="s">
        <v>19</v>
      </c>
      <c r="N161" s="235" t="s">
        <v>45</v>
      </c>
      <c r="O161" s="84"/>
      <c r="P161" s="236">
        <f>O161*H161</f>
        <v>0</v>
      </c>
      <c r="Q161" s="236">
        <v>0</v>
      </c>
      <c r="R161" s="236">
        <f>Q161*H161</f>
        <v>0</v>
      </c>
      <c r="S161" s="236">
        <v>0</v>
      </c>
      <c r="T161" s="237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38" t="s">
        <v>248</v>
      </c>
      <c r="AT161" s="238" t="s">
        <v>243</v>
      </c>
      <c r="AU161" s="238" t="s">
        <v>83</v>
      </c>
      <c r="AY161" s="17" t="s">
        <v>240</v>
      </c>
      <c r="BE161" s="239">
        <f>IF(N161="základní",J161,0)</f>
        <v>0</v>
      </c>
      <c r="BF161" s="239">
        <f>IF(N161="snížená",J161,0)</f>
        <v>0</v>
      </c>
      <c r="BG161" s="239">
        <f>IF(N161="zákl. přenesená",J161,0)</f>
        <v>0</v>
      </c>
      <c r="BH161" s="239">
        <f>IF(N161="sníž. přenesená",J161,0)</f>
        <v>0</v>
      </c>
      <c r="BI161" s="239">
        <f>IF(N161="nulová",J161,0)</f>
        <v>0</v>
      </c>
      <c r="BJ161" s="17" t="s">
        <v>81</v>
      </c>
      <c r="BK161" s="239">
        <f>ROUND(I161*H161,2)</f>
        <v>0</v>
      </c>
      <c r="BL161" s="17" t="s">
        <v>248</v>
      </c>
      <c r="BM161" s="238" t="s">
        <v>1671</v>
      </c>
    </row>
    <row r="162" s="2" customFormat="1">
      <c r="A162" s="38"/>
      <c r="B162" s="39"/>
      <c r="C162" s="40"/>
      <c r="D162" s="240" t="s">
        <v>250</v>
      </c>
      <c r="E162" s="40"/>
      <c r="F162" s="241" t="s">
        <v>664</v>
      </c>
      <c r="G162" s="40"/>
      <c r="H162" s="40"/>
      <c r="I162" s="147"/>
      <c r="J162" s="40"/>
      <c r="K162" s="40"/>
      <c r="L162" s="44"/>
      <c r="M162" s="242"/>
      <c r="N162" s="243"/>
      <c r="O162" s="84"/>
      <c r="P162" s="84"/>
      <c r="Q162" s="84"/>
      <c r="R162" s="84"/>
      <c r="S162" s="84"/>
      <c r="T162" s="85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T162" s="17" t="s">
        <v>250</v>
      </c>
      <c r="AU162" s="17" t="s">
        <v>83</v>
      </c>
    </row>
    <row r="163" s="2" customFormat="1">
      <c r="A163" s="38"/>
      <c r="B163" s="39"/>
      <c r="C163" s="40"/>
      <c r="D163" s="240" t="s">
        <v>252</v>
      </c>
      <c r="E163" s="40"/>
      <c r="F163" s="244" t="s">
        <v>660</v>
      </c>
      <c r="G163" s="40"/>
      <c r="H163" s="40"/>
      <c r="I163" s="147"/>
      <c r="J163" s="40"/>
      <c r="K163" s="40"/>
      <c r="L163" s="44"/>
      <c r="M163" s="242"/>
      <c r="N163" s="243"/>
      <c r="O163" s="84"/>
      <c r="P163" s="84"/>
      <c r="Q163" s="84"/>
      <c r="R163" s="84"/>
      <c r="S163" s="84"/>
      <c r="T163" s="85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252</v>
      </c>
      <c r="AU163" s="17" t="s">
        <v>83</v>
      </c>
    </row>
    <row r="164" s="2" customFormat="1" ht="21.75" customHeight="1">
      <c r="A164" s="38"/>
      <c r="B164" s="39"/>
      <c r="C164" s="227" t="s">
        <v>378</v>
      </c>
      <c r="D164" s="227" t="s">
        <v>243</v>
      </c>
      <c r="E164" s="228" t="s">
        <v>1672</v>
      </c>
      <c r="F164" s="229" t="s">
        <v>1673</v>
      </c>
      <c r="G164" s="230" t="s">
        <v>246</v>
      </c>
      <c r="H164" s="231">
        <v>12</v>
      </c>
      <c r="I164" s="232"/>
      <c r="J164" s="233">
        <f>ROUND(I164*H164,2)</f>
        <v>0</v>
      </c>
      <c r="K164" s="229" t="s">
        <v>247</v>
      </c>
      <c r="L164" s="44"/>
      <c r="M164" s="234" t="s">
        <v>19</v>
      </c>
      <c r="N164" s="235" t="s">
        <v>45</v>
      </c>
      <c r="O164" s="84"/>
      <c r="P164" s="236">
        <f>O164*H164</f>
        <v>0</v>
      </c>
      <c r="Q164" s="236">
        <v>0</v>
      </c>
      <c r="R164" s="236">
        <f>Q164*H164</f>
        <v>0</v>
      </c>
      <c r="S164" s="236">
        <v>0</v>
      </c>
      <c r="T164" s="237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38" t="s">
        <v>248</v>
      </c>
      <c r="AT164" s="238" t="s">
        <v>243</v>
      </c>
      <c r="AU164" s="238" t="s">
        <v>83</v>
      </c>
      <c r="AY164" s="17" t="s">
        <v>240</v>
      </c>
      <c r="BE164" s="239">
        <f>IF(N164="základní",J164,0)</f>
        <v>0</v>
      </c>
      <c r="BF164" s="239">
        <f>IF(N164="snížená",J164,0)</f>
        <v>0</v>
      </c>
      <c r="BG164" s="239">
        <f>IF(N164="zákl. přenesená",J164,0)</f>
        <v>0</v>
      </c>
      <c r="BH164" s="239">
        <f>IF(N164="sníž. přenesená",J164,0)</f>
        <v>0</v>
      </c>
      <c r="BI164" s="239">
        <f>IF(N164="nulová",J164,0)</f>
        <v>0</v>
      </c>
      <c r="BJ164" s="17" t="s">
        <v>81</v>
      </c>
      <c r="BK164" s="239">
        <f>ROUND(I164*H164,2)</f>
        <v>0</v>
      </c>
      <c r="BL164" s="17" t="s">
        <v>248</v>
      </c>
      <c r="BM164" s="238" t="s">
        <v>1674</v>
      </c>
    </row>
    <row r="165" s="2" customFormat="1">
      <c r="A165" s="38"/>
      <c r="B165" s="39"/>
      <c r="C165" s="40"/>
      <c r="D165" s="240" t="s">
        <v>250</v>
      </c>
      <c r="E165" s="40"/>
      <c r="F165" s="241" t="s">
        <v>1675</v>
      </c>
      <c r="G165" s="40"/>
      <c r="H165" s="40"/>
      <c r="I165" s="147"/>
      <c r="J165" s="40"/>
      <c r="K165" s="40"/>
      <c r="L165" s="44"/>
      <c r="M165" s="242"/>
      <c r="N165" s="243"/>
      <c r="O165" s="84"/>
      <c r="P165" s="84"/>
      <c r="Q165" s="84"/>
      <c r="R165" s="84"/>
      <c r="S165" s="84"/>
      <c r="T165" s="85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T165" s="17" t="s">
        <v>250</v>
      </c>
      <c r="AU165" s="17" t="s">
        <v>83</v>
      </c>
    </row>
    <row r="166" s="2" customFormat="1">
      <c r="A166" s="38"/>
      <c r="B166" s="39"/>
      <c r="C166" s="40"/>
      <c r="D166" s="240" t="s">
        <v>252</v>
      </c>
      <c r="E166" s="40"/>
      <c r="F166" s="244" t="s">
        <v>1539</v>
      </c>
      <c r="G166" s="40"/>
      <c r="H166" s="40"/>
      <c r="I166" s="147"/>
      <c r="J166" s="40"/>
      <c r="K166" s="40"/>
      <c r="L166" s="44"/>
      <c r="M166" s="242"/>
      <c r="N166" s="243"/>
      <c r="O166" s="84"/>
      <c r="P166" s="84"/>
      <c r="Q166" s="84"/>
      <c r="R166" s="84"/>
      <c r="S166" s="84"/>
      <c r="T166" s="85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T166" s="17" t="s">
        <v>252</v>
      </c>
      <c r="AU166" s="17" t="s">
        <v>83</v>
      </c>
    </row>
    <row r="167" s="2" customFormat="1" ht="21.75" customHeight="1">
      <c r="A167" s="38"/>
      <c r="B167" s="39"/>
      <c r="C167" s="245" t="s">
        <v>387</v>
      </c>
      <c r="D167" s="245" t="s">
        <v>266</v>
      </c>
      <c r="E167" s="246" t="s">
        <v>1528</v>
      </c>
      <c r="F167" s="247" t="s">
        <v>1529</v>
      </c>
      <c r="G167" s="248" t="s">
        <v>276</v>
      </c>
      <c r="H167" s="249">
        <v>8</v>
      </c>
      <c r="I167" s="250"/>
      <c r="J167" s="251">
        <f>ROUND(I167*H167,2)</f>
        <v>0</v>
      </c>
      <c r="K167" s="247" t="s">
        <v>247</v>
      </c>
      <c r="L167" s="252"/>
      <c r="M167" s="253" t="s">
        <v>19</v>
      </c>
      <c r="N167" s="254" t="s">
        <v>45</v>
      </c>
      <c r="O167" s="84"/>
      <c r="P167" s="236">
        <f>O167*H167</f>
        <v>0</v>
      </c>
      <c r="Q167" s="236">
        <v>0</v>
      </c>
      <c r="R167" s="236">
        <f>Q167*H167</f>
        <v>0</v>
      </c>
      <c r="S167" s="236">
        <v>0</v>
      </c>
      <c r="T167" s="237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38" t="s">
        <v>292</v>
      </c>
      <c r="AT167" s="238" t="s">
        <v>266</v>
      </c>
      <c r="AU167" s="238" t="s">
        <v>83</v>
      </c>
      <c r="AY167" s="17" t="s">
        <v>240</v>
      </c>
      <c r="BE167" s="239">
        <f>IF(N167="základní",J167,0)</f>
        <v>0</v>
      </c>
      <c r="BF167" s="239">
        <f>IF(N167="snížená",J167,0)</f>
        <v>0</v>
      </c>
      <c r="BG167" s="239">
        <f>IF(N167="zákl. přenesená",J167,0)</f>
        <v>0</v>
      </c>
      <c r="BH167" s="239">
        <f>IF(N167="sníž. přenesená",J167,0)</f>
        <v>0</v>
      </c>
      <c r="BI167" s="239">
        <f>IF(N167="nulová",J167,0)</f>
        <v>0</v>
      </c>
      <c r="BJ167" s="17" t="s">
        <v>81</v>
      </c>
      <c r="BK167" s="239">
        <f>ROUND(I167*H167,2)</f>
        <v>0</v>
      </c>
      <c r="BL167" s="17" t="s">
        <v>248</v>
      </c>
      <c r="BM167" s="238" t="s">
        <v>1676</v>
      </c>
    </row>
    <row r="168" s="2" customFormat="1">
      <c r="A168" s="38"/>
      <c r="B168" s="39"/>
      <c r="C168" s="40"/>
      <c r="D168" s="240" t="s">
        <v>250</v>
      </c>
      <c r="E168" s="40"/>
      <c r="F168" s="241" t="s">
        <v>1529</v>
      </c>
      <c r="G168" s="40"/>
      <c r="H168" s="40"/>
      <c r="I168" s="147"/>
      <c r="J168" s="40"/>
      <c r="K168" s="40"/>
      <c r="L168" s="44"/>
      <c r="M168" s="242"/>
      <c r="N168" s="243"/>
      <c r="O168" s="84"/>
      <c r="P168" s="84"/>
      <c r="Q168" s="84"/>
      <c r="R168" s="84"/>
      <c r="S168" s="84"/>
      <c r="T168" s="85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T168" s="17" t="s">
        <v>250</v>
      </c>
      <c r="AU168" s="17" t="s">
        <v>83</v>
      </c>
    </row>
    <row r="169" s="2" customFormat="1" ht="21.75" customHeight="1">
      <c r="A169" s="38"/>
      <c r="B169" s="39"/>
      <c r="C169" s="227" t="s">
        <v>395</v>
      </c>
      <c r="D169" s="227" t="s">
        <v>243</v>
      </c>
      <c r="E169" s="228" t="s">
        <v>347</v>
      </c>
      <c r="F169" s="229" t="s">
        <v>348</v>
      </c>
      <c r="G169" s="230" t="s">
        <v>332</v>
      </c>
      <c r="H169" s="231">
        <v>96</v>
      </c>
      <c r="I169" s="232"/>
      <c r="J169" s="233">
        <f>ROUND(I169*H169,2)</f>
        <v>0</v>
      </c>
      <c r="K169" s="229" t="s">
        <v>247</v>
      </c>
      <c r="L169" s="44"/>
      <c r="M169" s="234" t="s">
        <v>19</v>
      </c>
      <c r="N169" s="235" t="s">
        <v>45</v>
      </c>
      <c r="O169" s="84"/>
      <c r="P169" s="236">
        <f>O169*H169</f>
        <v>0</v>
      </c>
      <c r="Q169" s="236">
        <v>0</v>
      </c>
      <c r="R169" s="236">
        <f>Q169*H169</f>
        <v>0</v>
      </c>
      <c r="S169" s="236">
        <v>0</v>
      </c>
      <c r="T169" s="237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38" t="s">
        <v>257</v>
      </c>
      <c r="AT169" s="238" t="s">
        <v>243</v>
      </c>
      <c r="AU169" s="238" t="s">
        <v>83</v>
      </c>
      <c r="AY169" s="17" t="s">
        <v>240</v>
      </c>
      <c r="BE169" s="239">
        <f>IF(N169="základní",J169,0)</f>
        <v>0</v>
      </c>
      <c r="BF169" s="239">
        <f>IF(N169="snížená",J169,0)</f>
        <v>0</v>
      </c>
      <c r="BG169" s="239">
        <f>IF(N169="zákl. přenesená",J169,0)</f>
        <v>0</v>
      </c>
      <c r="BH169" s="239">
        <f>IF(N169="sníž. přenesená",J169,0)</f>
        <v>0</v>
      </c>
      <c r="BI169" s="239">
        <f>IF(N169="nulová",J169,0)</f>
        <v>0</v>
      </c>
      <c r="BJ169" s="17" t="s">
        <v>81</v>
      </c>
      <c r="BK169" s="239">
        <f>ROUND(I169*H169,2)</f>
        <v>0</v>
      </c>
      <c r="BL169" s="17" t="s">
        <v>257</v>
      </c>
      <c r="BM169" s="238" t="s">
        <v>1677</v>
      </c>
    </row>
    <row r="170" s="2" customFormat="1">
      <c r="A170" s="38"/>
      <c r="B170" s="39"/>
      <c r="C170" s="40"/>
      <c r="D170" s="240" t="s">
        <v>250</v>
      </c>
      <c r="E170" s="40"/>
      <c r="F170" s="241" t="s">
        <v>350</v>
      </c>
      <c r="G170" s="40"/>
      <c r="H170" s="40"/>
      <c r="I170" s="147"/>
      <c r="J170" s="40"/>
      <c r="K170" s="40"/>
      <c r="L170" s="44"/>
      <c r="M170" s="242"/>
      <c r="N170" s="243"/>
      <c r="O170" s="84"/>
      <c r="P170" s="84"/>
      <c r="Q170" s="84"/>
      <c r="R170" s="84"/>
      <c r="S170" s="84"/>
      <c r="T170" s="85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T170" s="17" t="s">
        <v>250</v>
      </c>
      <c r="AU170" s="17" t="s">
        <v>83</v>
      </c>
    </row>
    <row r="171" s="2" customFormat="1">
      <c r="A171" s="38"/>
      <c r="B171" s="39"/>
      <c r="C171" s="40"/>
      <c r="D171" s="240" t="s">
        <v>252</v>
      </c>
      <c r="E171" s="40"/>
      <c r="F171" s="244" t="s">
        <v>351</v>
      </c>
      <c r="G171" s="40"/>
      <c r="H171" s="40"/>
      <c r="I171" s="147"/>
      <c r="J171" s="40"/>
      <c r="K171" s="40"/>
      <c r="L171" s="44"/>
      <c r="M171" s="242"/>
      <c r="N171" s="243"/>
      <c r="O171" s="84"/>
      <c r="P171" s="84"/>
      <c r="Q171" s="84"/>
      <c r="R171" s="84"/>
      <c r="S171" s="84"/>
      <c r="T171" s="85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7" t="s">
        <v>252</v>
      </c>
      <c r="AU171" s="17" t="s">
        <v>83</v>
      </c>
    </row>
    <row r="172" s="2" customFormat="1" ht="21.75" customHeight="1">
      <c r="A172" s="38"/>
      <c r="B172" s="39"/>
      <c r="C172" s="227" t="s">
        <v>403</v>
      </c>
      <c r="D172" s="227" t="s">
        <v>243</v>
      </c>
      <c r="E172" s="228" t="s">
        <v>354</v>
      </c>
      <c r="F172" s="229" t="s">
        <v>355</v>
      </c>
      <c r="G172" s="230" t="s">
        <v>332</v>
      </c>
      <c r="H172" s="231">
        <v>96</v>
      </c>
      <c r="I172" s="232"/>
      <c r="J172" s="233">
        <f>ROUND(I172*H172,2)</f>
        <v>0</v>
      </c>
      <c r="K172" s="229" t="s">
        <v>247</v>
      </c>
      <c r="L172" s="44"/>
      <c r="M172" s="234" t="s">
        <v>19</v>
      </c>
      <c r="N172" s="235" t="s">
        <v>45</v>
      </c>
      <c r="O172" s="84"/>
      <c r="P172" s="236">
        <f>O172*H172</f>
        <v>0</v>
      </c>
      <c r="Q172" s="236">
        <v>0</v>
      </c>
      <c r="R172" s="236">
        <f>Q172*H172</f>
        <v>0</v>
      </c>
      <c r="S172" s="236">
        <v>0</v>
      </c>
      <c r="T172" s="237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38" t="s">
        <v>248</v>
      </c>
      <c r="AT172" s="238" t="s">
        <v>243</v>
      </c>
      <c r="AU172" s="238" t="s">
        <v>83</v>
      </c>
      <c r="AY172" s="17" t="s">
        <v>240</v>
      </c>
      <c r="BE172" s="239">
        <f>IF(N172="základní",J172,0)</f>
        <v>0</v>
      </c>
      <c r="BF172" s="239">
        <f>IF(N172="snížená",J172,0)</f>
        <v>0</v>
      </c>
      <c r="BG172" s="239">
        <f>IF(N172="zákl. přenesená",J172,0)</f>
        <v>0</v>
      </c>
      <c r="BH172" s="239">
        <f>IF(N172="sníž. přenesená",J172,0)</f>
        <v>0</v>
      </c>
      <c r="BI172" s="239">
        <f>IF(N172="nulová",J172,0)</f>
        <v>0</v>
      </c>
      <c r="BJ172" s="17" t="s">
        <v>81</v>
      </c>
      <c r="BK172" s="239">
        <f>ROUND(I172*H172,2)</f>
        <v>0</v>
      </c>
      <c r="BL172" s="17" t="s">
        <v>248</v>
      </c>
      <c r="BM172" s="238" t="s">
        <v>1678</v>
      </c>
    </row>
    <row r="173" s="2" customFormat="1">
      <c r="A173" s="38"/>
      <c r="B173" s="39"/>
      <c r="C173" s="40"/>
      <c r="D173" s="240" t="s">
        <v>250</v>
      </c>
      <c r="E173" s="40"/>
      <c r="F173" s="241" t="s">
        <v>357</v>
      </c>
      <c r="G173" s="40"/>
      <c r="H173" s="40"/>
      <c r="I173" s="147"/>
      <c r="J173" s="40"/>
      <c r="K173" s="40"/>
      <c r="L173" s="44"/>
      <c r="M173" s="242"/>
      <c r="N173" s="243"/>
      <c r="O173" s="84"/>
      <c r="P173" s="84"/>
      <c r="Q173" s="84"/>
      <c r="R173" s="84"/>
      <c r="S173" s="84"/>
      <c r="T173" s="85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7" t="s">
        <v>250</v>
      </c>
      <c r="AU173" s="17" t="s">
        <v>83</v>
      </c>
    </row>
    <row r="174" s="2" customFormat="1">
      <c r="A174" s="38"/>
      <c r="B174" s="39"/>
      <c r="C174" s="40"/>
      <c r="D174" s="240" t="s">
        <v>252</v>
      </c>
      <c r="E174" s="40"/>
      <c r="F174" s="244" t="s">
        <v>358</v>
      </c>
      <c r="G174" s="40"/>
      <c r="H174" s="40"/>
      <c r="I174" s="147"/>
      <c r="J174" s="40"/>
      <c r="K174" s="40"/>
      <c r="L174" s="44"/>
      <c r="M174" s="242"/>
      <c r="N174" s="243"/>
      <c r="O174" s="84"/>
      <c r="P174" s="84"/>
      <c r="Q174" s="84"/>
      <c r="R174" s="84"/>
      <c r="S174" s="84"/>
      <c r="T174" s="85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T174" s="17" t="s">
        <v>252</v>
      </c>
      <c r="AU174" s="17" t="s">
        <v>83</v>
      </c>
    </row>
    <row r="175" s="2" customFormat="1" ht="21.75" customHeight="1">
      <c r="A175" s="38"/>
      <c r="B175" s="39"/>
      <c r="C175" s="245" t="s">
        <v>410</v>
      </c>
      <c r="D175" s="245" t="s">
        <v>266</v>
      </c>
      <c r="E175" s="246" t="s">
        <v>359</v>
      </c>
      <c r="F175" s="247" t="s">
        <v>360</v>
      </c>
      <c r="G175" s="248" t="s">
        <v>269</v>
      </c>
      <c r="H175" s="249">
        <v>31.68</v>
      </c>
      <c r="I175" s="250"/>
      <c r="J175" s="251">
        <f>ROUND(I175*H175,2)</f>
        <v>0</v>
      </c>
      <c r="K175" s="247" t="s">
        <v>247</v>
      </c>
      <c r="L175" s="252"/>
      <c r="M175" s="253" t="s">
        <v>19</v>
      </c>
      <c r="N175" s="254" t="s">
        <v>45</v>
      </c>
      <c r="O175" s="84"/>
      <c r="P175" s="236">
        <f>O175*H175</f>
        <v>0</v>
      </c>
      <c r="Q175" s="236">
        <v>1</v>
      </c>
      <c r="R175" s="236">
        <f>Q175*H175</f>
        <v>31.68</v>
      </c>
      <c r="S175" s="236">
        <v>0</v>
      </c>
      <c r="T175" s="237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38" t="s">
        <v>270</v>
      </c>
      <c r="AT175" s="238" t="s">
        <v>266</v>
      </c>
      <c r="AU175" s="238" t="s">
        <v>83</v>
      </c>
      <c r="AY175" s="17" t="s">
        <v>240</v>
      </c>
      <c r="BE175" s="239">
        <f>IF(N175="základní",J175,0)</f>
        <v>0</v>
      </c>
      <c r="BF175" s="239">
        <f>IF(N175="snížená",J175,0)</f>
        <v>0</v>
      </c>
      <c r="BG175" s="239">
        <f>IF(N175="zákl. přenesená",J175,0)</f>
        <v>0</v>
      </c>
      <c r="BH175" s="239">
        <f>IF(N175="sníž. přenesená",J175,0)</f>
        <v>0</v>
      </c>
      <c r="BI175" s="239">
        <f>IF(N175="nulová",J175,0)</f>
        <v>0</v>
      </c>
      <c r="BJ175" s="17" t="s">
        <v>81</v>
      </c>
      <c r="BK175" s="239">
        <f>ROUND(I175*H175,2)</f>
        <v>0</v>
      </c>
      <c r="BL175" s="17" t="s">
        <v>270</v>
      </c>
      <c r="BM175" s="238" t="s">
        <v>1679</v>
      </c>
    </row>
    <row r="176" s="2" customFormat="1">
      <c r="A176" s="38"/>
      <c r="B176" s="39"/>
      <c r="C176" s="40"/>
      <c r="D176" s="240" t="s">
        <v>250</v>
      </c>
      <c r="E176" s="40"/>
      <c r="F176" s="241" t="s">
        <v>360</v>
      </c>
      <c r="G176" s="40"/>
      <c r="H176" s="40"/>
      <c r="I176" s="147"/>
      <c r="J176" s="40"/>
      <c r="K176" s="40"/>
      <c r="L176" s="44"/>
      <c r="M176" s="242"/>
      <c r="N176" s="243"/>
      <c r="O176" s="84"/>
      <c r="P176" s="84"/>
      <c r="Q176" s="84"/>
      <c r="R176" s="84"/>
      <c r="S176" s="84"/>
      <c r="T176" s="85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T176" s="17" t="s">
        <v>250</v>
      </c>
      <c r="AU176" s="17" t="s">
        <v>83</v>
      </c>
    </row>
    <row r="177" s="13" customFormat="1">
      <c r="A177" s="13"/>
      <c r="B177" s="255"/>
      <c r="C177" s="256"/>
      <c r="D177" s="240" t="s">
        <v>272</v>
      </c>
      <c r="E177" s="257" t="s">
        <v>19</v>
      </c>
      <c r="F177" s="258" t="s">
        <v>1680</v>
      </c>
      <c r="G177" s="256"/>
      <c r="H177" s="259">
        <v>31.68</v>
      </c>
      <c r="I177" s="260"/>
      <c r="J177" s="256"/>
      <c r="K177" s="256"/>
      <c r="L177" s="261"/>
      <c r="M177" s="262"/>
      <c r="N177" s="263"/>
      <c r="O177" s="263"/>
      <c r="P177" s="263"/>
      <c r="Q177" s="263"/>
      <c r="R177" s="263"/>
      <c r="S177" s="263"/>
      <c r="T177" s="264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65" t="s">
        <v>272</v>
      </c>
      <c r="AU177" s="265" t="s">
        <v>83</v>
      </c>
      <c r="AV177" s="13" t="s">
        <v>83</v>
      </c>
      <c r="AW177" s="13" t="s">
        <v>35</v>
      </c>
      <c r="AX177" s="13" t="s">
        <v>81</v>
      </c>
      <c r="AY177" s="265" t="s">
        <v>240</v>
      </c>
    </row>
    <row r="178" s="2" customFormat="1" ht="21.75" customHeight="1">
      <c r="A178" s="38"/>
      <c r="B178" s="39"/>
      <c r="C178" s="245" t="s">
        <v>416</v>
      </c>
      <c r="D178" s="245" t="s">
        <v>266</v>
      </c>
      <c r="E178" s="246" t="s">
        <v>364</v>
      </c>
      <c r="F178" s="247" t="s">
        <v>365</v>
      </c>
      <c r="G178" s="248" t="s">
        <v>332</v>
      </c>
      <c r="H178" s="249">
        <v>96</v>
      </c>
      <c r="I178" s="250"/>
      <c r="J178" s="251">
        <f>ROUND(I178*H178,2)</f>
        <v>0</v>
      </c>
      <c r="K178" s="247" t="s">
        <v>247</v>
      </c>
      <c r="L178" s="252"/>
      <c r="M178" s="253" t="s">
        <v>19</v>
      </c>
      <c r="N178" s="254" t="s">
        <v>45</v>
      </c>
      <c r="O178" s="84"/>
      <c r="P178" s="236">
        <f>O178*H178</f>
        <v>0</v>
      </c>
      <c r="Q178" s="236">
        <v>0.00031</v>
      </c>
      <c r="R178" s="236">
        <f>Q178*H178</f>
        <v>0.029760000000000002</v>
      </c>
      <c r="S178" s="236">
        <v>0</v>
      </c>
      <c r="T178" s="237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38" t="s">
        <v>270</v>
      </c>
      <c r="AT178" s="238" t="s">
        <v>266</v>
      </c>
      <c r="AU178" s="238" t="s">
        <v>83</v>
      </c>
      <c r="AY178" s="17" t="s">
        <v>240</v>
      </c>
      <c r="BE178" s="239">
        <f>IF(N178="základní",J178,0)</f>
        <v>0</v>
      </c>
      <c r="BF178" s="239">
        <f>IF(N178="snížená",J178,0)</f>
        <v>0</v>
      </c>
      <c r="BG178" s="239">
        <f>IF(N178="zákl. přenesená",J178,0)</f>
        <v>0</v>
      </c>
      <c r="BH178" s="239">
        <f>IF(N178="sníž. přenesená",J178,0)</f>
        <v>0</v>
      </c>
      <c r="BI178" s="239">
        <f>IF(N178="nulová",J178,0)</f>
        <v>0</v>
      </c>
      <c r="BJ178" s="17" t="s">
        <v>81</v>
      </c>
      <c r="BK178" s="239">
        <f>ROUND(I178*H178,2)</f>
        <v>0</v>
      </c>
      <c r="BL178" s="17" t="s">
        <v>270</v>
      </c>
      <c r="BM178" s="238" t="s">
        <v>1681</v>
      </c>
    </row>
    <row r="179" s="2" customFormat="1">
      <c r="A179" s="38"/>
      <c r="B179" s="39"/>
      <c r="C179" s="40"/>
      <c r="D179" s="240" t="s">
        <v>250</v>
      </c>
      <c r="E179" s="40"/>
      <c r="F179" s="241" t="s">
        <v>365</v>
      </c>
      <c r="G179" s="40"/>
      <c r="H179" s="40"/>
      <c r="I179" s="147"/>
      <c r="J179" s="40"/>
      <c r="K179" s="40"/>
      <c r="L179" s="44"/>
      <c r="M179" s="242"/>
      <c r="N179" s="243"/>
      <c r="O179" s="84"/>
      <c r="P179" s="84"/>
      <c r="Q179" s="84"/>
      <c r="R179" s="84"/>
      <c r="S179" s="84"/>
      <c r="T179" s="85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T179" s="17" t="s">
        <v>250</v>
      </c>
      <c r="AU179" s="17" t="s">
        <v>83</v>
      </c>
    </row>
    <row r="180" s="2" customFormat="1" ht="21.75" customHeight="1">
      <c r="A180" s="38"/>
      <c r="B180" s="39"/>
      <c r="C180" s="245" t="s">
        <v>422</v>
      </c>
      <c r="D180" s="245" t="s">
        <v>266</v>
      </c>
      <c r="E180" s="246" t="s">
        <v>369</v>
      </c>
      <c r="F180" s="247" t="s">
        <v>370</v>
      </c>
      <c r="G180" s="248" t="s">
        <v>246</v>
      </c>
      <c r="H180" s="249">
        <v>36</v>
      </c>
      <c r="I180" s="250"/>
      <c r="J180" s="251">
        <f>ROUND(I180*H180,2)</f>
        <v>0</v>
      </c>
      <c r="K180" s="247" t="s">
        <v>247</v>
      </c>
      <c r="L180" s="252"/>
      <c r="M180" s="253" t="s">
        <v>19</v>
      </c>
      <c r="N180" s="254" t="s">
        <v>45</v>
      </c>
      <c r="O180" s="84"/>
      <c r="P180" s="236">
        <f>O180*H180</f>
        <v>0</v>
      </c>
      <c r="Q180" s="236">
        <v>0</v>
      </c>
      <c r="R180" s="236">
        <f>Q180*H180</f>
        <v>0</v>
      </c>
      <c r="S180" s="236">
        <v>0</v>
      </c>
      <c r="T180" s="237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38" t="s">
        <v>270</v>
      </c>
      <c r="AT180" s="238" t="s">
        <v>266</v>
      </c>
      <c r="AU180" s="238" t="s">
        <v>83</v>
      </c>
      <c r="AY180" s="17" t="s">
        <v>240</v>
      </c>
      <c r="BE180" s="239">
        <f>IF(N180="základní",J180,0)</f>
        <v>0</v>
      </c>
      <c r="BF180" s="239">
        <f>IF(N180="snížená",J180,0)</f>
        <v>0</v>
      </c>
      <c r="BG180" s="239">
        <f>IF(N180="zákl. přenesená",J180,0)</f>
        <v>0</v>
      </c>
      <c r="BH180" s="239">
        <f>IF(N180="sníž. přenesená",J180,0)</f>
        <v>0</v>
      </c>
      <c r="BI180" s="239">
        <f>IF(N180="nulová",J180,0)</f>
        <v>0</v>
      </c>
      <c r="BJ180" s="17" t="s">
        <v>81</v>
      </c>
      <c r="BK180" s="239">
        <f>ROUND(I180*H180,2)</f>
        <v>0</v>
      </c>
      <c r="BL180" s="17" t="s">
        <v>270</v>
      </c>
      <c r="BM180" s="238" t="s">
        <v>1682</v>
      </c>
    </row>
    <row r="181" s="2" customFormat="1">
      <c r="A181" s="38"/>
      <c r="B181" s="39"/>
      <c r="C181" s="40"/>
      <c r="D181" s="240" t="s">
        <v>250</v>
      </c>
      <c r="E181" s="40"/>
      <c r="F181" s="241" t="s">
        <v>370</v>
      </c>
      <c r="G181" s="40"/>
      <c r="H181" s="40"/>
      <c r="I181" s="147"/>
      <c r="J181" s="40"/>
      <c r="K181" s="40"/>
      <c r="L181" s="44"/>
      <c r="M181" s="242"/>
      <c r="N181" s="243"/>
      <c r="O181" s="84"/>
      <c r="P181" s="84"/>
      <c r="Q181" s="84"/>
      <c r="R181" s="84"/>
      <c r="S181" s="84"/>
      <c r="T181" s="85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T181" s="17" t="s">
        <v>250</v>
      </c>
      <c r="AU181" s="17" t="s">
        <v>83</v>
      </c>
    </row>
    <row r="182" s="13" customFormat="1">
      <c r="A182" s="13"/>
      <c r="B182" s="255"/>
      <c r="C182" s="256"/>
      <c r="D182" s="240" t="s">
        <v>272</v>
      </c>
      <c r="E182" s="257" t="s">
        <v>19</v>
      </c>
      <c r="F182" s="258" t="s">
        <v>1683</v>
      </c>
      <c r="G182" s="256"/>
      <c r="H182" s="259">
        <v>36</v>
      </c>
      <c r="I182" s="260"/>
      <c r="J182" s="256"/>
      <c r="K182" s="256"/>
      <c r="L182" s="261"/>
      <c r="M182" s="262"/>
      <c r="N182" s="263"/>
      <c r="O182" s="263"/>
      <c r="P182" s="263"/>
      <c r="Q182" s="263"/>
      <c r="R182" s="263"/>
      <c r="S182" s="263"/>
      <c r="T182" s="264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65" t="s">
        <v>272</v>
      </c>
      <c r="AU182" s="265" t="s">
        <v>83</v>
      </c>
      <c r="AV182" s="13" t="s">
        <v>83</v>
      </c>
      <c r="AW182" s="13" t="s">
        <v>35</v>
      </c>
      <c r="AX182" s="13" t="s">
        <v>81</v>
      </c>
      <c r="AY182" s="265" t="s">
        <v>240</v>
      </c>
    </row>
    <row r="183" s="2" customFormat="1" ht="21.75" customHeight="1">
      <c r="A183" s="38"/>
      <c r="B183" s="39"/>
      <c r="C183" s="245" t="s">
        <v>431</v>
      </c>
      <c r="D183" s="245" t="s">
        <v>266</v>
      </c>
      <c r="E183" s="246" t="s">
        <v>703</v>
      </c>
      <c r="F183" s="247" t="s">
        <v>704</v>
      </c>
      <c r="G183" s="248" t="s">
        <v>246</v>
      </c>
      <c r="H183" s="249">
        <v>18</v>
      </c>
      <c r="I183" s="250"/>
      <c r="J183" s="251">
        <f>ROUND(I183*H183,2)</f>
        <v>0</v>
      </c>
      <c r="K183" s="247" t="s">
        <v>247</v>
      </c>
      <c r="L183" s="252"/>
      <c r="M183" s="253" t="s">
        <v>19</v>
      </c>
      <c r="N183" s="254" t="s">
        <v>45</v>
      </c>
      <c r="O183" s="84"/>
      <c r="P183" s="236">
        <f>O183*H183</f>
        <v>0</v>
      </c>
      <c r="Q183" s="236">
        <v>0</v>
      </c>
      <c r="R183" s="236">
        <f>Q183*H183</f>
        <v>0</v>
      </c>
      <c r="S183" s="236">
        <v>0</v>
      </c>
      <c r="T183" s="237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38" t="s">
        <v>270</v>
      </c>
      <c r="AT183" s="238" t="s">
        <v>266</v>
      </c>
      <c r="AU183" s="238" t="s">
        <v>83</v>
      </c>
      <c r="AY183" s="17" t="s">
        <v>240</v>
      </c>
      <c r="BE183" s="239">
        <f>IF(N183="základní",J183,0)</f>
        <v>0</v>
      </c>
      <c r="BF183" s="239">
        <f>IF(N183="snížená",J183,0)</f>
        <v>0</v>
      </c>
      <c r="BG183" s="239">
        <f>IF(N183="zákl. přenesená",J183,0)</f>
        <v>0</v>
      </c>
      <c r="BH183" s="239">
        <f>IF(N183="sníž. přenesená",J183,0)</f>
        <v>0</v>
      </c>
      <c r="BI183" s="239">
        <f>IF(N183="nulová",J183,0)</f>
        <v>0</v>
      </c>
      <c r="BJ183" s="17" t="s">
        <v>81</v>
      </c>
      <c r="BK183" s="239">
        <f>ROUND(I183*H183,2)</f>
        <v>0</v>
      </c>
      <c r="BL183" s="17" t="s">
        <v>270</v>
      </c>
      <c r="BM183" s="238" t="s">
        <v>1684</v>
      </c>
    </row>
    <row r="184" s="2" customFormat="1">
      <c r="A184" s="38"/>
      <c r="B184" s="39"/>
      <c r="C184" s="40"/>
      <c r="D184" s="240" t="s">
        <v>250</v>
      </c>
      <c r="E184" s="40"/>
      <c r="F184" s="241" t="s">
        <v>704</v>
      </c>
      <c r="G184" s="40"/>
      <c r="H184" s="40"/>
      <c r="I184" s="147"/>
      <c r="J184" s="40"/>
      <c r="K184" s="40"/>
      <c r="L184" s="44"/>
      <c r="M184" s="242"/>
      <c r="N184" s="243"/>
      <c r="O184" s="84"/>
      <c r="P184" s="84"/>
      <c r="Q184" s="84"/>
      <c r="R184" s="84"/>
      <c r="S184" s="84"/>
      <c r="T184" s="85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T184" s="17" t="s">
        <v>250</v>
      </c>
      <c r="AU184" s="17" t="s">
        <v>83</v>
      </c>
    </row>
    <row r="185" s="13" customFormat="1">
      <c r="A185" s="13"/>
      <c r="B185" s="255"/>
      <c r="C185" s="256"/>
      <c r="D185" s="240" t="s">
        <v>272</v>
      </c>
      <c r="E185" s="257" t="s">
        <v>19</v>
      </c>
      <c r="F185" s="258" t="s">
        <v>706</v>
      </c>
      <c r="G185" s="256"/>
      <c r="H185" s="259">
        <v>18</v>
      </c>
      <c r="I185" s="260"/>
      <c r="J185" s="256"/>
      <c r="K185" s="256"/>
      <c r="L185" s="261"/>
      <c r="M185" s="262"/>
      <c r="N185" s="263"/>
      <c r="O185" s="263"/>
      <c r="P185" s="263"/>
      <c r="Q185" s="263"/>
      <c r="R185" s="263"/>
      <c r="S185" s="263"/>
      <c r="T185" s="264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65" t="s">
        <v>272</v>
      </c>
      <c r="AU185" s="265" t="s">
        <v>83</v>
      </c>
      <c r="AV185" s="13" t="s">
        <v>83</v>
      </c>
      <c r="AW185" s="13" t="s">
        <v>35</v>
      </c>
      <c r="AX185" s="13" t="s">
        <v>81</v>
      </c>
      <c r="AY185" s="265" t="s">
        <v>240</v>
      </c>
    </row>
    <row r="186" s="2" customFormat="1" ht="21.75" customHeight="1">
      <c r="A186" s="38"/>
      <c r="B186" s="39"/>
      <c r="C186" s="227" t="s">
        <v>440</v>
      </c>
      <c r="D186" s="227" t="s">
        <v>243</v>
      </c>
      <c r="E186" s="228" t="s">
        <v>373</v>
      </c>
      <c r="F186" s="229" t="s">
        <v>374</v>
      </c>
      <c r="G186" s="230" t="s">
        <v>246</v>
      </c>
      <c r="H186" s="231">
        <v>22</v>
      </c>
      <c r="I186" s="232"/>
      <c r="J186" s="233">
        <f>ROUND(I186*H186,2)</f>
        <v>0</v>
      </c>
      <c r="K186" s="229" t="s">
        <v>247</v>
      </c>
      <c r="L186" s="44"/>
      <c r="M186" s="234" t="s">
        <v>19</v>
      </c>
      <c r="N186" s="235" t="s">
        <v>45</v>
      </c>
      <c r="O186" s="84"/>
      <c r="P186" s="236">
        <f>O186*H186</f>
        <v>0</v>
      </c>
      <c r="Q186" s="236">
        <v>0</v>
      </c>
      <c r="R186" s="236">
        <f>Q186*H186</f>
        <v>0</v>
      </c>
      <c r="S186" s="236">
        <v>0</v>
      </c>
      <c r="T186" s="237">
        <f>S186*H186</f>
        <v>0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238" t="s">
        <v>257</v>
      </c>
      <c r="AT186" s="238" t="s">
        <v>243</v>
      </c>
      <c r="AU186" s="238" t="s">
        <v>83</v>
      </c>
      <c r="AY186" s="17" t="s">
        <v>240</v>
      </c>
      <c r="BE186" s="239">
        <f>IF(N186="základní",J186,0)</f>
        <v>0</v>
      </c>
      <c r="BF186" s="239">
        <f>IF(N186="snížená",J186,0)</f>
        <v>0</v>
      </c>
      <c r="BG186" s="239">
        <f>IF(N186="zákl. přenesená",J186,0)</f>
        <v>0</v>
      </c>
      <c r="BH186" s="239">
        <f>IF(N186="sníž. přenesená",J186,0)</f>
        <v>0</v>
      </c>
      <c r="BI186" s="239">
        <f>IF(N186="nulová",J186,0)</f>
        <v>0</v>
      </c>
      <c r="BJ186" s="17" t="s">
        <v>81</v>
      </c>
      <c r="BK186" s="239">
        <f>ROUND(I186*H186,2)</f>
        <v>0</v>
      </c>
      <c r="BL186" s="17" t="s">
        <v>257</v>
      </c>
      <c r="BM186" s="238" t="s">
        <v>1685</v>
      </c>
    </row>
    <row r="187" s="2" customFormat="1">
      <c r="A187" s="38"/>
      <c r="B187" s="39"/>
      <c r="C187" s="40"/>
      <c r="D187" s="240" t="s">
        <v>250</v>
      </c>
      <c r="E187" s="40"/>
      <c r="F187" s="241" t="s">
        <v>376</v>
      </c>
      <c r="G187" s="40"/>
      <c r="H187" s="40"/>
      <c r="I187" s="147"/>
      <c r="J187" s="40"/>
      <c r="K187" s="40"/>
      <c r="L187" s="44"/>
      <c r="M187" s="242"/>
      <c r="N187" s="243"/>
      <c r="O187" s="84"/>
      <c r="P187" s="84"/>
      <c r="Q187" s="84"/>
      <c r="R187" s="84"/>
      <c r="S187" s="84"/>
      <c r="T187" s="85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T187" s="17" t="s">
        <v>250</v>
      </c>
      <c r="AU187" s="17" t="s">
        <v>83</v>
      </c>
    </row>
    <row r="188" s="2" customFormat="1">
      <c r="A188" s="38"/>
      <c r="B188" s="39"/>
      <c r="C188" s="40"/>
      <c r="D188" s="240" t="s">
        <v>252</v>
      </c>
      <c r="E188" s="40"/>
      <c r="F188" s="244" t="s">
        <v>377</v>
      </c>
      <c r="G188" s="40"/>
      <c r="H188" s="40"/>
      <c r="I188" s="147"/>
      <c r="J188" s="40"/>
      <c r="K188" s="40"/>
      <c r="L188" s="44"/>
      <c r="M188" s="242"/>
      <c r="N188" s="243"/>
      <c r="O188" s="84"/>
      <c r="P188" s="84"/>
      <c r="Q188" s="84"/>
      <c r="R188" s="84"/>
      <c r="S188" s="84"/>
      <c r="T188" s="85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T188" s="17" t="s">
        <v>252</v>
      </c>
      <c r="AU188" s="17" t="s">
        <v>83</v>
      </c>
    </row>
    <row r="189" s="13" customFormat="1">
      <c r="A189" s="13"/>
      <c r="B189" s="255"/>
      <c r="C189" s="256"/>
      <c r="D189" s="240" t="s">
        <v>272</v>
      </c>
      <c r="E189" s="257" t="s">
        <v>19</v>
      </c>
      <c r="F189" s="258" t="s">
        <v>1686</v>
      </c>
      <c r="G189" s="256"/>
      <c r="H189" s="259">
        <v>22</v>
      </c>
      <c r="I189" s="260"/>
      <c r="J189" s="256"/>
      <c r="K189" s="256"/>
      <c r="L189" s="261"/>
      <c r="M189" s="262"/>
      <c r="N189" s="263"/>
      <c r="O189" s="263"/>
      <c r="P189" s="263"/>
      <c r="Q189" s="263"/>
      <c r="R189" s="263"/>
      <c r="S189" s="263"/>
      <c r="T189" s="264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65" t="s">
        <v>272</v>
      </c>
      <c r="AU189" s="265" t="s">
        <v>83</v>
      </c>
      <c r="AV189" s="13" t="s">
        <v>83</v>
      </c>
      <c r="AW189" s="13" t="s">
        <v>35</v>
      </c>
      <c r="AX189" s="13" t="s">
        <v>81</v>
      </c>
      <c r="AY189" s="265" t="s">
        <v>240</v>
      </c>
    </row>
    <row r="190" s="12" customFormat="1" ht="25.92" customHeight="1">
      <c r="A190" s="12"/>
      <c r="B190" s="211"/>
      <c r="C190" s="212"/>
      <c r="D190" s="213" t="s">
        <v>73</v>
      </c>
      <c r="E190" s="214" t="s">
        <v>385</v>
      </c>
      <c r="F190" s="214" t="s">
        <v>386</v>
      </c>
      <c r="G190" s="212"/>
      <c r="H190" s="212"/>
      <c r="I190" s="215"/>
      <c r="J190" s="216">
        <f>BK190</f>
        <v>0</v>
      </c>
      <c r="K190" s="212"/>
      <c r="L190" s="217"/>
      <c r="M190" s="218"/>
      <c r="N190" s="219"/>
      <c r="O190" s="219"/>
      <c r="P190" s="220">
        <f>SUM(P191:P233)</f>
        <v>0</v>
      </c>
      <c r="Q190" s="219"/>
      <c r="R190" s="220">
        <f>SUM(R191:R233)</f>
        <v>0</v>
      </c>
      <c r="S190" s="219"/>
      <c r="T190" s="221">
        <f>SUM(T191:T233)</f>
        <v>0</v>
      </c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R190" s="222" t="s">
        <v>248</v>
      </c>
      <c r="AT190" s="223" t="s">
        <v>73</v>
      </c>
      <c r="AU190" s="223" t="s">
        <v>74</v>
      </c>
      <c r="AY190" s="222" t="s">
        <v>240</v>
      </c>
      <c r="BK190" s="224">
        <f>SUM(BK191:BK233)</f>
        <v>0</v>
      </c>
    </row>
    <row r="191" s="2" customFormat="1" ht="21.75" customHeight="1">
      <c r="A191" s="38"/>
      <c r="B191" s="39"/>
      <c r="C191" s="227" t="s">
        <v>447</v>
      </c>
      <c r="D191" s="227" t="s">
        <v>243</v>
      </c>
      <c r="E191" s="228" t="s">
        <v>388</v>
      </c>
      <c r="F191" s="229" t="s">
        <v>389</v>
      </c>
      <c r="G191" s="230" t="s">
        <v>269</v>
      </c>
      <c r="H191" s="231">
        <v>27.327000000000002</v>
      </c>
      <c r="I191" s="232"/>
      <c r="J191" s="233">
        <f>ROUND(I191*H191,2)</f>
        <v>0</v>
      </c>
      <c r="K191" s="229" t="s">
        <v>247</v>
      </c>
      <c r="L191" s="44"/>
      <c r="M191" s="234" t="s">
        <v>19</v>
      </c>
      <c r="N191" s="235" t="s">
        <v>45</v>
      </c>
      <c r="O191" s="84"/>
      <c r="P191" s="236">
        <f>O191*H191</f>
        <v>0</v>
      </c>
      <c r="Q191" s="236">
        <v>0</v>
      </c>
      <c r="R191" s="236">
        <f>Q191*H191</f>
        <v>0</v>
      </c>
      <c r="S191" s="236">
        <v>0</v>
      </c>
      <c r="T191" s="237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238" t="s">
        <v>257</v>
      </c>
      <c r="AT191" s="238" t="s">
        <v>243</v>
      </c>
      <c r="AU191" s="238" t="s">
        <v>81</v>
      </c>
      <c r="AY191" s="17" t="s">
        <v>240</v>
      </c>
      <c r="BE191" s="239">
        <f>IF(N191="základní",J191,0)</f>
        <v>0</v>
      </c>
      <c r="BF191" s="239">
        <f>IF(N191="snížená",J191,0)</f>
        <v>0</v>
      </c>
      <c r="BG191" s="239">
        <f>IF(N191="zákl. přenesená",J191,0)</f>
        <v>0</v>
      </c>
      <c r="BH191" s="239">
        <f>IF(N191="sníž. přenesená",J191,0)</f>
        <v>0</v>
      </c>
      <c r="BI191" s="239">
        <f>IF(N191="nulová",J191,0)</f>
        <v>0</v>
      </c>
      <c r="BJ191" s="17" t="s">
        <v>81</v>
      </c>
      <c r="BK191" s="239">
        <f>ROUND(I191*H191,2)</f>
        <v>0</v>
      </c>
      <c r="BL191" s="17" t="s">
        <v>257</v>
      </c>
      <c r="BM191" s="238" t="s">
        <v>1687</v>
      </c>
    </row>
    <row r="192" s="2" customFormat="1">
      <c r="A192" s="38"/>
      <c r="B192" s="39"/>
      <c r="C192" s="40"/>
      <c r="D192" s="240" t="s">
        <v>250</v>
      </c>
      <c r="E192" s="40"/>
      <c r="F192" s="241" t="s">
        <v>391</v>
      </c>
      <c r="G192" s="40"/>
      <c r="H192" s="40"/>
      <c r="I192" s="147"/>
      <c r="J192" s="40"/>
      <c r="K192" s="40"/>
      <c r="L192" s="44"/>
      <c r="M192" s="242"/>
      <c r="N192" s="243"/>
      <c r="O192" s="84"/>
      <c r="P192" s="84"/>
      <c r="Q192" s="84"/>
      <c r="R192" s="84"/>
      <c r="S192" s="84"/>
      <c r="T192" s="85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T192" s="17" t="s">
        <v>250</v>
      </c>
      <c r="AU192" s="17" t="s">
        <v>81</v>
      </c>
    </row>
    <row r="193" s="2" customFormat="1">
      <c r="A193" s="38"/>
      <c r="B193" s="39"/>
      <c r="C193" s="40"/>
      <c r="D193" s="240" t="s">
        <v>252</v>
      </c>
      <c r="E193" s="40"/>
      <c r="F193" s="244" t="s">
        <v>392</v>
      </c>
      <c r="G193" s="40"/>
      <c r="H193" s="40"/>
      <c r="I193" s="147"/>
      <c r="J193" s="40"/>
      <c r="K193" s="40"/>
      <c r="L193" s="44"/>
      <c r="M193" s="242"/>
      <c r="N193" s="243"/>
      <c r="O193" s="84"/>
      <c r="P193" s="84"/>
      <c r="Q193" s="84"/>
      <c r="R193" s="84"/>
      <c r="S193" s="84"/>
      <c r="T193" s="85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T193" s="17" t="s">
        <v>252</v>
      </c>
      <c r="AU193" s="17" t="s">
        <v>81</v>
      </c>
    </row>
    <row r="194" s="13" customFormat="1">
      <c r="A194" s="13"/>
      <c r="B194" s="255"/>
      <c r="C194" s="256"/>
      <c r="D194" s="240" t="s">
        <v>272</v>
      </c>
      <c r="E194" s="257" t="s">
        <v>19</v>
      </c>
      <c r="F194" s="258" t="s">
        <v>1688</v>
      </c>
      <c r="G194" s="256"/>
      <c r="H194" s="259">
        <v>1.2250000000000001</v>
      </c>
      <c r="I194" s="260"/>
      <c r="J194" s="256"/>
      <c r="K194" s="256"/>
      <c r="L194" s="261"/>
      <c r="M194" s="262"/>
      <c r="N194" s="263"/>
      <c r="O194" s="263"/>
      <c r="P194" s="263"/>
      <c r="Q194" s="263"/>
      <c r="R194" s="263"/>
      <c r="S194" s="263"/>
      <c r="T194" s="264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65" t="s">
        <v>272</v>
      </c>
      <c r="AU194" s="265" t="s">
        <v>81</v>
      </c>
      <c r="AV194" s="13" t="s">
        <v>83</v>
      </c>
      <c r="AW194" s="13" t="s">
        <v>35</v>
      </c>
      <c r="AX194" s="13" t="s">
        <v>74</v>
      </c>
      <c r="AY194" s="265" t="s">
        <v>240</v>
      </c>
    </row>
    <row r="195" s="13" customFormat="1">
      <c r="A195" s="13"/>
      <c r="B195" s="255"/>
      <c r="C195" s="256"/>
      <c r="D195" s="240" t="s">
        <v>272</v>
      </c>
      <c r="E195" s="257" t="s">
        <v>19</v>
      </c>
      <c r="F195" s="258" t="s">
        <v>1689</v>
      </c>
      <c r="G195" s="256"/>
      <c r="H195" s="259">
        <v>26.102</v>
      </c>
      <c r="I195" s="260"/>
      <c r="J195" s="256"/>
      <c r="K195" s="256"/>
      <c r="L195" s="261"/>
      <c r="M195" s="262"/>
      <c r="N195" s="263"/>
      <c r="O195" s="263"/>
      <c r="P195" s="263"/>
      <c r="Q195" s="263"/>
      <c r="R195" s="263"/>
      <c r="S195" s="263"/>
      <c r="T195" s="264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65" t="s">
        <v>272</v>
      </c>
      <c r="AU195" s="265" t="s">
        <v>81</v>
      </c>
      <c r="AV195" s="13" t="s">
        <v>83</v>
      </c>
      <c r="AW195" s="13" t="s">
        <v>35</v>
      </c>
      <c r="AX195" s="13" t="s">
        <v>74</v>
      </c>
      <c r="AY195" s="265" t="s">
        <v>240</v>
      </c>
    </row>
    <row r="196" s="14" customFormat="1">
      <c r="A196" s="14"/>
      <c r="B196" s="266"/>
      <c r="C196" s="267"/>
      <c r="D196" s="240" t="s">
        <v>272</v>
      </c>
      <c r="E196" s="268" t="s">
        <v>19</v>
      </c>
      <c r="F196" s="269" t="s">
        <v>336</v>
      </c>
      <c r="G196" s="267"/>
      <c r="H196" s="270">
        <v>27.327000000000002</v>
      </c>
      <c r="I196" s="271"/>
      <c r="J196" s="267"/>
      <c r="K196" s="267"/>
      <c r="L196" s="272"/>
      <c r="M196" s="273"/>
      <c r="N196" s="274"/>
      <c r="O196" s="274"/>
      <c r="P196" s="274"/>
      <c r="Q196" s="274"/>
      <c r="R196" s="274"/>
      <c r="S196" s="274"/>
      <c r="T196" s="275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T196" s="276" t="s">
        <v>272</v>
      </c>
      <c r="AU196" s="276" t="s">
        <v>81</v>
      </c>
      <c r="AV196" s="14" t="s">
        <v>248</v>
      </c>
      <c r="AW196" s="14" t="s">
        <v>35</v>
      </c>
      <c r="AX196" s="14" t="s">
        <v>81</v>
      </c>
      <c r="AY196" s="276" t="s">
        <v>240</v>
      </c>
    </row>
    <row r="197" s="2" customFormat="1" ht="21.75" customHeight="1">
      <c r="A197" s="38"/>
      <c r="B197" s="39"/>
      <c r="C197" s="227" t="s">
        <v>697</v>
      </c>
      <c r="D197" s="227" t="s">
        <v>243</v>
      </c>
      <c r="E197" s="228" t="s">
        <v>411</v>
      </c>
      <c r="F197" s="229" t="s">
        <v>412</v>
      </c>
      <c r="G197" s="230" t="s">
        <v>269</v>
      </c>
      <c r="H197" s="231">
        <v>96.662000000000006</v>
      </c>
      <c r="I197" s="232"/>
      <c r="J197" s="233">
        <f>ROUND(I197*H197,2)</f>
        <v>0</v>
      </c>
      <c r="K197" s="229" t="s">
        <v>247</v>
      </c>
      <c r="L197" s="44"/>
      <c r="M197" s="234" t="s">
        <v>19</v>
      </c>
      <c r="N197" s="235" t="s">
        <v>45</v>
      </c>
      <c r="O197" s="84"/>
      <c r="P197" s="236">
        <f>O197*H197</f>
        <v>0</v>
      </c>
      <c r="Q197" s="236">
        <v>0</v>
      </c>
      <c r="R197" s="236">
        <f>Q197*H197</f>
        <v>0</v>
      </c>
      <c r="S197" s="236">
        <v>0</v>
      </c>
      <c r="T197" s="237">
        <f>S197*H197</f>
        <v>0</v>
      </c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R197" s="238" t="s">
        <v>257</v>
      </c>
      <c r="AT197" s="238" t="s">
        <v>243</v>
      </c>
      <c r="AU197" s="238" t="s">
        <v>81</v>
      </c>
      <c r="AY197" s="17" t="s">
        <v>240</v>
      </c>
      <c r="BE197" s="239">
        <f>IF(N197="základní",J197,0)</f>
        <v>0</v>
      </c>
      <c r="BF197" s="239">
        <f>IF(N197="snížená",J197,0)</f>
        <v>0</v>
      </c>
      <c r="BG197" s="239">
        <f>IF(N197="zákl. přenesená",J197,0)</f>
        <v>0</v>
      </c>
      <c r="BH197" s="239">
        <f>IF(N197="sníž. přenesená",J197,0)</f>
        <v>0</v>
      </c>
      <c r="BI197" s="239">
        <f>IF(N197="nulová",J197,0)</f>
        <v>0</v>
      </c>
      <c r="BJ197" s="17" t="s">
        <v>81</v>
      </c>
      <c r="BK197" s="239">
        <f>ROUND(I197*H197,2)</f>
        <v>0</v>
      </c>
      <c r="BL197" s="17" t="s">
        <v>257</v>
      </c>
      <c r="BM197" s="238" t="s">
        <v>1690</v>
      </c>
    </row>
    <row r="198" s="2" customFormat="1">
      <c r="A198" s="38"/>
      <c r="B198" s="39"/>
      <c r="C198" s="40"/>
      <c r="D198" s="240" t="s">
        <v>250</v>
      </c>
      <c r="E198" s="40"/>
      <c r="F198" s="241" t="s">
        <v>414</v>
      </c>
      <c r="G198" s="40"/>
      <c r="H198" s="40"/>
      <c r="I198" s="147"/>
      <c r="J198" s="40"/>
      <c r="K198" s="40"/>
      <c r="L198" s="44"/>
      <c r="M198" s="242"/>
      <c r="N198" s="243"/>
      <c r="O198" s="84"/>
      <c r="P198" s="84"/>
      <c r="Q198" s="84"/>
      <c r="R198" s="84"/>
      <c r="S198" s="84"/>
      <c r="T198" s="85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T198" s="17" t="s">
        <v>250</v>
      </c>
      <c r="AU198" s="17" t="s">
        <v>81</v>
      </c>
    </row>
    <row r="199" s="2" customFormat="1">
      <c r="A199" s="38"/>
      <c r="B199" s="39"/>
      <c r="C199" s="40"/>
      <c r="D199" s="240" t="s">
        <v>252</v>
      </c>
      <c r="E199" s="40"/>
      <c r="F199" s="244" t="s">
        <v>392</v>
      </c>
      <c r="G199" s="40"/>
      <c r="H199" s="40"/>
      <c r="I199" s="147"/>
      <c r="J199" s="40"/>
      <c r="K199" s="40"/>
      <c r="L199" s="44"/>
      <c r="M199" s="242"/>
      <c r="N199" s="243"/>
      <c r="O199" s="84"/>
      <c r="P199" s="84"/>
      <c r="Q199" s="84"/>
      <c r="R199" s="84"/>
      <c r="S199" s="84"/>
      <c r="T199" s="85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T199" s="17" t="s">
        <v>252</v>
      </c>
      <c r="AU199" s="17" t="s">
        <v>81</v>
      </c>
    </row>
    <row r="200" s="13" customFormat="1">
      <c r="A200" s="13"/>
      <c r="B200" s="255"/>
      <c r="C200" s="256"/>
      <c r="D200" s="240" t="s">
        <v>272</v>
      </c>
      <c r="E200" s="257" t="s">
        <v>19</v>
      </c>
      <c r="F200" s="258" t="s">
        <v>1691</v>
      </c>
      <c r="G200" s="256"/>
      <c r="H200" s="259">
        <v>31.68</v>
      </c>
      <c r="I200" s="260"/>
      <c r="J200" s="256"/>
      <c r="K200" s="256"/>
      <c r="L200" s="261"/>
      <c r="M200" s="262"/>
      <c r="N200" s="263"/>
      <c r="O200" s="263"/>
      <c r="P200" s="263"/>
      <c r="Q200" s="263"/>
      <c r="R200" s="263"/>
      <c r="S200" s="263"/>
      <c r="T200" s="264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65" t="s">
        <v>272</v>
      </c>
      <c r="AU200" s="265" t="s">
        <v>81</v>
      </c>
      <c r="AV200" s="13" t="s">
        <v>83</v>
      </c>
      <c r="AW200" s="13" t="s">
        <v>35</v>
      </c>
      <c r="AX200" s="13" t="s">
        <v>74</v>
      </c>
      <c r="AY200" s="265" t="s">
        <v>240</v>
      </c>
    </row>
    <row r="201" s="13" customFormat="1">
      <c r="A201" s="13"/>
      <c r="B201" s="255"/>
      <c r="C201" s="256"/>
      <c r="D201" s="240" t="s">
        <v>272</v>
      </c>
      <c r="E201" s="257" t="s">
        <v>19</v>
      </c>
      <c r="F201" s="258" t="s">
        <v>1692</v>
      </c>
      <c r="G201" s="256"/>
      <c r="H201" s="259">
        <v>26.102</v>
      </c>
      <c r="I201" s="260"/>
      <c r="J201" s="256"/>
      <c r="K201" s="256"/>
      <c r="L201" s="261"/>
      <c r="M201" s="262"/>
      <c r="N201" s="263"/>
      <c r="O201" s="263"/>
      <c r="P201" s="263"/>
      <c r="Q201" s="263"/>
      <c r="R201" s="263"/>
      <c r="S201" s="263"/>
      <c r="T201" s="264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65" t="s">
        <v>272</v>
      </c>
      <c r="AU201" s="265" t="s">
        <v>81</v>
      </c>
      <c r="AV201" s="13" t="s">
        <v>83</v>
      </c>
      <c r="AW201" s="13" t="s">
        <v>35</v>
      </c>
      <c r="AX201" s="13" t="s">
        <v>74</v>
      </c>
      <c r="AY201" s="265" t="s">
        <v>240</v>
      </c>
    </row>
    <row r="202" s="13" customFormat="1">
      <c r="A202" s="13"/>
      <c r="B202" s="255"/>
      <c r="C202" s="256"/>
      <c r="D202" s="240" t="s">
        <v>272</v>
      </c>
      <c r="E202" s="257" t="s">
        <v>19</v>
      </c>
      <c r="F202" s="258" t="s">
        <v>1693</v>
      </c>
      <c r="G202" s="256"/>
      <c r="H202" s="259">
        <v>31.68</v>
      </c>
      <c r="I202" s="260"/>
      <c r="J202" s="256"/>
      <c r="K202" s="256"/>
      <c r="L202" s="261"/>
      <c r="M202" s="262"/>
      <c r="N202" s="263"/>
      <c r="O202" s="263"/>
      <c r="P202" s="263"/>
      <c r="Q202" s="263"/>
      <c r="R202" s="263"/>
      <c r="S202" s="263"/>
      <c r="T202" s="264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65" t="s">
        <v>272</v>
      </c>
      <c r="AU202" s="265" t="s">
        <v>81</v>
      </c>
      <c r="AV202" s="13" t="s">
        <v>83</v>
      </c>
      <c r="AW202" s="13" t="s">
        <v>35</v>
      </c>
      <c r="AX202" s="13" t="s">
        <v>74</v>
      </c>
      <c r="AY202" s="265" t="s">
        <v>240</v>
      </c>
    </row>
    <row r="203" s="13" customFormat="1">
      <c r="A203" s="13"/>
      <c r="B203" s="255"/>
      <c r="C203" s="256"/>
      <c r="D203" s="240" t="s">
        <v>272</v>
      </c>
      <c r="E203" s="257" t="s">
        <v>19</v>
      </c>
      <c r="F203" s="258" t="s">
        <v>1694</v>
      </c>
      <c r="G203" s="256"/>
      <c r="H203" s="259">
        <v>7.2000000000000002</v>
      </c>
      <c r="I203" s="260"/>
      <c r="J203" s="256"/>
      <c r="K203" s="256"/>
      <c r="L203" s="261"/>
      <c r="M203" s="262"/>
      <c r="N203" s="263"/>
      <c r="O203" s="263"/>
      <c r="P203" s="263"/>
      <c r="Q203" s="263"/>
      <c r="R203" s="263"/>
      <c r="S203" s="263"/>
      <c r="T203" s="264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65" t="s">
        <v>272</v>
      </c>
      <c r="AU203" s="265" t="s">
        <v>81</v>
      </c>
      <c r="AV203" s="13" t="s">
        <v>83</v>
      </c>
      <c r="AW203" s="13" t="s">
        <v>35</v>
      </c>
      <c r="AX203" s="13" t="s">
        <v>74</v>
      </c>
      <c r="AY203" s="265" t="s">
        <v>240</v>
      </c>
    </row>
    <row r="204" s="14" customFormat="1">
      <c r="A204" s="14"/>
      <c r="B204" s="266"/>
      <c r="C204" s="267"/>
      <c r="D204" s="240" t="s">
        <v>272</v>
      </c>
      <c r="E204" s="268" t="s">
        <v>19</v>
      </c>
      <c r="F204" s="269" t="s">
        <v>336</v>
      </c>
      <c r="G204" s="267"/>
      <c r="H204" s="270">
        <v>96.662000000000006</v>
      </c>
      <c r="I204" s="271"/>
      <c r="J204" s="267"/>
      <c r="K204" s="267"/>
      <c r="L204" s="272"/>
      <c r="M204" s="273"/>
      <c r="N204" s="274"/>
      <c r="O204" s="274"/>
      <c r="P204" s="274"/>
      <c r="Q204" s="274"/>
      <c r="R204" s="274"/>
      <c r="S204" s="274"/>
      <c r="T204" s="275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T204" s="276" t="s">
        <v>272</v>
      </c>
      <c r="AU204" s="276" t="s">
        <v>81</v>
      </c>
      <c r="AV204" s="14" t="s">
        <v>248</v>
      </c>
      <c r="AW204" s="14" t="s">
        <v>35</v>
      </c>
      <c r="AX204" s="14" t="s">
        <v>81</v>
      </c>
      <c r="AY204" s="276" t="s">
        <v>240</v>
      </c>
    </row>
    <row r="205" s="2" customFormat="1" ht="33" customHeight="1">
      <c r="A205" s="38"/>
      <c r="B205" s="39"/>
      <c r="C205" s="227" t="s">
        <v>699</v>
      </c>
      <c r="D205" s="227" t="s">
        <v>243</v>
      </c>
      <c r="E205" s="228" t="s">
        <v>1229</v>
      </c>
      <c r="F205" s="229" t="s">
        <v>1230</v>
      </c>
      <c r="G205" s="230" t="s">
        <v>269</v>
      </c>
      <c r="H205" s="231">
        <v>7.2000000000000002</v>
      </c>
      <c r="I205" s="232"/>
      <c r="J205" s="233">
        <f>ROUND(I205*H205,2)</f>
        <v>0</v>
      </c>
      <c r="K205" s="229" t="s">
        <v>247</v>
      </c>
      <c r="L205" s="44"/>
      <c r="M205" s="234" t="s">
        <v>19</v>
      </c>
      <c r="N205" s="235" t="s">
        <v>45</v>
      </c>
      <c r="O205" s="84"/>
      <c r="P205" s="236">
        <f>O205*H205</f>
        <v>0</v>
      </c>
      <c r="Q205" s="236">
        <v>0</v>
      </c>
      <c r="R205" s="236">
        <f>Q205*H205</f>
        <v>0</v>
      </c>
      <c r="S205" s="236">
        <v>0</v>
      </c>
      <c r="T205" s="237">
        <f>S205*H205</f>
        <v>0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238" t="s">
        <v>257</v>
      </c>
      <c r="AT205" s="238" t="s">
        <v>243</v>
      </c>
      <c r="AU205" s="238" t="s">
        <v>81</v>
      </c>
      <c r="AY205" s="17" t="s">
        <v>240</v>
      </c>
      <c r="BE205" s="239">
        <f>IF(N205="základní",J205,0)</f>
        <v>0</v>
      </c>
      <c r="BF205" s="239">
        <f>IF(N205="snížená",J205,0)</f>
        <v>0</v>
      </c>
      <c r="BG205" s="239">
        <f>IF(N205="zákl. přenesená",J205,0)</f>
        <v>0</v>
      </c>
      <c r="BH205" s="239">
        <f>IF(N205="sníž. přenesená",J205,0)</f>
        <v>0</v>
      </c>
      <c r="BI205" s="239">
        <f>IF(N205="nulová",J205,0)</f>
        <v>0</v>
      </c>
      <c r="BJ205" s="17" t="s">
        <v>81</v>
      </c>
      <c r="BK205" s="239">
        <f>ROUND(I205*H205,2)</f>
        <v>0</v>
      </c>
      <c r="BL205" s="17" t="s">
        <v>257</v>
      </c>
      <c r="BM205" s="238" t="s">
        <v>1695</v>
      </c>
    </row>
    <row r="206" s="2" customFormat="1">
      <c r="A206" s="38"/>
      <c r="B206" s="39"/>
      <c r="C206" s="40"/>
      <c r="D206" s="240" t="s">
        <v>250</v>
      </c>
      <c r="E206" s="40"/>
      <c r="F206" s="241" t="s">
        <v>1696</v>
      </c>
      <c r="G206" s="40"/>
      <c r="H206" s="40"/>
      <c r="I206" s="147"/>
      <c r="J206" s="40"/>
      <c r="K206" s="40"/>
      <c r="L206" s="44"/>
      <c r="M206" s="242"/>
      <c r="N206" s="243"/>
      <c r="O206" s="84"/>
      <c r="P206" s="84"/>
      <c r="Q206" s="84"/>
      <c r="R206" s="84"/>
      <c r="S206" s="84"/>
      <c r="T206" s="85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T206" s="17" t="s">
        <v>250</v>
      </c>
      <c r="AU206" s="17" t="s">
        <v>81</v>
      </c>
    </row>
    <row r="207" s="2" customFormat="1">
      <c r="A207" s="38"/>
      <c r="B207" s="39"/>
      <c r="C207" s="40"/>
      <c r="D207" s="240" t="s">
        <v>252</v>
      </c>
      <c r="E207" s="40"/>
      <c r="F207" s="244" t="s">
        <v>392</v>
      </c>
      <c r="G207" s="40"/>
      <c r="H207" s="40"/>
      <c r="I207" s="147"/>
      <c r="J207" s="40"/>
      <c r="K207" s="40"/>
      <c r="L207" s="44"/>
      <c r="M207" s="242"/>
      <c r="N207" s="243"/>
      <c r="O207" s="84"/>
      <c r="P207" s="84"/>
      <c r="Q207" s="84"/>
      <c r="R207" s="84"/>
      <c r="S207" s="84"/>
      <c r="T207" s="85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T207" s="17" t="s">
        <v>252</v>
      </c>
      <c r="AU207" s="17" t="s">
        <v>81</v>
      </c>
    </row>
    <row r="208" s="13" customFormat="1">
      <c r="A208" s="13"/>
      <c r="B208" s="255"/>
      <c r="C208" s="256"/>
      <c r="D208" s="240" t="s">
        <v>272</v>
      </c>
      <c r="E208" s="257" t="s">
        <v>19</v>
      </c>
      <c r="F208" s="258" t="s">
        <v>1694</v>
      </c>
      <c r="G208" s="256"/>
      <c r="H208" s="259">
        <v>7.2000000000000002</v>
      </c>
      <c r="I208" s="260"/>
      <c r="J208" s="256"/>
      <c r="K208" s="256"/>
      <c r="L208" s="261"/>
      <c r="M208" s="262"/>
      <c r="N208" s="263"/>
      <c r="O208" s="263"/>
      <c r="P208" s="263"/>
      <c r="Q208" s="263"/>
      <c r="R208" s="263"/>
      <c r="S208" s="263"/>
      <c r="T208" s="264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65" t="s">
        <v>272</v>
      </c>
      <c r="AU208" s="265" t="s">
        <v>81</v>
      </c>
      <c r="AV208" s="13" t="s">
        <v>83</v>
      </c>
      <c r="AW208" s="13" t="s">
        <v>35</v>
      </c>
      <c r="AX208" s="13" t="s">
        <v>81</v>
      </c>
      <c r="AY208" s="265" t="s">
        <v>240</v>
      </c>
    </row>
    <row r="209" s="2" customFormat="1" ht="33" customHeight="1">
      <c r="A209" s="38"/>
      <c r="B209" s="39"/>
      <c r="C209" s="227" t="s">
        <v>702</v>
      </c>
      <c r="D209" s="227" t="s">
        <v>243</v>
      </c>
      <c r="E209" s="228" t="s">
        <v>423</v>
      </c>
      <c r="F209" s="229" t="s">
        <v>424</v>
      </c>
      <c r="G209" s="230" t="s">
        <v>269</v>
      </c>
      <c r="H209" s="231">
        <v>7.625</v>
      </c>
      <c r="I209" s="232"/>
      <c r="J209" s="233">
        <f>ROUND(I209*H209,2)</f>
        <v>0</v>
      </c>
      <c r="K209" s="229" t="s">
        <v>247</v>
      </c>
      <c r="L209" s="44"/>
      <c r="M209" s="234" t="s">
        <v>19</v>
      </c>
      <c r="N209" s="235" t="s">
        <v>45</v>
      </c>
      <c r="O209" s="84"/>
      <c r="P209" s="236">
        <f>O209*H209</f>
        <v>0</v>
      </c>
      <c r="Q209" s="236">
        <v>0</v>
      </c>
      <c r="R209" s="236">
        <f>Q209*H209</f>
        <v>0</v>
      </c>
      <c r="S209" s="236">
        <v>0</v>
      </c>
      <c r="T209" s="237">
        <f>S209*H209</f>
        <v>0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238" t="s">
        <v>257</v>
      </c>
      <c r="AT209" s="238" t="s">
        <v>243</v>
      </c>
      <c r="AU209" s="238" t="s">
        <v>81</v>
      </c>
      <c r="AY209" s="17" t="s">
        <v>240</v>
      </c>
      <c r="BE209" s="239">
        <f>IF(N209="základní",J209,0)</f>
        <v>0</v>
      </c>
      <c r="BF209" s="239">
        <f>IF(N209="snížená",J209,0)</f>
        <v>0</v>
      </c>
      <c r="BG209" s="239">
        <f>IF(N209="zákl. přenesená",J209,0)</f>
        <v>0</v>
      </c>
      <c r="BH209" s="239">
        <f>IF(N209="sníž. přenesená",J209,0)</f>
        <v>0</v>
      </c>
      <c r="BI209" s="239">
        <f>IF(N209="nulová",J209,0)</f>
        <v>0</v>
      </c>
      <c r="BJ209" s="17" t="s">
        <v>81</v>
      </c>
      <c r="BK209" s="239">
        <f>ROUND(I209*H209,2)</f>
        <v>0</v>
      </c>
      <c r="BL209" s="17" t="s">
        <v>257</v>
      </c>
      <c r="BM209" s="238" t="s">
        <v>1697</v>
      </c>
    </row>
    <row r="210" s="2" customFormat="1">
      <c r="A210" s="38"/>
      <c r="B210" s="39"/>
      <c r="C210" s="40"/>
      <c r="D210" s="240" t="s">
        <v>250</v>
      </c>
      <c r="E210" s="40"/>
      <c r="F210" s="241" t="s">
        <v>426</v>
      </c>
      <c r="G210" s="40"/>
      <c r="H210" s="40"/>
      <c r="I210" s="147"/>
      <c r="J210" s="40"/>
      <c r="K210" s="40"/>
      <c r="L210" s="44"/>
      <c r="M210" s="242"/>
      <c r="N210" s="243"/>
      <c r="O210" s="84"/>
      <c r="P210" s="84"/>
      <c r="Q210" s="84"/>
      <c r="R210" s="84"/>
      <c r="S210" s="84"/>
      <c r="T210" s="85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T210" s="17" t="s">
        <v>250</v>
      </c>
      <c r="AU210" s="17" t="s">
        <v>81</v>
      </c>
    </row>
    <row r="211" s="2" customFormat="1">
      <c r="A211" s="38"/>
      <c r="B211" s="39"/>
      <c r="C211" s="40"/>
      <c r="D211" s="240" t="s">
        <v>252</v>
      </c>
      <c r="E211" s="40"/>
      <c r="F211" s="244" t="s">
        <v>392</v>
      </c>
      <c r="G211" s="40"/>
      <c r="H211" s="40"/>
      <c r="I211" s="147"/>
      <c r="J211" s="40"/>
      <c r="K211" s="40"/>
      <c r="L211" s="44"/>
      <c r="M211" s="242"/>
      <c r="N211" s="243"/>
      <c r="O211" s="84"/>
      <c r="P211" s="84"/>
      <c r="Q211" s="84"/>
      <c r="R211" s="84"/>
      <c r="S211" s="84"/>
      <c r="T211" s="85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T211" s="17" t="s">
        <v>252</v>
      </c>
      <c r="AU211" s="17" t="s">
        <v>81</v>
      </c>
    </row>
    <row r="212" s="13" customFormat="1">
      <c r="A212" s="13"/>
      <c r="B212" s="255"/>
      <c r="C212" s="256"/>
      <c r="D212" s="240" t="s">
        <v>272</v>
      </c>
      <c r="E212" s="257" t="s">
        <v>19</v>
      </c>
      <c r="F212" s="258" t="s">
        <v>1698</v>
      </c>
      <c r="G212" s="256"/>
      <c r="H212" s="259">
        <v>1.2250000000000001</v>
      </c>
      <c r="I212" s="260"/>
      <c r="J212" s="256"/>
      <c r="K212" s="256"/>
      <c r="L212" s="261"/>
      <c r="M212" s="262"/>
      <c r="N212" s="263"/>
      <c r="O212" s="263"/>
      <c r="P212" s="263"/>
      <c r="Q212" s="263"/>
      <c r="R212" s="263"/>
      <c r="S212" s="263"/>
      <c r="T212" s="264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65" t="s">
        <v>272</v>
      </c>
      <c r="AU212" s="265" t="s">
        <v>81</v>
      </c>
      <c r="AV212" s="13" t="s">
        <v>83</v>
      </c>
      <c r="AW212" s="13" t="s">
        <v>35</v>
      </c>
      <c r="AX212" s="13" t="s">
        <v>74</v>
      </c>
      <c r="AY212" s="265" t="s">
        <v>240</v>
      </c>
    </row>
    <row r="213" s="13" customFormat="1">
      <c r="A213" s="13"/>
      <c r="B213" s="255"/>
      <c r="C213" s="256"/>
      <c r="D213" s="240" t="s">
        <v>272</v>
      </c>
      <c r="E213" s="257" t="s">
        <v>19</v>
      </c>
      <c r="F213" s="258" t="s">
        <v>1623</v>
      </c>
      <c r="G213" s="256"/>
      <c r="H213" s="259">
        <v>6.4000000000000004</v>
      </c>
      <c r="I213" s="260"/>
      <c r="J213" s="256"/>
      <c r="K213" s="256"/>
      <c r="L213" s="261"/>
      <c r="M213" s="262"/>
      <c r="N213" s="263"/>
      <c r="O213" s="263"/>
      <c r="P213" s="263"/>
      <c r="Q213" s="263"/>
      <c r="R213" s="263"/>
      <c r="S213" s="263"/>
      <c r="T213" s="264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65" t="s">
        <v>272</v>
      </c>
      <c r="AU213" s="265" t="s">
        <v>81</v>
      </c>
      <c r="AV213" s="13" t="s">
        <v>83</v>
      </c>
      <c r="AW213" s="13" t="s">
        <v>35</v>
      </c>
      <c r="AX213" s="13" t="s">
        <v>74</v>
      </c>
      <c r="AY213" s="265" t="s">
        <v>240</v>
      </c>
    </row>
    <row r="214" s="14" customFormat="1">
      <c r="A214" s="14"/>
      <c r="B214" s="266"/>
      <c r="C214" s="267"/>
      <c r="D214" s="240" t="s">
        <v>272</v>
      </c>
      <c r="E214" s="268" t="s">
        <v>19</v>
      </c>
      <c r="F214" s="269" t="s">
        <v>336</v>
      </c>
      <c r="G214" s="267"/>
      <c r="H214" s="270">
        <v>7.625</v>
      </c>
      <c r="I214" s="271"/>
      <c r="J214" s="267"/>
      <c r="K214" s="267"/>
      <c r="L214" s="272"/>
      <c r="M214" s="273"/>
      <c r="N214" s="274"/>
      <c r="O214" s="274"/>
      <c r="P214" s="274"/>
      <c r="Q214" s="274"/>
      <c r="R214" s="274"/>
      <c r="S214" s="274"/>
      <c r="T214" s="275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T214" s="276" t="s">
        <v>272</v>
      </c>
      <c r="AU214" s="276" t="s">
        <v>81</v>
      </c>
      <c r="AV214" s="14" t="s">
        <v>248</v>
      </c>
      <c r="AW214" s="14" t="s">
        <v>35</v>
      </c>
      <c r="AX214" s="14" t="s">
        <v>81</v>
      </c>
      <c r="AY214" s="276" t="s">
        <v>240</v>
      </c>
    </row>
    <row r="215" s="2" customFormat="1" ht="33" customHeight="1">
      <c r="A215" s="38"/>
      <c r="B215" s="39"/>
      <c r="C215" s="227" t="s">
        <v>707</v>
      </c>
      <c r="D215" s="227" t="s">
        <v>243</v>
      </c>
      <c r="E215" s="228" t="s">
        <v>432</v>
      </c>
      <c r="F215" s="229" t="s">
        <v>433</v>
      </c>
      <c r="G215" s="230" t="s">
        <v>269</v>
      </c>
      <c r="H215" s="231">
        <v>565</v>
      </c>
      <c r="I215" s="232"/>
      <c r="J215" s="233">
        <f>ROUND(I215*H215,2)</f>
        <v>0</v>
      </c>
      <c r="K215" s="229" t="s">
        <v>247</v>
      </c>
      <c r="L215" s="44"/>
      <c r="M215" s="234" t="s">
        <v>19</v>
      </c>
      <c r="N215" s="235" t="s">
        <v>45</v>
      </c>
      <c r="O215" s="84"/>
      <c r="P215" s="236">
        <f>O215*H215</f>
        <v>0</v>
      </c>
      <c r="Q215" s="236">
        <v>0</v>
      </c>
      <c r="R215" s="236">
        <f>Q215*H215</f>
        <v>0</v>
      </c>
      <c r="S215" s="236">
        <v>0</v>
      </c>
      <c r="T215" s="237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238" t="s">
        <v>257</v>
      </c>
      <c r="AT215" s="238" t="s">
        <v>243</v>
      </c>
      <c r="AU215" s="238" t="s">
        <v>81</v>
      </c>
      <c r="AY215" s="17" t="s">
        <v>240</v>
      </c>
      <c r="BE215" s="239">
        <f>IF(N215="základní",J215,0)</f>
        <v>0</v>
      </c>
      <c r="BF215" s="239">
        <f>IF(N215="snížená",J215,0)</f>
        <v>0</v>
      </c>
      <c r="BG215" s="239">
        <f>IF(N215="zákl. přenesená",J215,0)</f>
        <v>0</v>
      </c>
      <c r="BH215" s="239">
        <f>IF(N215="sníž. přenesená",J215,0)</f>
        <v>0</v>
      </c>
      <c r="BI215" s="239">
        <f>IF(N215="nulová",J215,0)</f>
        <v>0</v>
      </c>
      <c r="BJ215" s="17" t="s">
        <v>81</v>
      </c>
      <c r="BK215" s="239">
        <f>ROUND(I215*H215,2)</f>
        <v>0</v>
      </c>
      <c r="BL215" s="17" t="s">
        <v>257</v>
      </c>
      <c r="BM215" s="238" t="s">
        <v>1699</v>
      </c>
    </row>
    <row r="216" s="2" customFormat="1">
      <c r="A216" s="38"/>
      <c r="B216" s="39"/>
      <c r="C216" s="40"/>
      <c r="D216" s="240" t="s">
        <v>250</v>
      </c>
      <c r="E216" s="40"/>
      <c r="F216" s="241" t="s">
        <v>435</v>
      </c>
      <c r="G216" s="40"/>
      <c r="H216" s="40"/>
      <c r="I216" s="147"/>
      <c r="J216" s="40"/>
      <c r="K216" s="40"/>
      <c r="L216" s="44"/>
      <c r="M216" s="242"/>
      <c r="N216" s="243"/>
      <c r="O216" s="84"/>
      <c r="P216" s="84"/>
      <c r="Q216" s="84"/>
      <c r="R216" s="84"/>
      <c r="S216" s="84"/>
      <c r="T216" s="85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T216" s="17" t="s">
        <v>250</v>
      </c>
      <c r="AU216" s="17" t="s">
        <v>81</v>
      </c>
    </row>
    <row r="217" s="2" customFormat="1">
      <c r="A217" s="38"/>
      <c r="B217" s="39"/>
      <c r="C217" s="40"/>
      <c r="D217" s="240" t="s">
        <v>252</v>
      </c>
      <c r="E217" s="40"/>
      <c r="F217" s="244" t="s">
        <v>392</v>
      </c>
      <c r="G217" s="40"/>
      <c r="H217" s="40"/>
      <c r="I217" s="147"/>
      <c r="J217" s="40"/>
      <c r="K217" s="40"/>
      <c r="L217" s="44"/>
      <c r="M217" s="242"/>
      <c r="N217" s="243"/>
      <c r="O217" s="84"/>
      <c r="P217" s="84"/>
      <c r="Q217" s="84"/>
      <c r="R217" s="84"/>
      <c r="S217" s="84"/>
      <c r="T217" s="85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T217" s="17" t="s">
        <v>252</v>
      </c>
      <c r="AU217" s="17" t="s">
        <v>81</v>
      </c>
    </row>
    <row r="218" s="13" customFormat="1">
      <c r="A218" s="13"/>
      <c r="B218" s="255"/>
      <c r="C218" s="256"/>
      <c r="D218" s="240" t="s">
        <v>272</v>
      </c>
      <c r="E218" s="257" t="s">
        <v>19</v>
      </c>
      <c r="F218" s="258" t="s">
        <v>1700</v>
      </c>
      <c r="G218" s="256"/>
      <c r="H218" s="259">
        <v>245</v>
      </c>
      <c r="I218" s="260"/>
      <c r="J218" s="256"/>
      <c r="K218" s="256"/>
      <c r="L218" s="261"/>
      <c r="M218" s="262"/>
      <c r="N218" s="263"/>
      <c r="O218" s="263"/>
      <c r="P218" s="263"/>
      <c r="Q218" s="263"/>
      <c r="R218" s="263"/>
      <c r="S218" s="263"/>
      <c r="T218" s="264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65" t="s">
        <v>272</v>
      </c>
      <c r="AU218" s="265" t="s">
        <v>81</v>
      </c>
      <c r="AV218" s="13" t="s">
        <v>83</v>
      </c>
      <c r="AW218" s="13" t="s">
        <v>35</v>
      </c>
      <c r="AX218" s="13" t="s">
        <v>74</v>
      </c>
      <c r="AY218" s="265" t="s">
        <v>240</v>
      </c>
    </row>
    <row r="219" s="13" customFormat="1">
      <c r="A219" s="13"/>
      <c r="B219" s="255"/>
      <c r="C219" s="256"/>
      <c r="D219" s="240" t="s">
        <v>272</v>
      </c>
      <c r="E219" s="257" t="s">
        <v>19</v>
      </c>
      <c r="F219" s="258" t="s">
        <v>1627</v>
      </c>
      <c r="G219" s="256"/>
      <c r="H219" s="259">
        <v>320</v>
      </c>
      <c r="I219" s="260"/>
      <c r="J219" s="256"/>
      <c r="K219" s="256"/>
      <c r="L219" s="261"/>
      <c r="M219" s="262"/>
      <c r="N219" s="263"/>
      <c r="O219" s="263"/>
      <c r="P219" s="263"/>
      <c r="Q219" s="263"/>
      <c r="R219" s="263"/>
      <c r="S219" s="263"/>
      <c r="T219" s="264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65" t="s">
        <v>272</v>
      </c>
      <c r="AU219" s="265" t="s">
        <v>81</v>
      </c>
      <c r="AV219" s="13" t="s">
        <v>83</v>
      </c>
      <c r="AW219" s="13" t="s">
        <v>35</v>
      </c>
      <c r="AX219" s="13" t="s">
        <v>74</v>
      </c>
      <c r="AY219" s="265" t="s">
        <v>240</v>
      </c>
    </row>
    <row r="220" s="14" customFormat="1">
      <c r="A220" s="14"/>
      <c r="B220" s="266"/>
      <c r="C220" s="267"/>
      <c r="D220" s="240" t="s">
        <v>272</v>
      </c>
      <c r="E220" s="268" t="s">
        <v>19</v>
      </c>
      <c r="F220" s="269" t="s">
        <v>336</v>
      </c>
      <c r="G220" s="267"/>
      <c r="H220" s="270">
        <v>565</v>
      </c>
      <c r="I220" s="271"/>
      <c r="J220" s="267"/>
      <c r="K220" s="267"/>
      <c r="L220" s="272"/>
      <c r="M220" s="273"/>
      <c r="N220" s="274"/>
      <c r="O220" s="274"/>
      <c r="P220" s="274"/>
      <c r="Q220" s="274"/>
      <c r="R220" s="274"/>
      <c r="S220" s="274"/>
      <c r="T220" s="275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T220" s="276" t="s">
        <v>272</v>
      </c>
      <c r="AU220" s="276" t="s">
        <v>81</v>
      </c>
      <c r="AV220" s="14" t="s">
        <v>248</v>
      </c>
      <c r="AW220" s="14" t="s">
        <v>35</v>
      </c>
      <c r="AX220" s="14" t="s">
        <v>81</v>
      </c>
      <c r="AY220" s="276" t="s">
        <v>240</v>
      </c>
    </row>
    <row r="221" s="2" customFormat="1" ht="21.75" customHeight="1">
      <c r="A221" s="38"/>
      <c r="B221" s="39"/>
      <c r="C221" s="227" t="s">
        <v>709</v>
      </c>
      <c r="D221" s="227" t="s">
        <v>243</v>
      </c>
      <c r="E221" s="228" t="s">
        <v>448</v>
      </c>
      <c r="F221" s="229" t="s">
        <v>449</v>
      </c>
      <c r="G221" s="230" t="s">
        <v>276</v>
      </c>
      <c r="H221" s="231">
        <v>2</v>
      </c>
      <c r="I221" s="232"/>
      <c r="J221" s="233">
        <f>ROUND(I221*H221,2)</f>
        <v>0</v>
      </c>
      <c r="K221" s="229" t="s">
        <v>247</v>
      </c>
      <c r="L221" s="44"/>
      <c r="M221" s="234" t="s">
        <v>19</v>
      </c>
      <c r="N221" s="235" t="s">
        <v>45</v>
      </c>
      <c r="O221" s="84"/>
      <c r="P221" s="236">
        <f>O221*H221</f>
        <v>0</v>
      </c>
      <c r="Q221" s="236">
        <v>0</v>
      </c>
      <c r="R221" s="236">
        <f>Q221*H221</f>
        <v>0</v>
      </c>
      <c r="S221" s="236">
        <v>0</v>
      </c>
      <c r="T221" s="237">
        <f>S221*H221</f>
        <v>0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238" t="s">
        <v>257</v>
      </c>
      <c r="AT221" s="238" t="s">
        <v>243</v>
      </c>
      <c r="AU221" s="238" t="s">
        <v>81</v>
      </c>
      <c r="AY221" s="17" t="s">
        <v>240</v>
      </c>
      <c r="BE221" s="239">
        <f>IF(N221="základní",J221,0)</f>
        <v>0</v>
      </c>
      <c r="BF221" s="239">
        <f>IF(N221="snížená",J221,0)</f>
        <v>0</v>
      </c>
      <c r="BG221" s="239">
        <f>IF(N221="zákl. přenesená",J221,0)</f>
        <v>0</v>
      </c>
      <c r="BH221" s="239">
        <f>IF(N221="sníž. přenesená",J221,0)</f>
        <v>0</v>
      </c>
      <c r="BI221" s="239">
        <f>IF(N221="nulová",J221,0)</f>
        <v>0</v>
      </c>
      <c r="BJ221" s="17" t="s">
        <v>81</v>
      </c>
      <c r="BK221" s="239">
        <f>ROUND(I221*H221,2)</f>
        <v>0</v>
      </c>
      <c r="BL221" s="17" t="s">
        <v>257</v>
      </c>
      <c r="BM221" s="238" t="s">
        <v>1701</v>
      </c>
    </row>
    <row r="222" s="2" customFormat="1">
      <c r="A222" s="38"/>
      <c r="B222" s="39"/>
      <c r="C222" s="40"/>
      <c r="D222" s="240" t="s">
        <v>250</v>
      </c>
      <c r="E222" s="40"/>
      <c r="F222" s="241" t="s">
        <v>963</v>
      </c>
      <c r="G222" s="40"/>
      <c r="H222" s="40"/>
      <c r="I222" s="147"/>
      <c r="J222" s="40"/>
      <c r="K222" s="40"/>
      <c r="L222" s="44"/>
      <c r="M222" s="242"/>
      <c r="N222" s="243"/>
      <c r="O222" s="84"/>
      <c r="P222" s="84"/>
      <c r="Q222" s="84"/>
      <c r="R222" s="84"/>
      <c r="S222" s="84"/>
      <c r="T222" s="85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T222" s="17" t="s">
        <v>250</v>
      </c>
      <c r="AU222" s="17" t="s">
        <v>81</v>
      </c>
    </row>
    <row r="223" s="2" customFormat="1">
      <c r="A223" s="38"/>
      <c r="B223" s="39"/>
      <c r="C223" s="40"/>
      <c r="D223" s="240" t="s">
        <v>252</v>
      </c>
      <c r="E223" s="40"/>
      <c r="F223" s="244" t="s">
        <v>452</v>
      </c>
      <c r="G223" s="40"/>
      <c r="H223" s="40"/>
      <c r="I223" s="147"/>
      <c r="J223" s="40"/>
      <c r="K223" s="40"/>
      <c r="L223" s="44"/>
      <c r="M223" s="242"/>
      <c r="N223" s="243"/>
      <c r="O223" s="84"/>
      <c r="P223" s="84"/>
      <c r="Q223" s="84"/>
      <c r="R223" s="84"/>
      <c r="S223" s="84"/>
      <c r="T223" s="85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T223" s="17" t="s">
        <v>252</v>
      </c>
      <c r="AU223" s="17" t="s">
        <v>81</v>
      </c>
    </row>
    <row r="224" s="13" customFormat="1">
      <c r="A224" s="13"/>
      <c r="B224" s="255"/>
      <c r="C224" s="256"/>
      <c r="D224" s="240" t="s">
        <v>272</v>
      </c>
      <c r="E224" s="257" t="s">
        <v>19</v>
      </c>
      <c r="F224" s="258" t="s">
        <v>453</v>
      </c>
      <c r="G224" s="256"/>
      <c r="H224" s="259">
        <v>1</v>
      </c>
      <c r="I224" s="260"/>
      <c r="J224" s="256"/>
      <c r="K224" s="256"/>
      <c r="L224" s="261"/>
      <c r="M224" s="262"/>
      <c r="N224" s="263"/>
      <c r="O224" s="263"/>
      <c r="P224" s="263"/>
      <c r="Q224" s="263"/>
      <c r="R224" s="263"/>
      <c r="S224" s="263"/>
      <c r="T224" s="264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65" t="s">
        <v>272</v>
      </c>
      <c r="AU224" s="265" t="s">
        <v>81</v>
      </c>
      <c r="AV224" s="13" t="s">
        <v>83</v>
      </c>
      <c r="AW224" s="13" t="s">
        <v>35</v>
      </c>
      <c r="AX224" s="13" t="s">
        <v>74</v>
      </c>
      <c r="AY224" s="265" t="s">
        <v>240</v>
      </c>
    </row>
    <row r="225" s="13" customFormat="1">
      <c r="A225" s="13"/>
      <c r="B225" s="255"/>
      <c r="C225" s="256"/>
      <c r="D225" s="240" t="s">
        <v>272</v>
      </c>
      <c r="E225" s="257" t="s">
        <v>19</v>
      </c>
      <c r="F225" s="258" t="s">
        <v>454</v>
      </c>
      <c r="G225" s="256"/>
      <c r="H225" s="259">
        <v>1</v>
      </c>
      <c r="I225" s="260"/>
      <c r="J225" s="256"/>
      <c r="K225" s="256"/>
      <c r="L225" s="261"/>
      <c r="M225" s="262"/>
      <c r="N225" s="263"/>
      <c r="O225" s="263"/>
      <c r="P225" s="263"/>
      <c r="Q225" s="263"/>
      <c r="R225" s="263"/>
      <c r="S225" s="263"/>
      <c r="T225" s="264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65" t="s">
        <v>272</v>
      </c>
      <c r="AU225" s="265" t="s">
        <v>81</v>
      </c>
      <c r="AV225" s="13" t="s">
        <v>83</v>
      </c>
      <c r="AW225" s="13" t="s">
        <v>35</v>
      </c>
      <c r="AX225" s="13" t="s">
        <v>74</v>
      </c>
      <c r="AY225" s="265" t="s">
        <v>240</v>
      </c>
    </row>
    <row r="226" s="14" customFormat="1">
      <c r="A226" s="14"/>
      <c r="B226" s="266"/>
      <c r="C226" s="267"/>
      <c r="D226" s="240" t="s">
        <v>272</v>
      </c>
      <c r="E226" s="268" t="s">
        <v>19</v>
      </c>
      <c r="F226" s="269" t="s">
        <v>336</v>
      </c>
      <c r="G226" s="267"/>
      <c r="H226" s="270">
        <v>2</v>
      </c>
      <c r="I226" s="271"/>
      <c r="J226" s="267"/>
      <c r="K226" s="267"/>
      <c r="L226" s="272"/>
      <c r="M226" s="273"/>
      <c r="N226" s="274"/>
      <c r="O226" s="274"/>
      <c r="P226" s="274"/>
      <c r="Q226" s="274"/>
      <c r="R226" s="274"/>
      <c r="S226" s="274"/>
      <c r="T226" s="275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T226" s="276" t="s">
        <v>272</v>
      </c>
      <c r="AU226" s="276" t="s">
        <v>81</v>
      </c>
      <c r="AV226" s="14" t="s">
        <v>248</v>
      </c>
      <c r="AW226" s="14" t="s">
        <v>35</v>
      </c>
      <c r="AX226" s="14" t="s">
        <v>81</v>
      </c>
      <c r="AY226" s="276" t="s">
        <v>240</v>
      </c>
    </row>
    <row r="227" s="2" customFormat="1" ht="21.75" customHeight="1">
      <c r="A227" s="38"/>
      <c r="B227" s="39"/>
      <c r="C227" s="227" t="s">
        <v>716</v>
      </c>
      <c r="D227" s="227" t="s">
        <v>243</v>
      </c>
      <c r="E227" s="228" t="s">
        <v>441</v>
      </c>
      <c r="F227" s="229" t="s">
        <v>442</v>
      </c>
      <c r="G227" s="230" t="s">
        <v>269</v>
      </c>
      <c r="H227" s="231">
        <v>59.183999999999998</v>
      </c>
      <c r="I227" s="232"/>
      <c r="J227" s="233">
        <f>ROUND(I227*H227,2)</f>
        <v>0</v>
      </c>
      <c r="K227" s="229" t="s">
        <v>247</v>
      </c>
      <c r="L227" s="44"/>
      <c r="M227" s="234" t="s">
        <v>19</v>
      </c>
      <c r="N227" s="235" t="s">
        <v>45</v>
      </c>
      <c r="O227" s="84"/>
      <c r="P227" s="236">
        <f>O227*H227</f>
        <v>0</v>
      </c>
      <c r="Q227" s="236">
        <v>0</v>
      </c>
      <c r="R227" s="236">
        <f>Q227*H227</f>
        <v>0</v>
      </c>
      <c r="S227" s="236">
        <v>0</v>
      </c>
      <c r="T227" s="237">
        <f>S227*H227</f>
        <v>0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238" t="s">
        <v>257</v>
      </c>
      <c r="AT227" s="238" t="s">
        <v>243</v>
      </c>
      <c r="AU227" s="238" t="s">
        <v>81</v>
      </c>
      <c r="AY227" s="17" t="s">
        <v>240</v>
      </c>
      <c r="BE227" s="239">
        <f>IF(N227="základní",J227,0)</f>
        <v>0</v>
      </c>
      <c r="BF227" s="239">
        <f>IF(N227="snížená",J227,0)</f>
        <v>0</v>
      </c>
      <c r="BG227" s="239">
        <f>IF(N227="zákl. přenesená",J227,0)</f>
        <v>0</v>
      </c>
      <c r="BH227" s="239">
        <f>IF(N227="sníž. přenesená",J227,0)</f>
        <v>0</v>
      </c>
      <c r="BI227" s="239">
        <f>IF(N227="nulová",J227,0)</f>
        <v>0</v>
      </c>
      <c r="BJ227" s="17" t="s">
        <v>81</v>
      </c>
      <c r="BK227" s="239">
        <f>ROUND(I227*H227,2)</f>
        <v>0</v>
      </c>
      <c r="BL227" s="17" t="s">
        <v>257</v>
      </c>
      <c r="BM227" s="238" t="s">
        <v>1702</v>
      </c>
    </row>
    <row r="228" s="2" customFormat="1">
      <c r="A228" s="38"/>
      <c r="B228" s="39"/>
      <c r="C228" s="40"/>
      <c r="D228" s="240" t="s">
        <v>250</v>
      </c>
      <c r="E228" s="40"/>
      <c r="F228" s="241" t="s">
        <v>521</v>
      </c>
      <c r="G228" s="40"/>
      <c r="H228" s="40"/>
      <c r="I228" s="147"/>
      <c r="J228" s="40"/>
      <c r="K228" s="40"/>
      <c r="L228" s="44"/>
      <c r="M228" s="242"/>
      <c r="N228" s="243"/>
      <c r="O228" s="84"/>
      <c r="P228" s="84"/>
      <c r="Q228" s="84"/>
      <c r="R228" s="84"/>
      <c r="S228" s="84"/>
      <c r="T228" s="85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T228" s="17" t="s">
        <v>250</v>
      </c>
      <c r="AU228" s="17" t="s">
        <v>81</v>
      </c>
    </row>
    <row r="229" s="2" customFormat="1">
      <c r="A229" s="38"/>
      <c r="B229" s="39"/>
      <c r="C229" s="40"/>
      <c r="D229" s="240" t="s">
        <v>252</v>
      </c>
      <c r="E229" s="40"/>
      <c r="F229" s="244" t="s">
        <v>445</v>
      </c>
      <c r="G229" s="40"/>
      <c r="H229" s="40"/>
      <c r="I229" s="147"/>
      <c r="J229" s="40"/>
      <c r="K229" s="40"/>
      <c r="L229" s="44"/>
      <c r="M229" s="242"/>
      <c r="N229" s="243"/>
      <c r="O229" s="84"/>
      <c r="P229" s="84"/>
      <c r="Q229" s="84"/>
      <c r="R229" s="84"/>
      <c r="S229" s="84"/>
      <c r="T229" s="85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T229" s="17" t="s">
        <v>252</v>
      </c>
      <c r="AU229" s="17" t="s">
        <v>81</v>
      </c>
    </row>
    <row r="230" s="13" customFormat="1">
      <c r="A230" s="13"/>
      <c r="B230" s="255"/>
      <c r="C230" s="256"/>
      <c r="D230" s="240" t="s">
        <v>272</v>
      </c>
      <c r="E230" s="257" t="s">
        <v>19</v>
      </c>
      <c r="F230" s="258" t="s">
        <v>1703</v>
      </c>
      <c r="G230" s="256"/>
      <c r="H230" s="259">
        <v>21.276</v>
      </c>
      <c r="I230" s="260"/>
      <c r="J230" s="256"/>
      <c r="K230" s="256"/>
      <c r="L230" s="261"/>
      <c r="M230" s="262"/>
      <c r="N230" s="263"/>
      <c r="O230" s="263"/>
      <c r="P230" s="263"/>
      <c r="Q230" s="263"/>
      <c r="R230" s="263"/>
      <c r="S230" s="263"/>
      <c r="T230" s="264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65" t="s">
        <v>272</v>
      </c>
      <c r="AU230" s="265" t="s">
        <v>81</v>
      </c>
      <c r="AV230" s="13" t="s">
        <v>83</v>
      </c>
      <c r="AW230" s="13" t="s">
        <v>35</v>
      </c>
      <c r="AX230" s="13" t="s">
        <v>74</v>
      </c>
      <c r="AY230" s="265" t="s">
        <v>240</v>
      </c>
    </row>
    <row r="231" s="13" customFormat="1">
      <c r="A231" s="13"/>
      <c r="B231" s="255"/>
      <c r="C231" s="256"/>
      <c r="D231" s="240" t="s">
        <v>272</v>
      </c>
      <c r="E231" s="257" t="s">
        <v>19</v>
      </c>
      <c r="F231" s="258" t="s">
        <v>1619</v>
      </c>
      <c r="G231" s="256"/>
      <c r="H231" s="259">
        <v>30.707999999999998</v>
      </c>
      <c r="I231" s="260"/>
      <c r="J231" s="256"/>
      <c r="K231" s="256"/>
      <c r="L231" s="261"/>
      <c r="M231" s="262"/>
      <c r="N231" s="263"/>
      <c r="O231" s="263"/>
      <c r="P231" s="263"/>
      <c r="Q231" s="263"/>
      <c r="R231" s="263"/>
      <c r="S231" s="263"/>
      <c r="T231" s="264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65" t="s">
        <v>272</v>
      </c>
      <c r="AU231" s="265" t="s">
        <v>81</v>
      </c>
      <c r="AV231" s="13" t="s">
        <v>83</v>
      </c>
      <c r="AW231" s="13" t="s">
        <v>35</v>
      </c>
      <c r="AX231" s="13" t="s">
        <v>74</v>
      </c>
      <c r="AY231" s="265" t="s">
        <v>240</v>
      </c>
    </row>
    <row r="232" s="13" customFormat="1">
      <c r="A232" s="13"/>
      <c r="B232" s="255"/>
      <c r="C232" s="256"/>
      <c r="D232" s="240" t="s">
        <v>272</v>
      </c>
      <c r="E232" s="257" t="s">
        <v>19</v>
      </c>
      <c r="F232" s="258" t="s">
        <v>1694</v>
      </c>
      <c r="G232" s="256"/>
      <c r="H232" s="259">
        <v>7.2000000000000002</v>
      </c>
      <c r="I232" s="260"/>
      <c r="J232" s="256"/>
      <c r="K232" s="256"/>
      <c r="L232" s="261"/>
      <c r="M232" s="262"/>
      <c r="N232" s="263"/>
      <c r="O232" s="263"/>
      <c r="P232" s="263"/>
      <c r="Q232" s="263"/>
      <c r="R232" s="263"/>
      <c r="S232" s="263"/>
      <c r="T232" s="264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65" t="s">
        <v>272</v>
      </c>
      <c r="AU232" s="265" t="s">
        <v>81</v>
      </c>
      <c r="AV232" s="13" t="s">
        <v>83</v>
      </c>
      <c r="AW232" s="13" t="s">
        <v>35</v>
      </c>
      <c r="AX232" s="13" t="s">
        <v>74</v>
      </c>
      <c r="AY232" s="265" t="s">
        <v>240</v>
      </c>
    </row>
    <row r="233" s="14" customFormat="1">
      <c r="A233" s="14"/>
      <c r="B233" s="266"/>
      <c r="C233" s="267"/>
      <c r="D233" s="240" t="s">
        <v>272</v>
      </c>
      <c r="E233" s="268" t="s">
        <v>19</v>
      </c>
      <c r="F233" s="269" t="s">
        <v>336</v>
      </c>
      <c r="G233" s="267"/>
      <c r="H233" s="270">
        <v>59.183999999999998</v>
      </c>
      <c r="I233" s="271"/>
      <c r="J233" s="267"/>
      <c r="K233" s="267"/>
      <c r="L233" s="272"/>
      <c r="M233" s="277"/>
      <c r="N233" s="278"/>
      <c r="O233" s="278"/>
      <c r="P233" s="278"/>
      <c r="Q233" s="278"/>
      <c r="R233" s="278"/>
      <c r="S233" s="278"/>
      <c r="T233" s="279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T233" s="276" t="s">
        <v>272</v>
      </c>
      <c r="AU233" s="276" t="s">
        <v>81</v>
      </c>
      <c r="AV233" s="14" t="s">
        <v>248</v>
      </c>
      <c r="AW233" s="14" t="s">
        <v>35</v>
      </c>
      <c r="AX233" s="14" t="s">
        <v>81</v>
      </c>
      <c r="AY233" s="276" t="s">
        <v>240</v>
      </c>
    </row>
    <row r="234" s="2" customFormat="1" ht="6.96" customHeight="1">
      <c r="A234" s="38"/>
      <c r="B234" s="59"/>
      <c r="C234" s="60"/>
      <c r="D234" s="60"/>
      <c r="E234" s="60"/>
      <c r="F234" s="60"/>
      <c r="G234" s="60"/>
      <c r="H234" s="60"/>
      <c r="I234" s="176"/>
      <c r="J234" s="60"/>
      <c r="K234" s="60"/>
      <c r="L234" s="44"/>
      <c r="M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</row>
  </sheetData>
  <sheetProtection sheet="1" autoFilter="0" formatColumns="0" formatRows="0" objects="1" scenarios="1" spinCount="100000" saltValue="6Dr8eVfF1avAwD/Xk/i0zQY+eo/c7ivZBr+sIZpCEbpm6qjuJNUelKQsNB+tef78h/yuquK2t2Bd+q5n76gHIg==" hashValue="QLpetAXTwJ/yPMWVipL3FuMKWHVC/TyAKnKlOsRO+TlR+iokPtGCIUGanyPr+odfr5wkffkC+sJnZH7hvGDdFQ==" algorithmName="SHA-512" password="CC35"/>
  <autoFilter ref="C87:K23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210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>
      <c r="B8" s="20"/>
      <c r="D8" s="145" t="s">
        <v>214</v>
      </c>
      <c r="L8" s="20"/>
    </row>
    <row r="9" hidden="1" s="1" customFormat="1" ht="16.5" customHeight="1">
      <c r="B9" s="20"/>
      <c r="E9" s="146" t="s">
        <v>1634</v>
      </c>
      <c r="F9" s="1"/>
      <c r="G9" s="1"/>
      <c r="H9" s="1"/>
      <c r="I9" s="139"/>
      <c r="L9" s="20"/>
    </row>
    <row r="10" hidden="1" s="1" customFormat="1" ht="12" customHeight="1">
      <c r="B10" s="20"/>
      <c r="D10" s="145" t="s">
        <v>216</v>
      </c>
      <c r="I10" s="139"/>
      <c r="L10" s="20"/>
    </row>
    <row r="11" hidden="1" s="2" customFormat="1" ht="16.5" customHeight="1">
      <c r="A11" s="38"/>
      <c r="B11" s="44"/>
      <c r="C11" s="38"/>
      <c r="D11" s="38"/>
      <c r="E11" s="163" t="s">
        <v>1635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 ht="12" customHeight="1">
      <c r="A12" s="38"/>
      <c r="B12" s="44"/>
      <c r="C12" s="38"/>
      <c r="D12" s="145" t="s">
        <v>969</v>
      </c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6.5" customHeight="1">
      <c r="A13" s="38"/>
      <c r="B13" s="44"/>
      <c r="C13" s="38"/>
      <c r="D13" s="38"/>
      <c r="E13" s="149" t="s">
        <v>1704</v>
      </c>
      <c r="F13" s="38"/>
      <c r="G13" s="38"/>
      <c r="H13" s="38"/>
      <c r="I13" s="147"/>
      <c r="J13" s="38"/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>
      <c r="A14" s="38"/>
      <c r="B14" s="44"/>
      <c r="C14" s="38"/>
      <c r="D14" s="38"/>
      <c r="E14" s="38"/>
      <c r="F14" s="38"/>
      <c r="G14" s="38"/>
      <c r="H14" s="38"/>
      <c r="I14" s="147"/>
      <c r="J14" s="38"/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2" customHeight="1">
      <c r="A15" s="38"/>
      <c r="B15" s="44"/>
      <c r="C15" s="38"/>
      <c r="D15" s="145" t="s">
        <v>18</v>
      </c>
      <c r="E15" s="38"/>
      <c r="F15" s="133" t="s">
        <v>19</v>
      </c>
      <c r="G15" s="38"/>
      <c r="H15" s="38"/>
      <c r="I15" s="150" t="s">
        <v>20</v>
      </c>
      <c r="J15" s="133" t="s">
        <v>19</v>
      </c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21</v>
      </c>
      <c r="E16" s="38"/>
      <c r="F16" s="133" t="s">
        <v>22</v>
      </c>
      <c r="G16" s="38"/>
      <c r="H16" s="38"/>
      <c r="I16" s="150" t="s">
        <v>23</v>
      </c>
      <c r="J16" s="151" t="str">
        <f>'Rekapitulace stavby'!AN8</f>
        <v>19. 11. 2019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0.8" customHeight="1">
      <c r="A17" s="38"/>
      <c r="B17" s="44"/>
      <c r="C17" s="38"/>
      <c r="D17" s="38"/>
      <c r="E17" s="38"/>
      <c r="F17" s="38"/>
      <c r="G17" s="38"/>
      <c r="H17" s="38"/>
      <c r="I17" s="147"/>
      <c r="J17" s="38"/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12" customHeight="1">
      <c r="A18" s="38"/>
      <c r="B18" s="44"/>
      <c r="C18" s="38"/>
      <c r="D18" s="145" t="s">
        <v>25</v>
      </c>
      <c r="E18" s="38"/>
      <c r="F18" s="38"/>
      <c r="G18" s="38"/>
      <c r="H18" s="38"/>
      <c r="I18" s="150" t="s">
        <v>26</v>
      </c>
      <c r="J18" s="133" t="s">
        <v>27</v>
      </c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8" customHeight="1">
      <c r="A19" s="38"/>
      <c r="B19" s="44"/>
      <c r="C19" s="38"/>
      <c r="D19" s="38"/>
      <c r="E19" s="133" t="s">
        <v>28</v>
      </c>
      <c r="F19" s="38"/>
      <c r="G19" s="38"/>
      <c r="H19" s="38"/>
      <c r="I19" s="150" t="s">
        <v>29</v>
      </c>
      <c r="J19" s="133" t="s">
        <v>30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6.96" customHeight="1">
      <c r="A20" s="38"/>
      <c r="B20" s="44"/>
      <c r="C20" s="38"/>
      <c r="D20" s="38"/>
      <c r="E20" s="38"/>
      <c r="F20" s="38"/>
      <c r="G20" s="38"/>
      <c r="H20" s="38"/>
      <c r="I20" s="147"/>
      <c r="J20" s="38"/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12" customHeight="1">
      <c r="A21" s="38"/>
      <c r="B21" s="44"/>
      <c r="C21" s="38"/>
      <c r="D21" s="145" t="s">
        <v>31</v>
      </c>
      <c r="E21" s="38"/>
      <c r="F21" s="38"/>
      <c r="G21" s="38"/>
      <c r="H21" s="38"/>
      <c r="I21" s="150" t="s">
        <v>26</v>
      </c>
      <c r="J21" s="33" t="str">
        <f>'Rekapitulace stavby'!AN13</f>
        <v>Vyplň údaj</v>
      </c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8" customHeight="1">
      <c r="A22" s="38"/>
      <c r="B22" s="44"/>
      <c r="C22" s="38"/>
      <c r="D22" s="38"/>
      <c r="E22" s="33" t="str">
        <f>'Rekapitulace stavby'!E14</f>
        <v>Vyplň údaj</v>
      </c>
      <c r="F22" s="133"/>
      <c r="G22" s="133"/>
      <c r="H22" s="133"/>
      <c r="I22" s="150" t="s">
        <v>29</v>
      </c>
      <c r="J22" s="33" t="str">
        <f>'Rekapitulace stavby'!AN14</f>
        <v>Vyplň údaj</v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6.96" customHeight="1">
      <c r="A23" s="38"/>
      <c r="B23" s="44"/>
      <c r="C23" s="38"/>
      <c r="D23" s="38"/>
      <c r="E23" s="38"/>
      <c r="F23" s="38"/>
      <c r="G23" s="38"/>
      <c r="H23" s="38"/>
      <c r="I23" s="147"/>
      <c r="J23" s="38"/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12" customHeight="1">
      <c r="A24" s="38"/>
      <c r="B24" s="44"/>
      <c r="C24" s="38"/>
      <c r="D24" s="145" t="s">
        <v>33</v>
      </c>
      <c r="E24" s="38"/>
      <c r="F24" s="38"/>
      <c r="G24" s="38"/>
      <c r="H24" s="38"/>
      <c r="I24" s="150" t="s">
        <v>26</v>
      </c>
      <c r="J24" s="133" t="str">
        <f>IF('Rekapitulace stavby'!AN16="","",'Rekapitulace stavby'!AN16)</f>
        <v/>
      </c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8" customHeight="1">
      <c r="A25" s="38"/>
      <c r="B25" s="44"/>
      <c r="C25" s="38"/>
      <c r="D25" s="38"/>
      <c r="E25" s="133" t="str">
        <f>IF('Rekapitulace stavby'!E17="","",'Rekapitulace stavby'!E17)</f>
        <v xml:space="preserve"> </v>
      </c>
      <c r="F25" s="38"/>
      <c r="G25" s="38"/>
      <c r="H25" s="38"/>
      <c r="I25" s="150" t="s">
        <v>29</v>
      </c>
      <c r="J25" s="133" t="str">
        <f>IF('Rekapitulace stavby'!AN17="","",'Rekapitulace stavby'!AN17)</f>
        <v/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6.96" customHeight="1">
      <c r="A26" s="38"/>
      <c r="B26" s="44"/>
      <c r="C26" s="38"/>
      <c r="D26" s="38"/>
      <c r="E26" s="38"/>
      <c r="F26" s="38"/>
      <c r="G26" s="38"/>
      <c r="H26" s="38"/>
      <c r="I26" s="147"/>
      <c r="J26" s="38"/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12" customHeight="1">
      <c r="A27" s="38"/>
      <c r="B27" s="44"/>
      <c r="C27" s="38"/>
      <c r="D27" s="145" t="s">
        <v>36</v>
      </c>
      <c r="E27" s="38"/>
      <c r="F27" s="38"/>
      <c r="G27" s="38"/>
      <c r="H27" s="38"/>
      <c r="I27" s="150" t="s">
        <v>26</v>
      </c>
      <c r="J27" s="133" t="s">
        <v>19</v>
      </c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8" customHeight="1">
      <c r="A28" s="38"/>
      <c r="B28" s="44"/>
      <c r="C28" s="38"/>
      <c r="D28" s="38"/>
      <c r="E28" s="133" t="s">
        <v>37</v>
      </c>
      <c r="F28" s="38"/>
      <c r="G28" s="38"/>
      <c r="H28" s="38"/>
      <c r="I28" s="150" t="s">
        <v>29</v>
      </c>
      <c r="J28" s="133" t="s">
        <v>19</v>
      </c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2" customFormat="1" ht="6.96" customHeight="1">
      <c r="A29" s="38"/>
      <c r="B29" s="44"/>
      <c r="C29" s="38"/>
      <c r="D29" s="38"/>
      <c r="E29" s="38"/>
      <c r="F29" s="38"/>
      <c r="G29" s="38"/>
      <c r="H29" s="38"/>
      <c r="I29" s="147"/>
      <c r="J29" s="38"/>
      <c r="K29" s="38"/>
      <c r="L29" s="14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hidden="1" s="2" customFormat="1" ht="12" customHeight="1">
      <c r="A30" s="38"/>
      <c r="B30" s="44"/>
      <c r="C30" s="38"/>
      <c r="D30" s="145" t="s">
        <v>38</v>
      </c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8" customFormat="1" ht="83.25" customHeight="1">
      <c r="A31" s="152"/>
      <c r="B31" s="153"/>
      <c r="C31" s="152"/>
      <c r="D31" s="152"/>
      <c r="E31" s="154" t="s">
        <v>39</v>
      </c>
      <c r="F31" s="154"/>
      <c r="G31" s="154"/>
      <c r="H31" s="154"/>
      <c r="I31" s="155"/>
      <c r="J31" s="152"/>
      <c r="K31" s="152"/>
      <c r="L31" s="156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  <c r="AD31" s="152"/>
      <c r="AE31" s="152"/>
    </row>
    <row r="32" hidden="1" s="2" customFormat="1" ht="6.96" customHeight="1">
      <c r="A32" s="38"/>
      <c r="B32" s="44"/>
      <c r="C32" s="38"/>
      <c r="D32" s="38"/>
      <c r="E32" s="38"/>
      <c r="F32" s="38"/>
      <c r="G32" s="38"/>
      <c r="H32" s="38"/>
      <c r="I32" s="147"/>
      <c r="J32" s="38"/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25.44" customHeight="1">
      <c r="A34" s="38"/>
      <c r="B34" s="44"/>
      <c r="C34" s="38"/>
      <c r="D34" s="159" t="s">
        <v>40</v>
      </c>
      <c r="E34" s="38"/>
      <c r="F34" s="38"/>
      <c r="G34" s="38"/>
      <c r="H34" s="38"/>
      <c r="I34" s="147"/>
      <c r="J34" s="160">
        <f>ROUND(J97, 2)</f>
        <v>0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6.96" customHeight="1">
      <c r="A35" s="38"/>
      <c r="B35" s="44"/>
      <c r="C35" s="38"/>
      <c r="D35" s="157"/>
      <c r="E35" s="157"/>
      <c r="F35" s="157"/>
      <c r="G35" s="157"/>
      <c r="H35" s="157"/>
      <c r="I35" s="158"/>
      <c r="J35" s="157"/>
      <c r="K35" s="157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38"/>
      <c r="F36" s="161" t="s">
        <v>42</v>
      </c>
      <c r="G36" s="38"/>
      <c r="H36" s="38"/>
      <c r="I36" s="162" t="s">
        <v>41</v>
      </c>
      <c r="J36" s="161" t="s">
        <v>43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163" t="s">
        <v>44</v>
      </c>
      <c r="E37" s="145" t="s">
        <v>45</v>
      </c>
      <c r="F37" s="164">
        <f>ROUND((SUM(BE97:BE175)),  2)</f>
        <v>0</v>
      </c>
      <c r="G37" s="38"/>
      <c r="H37" s="38"/>
      <c r="I37" s="165">
        <v>0.20999999999999999</v>
      </c>
      <c r="J37" s="164">
        <f>ROUND(((SUM(BE97:BE175))*I37),  2)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46</v>
      </c>
      <c r="F38" s="164">
        <f>ROUND((SUM(BF97:BF175)),  2)</f>
        <v>0</v>
      </c>
      <c r="G38" s="38"/>
      <c r="H38" s="38"/>
      <c r="I38" s="165">
        <v>0.14999999999999999</v>
      </c>
      <c r="J38" s="164">
        <f>ROUND(((SUM(BF97:BF175))*I38),  2)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47</v>
      </c>
      <c r="F39" s="164">
        <f>ROUND((SUM(BG97:BG175)),  2)</f>
        <v>0</v>
      </c>
      <c r="G39" s="38"/>
      <c r="H39" s="38"/>
      <c r="I39" s="165">
        <v>0.20999999999999999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44"/>
      <c r="C40" s="38"/>
      <c r="D40" s="38"/>
      <c r="E40" s="145" t="s">
        <v>48</v>
      </c>
      <c r="F40" s="164">
        <f>ROUND((SUM(BH97:BH175)),  2)</f>
        <v>0</v>
      </c>
      <c r="G40" s="38"/>
      <c r="H40" s="38"/>
      <c r="I40" s="165">
        <v>0.14999999999999999</v>
      </c>
      <c r="J40" s="164">
        <f>0</f>
        <v>0</v>
      </c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44"/>
      <c r="C41" s="38"/>
      <c r="D41" s="38"/>
      <c r="E41" s="145" t="s">
        <v>49</v>
      </c>
      <c r="F41" s="164">
        <f>ROUND((SUM(BI97:BI175)),  2)</f>
        <v>0</v>
      </c>
      <c r="G41" s="38"/>
      <c r="H41" s="38"/>
      <c r="I41" s="165">
        <v>0</v>
      </c>
      <c r="J41" s="164">
        <f>0</f>
        <v>0</v>
      </c>
      <c r="K41" s="38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6.96" customHeight="1">
      <c r="A42" s="38"/>
      <c r="B42" s="44"/>
      <c r="C42" s="38"/>
      <c r="D42" s="38"/>
      <c r="E42" s="38"/>
      <c r="F42" s="38"/>
      <c r="G42" s="38"/>
      <c r="H42" s="38"/>
      <c r="I42" s="147"/>
      <c r="J42" s="38"/>
      <c r="K42" s="38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 s="2" customFormat="1" ht="25.44" customHeight="1">
      <c r="A43" s="38"/>
      <c r="B43" s="44"/>
      <c r="C43" s="166"/>
      <c r="D43" s="167" t="s">
        <v>50</v>
      </c>
      <c r="E43" s="168"/>
      <c r="F43" s="168"/>
      <c r="G43" s="169" t="s">
        <v>51</v>
      </c>
      <c r="H43" s="170" t="s">
        <v>52</v>
      </c>
      <c r="I43" s="171"/>
      <c r="J43" s="172">
        <f>SUM(J34:J41)</f>
        <v>0</v>
      </c>
      <c r="K43" s="173"/>
      <c r="L43" s="14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hidden="1" s="2" customFormat="1" ht="14.4" customHeight="1">
      <c r="A44" s="38"/>
      <c r="B44" s="174"/>
      <c r="C44" s="175"/>
      <c r="D44" s="175"/>
      <c r="E44" s="175"/>
      <c r="F44" s="175"/>
      <c r="G44" s="175"/>
      <c r="H44" s="175"/>
      <c r="I44" s="176"/>
      <c r="J44" s="175"/>
      <c r="K44" s="175"/>
      <c r="L44" s="14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hidden="1"/>
    <row r="46" hidden="1"/>
    <row r="47" hidden="1"/>
    <row r="48" hidden="1" s="2" customFormat="1" ht="6.96" customHeight="1">
      <c r="A48" s="38"/>
      <c r="B48" s="177"/>
      <c r="C48" s="178"/>
      <c r="D48" s="178"/>
      <c r="E48" s="178"/>
      <c r="F48" s="178"/>
      <c r="G48" s="178"/>
      <c r="H48" s="178"/>
      <c r="I48" s="179"/>
      <c r="J48" s="178"/>
      <c r="K48" s="178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24.96" customHeight="1">
      <c r="A49" s="38"/>
      <c r="B49" s="39"/>
      <c r="C49" s="23" t="s">
        <v>218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6.96" customHeight="1">
      <c r="A50" s="38"/>
      <c r="B50" s="39"/>
      <c r="C50" s="40"/>
      <c r="D50" s="40"/>
      <c r="E50" s="40"/>
      <c r="F50" s="40"/>
      <c r="G50" s="40"/>
      <c r="H50" s="40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2" customFormat="1" ht="12" customHeight="1">
      <c r="A51" s="38"/>
      <c r="B51" s="39"/>
      <c r="C51" s="32" t="s">
        <v>16</v>
      </c>
      <c r="D51" s="40"/>
      <c r="E51" s="40"/>
      <c r="F51" s="40"/>
      <c r="G51" s="40"/>
      <c r="H51" s="40"/>
      <c r="I51" s="147"/>
      <c r="J51" s="40"/>
      <c r="K51" s="40"/>
      <c r="L51" s="14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</row>
    <row r="52" hidden="1" s="2" customFormat="1" ht="23.25" customHeight="1">
      <c r="A52" s="38"/>
      <c r="B52" s="39"/>
      <c r="C52" s="40"/>
      <c r="D52" s="40"/>
      <c r="E52" s="180" t="str">
        <f>E7</f>
        <v>Oprava přejezdů na trati Mělník - Ústí n/L Střekov, Vraňany - Děčín hl.n... - ZMĚNA Č. 1</v>
      </c>
      <c r="F52" s="32"/>
      <c r="G52" s="32"/>
      <c r="H52" s="32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1" customFormat="1" ht="12" customHeight="1">
      <c r="B53" s="21"/>
      <c r="C53" s="32" t="s">
        <v>214</v>
      </c>
      <c r="D53" s="22"/>
      <c r="E53" s="22"/>
      <c r="F53" s="22"/>
      <c r="G53" s="22"/>
      <c r="H53" s="22"/>
      <c r="I53" s="139"/>
      <c r="J53" s="22"/>
      <c r="K53" s="22"/>
      <c r="L53" s="20"/>
    </row>
    <row r="54" hidden="1" s="1" customFormat="1" ht="16.5" customHeight="1">
      <c r="B54" s="21"/>
      <c r="C54" s="22"/>
      <c r="D54" s="22"/>
      <c r="E54" s="180" t="s">
        <v>1634</v>
      </c>
      <c r="F54" s="22"/>
      <c r="G54" s="22"/>
      <c r="H54" s="22"/>
      <c r="I54" s="139"/>
      <c r="J54" s="22"/>
      <c r="K54" s="22"/>
      <c r="L54" s="20"/>
    </row>
    <row r="55" hidden="1" s="1" customFormat="1" ht="12" customHeight="1">
      <c r="B55" s="21"/>
      <c r="C55" s="32" t="s">
        <v>216</v>
      </c>
      <c r="D55" s="22"/>
      <c r="E55" s="22"/>
      <c r="F55" s="22"/>
      <c r="G55" s="22"/>
      <c r="H55" s="22"/>
      <c r="I55" s="139"/>
      <c r="J55" s="22"/>
      <c r="K55" s="22"/>
      <c r="L55" s="20"/>
    </row>
    <row r="56" hidden="1" s="2" customFormat="1" ht="16.5" customHeight="1">
      <c r="A56" s="38"/>
      <c r="B56" s="39"/>
      <c r="C56" s="40"/>
      <c r="D56" s="40"/>
      <c r="E56" s="287" t="s">
        <v>1635</v>
      </c>
      <c r="F56" s="40"/>
      <c r="G56" s="40"/>
      <c r="H56" s="40"/>
      <c r="I56" s="147"/>
      <c r="J56" s="40"/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12" customHeight="1">
      <c r="A57" s="38"/>
      <c r="B57" s="39"/>
      <c r="C57" s="32" t="s">
        <v>969</v>
      </c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6.5" customHeight="1">
      <c r="A58" s="38"/>
      <c r="B58" s="39"/>
      <c r="C58" s="40"/>
      <c r="D58" s="40"/>
      <c r="E58" s="69" t="str">
        <f>E13</f>
        <v>SO 15.1.1 - Odvodnění pod pozemní komunikací</v>
      </c>
      <c r="F58" s="40"/>
      <c r="G58" s="40"/>
      <c r="H58" s="40"/>
      <c r="I58" s="147"/>
      <c r="J58" s="40"/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6.96" customHeight="1">
      <c r="A59" s="38"/>
      <c r="B59" s="39"/>
      <c r="C59" s="40"/>
      <c r="D59" s="40"/>
      <c r="E59" s="40"/>
      <c r="F59" s="40"/>
      <c r="G59" s="40"/>
      <c r="H59" s="40"/>
      <c r="I59" s="147"/>
      <c r="J59" s="40"/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2" customHeight="1">
      <c r="A60" s="38"/>
      <c r="B60" s="39"/>
      <c r="C60" s="32" t="s">
        <v>21</v>
      </c>
      <c r="D60" s="40"/>
      <c r="E60" s="40"/>
      <c r="F60" s="27" t="str">
        <f>F16</f>
        <v>obvod ST Ústí nad Labem</v>
      </c>
      <c r="G60" s="40"/>
      <c r="H60" s="40"/>
      <c r="I60" s="150" t="s">
        <v>23</v>
      </c>
      <c r="J60" s="72" t="str">
        <f>IF(J16="","",J16)</f>
        <v>19. 11. 2019</v>
      </c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6.96" customHeight="1">
      <c r="A61" s="38"/>
      <c r="B61" s="39"/>
      <c r="C61" s="40"/>
      <c r="D61" s="40"/>
      <c r="E61" s="40"/>
      <c r="F61" s="40"/>
      <c r="G61" s="40"/>
      <c r="H61" s="40"/>
      <c r="I61" s="147"/>
      <c r="J61" s="40"/>
      <c r="K61" s="40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5.15" customHeight="1">
      <c r="A62" s="38"/>
      <c r="B62" s="39"/>
      <c r="C62" s="32" t="s">
        <v>25</v>
      </c>
      <c r="D62" s="40"/>
      <c r="E62" s="40"/>
      <c r="F62" s="27" t="str">
        <f>E19</f>
        <v>Správa železnic, OŘ Ústí n.L., ST Ústí n.L.</v>
      </c>
      <c r="G62" s="40"/>
      <c r="H62" s="40"/>
      <c r="I62" s="150" t="s">
        <v>33</v>
      </c>
      <c r="J62" s="36" t="str">
        <f>E25</f>
        <v xml:space="preserve"> </v>
      </c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15.15" customHeight="1">
      <c r="A63" s="38"/>
      <c r="B63" s="39"/>
      <c r="C63" s="32" t="s">
        <v>31</v>
      </c>
      <c r="D63" s="40"/>
      <c r="E63" s="40"/>
      <c r="F63" s="27" t="str">
        <f>IF(E22="","",E22)</f>
        <v>Vyplň údaj</v>
      </c>
      <c r="G63" s="40"/>
      <c r="H63" s="40"/>
      <c r="I63" s="150" t="s">
        <v>36</v>
      </c>
      <c r="J63" s="36" t="str">
        <f>E28</f>
        <v>Jan Seemann, DiS.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</row>
    <row r="64" hidden="1" s="2" customFormat="1" ht="10.32" customHeight="1">
      <c r="A64" s="38"/>
      <c r="B64" s="39"/>
      <c r="C64" s="40"/>
      <c r="D64" s="40"/>
      <c r="E64" s="40"/>
      <c r="F64" s="40"/>
      <c r="G64" s="40"/>
      <c r="H64" s="40"/>
      <c r="I64" s="147"/>
      <c r="J64" s="40"/>
      <c r="K64" s="40"/>
      <c r="L64" s="14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</row>
    <row r="65" hidden="1" s="2" customFormat="1" ht="29.28" customHeight="1">
      <c r="A65" s="38"/>
      <c r="B65" s="39"/>
      <c r="C65" s="181" t="s">
        <v>219</v>
      </c>
      <c r="D65" s="182"/>
      <c r="E65" s="182"/>
      <c r="F65" s="182"/>
      <c r="G65" s="182"/>
      <c r="H65" s="182"/>
      <c r="I65" s="183"/>
      <c r="J65" s="184" t="s">
        <v>220</v>
      </c>
      <c r="K65" s="182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 s="2" customFormat="1" ht="10.32" customHeight="1">
      <c r="A66" s="38"/>
      <c r="B66" s="39"/>
      <c r="C66" s="40"/>
      <c r="D66" s="40"/>
      <c r="E66" s="40"/>
      <c r="F66" s="40"/>
      <c r="G66" s="40"/>
      <c r="H66" s="40"/>
      <c r="I66" s="147"/>
      <c r="J66" s="40"/>
      <c r="K66" s="40"/>
      <c r="L66" s="14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hidden="1" s="2" customFormat="1" ht="22.8" customHeight="1">
      <c r="A67" s="38"/>
      <c r="B67" s="39"/>
      <c r="C67" s="185" t="s">
        <v>72</v>
      </c>
      <c r="D67" s="40"/>
      <c r="E67" s="40"/>
      <c r="F67" s="40"/>
      <c r="G67" s="40"/>
      <c r="H67" s="40"/>
      <c r="I67" s="147"/>
      <c r="J67" s="102">
        <f>J97</f>
        <v>0</v>
      </c>
      <c r="K67" s="40"/>
      <c r="L67" s="14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U67" s="17" t="s">
        <v>221</v>
      </c>
    </row>
    <row r="68" hidden="1" s="9" customFormat="1" ht="24.96" customHeight="1">
      <c r="A68" s="9"/>
      <c r="B68" s="186"/>
      <c r="C68" s="187"/>
      <c r="D68" s="188" t="s">
        <v>222</v>
      </c>
      <c r="E68" s="189"/>
      <c r="F68" s="189"/>
      <c r="G68" s="189"/>
      <c r="H68" s="189"/>
      <c r="I68" s="190"/>
      <c r="J68" s="191">
        <f>J98</f>
        <v>0</v>
      </c>
      <c r="K68" s="187"/>
      <c r="L68" s="192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hidden="1" s="10" customFormat="1" ht="19.92" customHeight="1">
      <c r="A69" s="10"/>
      <c r="B69" s="193"/>
      <c r="C69" s="125"/>
      <c r="D69" s="194" t="s">
        <v>1705</v>
      </c>
      <c r="E69" s="195"/>
      <c r="F69" s="195"/>
      <c r="G69" s="195"/>
      <c r="H69" s="195"/>
      <c r="I69" s="196"/>
      <c r="J69" s="197">
        <f>J99</f>
        <v>0</v>
      </c>
      <c r="K69" s="125"/>
      <c r="L69" s="198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hidden="1" s="10" customFormat="1" ht="19.92" customHeight="1">
      <c r="A70" s="10"/>
      <c r="B70" s="193"/>
      <c r="C70" s="125"/>
      <c r="D70" s="194" t="s">
        <v>1706</v>
      </c>
      <c r="E70" s="195"/>
      <c r="F70" s="195"/>
      <c r="G70" s="195"/>
      <c r="H70" s="195"/>
      <c r="I70" s="196"/>
      <c r="J70" s="197">
        <f>J130</f>
        <v>0</v>
      </c>
      <c r="K70" s="125"/>
      <c r="L70" s="198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hidden="1" s="10" customFormat="1" ht="19.92" customHeight="1">
      <c r="A71" s="10"/>
      <c r="B71" s="193"/>
      <c r="C71" s="125"/>
      <c r="D71" s="194" t="s">
        <v>1707</v>
      </c>
      <c r="E71" s="195"/>
      <c r="F71" s="195"/>
      <c r="G71" s="195"/>
      <c r="H71" s="195"/>
      <c r="I71" s="196"/>
      <c r="J71" s="197">
        <f>J144</f>
        <v>0</v>
      </c>
      <c r="K71" s="125"/>
      <c r="L71" s="198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hidden="1" s="10" customFormat="1" ht="19.92" customHeight="1">
      <c r="A72" s="10"/>
      <c r="B72" s="193"/>
      <c r="C72" s="125"/>
      <c r="D72" s="194" t="s">
        <v>1708</v>
      </c>
      <c r="E72" s="195"/>
      <c r="F72" s="195"/>
      <c r="G72" s="195"/>
      <c r="H72" s="195"/>
      <c r="I72" s="196"/>
      <c r="J72" s="197">
        <f>J161</f>
        <v>0</v>
      </c>
      <c r="K72" s="125"/>
      <c r="L72" s="198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hidden="1" s="10" customFormat="1" ht="19.92" customHeight="1">
      <c r="A73" s="10"/>
      <c r="B73" s="193"/>
      <c r="C73" s="125"/>
      <c r="D73" s="194" t="s">
        <v>1709</v>
      </c>
      <c r="E73" s="195"/>
      <c r="F73" s="195"/>
      <c r="G73" s="195"/>
      <c r="H73" s="195"/>
      <c r="I73" s="196"/>
      <c r="J73" s="197">
        <f>J169</f>
        <v>0</v>
      </c>
      <c r="K73" s="125"/>
      <c r="L73" s="198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hidden="1" s="2" customFormat="1" ht="21.84" customHeight="1">
      <c r="A74" s="38"/>
      <c r="B74" s="39"/>
      <c r="C74" s="40"/>
      <c r="D74" s="40"/>
      <c r="E74" s="40"/>
      <c r="F74" s="40"/>
      <c r="G74" s="40"/>
      <c r="H74" s="40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hidden="1" s="2" customFormat="1" ht="6.96" customHeight="1">
      <c r="A75" s="38"/>
      <c r="B75" s="59"/>
      <c r="C75" s="60"/>
      <c r="D75" s="60"/>
      <c r="E75" s="60"/>
      <c r="F75" s="60"/>
      <c r="G75" s="60"/>
      <c r="H75" s="60"/>
      <c r="I75" s="176"/>
      <c r="J75" s="60"/>
      <c r="K75" s="60"/>
      <c r="L75" s="14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hidden="1"/>
    <row r="77" hidden="1"/>
    <row r="78" hidden="1"/>
    <row r="79" s="2" customFormat="1" ht="6.96" customHeight="1">
      <c r="A79" s="38"/>
      <c r="B79" s="61"/>
      <c r="C79" s="62"/>
      <c r="D79" s="62"/>
      <c r="E79" s="62"/>
      <c r="F79" s="62"/>
      <c r="G79" s="62"/>
      <c r="H79" s="62"/>
      <c r="I79" s="179"/>
      <c r="J79" s="62"/>
      <c r="K79" s="62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24.96" customHeight="1">
      <c r="A80" s="38"/>
      <c r="B80" s="39"/>
      <c r="C80" s="23" t="s">
        <v>225</v>
      </c>
      <c r="D80" s="40"/>
      <c r="E80" s="40"/>
      <c r="F80" s="40"/>
      <c r="G80" s="40"/>
      <c r="H80" s="40"/>
      <c r="I80" s="147"/>
      <c r="J80" s="40"/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2" customHeight="1">
      <c r="A82" s="38"/>
      <c r="B82" s="39"/>
      <c r="C82" s="32" t="s">
        <v>16</v>
      </c>
      <c r="D82" s="40"/>
      <c r="E82" s="40"/>
      <c r="F82" s="40"/>
      <c r="G82" s="40"/>
      <c r="H82" s="40"/>
      <c r="I82" s="147"/>
      <c r="J82" s="40"/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23.25" customHeight="1">
      <c r="A83" s="38"/>
      <c r="B83" s="39"/>
      <c r="C83" s="40"/>
      <c r="D83" s="40"/>
      <c r="E83" s="180" t="str">
        <f>E7</f>
        <v>Oprava přejezdů na trati Mělník - Ústí n/L Střekov, Vraňany - Děčín hl.n... - ZMĚNA Č. 1</v>
      </c>
      <c r="F83" s="32"/>
      <c r="G83" s="32"/>
      <c r="H83" s="32"/>
      <c r="I83" s="147"/>
      <c r="J83" s="40"/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1" customFormat="1" ht="12" customHeight="1">
      <c r="B84" s="21"/>
      <c r="C84" s="32" t="s">
        <v>214</v>
      </c>
      <c r="D84" s="22"/>
      <c r="E84" s="22"/>
      <c r="F84" s="22"/>
      <c r="G84" s="22"/>
      <c r="H84" s="22"/>
      <c r="I84" s="139"/>
      <c r="J84" s="22"/>
      <c r="K84" s="22"/>
      <c r="L84" s="20"/>
    </row>
    <row r="85" s="1" customFormat="1" ht="16.5" customHeight="1">
      <c r="B85" s="21"/>
      <c r="C85" s="22"/>
      <c r="D85" s="22"/>
      <c r="E85" s="180" t="s">
        <v>1634</v>
      </c>
      <c r="F85" s="22"/>
      <c r="G85" s="22"/>
      <c r="H85" s="22"/>
      <c r="I85" s="139"/>
      <c r="J85" s="22"/>
      <c r="K85" s="22"/>
      <c r="L85" s="20"/>
    </row>
    <row r="86" s="1" customFormat="1" ht="12" customHeight="1">
      <c r="B86" s="21"/>
      <c r="C86" s="32" t="s">
        <v>216</v>
      </c>
      <c r="D86" s="22"/>
      <c r="E86" s="22"/>
      <c r="F86" s="22"/>
      <c r="G86" s="22"/>
      <c r="H86" s="22"/>
      <c r="I86" s="139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287" t="s">
        <v>1635</v>
      </c>
      <c r="F87" s="40"/>
      <c r="G87" s="40"/>
      <c r="H87" s="40"/>
      <c r="I87" s="147"/>
      <c r="J87" s="40"/>
      <c r="K87" s="40"/>
      <c r="L87" s="14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969</v>
      </c>
      <c r="D88" s="40"/>
      <c r="E88" s="40"/>
      <c r="F88" s="40"/>
      <c r="G88" s="40"/>
      <c r="H88" s="40"/>
      <c r="I88" s="147"/>
      <c r="J88" s="40"/>
      <c r="K88" s="40"/>
      <c r="L88" s="14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69" t="str">
        <f>E13</f>
        <v>SO 15.1.1 - Odvodnění pod pozemní komunikací</v>
      </c>
      <c r="F89" s="40"/>
      <c r="G89" s="40"/>
      <c r="H89" s="40"/>
      <c r="I89" s="147"/>
      <c r="J89" s="40"/>
      <c r="K89" s="40"/>
      <c r="L89" s="14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147"/>
      <c r="J90" s="40"/>
      <c r="K90" s="40"/>
      <c r="L90" s="14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21</v>
      </c>
      <c r="D91" s="40"/>
      <c r="E91" s="40"/>
      <c r="F91" s="27" t="str">
        <f>F16</f>
        <v>obvod ST Ústí nad Labem</v>
      </c>
      <c r="G91" s="40"/>
      <c r="H91" s="40"/>
      <c r="I91" s="150" t="s">
        <v>23</v>
      </c>
      <c r="J91" s="72" t="str">
        <f>IF(J16="","",J16)</f>
        <v>19. 11. 2019</v>
      </c>
      <c r="K91" s="40"/>
      <c r="L91" s="14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147"/>
      <c r="J92" s="40"/>
      <c r="K92" s="40"/>
      <c r="L92" s="14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25</v>
      </c>
      <c r="D93" s="40"/>
      <c r="E93" s="40"/>
      <c r="F93" s="27" t="str">
        <f>E19</f>
        <v>Správa železnic, OŘ Ústí n.L., ST Ústí n.L.</v>
      </c>
      <c r="G93" s="40"/>
      <c r="H93" s="40"/>
      <c r="I93" s="150" t="s">
        <v>33</v>
      </c>
      <c r="J93" s="36" t="str">
        <f>E25</f>
        <v xml:space="preserve"> </v>
      </c>
      <c r="K93" s="40"/>
      <c r="L93" s="14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31</v>
      </c>
      <c r="D94" s="40"/>
      <c r="E94" s="40"/>
      <c r="F94" s="27" t="str">
        <f>IF(E22="","",E22)</f>
        <v>Vyplň údaj</v>
      </c>
      <c r="G94" s="40"/>
      <c r="H94" s="40"/>
      <c r="I94" s="150" t="s">
        <v>36</v>
      </c>
      <c r="J94" s="36" t="str">
        <f>E28</f>
        <v>Jan Seemann, DiS.</v>
      </c>
      <c r="K94" s="40"/>
      <c r="L94" s="14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147"/>
      <c r="J95" s="40"/>
      <c r="K95" s="40"/>
      <c r="L95" s="14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11" customFormat="1" ht="29.28" customHeight="1">
      <c r="A96" s="199"/>
      <c r="B96" s="200"/>
      <c r="C96" s="201" t="s">
        <v>226</v>
      </c>
      <c r="D96" s="202" t="s">
        <v>59</v>
      </c>
      <c r="E96" s="202" t="s">
        <v>55</v>
      </c>
      <c r="F96" s="202" t="s">
        <v>56</v>
      </c>
      <c r="G96" s="202" t="s">
        <v>227</v>
      </c>
      <c r="H96" s="202" t="s">
        <v>228</v>
      </c>
      <c r="I96" s="203" t="s">
        <v>229</v>
      </c>
      <c r="J96" s="202" t="s">
        <v>220</v>
      </c>
      <c r="K96" s="204" t="s">
        <v>230</v>
      </c>
      <c r="L96" s="205"/>
      <c r="M96" s="92" t="s">
        <v>19</v>
      </c>
      <c r="N96" s="93" t="s">
        <v>44</v>
      </c>
      <c r="O96" s="93" t="s">
        <v>231</v>
      </c>
      <c r="P96" s="93" t="s">
        <v>232</v>
      </c>
      <c r="Q96" s="93" t="s">
        <v>233</v>
      </c>
      <c r="R96" s="93" t="s">
        <v>234</v>
      </c>
      <c r="S96" s="93" t="s">
        <v>235</v>
      </c>
      <c r="T96" s="94" t="s">
        <v>236</v>
      </c>
      <c r="U96" s="199"/>
      <c r="V96" s="199"/>
      <c r="W96" s="199"/>
      <c r="X96" s="199"/>
      <c r="Y96" s="199"/>
      <c r="Z96" s="199"/>
      <c r="AA96" s="199"/>
      <c r="AB96" s="199"/>
      <c r="AC96" s="199"/>
      <c r="AD96" s="199"/>
      <c r="AE96" s="199"/>
    </row>
    <row r="97" s="2" customFormat="1" ht="22.8" customHeight="1">
      <c r="A97" s="38"/>
      <c r="B97" s="39"/>
      <c r="C97" s="99" t="s">
        <v>237</v>
      </c>
      <c r="D97" s="40"/>
      <c r="E97" s="40"/>
      <c r="F97" s="40"/>
      <c r="G97" s="40"/>
      <c r="H97" s="40"/>
      <c r="I97" s="147"/>
      <c r="J97" s="206">
        <f>BK97</f>
        <v>0</v>
      </c>
      <c r="K97" s="40"/>
      <c r="L97" s="44"/>
      <c r="M97" s="95"/>
      <c r="N97" s="207"/>
      <c r="O97" s="96"/>
      <c r="P97" s="208">
        <f>P98</f>
        <v>0</v>
      </c>
      <c r="Q97" s="96"/>
      <c r="R97" s="208">
        <f>R98</f>
        <v>26.551290720000001</v>
      </c>
      <c r="S97" s="96"/>
      <c r="T97" s="209">
        <f>T98</f>
        <v>0</v>
      </c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T97" s="17" t="s">
        <v>73</v>
      </c>
      <c r="AU97" s="17" t="s">
        <v>221</v>
      </c>
      <c r="BK97" s="210">
        <f>BK98</f>
        <v>0</v>
      </c>
    </row>
    <row r="98" s="12" customFormat="1" ht="25.92" customHeight="1">
      <c r="A98" s="12"/>
      <c r="B98" s="211"/>
      <c r="C98" s="212"/>
      <c r="D98" s="213" t="s">
        <v>73</v>
      </c>
      <c r="E98" s="214" t="s">
        <v>238</v>
      </c>
      <c r="F98" s="214" t="s">
        <v>239</v>
      </c>
      <c r="G98" s="212"/>
      <c r="H98" s="212"/>
      <c r="I98" s="215"/>
      <c r="J98" s="216">
        <f>BK98</f>
        <v>0</v>
      </c>
      <c r="K98" s="212"/>
      <c r="L98" s="217"/>
      <c r="M98" s="218"/>
      <c r="N98" s="219"/>
      <c r="O98" s="219"/>
      <c r="P98" s="220">
        <f>P99+P130+P144+P161+P169</f>
        <v>0</v>
      </c>
      <c r="Q98" s="219"/>
      <c r="R98" s="220">
        <f>R99+R130+R144+R161+R169</f>
        <v>26.551290720000001</v>
      </c>
      <c r="S98" s="219"/>
      <c r="T98" s="221">
        <f>T99+T130+T144+T161+T169</f>
        <v>0</v>
      </c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R98" s="222" t="s">
        <v>81</v>
      </c>
      <c r="AT98" s="223" t="s">
        <v>73</v>
      </c>
      <c r="AU98" s="223" t="s">
        <v>74</v>
      </c>
      <c r="AY98" s="222" t="s">
        <v>240</v>
      </c>
      <c r="BK98" s="224">
        <f>BK99+BK130+BK144+BK161+BK169</f>
        <v>0</v>
      </c>
    </row>
    <row r="99" s="12" customFormat="1" ht="22.8" customHeight="1">
      <c r="A99" s="12"/>
      <c r="B99" s="211"/>
      <c r="C99" s="212"/>
      <c r="D99" s="213" t="s">
        <v>73</v>
      </c>
      <c r="E99" s="225" t="s">
        <v>81</v>
      </c>
      <c r="F99" s="225" t="s">
        <v>1710</v>
      </c>
      <c r="G99" s="212"/>
      <c r="H99" s="212"/>
      <c r="I99" s="215"/>
      <c r="J99" s="226">
        <f>BK99</f>
        <v>0</v>
      </c>
      <c r="K99" s="212"/>
      <c r="L99" s="217"/>
      <c r="M99" s="218"/>
      <c r="N99" s="219"/>
      <c r="O99" s="219"/>
      <c r="P99" s="220">
        <f>SUM(P100:P129)</f>
        <v>0</v>
      </c>
      <c r="Q99" s="219"/>
      <c r="R99" s="220">
        <f>SUM(R100:R129)</f>
        <v>4.75</v>
      </c>
      <c r="S99" s="219"/>
      <c r="T99" s="221">
        <f>SUM(T100:T129)</f>
        <v>0</v>
      </c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R99" s="222" t="s">
        <v>81</v>
      </c>
      <c r="AT99" s="223" t="s">
        <v>73</v>
      </c>
      <c r="AU99" s="223" t="s">
        <v>81</v>
      </c>
      <c r="AY99" s="222" t="s">
        <v>240</v>
      </c>
      <c r="BK99" s="224">
        <f>SUM(BK100:BK129)</f>
        <v>0</v>
      </c>
    </row>
    <row r="100" s="2" customFormat="1" ht="21.75" customHeight="1">
      <c r="A100" s="38"/>
      <c r="B100" s="39"/>
      <c r="C100" s="227" t="s">
        <v>81</v>
      </c>
      <c r="D100" s="227" t="s">
        <v>243</v>
      </c>
      <c r="E100" s="228" t="s">
        <v>1711</v>
      </c>
      <c r="F100" s="229" t="s">
        <v>1712</v>
      </c>
      <c r="G100" s="230" t="s">
        <v>256</v>
      </c>
      <c r="H100" s="231">
        <v>6.5999999999999996</v>
      </c>
      <c r="I100" s="232"/>
      <c r="J100" s="233">
        <f>ROUND(I100*H100,2)</f>
        <v>0</v>
      </c>
      <c r="K100" s="229" t="s">
        <v>1713</v>
      </c>
      <c r="L100" s="44"/>
      <c r="M100" s="234" t="s">
        <v>19</v>
      </c>
      <c r="N100" s="235" t="s">
        <v>45</v>
      </c>
      <c r="O100" s="84"/>
      <c r="P100" s="236">
        <f>O100*H100</f>
        <v>0</v>
      </c>
      <c r="Q100" s="236">
        <v>0</v>
      </c>
      <c r="R100" s="236">
        <f>Q100*H100</f>
        <v>0</v>
      </c>
      <c r="S100" s="236">
        <v>0</v>
      </c>
      <c r="T100" s="237">
        <f>S100*H100</f>
        <v>0</v>
      </c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R100" s="238" t="s">
        <v>248</v>
      </c>
      <c r="AT100" s="238" t="s">
        <v>243</v>
      </c>
      <c r="AU100" s="238" t="s">
        <v>83</v>
      </c>
      <c r="AY100" s="17" t="s">
        <v>240</v>
      </c>
      <c r="BE100" s="239">
        <f>IF(N100="základní",J100,0)</f>
        <v>0</v>
      </c>
      <c r="BF100" s="239">
        <f>IF(N100="snížená",J100,0)</f>
        <v>0</v>
      </c>
      <c r="BG100" s="239">
        <f>IF(N100="zákl. přenesená",J100,0)</f>
        <v>0</v>
      </c>
      <c r="BH100" s="239">
        <f>IF(N100="sníž. přenesená",J100,0)</f>
        <v>0</v>
      </c>
      <c r="BI100" s="239">
        <f>IF(N100="nulová",J100,0)</f>
        <v>0</v>
      </c>
      <c r="BJ100" s="17" t="s">
        <v>81</v>
      </c>
      <c r="BK100" s="239">
        <f>ROUND(I100*H100,2)</f>
        <v>0</v>
      </c>
      <c r="BL100" s="17" t="s">
        <v>248</v>
      </c>
      <c r="BM100" s="238" t="s">
        <v>1714</v>
      </c>
    </row>
    <row r="101" s="2" customFormat="1">
      <c r="A101" s="38"/>
      <c r="B101" s="39"/>
      <c r="C101" s="40"/>
      <c r="D101" s="240" t="s">
        <v>250</v>
      </c>
      <c r="E101" s="40"/>
      <c r="F101" s="241" t="s">
        <v>1715</v>
      </c>
      <c r="G101" s="40"/>
      <c r="H101" s="40"/>
      <c r="I101" s="147"/>
      <c r="J101" s="40"/>
      <c r="K101" s="40"/>
      <c r="L101" s="44"/>
      <c r="M101" s="242"/>
      <c r="N101" s="243"/>
      <c r="O101" s="84"/>
      <c r="P101" s="84"/>
      <c r="Q101" s="84"/>
      <c r="R101" s="84"/>
      <c r="S101" s="84"/>
      <c r="T101" s="85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T101" s="17" t="s">
        <v>250</v>
      </c>
      <c r="AU101" s="17" t="s">
        <v>83</v>
      </c>
    </row>
    <row r="102" s="2" customFormat="1">
      <c r="A102" s="38"/>
      <c r="B102" s="39"/>
      <c r="C102" s="40"/>
      <c r="D102" s="240" t="s">
        <v>252</v>
      </c>
      <c r="E102" s="40"/>
      <c r="F102" s="244" t="s">
        <v>1716</v>
      </c>
      <c r="G102" s="40"/>
      <c r="H102" s="40"/>
      <c r="I102" s="147"/>
      <c r="J102" s="40"/>
      <c r="K102" s="40"/>
      <c r="L102" s="44"/>
      <c r="M102" s="242"/>
      <c r="N102" s="243"/>
      <c r="O102" s="84"/>
      <c r="P102" s="84"/>
      <c r="Q102" s="84"/>
      <c r="R102" s="84"/>
      <c r="S102" s="84"/>
      <c r="T102" s="85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T102" s="17" t="s">
        <v>252</v>
      </c>
      <c r="AU102" s="17" t="s">
        <v>83</v>
      </c>
    </row>
    <row r="103" s="2" customFormat="1">
      <c r="A103" s="38"/>
      <c r="B103" s="39"/>
      <c r="C103" s="40"/>
      <c r="D103" s="240" t="s">
        <v>1717</v>
      </c>
      <c r="E103" s="40"/>
      <c r="F103" s="244" t="s">
        <v>1718</v>
      </c>
      <c r="G103" s="40"/>
      <c r="H103" s="40"/>
      <c r="I103" s="147"/>
      <c r="J103" s="40"/>
      <c r="K103" s="40"/>
      <c r="L103" s="44"/>
      <c r="M103" s="242"/>
      <c r="N103" s="243"/>
      <c r="O103" s="84"/>
      <c r="P103" s="84"/>
      <c r="Q103" s="84"/>
      <c r="R103" s="84"/>
      <c r="S103" s="84"/>
      <c r="T103" s="85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T103" s="17" t="s">
        <v>1717</v>
      </c>
      <c r="AU103" s="17" t="s">
        <v>83</v>
      </c>
    </row>
    <row r="104" s="13" customFormat="1">
      <c r="A104" s="13"/>
      <c r="B104" s="255"/>
      <c r="C104" s="256"/>
      <c r="D104" s="240" t="s">
        <v>272</v>
      </c>
      <c r="E104" s="257" t="s">
        <v>19</v>
      </c>
      <c r="F104" s="258" t="s">
        <v>1719</v>
      </c>
      <c r="G104" s="256"/>
      <c r="H104" s="259">
        <v>6.5999999999999996</v>
      </c>
      <c r="I104" s="260"/>
      <c r="J104" s="256"/>
      <c r="K104" s="256"/>
      <c r="L104" s="261"/>
      <c r="M104" s="262"/>
      <c r="N104" s="263"/>
      <c r="O104" s="263"/>
      <c r="P104" s="263"/>
      <c r="Q104" s="263"/>
      <c r="R104" s="263"/>
      <c r="S104" s="263"/>
      <c r="T104" s="264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T104" s="265" t="s">
        <v>272</v>
      </c>
      <c r="AU104" s="265" t="s">
        <v>83</v>
      </c>
      <c r="AV104" s="13" t="s">
        <v>83</v>
      </c>
      <c r="AW104" s="13" t="s">
        <v>35</v>
      </c>
      <c r="AX104" s="13" t="s">
        <v>81</v>
      </c>
      <c r="AY104" s="265" t="s">
        <v>240</v>
      </c>
    </row>
    <row r="105" s="2" customFormat="1" ht="21.75" customHeight="1">
      <c r="A105" s="38"/>
      <c r="B105" s="39"/>
      <c r="C105" s="227" t="s">
        <v>83</v>
      </c>
      <c r="D105" s="227" t="s">
        <v>243</v>
      </c>
      <c r="E105" s="228" t="s">
        <v>1720</v>
      </c>
      <c r="F105" s="229" t="s">
        <v>1721</v>
      </c>
      <c r="G105" s="230" t="s">
        <v>256</v>
      </c>
      <c r="H105" s="231">
        <v>3.2999999999999998</v>
      </c>
      <c r="I105" s="232"/>
      <c r="J105" s="233">
        <f>ROUND(I105*H105,2)</f>
        <v>0</v>
      </c>
      <c r="K105" s="229" t="s">
        <v>1713</v>
      </c>
      <c r="L105" s="44"/>
      <c r="M105" s="234" t="s">
        <v>19</v>
      </c>
      <c r="N105" s="235" t="s">
        <v>45</v>
      </c>
      <c r="O105" s="84"/>
      <c r="P105" s="236">
        <f>O105*H105</f>
        <v>0</v>
      </c>
      <c r="Q105" s="236">
        <v>0</v>
      </c>
      <c r="R105" s="236">
        <f>Q105*H105</f>
        <v>0</v>
      </c>
      <c r="S105" s="236">
        <v>0</v>
      </c>
      <c r="T105" s="237">
        <f>S105*H105</f>
        <v>0</v>
      </c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R105" s="238" t="s">
        <v>248</v>
      </c>
      <c r="AT105" s="238" t="s">
        <v>243</v>
      </c>
      <c r="AU105" s="238" t="s">
        <v>83</v>
      </c>
      <c r="AY105" s="17" t="s">
        <v>240</v>
      </c>
      <c r="BE105" s="239">
        <f>IF(N105="základní",J105,0)</f>
        <v>0</v>
      </c>
      <c r="BF105" s="239">
        <f>IF(N105="snížená",J105,0)</f>
        <v>0</v>
      </c>
      <c r="BG105" s="239">
        <f>IF(N105="zákl. přenesená",J105,0)</f>
        <v>0</v>
      </c>
      <c r="BH105" s="239">
        <f>IF(N105="sníž. přenesená",J105,0)</f>
        <v>0</v>
      </c>
      <c r="BI105" s="239">
        <f>IF(N105="nulová",J105,0)</f>
        <v>0</v>
      </c>
      <c r="BJ105" s="17" t="s">
        <v>81</v>
      </c>
      <c r="BK105" s="239">
        <f>ROUND(I105*H105,2)</f>
        <v>0</v>
      </c>
      <c r="BL105" s="17" t="s">
        <v>248</v>
      </c>
      <c r="BM105" s="238" t="s">
        <v>1722</v>
      </c>
    </row>
    <row r="106" s="2" customFormat="1">
      <c r="A106" s="38"/>
      <c r="B106" s="39"/>
      <c r="C106" s="40"/>
      <c r="D106" s="240" t="s">
        <v>250</v>
      </c>
      <c r="E106" s="40"/>
      <c r="F106" s="241" t="s">
        <v>1723</v>
      </c>
      <c r="G106" s="40"/>
      <c r="H106" s="40"/>
      <c r="I106" s="147"/>
      <c r="J106" s="40"/>
      <c r="K106" s="40"/>
      <c r="L106" s="44"/>
      <c r="M106" s="242"/>
      <c r="N106" s="243"/>
      <c r="O106" s="84"/>
      <c r="P106" s="84"/>
      <c r="Q106" s="84"/>
      <c r="R106" s="84"/>
      <c r="S106" s="84"/>
      <c r="T106" s="85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T106" s="17" t="s">
        <v>250</v>
      </c>
      <c r="AU106" s="17" t="s">
        <v>83</v>
      </c>
    </row>
    <row r="107" s="2" customFormat="1">
      <c r="A107" s="38"/>
      <c r="B107" s="39"/>
      <c r="C107" s="40"/>
      <c r="D107" s="240" t="s">
        <v>252</v>
      </c>
      <c r="E107" s="40"/>
      <c r="F107" s="244" t="s">
        <v>1716</v>
      </c>
      <c r="G107" s="40"/>
      <c r="H107" s="40"/>
      <c r="I107" s="147"/>
      <c r="J107" s="40"/>
      <c r="K107" s="40"/>
      <c r="L107" s="44"/>
      <c r="M107" s="242"/>
      <c r="N107" s="243"/>
      <c r="O107" s="84"/>
      <c r="P107" s="84"/>
      <c r="Q107" s="84"/>
      <c r="R107" s="84"/>
      <c r="S107" s="84"/>
      <c r="T107" s="85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T107" s="17" t="s">
        <v>252</v>
      </c>
      <c r="AU107" s="17" t="s">
        <v>83</v>
      </c>
    </row>
    <row r="108" s="13" customFormat="1">
      <c r="A108" s="13"/>
      <c r="B108" s="255"/>
      <c r="C108" s="256"/>
      <c r="D108" s="240" t="s">
        <v>272</v>
      </c>
      <c r="E108" s="257" t="s">
        <v>19</v>
      </c>
      <c r="F108" s="258" t="s">
        <v>1724</v>
      </c>
      <c r="G108" s="256"/>
      <c r="H108" s="259">
        <v>3.2999999999999998</v>
      </c>
      <c r="I108" s="260"/>
      <c r="J108" s="256"/>
      <c r="K108" s="256"/>
      <c r="L108" s="261"/>
      <c r="M108" s="262"/>
      <c r="N108" s="263"/>
      <c r="O108" s="263"/>
      <c r="P108" s="263"/>
      <c r="Q108" s="263"/>
      <c r="R108" s="263"/>
      <c r="S108" s="263"/>
      <c r="T108" s="264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T108" s="265" t="s">
        <v>272</v>
      </c>
      <c r="AU108" s="265" t="s">
        <v>83</v>
      </c>
      <c r="AV108" s="13" t="s">
        <v>83</v>
      </c>
      <c r="AW108" s="13" t="s">
        <v>35</v>
      </c>
      <c r="AX108" s="13" t="s">
        <v>81</v>
      </c>
      <c r="AY108" s="265" t="s">
        <v>240</v>
      </c>
    </row>
    <row r="109" s="2" customFormat="1" ht="21.75" customHeight="1">
      <c r="A109" s="38"/>
      <c r="B109" s="39"/>
      <c r="C109" s="227" t="s">
        <v>130</v>
      </c>
      <c r="D109" s="227" t="s">
        <v>243</v>
      </c>
      <c r="E109" s="228" t="s">
        <v>1725</v>
      </c>
      <c r="F109" s="229" t="s">
        <v>1726</v>
      </c>
      <c r="G109" s="230" t="s">
        <v>256</v>
      </c>
      <c r="H109" s="231">
        <v>6.5999999999999996</v>
      </c>
      <c r="I109" s="232"/>
      <c r="J109" s="233">
        <f>ROUND(I109*H109,2)</f>
        <v>0</v>
      </c>
      <c r="K109" s="229" t="s">
        <v>19</v>
      </c>
      <c r="L109" s="44"/>
      <c r="M109" s="234" t="s">
        <v>19</v>
      </c>
      <c r="N109" s="235" t="s">
        <v>45</v>
      </c>
      <c r="O109" s="84"/>
      <c r="P109" s="236">
        <f>O109*H109</f>
        <v>0</v>
      </c>
      <c r="Q109" s="236">
        <v>0</v>
      </c>
      <c r="R109" s="236">
        <f>Q109*H109</f>
        <v>0</v>
      </c>
      <c r="S109" s="236">
        <v>0</v>
      </c>
      <c r="T109" s="237">
        <f>S109*H109</f>
        <v>0</v>
      </c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R109" s="238" t="s">
        <v>248</v>
      </c>
      <c r="AT109" s="238" t="s">
        <v>243</v>
      </c>
      <c r="AU109" s="238" t="s">
        <v>83</v>
      </c>
      <c r="AY109" s="17" t="s">
        <v>240</v>
      </c>
      <c r="BE109" s="239">
        <f>IF(N109="základní",J109,0)</f>
        <v>0</v>
      </c>
      <c r="BF109" s="239">
        <f>IF(N109="snížená",J109,0)</f>
        <v>0</v>
      </c>
      <c r="BG109" s="239">
        <f>IF(N109="zákl. přenesená",J109,0)</f>
        <v>0</v>
      </c>
      <c r="BH109" s="239">
        <f>IF(N109="sníž. přenesená",J109,0)</f>
        <v>0</v>
      </c>
      <c r="BI109" s="239">
        <f>IF(N109="nulová",J109,0)</f>
        <v>0</v>
      </c>
      <c r="BJ109" s="17" t="s">
        <v>81</v>
      </c>
      <c r="BK109" s="239">
        <f>ROUND(I109*H109,2)</f>
        <v>0</v>
      </c>
      <c r="BL109" s="17" t="s">
        <v>248</v>
      </c>
      <c r="BM109" s="238" t="s">
        <v>1727</v>
      </c>
    </row>
    <row r="110" s="2" customFormat="1">
      <c r="A110" s="38"/>
      <c r="B110" s="39"/>
      <c r="C110" s="40"/>
      <c r="D110" s="240" t="s">
        <v>250</v>
      </c>
      <c r="E110" s="40"/>
      <c r="F110" s="241" t="s">
        <v>1728</v>
      </c>
      <c r="G110" s="40"/>
      <c r="H110" s="40"/>
      <c r="I110" s="147"/>
      <c r="J110" s="40"/>
      <c r="K110" s="40"/>
      <c r="L110" s="44"/>
      <c r="M110" s="242"/>
      <c r="N110" s="243"/>
      <c r="O110" s="84"/>
      <c r="P110" s="84"/>
      <c r="Q110" s="84"/>
      <c r="R110" s="84"/>
      <c r="S110" s="84"/>
      <c r="T110" s="85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T110" s="17" t="s">
        <v>250</v>
      </c>
      <c r="AU110" s="17" t="s">
        <v>83</v>
      </c>
    </row>
    <row r="111" s="2" customFormat="1">
      <c r="A111" s="38"/>
      <c r="B111" s="39"/>
      <c r="C111" s="40"/>
      <c r="D111" s="240" t="s">
        <v>252</v>
      </c>
      <c r="E111" s="40"/>
      <c r="F111" s="244" t="s">
        <v>1729</v>
      </c>
      <c r="G111" s="40"/>
      <c r="H111" s="40"/>
      <c r="I111" s="147"/>
      <c r="J111" s="40"/>
      <c r="K111" s="40"/>
      <c r="L111" s="44"/>
      <c r="M111" s="242"/>
      <c r="N111" s="243"/>
      <c r="O111" s="84"/>
      <c r="P111" s="84"/>
      <c r="Q111" s="84"/>
      <c r="R111" s="84"/>
      <c r="S111" s="84"/>
      <c r="T111" s="85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T111" s="17" t="s">
        <v>252</v>
      </c>
      <c r="AU111" s="17" t="s">
        <v>83</v>
      </c>
    </row>
    <row r="112" s="13" customFormat="1">
      <c r="A112" s="13"/>
      <c r="B112" s="255"/>
      <c r="C112" s="256"/>
      <c r="D112" s="240" t="s">
        <v>272</v>
      </c>
      <c r="E112" s="257" t="s">
        <v>19</v>
      </c>
      <c r="F112" s="258" t="s">
        <v>1730</v>
      </c>
      <c r="G112" s="256"/>
      <c r="H112" s="259">
        <v>6.5999999999999996</v>
      </c>
      <c r="I112" s="260"/>
      <c r="J112" s="256"/>
      <c r="K112" s="256"/>
      <c r="L112" s="261"/>
      <c r="M112" s="262"/>
      <c r="N112" s="263"/>
      <c r="O112" s="263"/>
      <c r="P112" s="263"/>
      <c r="Q112" s="263"/>
      <c r="R112" s="263"/>
      <c r="S112" s="263"/>
      <c r="T112" s="264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65" t="s">
        <v>272</v>
      </c>
      <c r="AU112" s="265" t="s">
        <v>83</v>
      </c>
      <c r="AV112" s="13" t="s">
        <v>83</v>
      </c>
      <c r="AW112" s="13" t="s">
        <v>35</v>
      </c>
      <c r="AX112" s="13" t="s">
        <v>81</v>
      </c>
      <c r="AY112" s="265" t="s">
        <v>240</v>
      </c>
    </row>
    <row r="113" s="2" customFormat="1" ht="21.75" customHeight="1">
      <c r="A113" s="38"/>
      <c r="B113" s="39"/>
      <c r="C113" s="227" t="s">
        <v>248</v>
      </c>
      <c r="D113" s="227" t="s">
        <v>243</v>
      </c>
      <c r="E113" s="228" t="s">
        <v>1731</v>
      </c>
      <c r="F113" s="229" t="s">
        <v>1732</v>
      </c>
      <c r="G113" s="230" t="s">
        <v>269</v>
      </c>
      <c r="H113" s="231">
        <v>13.199999999999999</v>
      </c>
      <c r="I113" s="232"/>
      <c r="J113" s="233">
        <f>ROUND(I113*H113,2)</f>
        <v>0</v>
      </c>
      <c r="K113" s="229" t="s">
        <v>19</v>
      </c>
      <c r="L113" s="44"/>
      <c r="M113" s="234" t="s">
        <v>19</v>
      </c>
      <c r="N113" s="235" t="s">
        <v>45</v>
      </c>
      <c r="O113" s="84"/>
      <c r="P113" s="236">
        <f>O113*H113</f>
        <v>0</v>
      </c>
      <c r="Q113" s="236">
        <v>0</v>
      </c>
      <c r="R113" s="236">
        <f>Q113*H113</f>
        <v>0</v>
      </c>
      <c r="S113" s="236">
        <v>0</v>
      </c>
      <c r="T113" s="237">
        <f>S113*H113</f>
        <v>0</v>
      </c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R113" s="238" t="s">
        <v>248</v>
      </c>
      <c r="AT113" s="238" t="s">
        <v>243</v>
      </c>
      <c r="AU113" s="238" t="s">
        <v>83</v>
      </c>
      <c r="AY113" s="17" t="s">
        <v>240</v>
      </c>
      <c r="BE113" s="239">
        <f>IF(N113="základní",J113,0)</f>
        <v>0</v>
      </c>
      <c r="BF113" s="239">
        <f>IF(N113="snížená",J113,0)</f>
        <v>0</v>
      </c>
      <c r="BG113" s="239">
        <f>IF(N113="zákl. přenesená",J113,0)</f>
        <v>0</v>
      </c>
      <c r="BH113" s="239">
        <f>IF(N113="sníž. přenesená",J113,0)</f>
        <v>0</v>
      </c>
      <c r="BI113" s="239">
        <f>IF(N113="nulová",J113,0)</f>
        <v>0</v>
      </c>
      <c r="BJ113" s="17" t="s">
        <v>81</v>
      </c>
      <c r="BK113" s="239">
        <f>ROUND(I113*H113,2)</f>
        <v>0</v>
      </c>
      <c r="BL113" s="17" t="s">
        <v>248</v>
      </c>
      <c r="BM113" s="238" t="s">
        <v>1733</v>
      </c>
    </row>
    <row r="114" s="2" customFormat="1">
      <c r="A114" s="38"/>
      <c r="B114" s="39"/>
      <c r="C114" s="40"/>
      <c r="D114" s="240" t="s">
        <v>250</v>
      </c>
      <c r="E114" s="40"/>
      <c r="F114" s="241" t="s">
        <v>1734</v>
      </c>
      <c r="G114" s="40"/>
      <c r="H114" s="40"/>
      <c r="I114" s="147"/>
      <c r="J114" s="40"/>
      <c r="K114" s="40"/>
      <c r="L114" s="44"/>
      <c r="M114" s="242"/>
      <c r="N114" s="243"/>
      <c r="O114" s="84"/>
      <c r="P114" s="84"/>
      <c r="Q114" s="84"/>
      <c r="R114" s="84"/>
      <c r="S114" s="84"/>
      <c r="T114" s="85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T114" s="17" t="s">
        <v>250</v>
      </c>
      <c r="AU114" s="17" t="s">
        <v>83</v>
      </c>
    </row>
    <row r="115" s="2" customFormat="1">
      <c r="A115" s="38"/>
      <c r="B115" s="39"/>
      <c r="C115" s="40"/>
      <c r="D115" s="240" t="s">
        <v>252</v>
      </c>
      <c r="E115" s="40"/>
      <c r="F115" s="244" t="s">
        <v>1735</v>
      </c>
      <c r="G115" s="40"/>
      <c r="H115" s="40"/>
      <c r="I115" s="147"/>
      <c r="J115" s="40"/>
      <c r="K115" s="40"/>
      <c r="L115" s="44"/>
      <c r="M115" s="242"/>
      <c r="N115" s="243"/>
      <c r="O115" s="84"/>
      <c r="P115" s="84"/>
      <c r="Q115" s="84"/>
      <c r="R115" s="84"/>
      <c r="S115" s="84"/>
      <c r="T115" s="85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T115" s="17" t="s">
        <v>252</v>
      </c>
      <c r="AU115" s="17" t="s">
        <v>83</v>
      </c>
    </row>
    <row r="116" s="13" customFormat="1">
      <c r="A116" s="13"/>
      <c r="B116" s="255"/>
      <c r="C116" s="256"/>
      <c r="D116" s="240" t="s">
        <v>272</v>
      </c>
      <c r="E116" s="257" t="s">
        <v>19</v>
      </c>
      <c r="F116" s="258" t="s">
        <v>1736</v>
      </c>
      <c r="G116" s="256"/>
      <c r="H116" s="259">
        <v>13.199999999999999</v>
      </c>
      <c r="I116" s="260"/>
      <c r="J116" s="256"/>
      <c r="K116" s="256"/>
      <c r="L116" s="261"/>
      <c r="M116" s="262"/>
      <c r="N116" s="263"/>
      <c r="O116" s="263"/>
      <c r="P116" s="263"/>
      <c r="Q116" s="263"/>
      <c r="R116" s="263"/>
      <c r="S116" s="263"/>
      <c r="T116" s="264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T116" s="265" t="s">
        <v>272</v>
      </c>
      <c r="AU116" s="265" t="s">
        <v>83</v>
      </c>
      <c r="AV116" s="13" t="s">
        <v>83</v>
      </c>
      <c r="AW116" s="13" t="s">
        <v>35</v>
      </c>
      <c r="AX116" s="13" t="s">
        <v>81</v>
      </c>
      <c r="AY116" s="265" t="s">
        <v>240</v>
      </c>
    </row>
    <row r="117" s="2" customFormat="1" ht="21.75" customHeight="1">
      <c r="A117" s="38"/>
      <c r="B117" s="39"/>
      <c r="C117" s="227" t="s">
        <v>241</v>
      </c>
      <c r="D117" s="227" t="s">
        <v>243</v>
      </c>
      <c r="E117" s="228" t="s">
        <v>1737</v>
      </c>
      <c r="F117" s="229" t="s">
        <v>1738</v>
      </c>
      <c r="G117" s="230" t="s">
        <v>256</v>
      </c>
      <c r="H117" s="231">
        <v>2.6389999999999998</v>
      </c>
      <c r="I117" s="232"/>
      <c r="J117" s="233">
        <f>ROUND(I117*H117,2)</f>
        <v>0</v>
      </c>
      <c r="K117" s="229" t="s">
        <v>1713</v>
      </c>
      <c r="L117" s="44"/>
      <c r="M117" s="234" t="s">
        <v>19</v>
      </c>
      <c r="N117" s="235" t="s">
        <v>45</v>
      </c>
      <c r="O117" s="84"/>
      <c r="P117" s="236">
        <f>O117*H117</f>
        <v>0</v>
      </c>
      <c r="Q117" s="236">
        <v>0</v>
      </c>
      <c r="R117" s="236">
        <f>Q117*H117</f>
        <v>0</v>
      </c>
      <c r="S117" s="236">
        <v>0</v>
      </c>
      <c r="T117" s="237">
        <f>S117*H117</f>
        <v>0</v>
      </c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R117" s="238" t="s">
        <v>248</v>
      </c>
      <c r="AT117" s="238" t="s">
        <v>243</v>
      </c>
      <c r="AU117" s="238" t="s">
        <v>83</v>
      </c>
      <c r="AY117" s="17" t="s">
        <v>240</v>
      </c>
      <c r="BE117" s="239">
        <f>IF(N117="základní",J117,0)</f>
        <v>0</v>
      </c>
      <c r="BF117" s="239">
        <f>IF(N117="snížená",J117,0)</f>
        <v>0</v>
      </c>
      <c r="BG117" s="239">
        <f>IF(N117="zákl. přenesená",J117,0)</f>
        <v>0</v>
      </c>
      <c r="BH117" s="239">
        <f>IF(N117="sníž. přenesená",J117,0)</f>
        <v>0</v>
      </c>
      <c r="BI117" s="239">
        <f>IF(N117="nulová",J117,0)</f>
        <v>0</v>
      </c>
      <c r="BJ117" s="17" t="s">
        <v>81</v>
      </c>
      <c r="BK117" s="239">
        <f>ROUND(I117*H117,2)</f>
        <v>0</v>
      </c>
      <c r="BL117" s="17" t="s">
        <v>248</v>
      </c>
      <c r="BM117" s="238" t="s">
        <v>1739</v>
      </c>
    </row>
    <row r="118" s="2" customFormat="1">
      <c r="A118" s="38"/>
      <c r="B118" s="39"/>
      <c r="C118" s="40"/>
      <c r="D118" s="240" t="s">
        <v>250</v>
      </c>
      <c r="E118" s="40"/>
      <c r="F118" s="241" t="s">
        <v>1740</v>
      </c>
      <c r="G118" s="40"/>
      <c r="H118" s="40"/>
      <c r="I118" s="147"/>
      <c r="J118" s="40"/>
      <c r="K118" s="40"/>
      <c r="L118" s="44"/>
      <c r="M118" s="242"/>
      <c r="N118" s="243"/>
      <c r="O118" s="84"/>
      <c r="P118" s="84"/>
      <c r="Q118" s="84"/>
      <c r="R118" s="84"/>
      <c r="S118" s="84"/>
      <c r="T118" s="85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T118" s="17" t="s">
        <v>250</v>
      </c>
      <c r="AU118" s="17" t="s">
        <v>83</v>
      </c>
    </row>
    <row r="119" s="2" customFormat="1">
      <c r="A119" s="38"/>
      <c r="B119" s="39"/>
      <c r="C119" s="40"/>
      <c r="D119" s="240" t="s">
        <v>252</v>
      </c>
      <c r="E119" s="40"/>
      <c r="F119" s="244" t="s">
        <v>1741</v>
      </c>
      <c r="G119" s="40"/>
      <c r="H119" s="40"/>
      <c r="I119" s="147"/>
      <c r="J119" s="40"/>
      <c r="K119" s="40"/>
      <c r="L119" s="44"/>
      <c r="M119" s="242"/>
      <c r="N119" s="243"/>
      <c r="O119" s="84"/>
      <c r="P119" s="84"/>
      <c r="Q119" s="84"/>
      <c r="R119" s="84"/>
      <c r="S119" s="84"/>
      <c r="T119" s="85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T119" s="17" t="s">
        <v>252</v>
      </c>
      <c r="AU119" s="17" t="s">
        <v>83</v>
      </c>
    </row>
    <row r="120" s="15" customFormat="1">
      <c r="A120" s="15"/>
      <c r="B120" s="289"/>
      <c r="C120" s="290"/>
      <c r="D120" s="240" t="s">
        <v>272</v>
      </c>
      <c r="E120" s="291" t="s">
        <v>19</v>
      </c>
      <c r="F120" s="292" t="s">
        <v>1742</v>
      </c>
      <c r="G120" s="290"/>
      <c r="H120" s="291" t="s">
        <v>19</v>
      </c>
      <c r="I120" s="293"/>
      <c r="J120" s="290"/>
      <c r="K120" s="290"/>
      <c r="L120" s="294"/>
      <c r="M120" s="295"/>
      <c r="N120" s="296"/>
      <c r="O120" s="296"/>
      <c r="P120" s="296"/>
      <c r="Q120" s="296"/>
      <c r="R120" s="296"/>
      <c r="S120" s="296"/>
      <c r="T120" s="297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T120" s="298" t="s">
        <v>272</v>
      </c>
      <c r="AU120" s="298" t="s">
        <v>83</v>
      </c>
      <c r="AV120" s="15" t="s">
        <v>81</v>
      </c>
      <c r="AW120" s="15" t="s">
        <v>35</v>
      </c>
      <c r="AX120" s="15" t="s">
        <v>74</v>
      </c>
      <c r="AY120" s="298" t="s">
        <v>240</v>
      </c>
    </row>
    <row r="121" s="13" customFormat="1">
      <c r="A121" s="13"/>
      <c r="B121" s="255"/>
      <c r="C121" s="256"/>
      <c r="D121" s="240" t="s">
        <v>272</v>
      </c>
      <c r="E121" s="257" t="s">
        <v>19</v>
      </c>
      <c r="F121" s="258" t="s">
        <v>1743</v>
      </c>
      <c r="G121" s="256"/>
      <c r="H121" s="259">
        <v>2.6389999999999998</v>
      </c>
      <c r="I121" s="260"/>
      <c r="J121" s="256"/>
      <c r="K121" s="256"/>
      <c r="L121" s="261"/>
      <c r="M121" s="262"/>
      <c r="N121" s="263"/>
      <c r="O121" s="263"/>
      <c r="P121" s="263"/>
      <c r="Q121" s="263"/>
      <c r="R121" s="263"/>
      <c r="S121" s="263"/>
      <c r="T121" s="264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T121" s="265" t="s">
        <v>272</v>
      </c>
      <c r="AU121" s="265" t="s">
        <v>83</v>
      </c>
      <c r="AV121" s="13" t="s">
        <v>83</v>
      </c>
      <c r="AW121" s="13" t="s">
        <v>35</v>
      </c>
      <c r="AX121" s="13" t="s">
        <v>81</v>
      </c>
      <c r="AY121" s="265" t="s">
        <v>240</v>
      </c>
    </row>
    <row r="122" s="2" customFormat="1" ht="16.5" customHeight="1">
      <c r="A122" s="38"/>
      <c r="B122" s="39"/>
      <c r="C122" s="245" t="s">
        <v>280</v>
      </c>
      <c r="D122" s="245" t="s">
        <v>266</v>
      </c>
      <c r="E122" s="246" t="s">
        <v>1744</v>
      </c>
      <c r="F122" s="247" t="s">
        <v>1745</v>
      </c>
      <c r="G122" s="248" t="s">
        <v>269</v>
      </c>
      <c r="H122" s="249">
        <v>4.75</v>
      </c>
      <c r="I122" s="250"/>
      <c r="J122" s="251">
        <f>ROUND(I122*H122,2)</f>
        <v>0</v>
      </c>
      <c r="K122" s="247" t="s">
        <v>1713</v>
      </c>
      <c r="L122" s="252"/>
      <c r="M122" s="253" t="s">
        <v>19</v>
      </c>
      <c r="N122" s="254" t="s">
        <v>45</v>
      </c>
      <c r="O122" s="84"/>
      <c r="P122" s="236">
        <f>O122*H122</f>
        <v>0</v>
      </c>
      <c r="Q122" s="236">
        <v>1</v>
      </c>
      <c r="R122" s="236">
        <f>Q122*H122</f>
        <v>4.75</v>
      </c>
      <c r="S122" s="236">
        <v>0</v>
      </c>
      <c r="T122" s="237">
        <f>S122*H122</f>
        <v>0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R122" s="238" t="s">
        <v>292</v>
      </c>
      <c r="AT122" s="238" t="s">
        <v>266</v>
      </c>
      <c r="AU122" s="238" t="s">
        <v>83</v>
      </c>
      <c r="AY122" s="17" t="s">
        <v>240</v>
      </c>
      <c r="BE122" s="239">
        <f>IF(N122="základní",J122,0)</f>
        <v>0</v>
      </c>
      <c r="BF122" s="239">
        <f>IF(N122="snížená",J122,0)</f>
        <v>0</v>
      </c>
      <c r="BG122" s="239">
        <f>IF(N122="zákl. přenesená",J122,0)</f>
        <v>0</v>
      </c>
      <c r="BH122" s="239">
        <f>IF(N122="sníž. přenesená",J122,0)</f>
        <v>0</v>
      </c>
      <c r="BI122" s="239">
        <f>IF(N122="nulová",J122,0)</f>
        <v>0</v>
      </c>
      <c r="BJ122" s="17" t="s">
        <v>81</v>
      </c>
      <c r="BK122" s="239">
        <f>ROUND(I122*H122,2)</f>
        <v>0</v>
      </c>
      <c r="BL122" s="17" t="s">
        <v>248</v>
      </c>
      <c r="BM122" s="238" t="s">
        <v>1746</v>
      </c>
    </row>
    <row r="123" s="2" customFormat="1">
      <c r="A123" s="38"/>
      <c r="B123" s="39"/>
      <c r="C123" s="40"/>
      <c r="D123" s="240" t="s">
        <v>250</v>
      </c>
      <c r="E123" s="40"/>
      <c r="F123" s="241" t="s">
        <v>1745</v>
      </c>
      <c r="G123" s="40"/>
      <c r="H123" s="40"/>
      <c r="I123" s="147"/>
      <c r="J123" s="40"/>
      <c r="K123" s="40"/>
      <c r="L123" s="44"/>
      <c r="M123" s="242"/>
      <c r="N123" s="243"/>
      <c r="O123" s="84"/>
      <c r="P123" s="84"/>
      <c r="Q123" s="84"/>
      <c r="R123" s="84"/>
      <c r="S123" s="84"/>
      <c r="T123" s="85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7" t="s">
        <v>250</v>
      </c>
      <c r="AU123" s="17" t="s">
        <v>83</v>
      </c>
    </row>
    <row r="124" s="2" customFormat="1">
      <c r="A124" s="38"/>
      <c r="B124" s="39"/>
      <c r="C124" s="40"/>
      <c r="D124" s="240" t="s">
        <v>1717</v>
      </c>
      <c r="E124" s="40"/>
      <c r="F124" s="244" t="s">
        <v>1747</v>
      </c>
      <c r="G124" s="40"/>
      <c r="H124" s="40"/>
      <c r="I124" s="147"/>
      <c r="J124" s="40"/>
      <c r="K124" s="40"/>
      <c r="L124" s="44"/>
      <c r="M124" s="242"/>
      <c r="N124" s="243"/>
      <c r="O124" s="84"/>
      <c r="P124" s="84"/>
      <c r="Q124" s="84"/>
      <c r="R124" s="84"/>
      <c r="S124" s="84"/>
      <c r="T124" s="85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7" t="s">
        <v>1717</v>
      </c>
      <c r="AU124" s="17" t="s">
        <v>83</v>
      </c>
    </row>
    <row r="125" s="13" customFormat="1">
      <c r="A125" s="13"/>
      <c r="B125" s="255"/>
      <c r="C125" s="256"/>
      <c r="D125" s="240" t="s">
        <v>272</v>
      </c>
      <c r="E125" s="257" t="s">
        <v>19</v>
      </c>
      <c r="F125" s="258" t="s">
        <v>1748</v>
      </c>
      <c r="G125" s="256"/>
      <c r="H125" s="259">
        <v>4.75</v>
      </c>
      <c r="I125" s="260"/>
      <c r="J125" s="256"/>
      <c r="K125" s="256"/>
      <c r="L125" s="261"/>
      <c r="M125" s="262"/>
      <c r="N125" s="263"/>
      <c r="O125" s="263"/>
      <c r="P125" s="263"/>
      <c r="Q125" s="263"/>
      <c r="R125" s="263"/>
      <c r="S125" s="263"/>
      <c r="T125" s="264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265" t="s">
        <v>272</v>
      </c>
      <c r="AU125" s="265" t="s">
        <v>83</v>
      </c>
      <c r="AV125" s="13" t="s">
        <v>83</v>
      </c>
      <c r="AW125" s="13" t="s">
        <v>35</v>
      </c>
      <c r="AX125" s="13" t="s">
        <v>81</v>
      </c>
      <c r="AY125" s="265" t="s">
        <v>240</v>
      </c>
    </row>
    <row r="126" s="2" customFormat="1" ht="16.5" customHeight="1">
      <c r="A126" s="38"/>
      <c r="B126" s="39"/>
      <c r="C126" s="227" t="s">
        <v>288</v>
      </c>
      <c r="D126" s="227" t="s">
        <v>243</v>
      </c>
      <c r="E126" s="228" t="s">
        <v>1749</v>
      </c>
      <c r="F126" s="229" t="s">
        <v>1750</v>
      </c>
      <c r="G126" s="230" t="s">
        <v>332</v>
      </c>
      <c r="H126" s="231">
        <v>40</v>
      </c>
      <c r="I126" s="232"/>
      <c r="J126" s="233">
        <f>ROUND(I126*H126,2)</f>
        <v>0</v>
      </c>
      <c r="K126" s="229" t="s">
        <v>19</v>
      </c>
      <c r="L126" s="44"/>
      <c r="M126" s="234" t="s">
        <v>19</v>
      </c>
      <c r="N126" s="235" t="s">
        <v>45</v>
      </c>
      <c r="O126" s="84"/>
      <c r="P126" s="236">
        <f>O126*H126</f>
        <v>0</v>
      </c>
      <c r="Q126" s="236">
        <v>0</v>
      </c>
      <c r="R126" s="236">
        <f>Q126*H126</f>
        <v>0</v>
      </c>
      <c r="S126" s="236">
        <v>0</v>
      </c>
      <c r="T126" s="237">
        <f>S126*H126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238" t="s">
        <v>248</v>
      </c>
      <c r="AT126" s="238" t="s">
        <v>243</v>
      </c>
      <c r="AU126" s="238" t="s">
        <v>83</v>
      </c>
      <c r="AY126" s="17" t="s">
        <v>240</v>
      </c>
      <c r="BE126" s="239">
        <f>IF(N126="základní",J126,0)</f>
        <v>0</v>
      </c>
      <c r="BF126" s="239">
        <f>IF(N126="snížená",J126,0)</f>
        <v>0</v>
      </c>
      <c r="BG126" s="239">
        <f>IF(N126="zákl. přenesená",J126,0)</f>
        <v>0</v>
      </c>
      <c r="BH126" s="239">
        <f>IF(N126="sníž. přenesená",J126,0)</f>
        <v>0</v>
      </c>
      <c r="BI126" s="239">
        <f>IF(N126="nulová",J126,0)</f>
        <v>0</v>
      </c>
      <c r="BJ126" s="17" t="s">
        <v>81</v>
      </c>
      <c r="BK126" s="239">
        <f>ROUND(I126*H126,2)</f>
        <v>0</v>
      </c>
      <c r="BL126" s="17" t="s">
        <v>248</v>
      </c>
      <c r="BM126" s="238" t="s">
        <v>1751</v>
      </c>
    </row>
    <row r="127" s="2" customFormat="1">
      <c r="A127" s="38"/>
      <c r="B127" s="39"/>
      <c r="C127" s="40"/>
      <c r="D127" s="240" t="s">
        <v>250</v>
      </c>
      <c r="E127" s="40"/>
      <c r="F127" s="241" t="s">
        <v>1752</v>
      </c>
      <c r="G127" s="40"/>
      <c r="H127" s="40"/>
      <c r="I127" s="147"/>
      <c r="J127" s="40"/>
      <c r="K127" s="40"/>
      <c r="L127" s="44"/>
      <c r="M127" s="242"/>
      <c r="N127" s="243"/>
      <c r="O127" s="84"/>
      <c r="P127" s="84"/>
      <c r="Q127" s="84"/>
      <c r="R127" s="84"/>
      <c r="S127" s="84"/>
      <c r="T127" s="85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T127" s="17" t="s">
        <v>250</v>
      </c>
      <c r="AU127" s="17" t="s">
        <v>83</v>
      </c>
    </row>
    <row r="128" s="2" customFormat="1">
      <c r="A128" s="38"/>
      <c r="B128" s="39"/>
      <c r="C128" s="40"/>
      <c r="D128" s="240" t="s">
        <v>252</v>
      </c>
      <c r="E128" s="40"/>
      <c r="F128" s="244" t="s">
        <v>1753</v>
      </c>
      <c r="G128" s="40"/>
      <c r="H128" s="40"/>
      <c r="I128" s="147"/>
      <c r="J128" s="40"/>
      <c r="K128" s="40"/>
      <c r="L128" s="44"/>
      <c r="M128" s="242"/>
      <c r="N128" s="243"/>
      <c r="O128" s="84"/>
      <c r="P128" s="84"/>
      <c r="Q128" s="84"/>
      <c r="R128" s="84"/>
      <c r="S128" s="84"/>
      <c r="T128" s="85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252</v>
      </c>
      <c r="AU128" s="17" t="s">
        <v>83</v>
      </c>
    </row>
    <row r="129" s="13" customFormat="1">
      <c r="A129" s="13"/>
      <c r="B129" s="255"/>
      <c r="C129" s="256"/>
      <c r="D129" s="240" t="s">
        <v>272</v>
      </c>
      <c r="E129" s="257" t="s">
        <v>19</v>
      </c>
      <c r="F129" s="258" t="s">
        <v>716</v>
      </c>
      <c r="G129" s="256"/>
      <c r="H129" s="259">
        <v>40</v>
      </c>
      <c r="I129" s="260"/>
      <c r="J129" s="256"/>
      <c r="K129" s="256"/>
      <c r="L129" s="261"/>
      <c r="M129" s="262"/>
      <c r="N129" s="263"/>
      <c r="O129" s="263"/>
      <c r="P129" s="263"/>
      <c r="Q129" s="263"/>
      <c r="R129" s="263"/>
      <c r="S129" s="263"/>
      <c r="T129" s="264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65" t="s">
        <v>272</v>
      </c>
      <c r="AU129" s="265" t="s">
        <v>83</v>
      </c>
      <c r="AV129" s="13" t="s">
        <v>83</v>
      </c>
      <c r="AW129" s="13" t="s">
        <v>35</v>
      </c>
      <c r="AX129" s="13" t="s">
        <v>81</v>
      </c>
      <c r="AY129" s="265" t="s">
        <v>240</v>
      </c>
    </row>
    <row r="130" s="12" customFormat="1" ht="22.8" customHeight="1">
      <c r="A130" s="12"/>
      <c r="B130" s="211"/>
      <c r="C130" s="212"/>
      <c r="D130" s="213" t="s">
        <v>73</v>
      </c>
      <c r="E130" s="225" t="s">
        <v>83</v>
      </c>
      <c r="F130" s="225" t="s">
        <v>1754</v>
      </c>
      <c r="G130" s="212"/>
      <c r="H130" s="212"/>
      <c r="I130" s="215"/>
      <c r="J130" s="226">
        <f>BK130</f>
        <v>0</v>
      </c>
      <c r="K130" s="212"/>
      <c r="L130" s="217"/>
      <c r="M130" s="218"/>
      <c r="N130" s="219"/>
      <c r="O130" s="219"/>
      <c r="P130" s="220">
        <f>SUM(P131:P143)</f>
        <v>0</v>
      </c>
      <c r="Q130" s="219"/>
      <c r="R130" s="220">
        <f>SUM(R131:R143)</f>
        <v>0.0023547200000000003</v>
      </c>
      <c r="S130" s="219"/>
      <c r="T130" s="221">
        <f>SUM(T131:T143)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222" t="s">
        <v>81</v>
      </c>
      <c r="AT130" s="223" t="s">
        <v>73</v>
      </c>
      <c r="AU130" s="223" t="s">
        <v>81</v>
      </c>
      <c r="AY130" s="222" t="s">
        <v>240</v>
      </c>
      <c r="BK130" s="224">
        <f>SUM(BK131:BK143)</f>
        <v>0</v>
      </c>
    </row>
    <row r="131" s="2" customFormat="1" ht="21.75" customHeight="1">
      <c r="A131" s="38"/>
      <c r="B131" s="39"/>
      <c r="C131" s="227" t="s">
        <v>292</v>
      </c>
      <c r="D131" s="227" t="s">
        <v>243</v>
      </c>
      <c r="E131" s="228" t="s">
        <v>1755</v>
      </c>
      <c r="F131" s="229" t="s">
        <v>1756</v>
      </c>
      <c r="G131" s="230" t="s">
        <v>256</v>
      </c>
      <c r="H131" s="231">
        <v>0.32000000000000001</v>
      </c>
      <c r="I131" s="232"/>
      <c r="J131" s="233">
        <f>ROUND(I131*H131,2)</f>
        <v>0</v>
      </c>
      <c r="K131" s="229" t="s">
        <v>1713</v>
      </c>
      <c r="L131" s="44"/>
      <c r="M131" s="234" t="s">
        <v>19</v>
      </c>
      <c r="N131" s="235" t="s">
        <v>45</v>
      </c>
      <c r="O131" s="84"/>
      <c r="P131" s="236">
        <f>O131*H131</f>
        <v>0</v>
      </c>
      <c r="Q131" s="236">
        <v>0</v>
      </c>
      <c r="R131" s="236">
        <f>Q131*H131</f>
        <v>0</v>
      </c>
      <c r="S131" s="236">
        <v>0</v>
      </c>
      <c r="T131" s="237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38" t="s">
        <v>248</v>
      </c>
      <c r="AT131" s="238" t="s">
        <v>243</v>
      </c>
      <c r="AU131" s="238" t="s">
        <v>83</v>
      </c>
      <c r="AY131" s="17" t="s">
        <v>240</v>
      </c>
      <c r="BE131" s="239">
        <f>IF(N131="základní",J131,0)</f>
        <v>0</v>
      </c>
      <c r="BF131" s="239">
        <f>IF(N131="snížená",J131,0)</f>
        <v>0</v>
      </c>
      <c r="BG131" s="239">
        <f>IF(N131="zákl. přenesená",J131,0)</f>
        <v>0</v>
      </c>
      <c r="BH131" s="239">
        <f>IF(N131="sníž. přenesená",J131,0)</f>
        <v>0</v>
      </c>
      <c r="BI131" s="239">
        <f>IF(N131="nulová",J131,0)</f>
        <v>0</v>
      </c>
      <c r="BJ131" s="17" t="s">
        <v>81</v>
      </c>
      <c r="BK131" s="239">
        <f>ROUND(I131*H131,2)</f>
        <v>0</v>
      </c>
      <c r="BL131" s="17" t="s">
        <v>248</v>
      </c>
      <c r="BM131" s="238" t="s">
        <v>1757</v>
      </c>
    </row>
    <row r="132" s="2" customFormat="1">
      <c r="A132" s="38"/>
      <c r="B132" s="39"/>
      <c r="C132" s="40"/>
      <c r="D132" s="240" t="s">
        <v>250</v>
      </c>
      <c r="E132" s="40"/>
      <c r="F132" s="241" t="s">
        <v>1758</v>
      </c>
      <c r="G132" s="40"/>
      <c r="H132" s="40"/>
      <c r="I132" s="147"/>
      <c r="J132" s="40"/>
      <c r="K132" s="40"/>
      <c r="L132" s="44"/>
      <c r="M132" s="242"/>
      <c r="N132" s="243"/>
      <c r="O132" s="84"/>
      <c r="P132" s="84"/>
      <c r="Q132" s="84"/>
      <c r="R132" s="84"/>
      <c r="S132" s="84"/>
      <c r="T132" s="85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250</v>
      </c>
      <c r="AU132" s="17" t="s">
        <v>83</v>
      </c>
    </row>
    <row r="133" s="2" customFormat="1">
      <c r="A133" s="38"/>
      <c r="B133" s="39"/>
      <c r="C133" s="40"/>
      <c r="D133" s="240" t="s">
        <v>252</v>
      </c>
      <c r="E133" s="40"/>
      <c r="F133" s="244" t="s">
        <v>1759</v>
      </c>
      <c r="G133" s="40"/>
      <c r="H133" s="40"/>
      <c r="I133" s="147"/>
      <c r="J133" s="40"/>
      <c r="K133" s="40"/>
      <c r="L133" s="44"/>
      <c r="M133" s="242"/>
      <c r="N133" s="243"/>
      <c r="O133" s="84"/>
      <c r="P133" s="84"/>
      <c r="Q133" s="84"/>
      <c r="R133" s="84"/>
      <c r="S133" s="84"/>
      <c r="T133" s="85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7" t="s">
        <v>252</v>
      </c>
      <c r="AU133" s="17" t="s">
        <v>83</v>
      </c>
    </row>
    <row r="134" s="15" customFormat="1">
      <c r="A134" s="15"/>
      <c r="B134" s="289"/>
      <c r="C134" s="290"/>
      <c r="D134" s="240" t="s">
        <v>272</v>
      </c>
      <c r="E134" s="291" t="s">
        <v>19</v>
      </c>
      <c r="F134" s="292" t="s">
        <v>1760</v>
      </c>
      <c r="G134" s="290"/>
      <c r="H134" s="291" t="s">
        <v>19</v>
      </c>
      <c r="I134" s="293"/>
      <c r="J134" s="290"/>
      <c r="K134" s="290"/>
      <c r="L134" s="294"/>
      <c r="M134" s="295"/>
      <c r="N134" s="296"/>
      <c r="O134" s="296"/>
      <c r="P134" s="296"/>
      <c r="Q134" s="296"/>
      <c r="R134" s="296"/>
      <c r="S134" s="296"/>
      <c r="T134" s="297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T134" s="298" t="s">
        <v>272</v>
      </c>
      <c r="AU134" s="298" t="s">
        <v>83</v>
      </c>
      <c r="AV134" s="15" t="s">
        <v>81</v>
      </c>
      <c r="AW134" s="15" t="s">
        <v>35</v>
      </c>
      <c r="AX134" s="15" t="s">
        <v>74</v>
      </c>
      <c r="AY134" s="298" t="s">
        <v>240</v>
      </c>
    </row>
    <row r="135" s="13" customFormat="1">
      <c r="A135" s="13"/>
      <c r="B135" s="255"/>
      <c r="C135" s="256"/>
      <c r="D135" s="240" t="s">
        <v>272</v>
      </c>
      <c r="E135" s="257" t="s">
        <v>19</v>
      </c>
      <c r="F135" s="258" t="s">
        <v>1761</v>
      </c>
      <c r="G135" s="256"/>
      <c r="H135" s="259">
        <v>0.32000000000000001</v>
      </c>
      <c r="I135" s="260"/>
      <c r="J135" s="256"/>
      <c r="K135" s="256"/>
      <c r="L135" s="261"/>
      <c r="M135" s="262"/>
      <c r="N135" s="263"/>
      <c r="O135" s="263"/>
      <c r="P135" s="263"/>
      <c r="Q135" s="263"/>
      <c r="R135" s="263"/>
      <c r="S135" s="263"/>
      <c r="T135" s="264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65" t="s">
        <v>272</v>
      </c>
      <c r="AU135" s="265" t="s">
        <v>83</v>
      </c>
      <c r="AV135" s="13" t="s">
        <v>83</v>
      </c>
      <c r="AW135" s="13" t="s">
        <v>35</v>
      </c>
      <c r="AX135" s="13" t="s">
        <v>81</v>
      </c>
      <c r="AY135" s="265" t="s">
        <v>240</v>
      </c>
    </row>
    <row r="136" s="2" customFormat="1" ht="16.5" customHeight="1">
      <c r="A136" s="38"/>
      <c r="B136" s="39"/>
      <c r="C136" s="227" t="s">
        <v>297</v>
      </c>
      <c r="D136" s="227" t="s">
        <v>243</v>
      </c>
      <c r="E136" s="228" t="s">
        <v>1762</v>
      </c>
      <c r="F136" s="229" t="s">
        <v>1763</v>
      </c>
      <c r="G136" s="230" t="s">
        <v>332</v>
      </c>
      <c r="H136" s="231">
        <v>1.6000000000000001</v>
      </c>
      <c r="I136" s="232"/>
      <c r="J136" s="233">
        <f>ROUND(I136*H136,2)</f>
        <v>0</v>
      </c>
      <c r="K136" s="229" t="s">
        <v>1713</v>
      </c>
      <c r="L136" s="44"/>
      <c r="M136" s="234" t="s">
        <v>19</v>
      </c>
      <c r="N136" s="235" t="s">
        <v>45</v>
      </c>
      <c r="O136" s="84"/>
      <c r="P136" s="236">
        <f>O136*H136</f>
        <v>0</v>
      </c>
      <c r="Q136" s="236">
        <v>0.0014357</v>
      </c>
      <c r="R136" s="236">
        <f>Q136*H136</f>
        <v>0.0022971200000000002</v>
      </c>
      <c r="S136" s="236">
        <v>0</v>
      </c>
      <c r="T136" s="237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38" t="s">
        <v>248</v>
      </c>
      <c r="AT136" s="238" t="s">
        <v>243</v>
      </c>
      <c r="AU136" s="238" t="s">
        <v>83</v>
      </c>
      <c r="AY136" s="17" t="s">
        <v>240</v>
      </c>
      <c r="BE136" s="239">
        <f>IF(N136="základní",J136,0)</f>
        <v>0</v>
      </c>
      <c r="BF136" s="239">
        <f>IF(N136="snížená",J136,0)</f>
        <v>0</v>
      </c>
      <c r="BG136" s="239">
        <f>IF(N136="zákl. přenesená",J136,0)</f>
        <v>0</v>
      </c>
      <c r="BH136" s="239">
        <f>IF(N136="sníž. přenesená",J136,0)</f>
        <v>0</v>
      </c>
      <c r="BI136" s="239">
        <f>IF(N136="nulová",J136,0)</f>
        <v>0</v>
      </c>
      <c r="BJ136" s="17" t="s">
        <v>81</v>
      </c>
      <c r="BK136" s="239">
        <f>ROUND(I136*H136,2)</f>
        <v>0</v>
      </c>
      <c r="BL136" s="17" t="s">
        <v>248</v>
      </c>
      <c r="BM136" s="238" t="s">
        <v>1764</v>
      </c>
    </row>
    <row r="137" s="2" customFormat="1">
      <c r="A137" s="38"/>
      <c r="B137" s="39"/>
      <c r="C137" s="40"/>
      <c r="D137" s="240" t="s">
        <v>250</v>
      </c>
      <c r="E137" s="40"/>
      <c r="F137" s="241" t="s">
        <v>1765</v>
      </c>
      <c r="G137" s="40"/>
      <c r="H137" s="40"/>
      <c r="I137" s="147"/>
      <c r="J137" s="40"/>
      <c r="K137" s="40"/>
      <c r="L137" s="44"/>
      <c r="M137" s="242"/>
      <c r="N137" s="243"/>
      <c r="O137" s="84"/>
      <c r="P137" s="84"/>
      <c r="Q137" s="84"/>
      <c r="R137" s="84"/>
      <c r="S137" s="84"/>
      <c r="T137" s="85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7" t="s">
        <v>250</v>
      </c>
      <c r="AU137" s="17" t="s">
        <v>83</v>
      </c>
    </row>
    <row r="138" s="2" customFormat="1">
      <c r="A138" s="38"/>
      <c r="B138" s="39"/>
      <c r="C138" s="40"/>
      <c r="D138" s="240" t="s">
        <v>252</v>
      </c>
      <c r="E138" s="40"/>
      <c r="F138" s="244" t="s">
        <v>1766</v>
      </c>
      <c r="G138" s="40"/>
      <c r="H138" s="40"/>
      <c r="I138" s="147"/>
      <c r="J138" s="40"/>
      <c r="K138" s="40"/>
      <c r="L138" s="44"/>
      <c r="M138" s="242"/>
      <c r="N138" s="243"/>
      <c r="O138" s="84"/>
      <c r="P138" s="84"/>
      <c r="Q138" s="84"/>
      <c r="R138" s="84"/>
      <c r="S138" s="84"/>
      <c r="T138" s="85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T138" s="17" t="s">
        <v>252</v>
      </c>
      <c r="AU138" s="17" t="s">
        <v>83</v>
      </c>
    </row>
    <row r="139" s="15" customFormat="1">
      <c r="A139" s="15"/>
      <c r="B139" s="289"/>
      <c r="C139" s="290"/>
      <c r="D139" s="240" t="s">
        <v>272</v>
      </c>
      <c r="E139" s="291" t="s">
        <v>19</v>
      </c>
      <c r="F139" s="292" t="s">
        <v>1767</v>
      </c>
      <c r="G139" s="290"/>
      <c r="H139" s="291" t="s">
        <v>19</v>
      </c>
      <c r="I139" s="293"/>
      <c r="J139" s="290"/>
      <c r="K139" s="290"/>
      <c r="L139" s="294"/>
      <c r="M139" s="295"/>
      <c r="N139" s="296"/>
      <c r="O139" s="296"/>
      <c r="P139" s="296"/>
      <c r="Q139" s="296"/>
      <c r="R139" s="296"/>
      <c r="S139" s="296"/>
      <c r="T139" s="297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T139" s="298" t="s">
        <v>272</v>
      </c>
      <c r="AU139" s="298" t="s">
        <v>83</v>
      </c>
      <c r="AV139" s="15" t="s">
        <v>81</v>
      </c>
      <c r="AW139" s="15" t="s">
        <v>35</v>
      </c>
      <c r="AX139" s="15" t="s">
        <v>74</v>
      </c>
      <c r="AY139" s="298" t="s">
        <v>240</v>
      </c>
    </row>
    <row r="140" s="13" customFormat="1">
      <c r="A140" s="13"/>
      <c r="B140" s="255"/>
      <c r="C140" s="256"/>
      <c r="D140" s="240" t="s">
        <v>272</v>
      </c>
      <c r="E140" s="257" t="s">
        <v>19</v>
      </c>
      <c r="F140" s="258" t="s">
        <v>1768</v>
      </c>
      <c r="G140" s="256"/>
      <c r="H140" s="259">
        <v>1.6000000000000001</v>
      </c>
      <c r="I140" s="260"/>
      <c r="J140" s="256"/>
      <c r="K140" s="256"/>
      <c r="L140" s="261"/>
      <c r="M140" s="262"/>
      <c r="N140" s="263"/>
      <c r="O140" s="263"/>
      <c r="P140" s="263"/>
      <c r="Q140" s="263"/>
      <c r="R140" s="263"/>
      <c r="S140" s="263"/>
      <c r="T140" s="264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65" t="s">
        <v>272</v>
      </c>
      <c r="AU140" s="265" t="s">
        <v>83</v>
      </c>
      <c r="AV140" s="13" t="s">
        <v>83</v>
      </c>
      <c r="AW140" s="13" t="s">
        <v>35</v>
      </c>
      <c r="AX140" s="13" t="s">
        <v>81</v>
      </c>
      <c r="AY140" s="265" t="s">
        <v>240</v>
      </c>
    </row>
    <row r="141" s="2" customFormat="1" ht="16.5" customHeight="1">
      <c r="A141" s="38"/>
      <c r="B141" s="39"/>
      <c r="C141" s="227" t="s">
        <v>301</v>
      </c>
      <c r="D141" s="227" t="s">
        <v>243</v>
      </c>
      <c r="E141" s="228" t="s">
        <v>1769</v>
      </c>
      <c r="F141" s="229" t="s">
        <v>1770</v>
      </c>
      <c r="G141" s="230" t="s">
        <v>332</v>
      </c>
      <c r="H141" s="231">
        <v>1.6000000000000001</v>
      </c>
      <c r="I141" s="232"/>
      <c r="J141" s="233">
        <f>ROUND(I141*H141,2)</f>
        <v>0</v>
      </c>
      <c r="K141" s="229" t="s">
        <v>1713</v>
      </c>
      <c r="L141" s="44"/>
      <c r="M141" s="234" t="s">
        <v>19</v>
      </c>
      <c r="N141" s="235" t="s">
        <v>45</v>
      </c>
      <c r="O141" s="84"/>
      <c r="P141" s="236">
        <f>O141*H141</f>
        <v>0</v>
      </c>
      <c r="Q141" s="236">
        <v>3.6000000000000001E-05</v>
      </c>
      <c r="R141" s="236">
        <f>Q141*H141</f>
        <v>5.7600000000000004E-05</v>
      </c>
      <c r="S141" s="236">
        <v>0</v>
      </c>
      <c r="T141" s="237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38" t="s">
        <v>248</v>
      </c>
      <c r="AT141" s="238" t="s">
        <v>243</v>
      </c>
      <c r="AU141" s="238" t="s">
        <v>83</v>
      </c>
      <c r="AY141" s="17" t="s">
        <v>240</v>
      </c>
      <c r="BE141" s="239">
        <f>IF(N141="základní",J141,0)</f>
        <v>0</v>
      </c>
      <c r="BF141" s="239">
        <f>IF(N141="snížená",J141,0)</f>
        <v>0</v>
      </c>
      <c r="BG141" s="239">
        <f>IF(N141="zákl. přenesená",J141,0)</f>
        <v>0</v>
      </c>
      <c r="BH141" s="239">
        <f>IF(N141="sníž. přenesená",J141,0)</f>
        <v>0</v>
      </c>
      <c r="BI141" s="239">
        <f>IF(N141="nulová",J141,0)</f>
        <v>0</v>
      </c>
      <c r="BJ141" s="17" t="s">
        <v>81</v>
      </c>
      <c r="BK141" s="239">
        <f>ROUND(I141*H141,2)</f>
        <v>0</v>
      </c>
      <c r="BL141" s="17" t="s">
        <v>248</v>
      </c>
      <c r="BM141" s="238" t="s">
        <v>1771</v>
      </c>
    </row>
    <row r="142" s="2" customFormat="1">
      <c r="A142" s="38"/>
      <c r="B142" s="39"/>
      <c r="C142" s="40"/>
      <c r="D142" s="240" t="s">
        <v>250</v>
      </c>
      <c r="E142" s="40"/>
      <c r="F142" s="241" t="s">
        <v>1772</v>
      </c>
      <c r="G142" s="40"/>
      <c r="H142" s="40"/>
      <c r="I142" s="147"/>
      <c r="J142" s="40"/>
      <c r="K142" s="40"/>
      <c r="L142" s="44"/>
      <c r="M142" s="242"/>
      <c r="N142" s="243"/>
      <c r="O142" s="84"/>
      <c r="P142" s="84"/>
      <c r="Q142" s="84"/>
      <c r="R142" s="84"/>
      <c r="S142" s="84"/>
      <c r="T142" s="85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T142" s="17" t="s">
        <v>250</v>
      </c>
      <c r="AU142" s="17" t="s">
        <v>83</v>
      </c>
    </row>
    <row r="143" s="2" customFormat="1">
      <c r="A143" s="38"/>
      <c r="B143" s="39"/>
      <c r="C143" s="40"/>
      <c r="D143" s="240" t="s">
        <v>252</v>
      </c>
      <c r="E143" s="40"/>
      <c r="F143" s="244" t="s">
        <v>1766</v>
      </c>
      <c r="G143" s="40"/>
      <c r="H143" s="40"/>
      <c r="I143" s="147"/>
      <c r="J143" s="40"/>
      <c r="K143" s="40"/>
      <c r="L143" s="44"/>
      <c r="M143" s="242"/>
      <c r="N143" s="243"/>
      <c r="O143" s="84"/>
      <c r="P143" s="84"/>
      <c r="Q143" s="84"/>
      <c r="R143" s="84"/>
      <c r="S143" s="84"/>
      <c r="T143" s="85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7" t="s">
        <v>252</v>
      </c>
      <c r="AU143" s="17" t="s">
        <v>83</v>
      </c>
    </row>
    <row r="144" s="12" customFormat="1" ht="22.8" customHeight="1">
      <c r="A144" s="12"/>
      <c r="B144" s="211"/>
      <c r="C144" s="212"/>
      <c r="D144" s="213" t="s">
        <v>73</v>
      </c>
      <c r="E144" s="225" t="s">
        <v>248</v>
      </c>
      <c r="F144" s="225" t="s">
        <v>1773</v>
      </c>
      <c r="G144" s="212"/>
      <c r="H144" s="212"/>
      <c r="I144" s="215"/>
      <c r="J144" s="226">
        <f>BK144</f>
        <v>0</v>
      </c>
      <c r="K144" s="212"/>
      <c r="L144" s="217"/>
      <c r="M144" s="218"/>
      <c r="N144" s="219"/>
      <c r="O144" s="219"/>
      <c r="P144" s="220">
        <f>SUM(P145:P160)</f>
        <v>0</v>
      </c>
      <c r="Q144" s="219"/>
      <c r="R144" s="220">
        <f>SUM(R145:R160)</f>
        <v>4.1247959999999999</v>
      </c>
      <c r="S144" s="219"/>
      <c r="T144" s="221">
        <f>SUM(T145:T160)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222" t="s">
        <v>81</v>
      </c>
      <c r="AT144" s="223" t="s">
        <v>73</v>
      </c>
      <c r="AU144" s="223" t="s">
        <v>81</v>
      </c>
      <c r="AY144" s="222" t="s">
        <v>240</v>
      </c>
      <c r="BK144" s="224">
        <f>SUM(BK145:BK160)</f>
        <v>0</v>
      </c>
    </row>
    <row r="145" s="2" customFormat="1" ht="21.75" customHeight="1">
      <c r="A145" s="38"/>
      <c r="B145" s="39"/>
      <c r="C145" s="227" t="s">
        <v>305</v>
      </c>
      <c r="D145" s="227" t="s">
        <v>243</v>
      </c>
      <c r="E145" s="228" t="s">
        <v>1774</v>
      </c>
      <c r="F145" s="229" t="s">
        <v>1775</v>
      </c>
      <c r="G145" s="230" t="s">
        <v>256</v>
      </c>
      <c r="H145" s="231">
        <v>0.53500000000000003</v>
      </c>
      <c r="I145" s="232"/>
      <c r="J145" s="233">
        <f>ROUND(I145*H145,2)</f>
        <v>0</v>
      </c>
      <c r="K145" s="229" t="s">
        <v>1713</v>
      </c>
      <c r="L145" s="44"/>
      <c r="M145" s="234" t="s">
        <v>19</v>
      </c>
      <c r="N145" s="235" t="s">
        <v>45</v>
      </c>
      <c r="O145" s="84"/>
      <c r="P145" s="236">
        <f>O145*H145</f>
        <v>0</v>
      </c>
      <c r="Q145" s="236">
        <v>0</v>
      </c>
      <c r="R145" s="236">
        <f>Q145*H145</f>
        <v>0</v>
      </c>
      <c r="S145" s="236">
        <v>0</v>
      </c>
      <c r="T145" s="237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38" t="s">
        <v>248</v>
      </c>
      <c r="AT145" s="238" t="s">
        <v>243</v>
      </c>
      <c r="AU145" s="238" t="s">
        <v>83</v>
      </c>
      <c r="AY145" s="17" t="s">
        <v>240</v>
      </c>
      <c r="BE145" s="239">
        <f>IF(N145="základní",J145,0)</f>
        <v>0</v>
      </c>
      <c r="BF145" s="239">
        <f>IF(N145="snížená",J145,0)</f>
        <v>0</v>
      </c>
      <c r="BG145" s="239">
        <f>IF(N145="zákl. přenesená",J145,0)</f>
        <v>0</v>
      </c>
      <c r="BH145" s="239">
        <f>IF(N145="sníž. přenesená",J145,0)</f>
        <v>0</v>
      </c>
      <c r="BI145" s="239">
        <f>IF(N145="nulová",J145,0)</f>
        <v>0</v>
      </c>
      <c r="BJ145" s="17" t="s">
        <v>81</v>
      </c>
      <c r="BK145" s="239">
        <f>ROUND(I145*H145,2)</f>
        <v>0</v>
      </c>
      <c r="BL145" s="17" t="s">
        <v>248</v>
      </c>
      <c r="BM145" s="238" t="s">
        <v>1776</v>
      </c>
    </row>
    <row r="146" s="2" customFormat="1">
      <c r="A146" s="38"/>
      <c r="B146" s="39"/>
      <c r="C146" s="40"/>
      <c r="D146" s="240" t="s">
        <v>250</v>
      </c>
      <c r="E146" s="40"/>
      <c r="F146" s="241" t="s">
        <v>1777</v>
      </c>
      <c r="G146" s="40"/>
      <c r="H146" s="40"/>
      <c r="I146" s="147"/>
      <c r="J146" s="40"/>
      <c r="K146" s="40"/>
      <c r="L146" s="44"/>
      <c r="M146" s="242"/>
      <c r="N146" s="243"/>
      <c r="O146" s="84"/>
      <c r="P146" s="84"/>
      <c r="Q146" s="84"/>
      <c r="R146" s="84"/>
      <c r="S146" s="84"/>
      <c r="T146" s="85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T146" s="17" t="s">
        <v>250</v>
      </c>
      <c r="AU146" s="17" t="s">
        <v>83</v>
      </c>
    </row>
    <row r="147" s="2" customFormat="1">
      <c r="A147" s="38"/>
      <c r="B147" s="39"/>
      <c r="C147" s="40"/>
      <c r="D147" s="240" t="s">
        <v>252</v>
      </c>
      <c r="E147" s="40"/>
      <c r="F147" s="244" t="s">
        <v>1778</v>
      </c>
      <c r="G147" s="40"/>
      <c r="H147" s="40"/>
      <c r="I147" s="147"/>
      <c r="J147" s="40"/>
      <c r="K147" s="40"/>
      <c r="L147" s="44"/>
      <c r="M147" s="242"/>
      <c r="N147" s="243"/>
      <c r="O147" s="84"/>
      <c r="P147" s="84"/>
      <c r="Q147" s="84"/>
      <c r="R147" s="84"/>
      <c r="S147" s="84"/>
      <c r="T147" s="85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7" t="s">
        <v>252</v>
      </c>
      <c r="AU147" s="17" t="s">
        <v>83</v>
      </c>
    </row>
    <row r="148" s="15" customFormat="1">
      <c r="A148" s="15"/>
      <c r="B148" s="289"/>
      <c r="C148" s="290"/>
      <c r="D148" s="240" t="s">
        <v>272</v>
      </c>
      <c r="E148" s="291" t="s">
        <v>19</v>
      </c>
      <c r="F148" s="292" t="s">
        <v>1779</v>
      </c>
      <c r="G148" s="290"/>
      <c r="H148" s="291" t="s">
        <v>19</v>
      </c>
      <c r="I148" s="293"/>
      <c r="J148" s="290"/>
      <c r="K148" s="290"/>
      <c r="L148" s="294"/>
      <c r="M148" s="295"/>
      <c r="N148" s="296"/>
      <c r="O148" s="296"/>
      <c r="P148" s="296"/>
      <c r="Q148" s="296"/>
      <c r="R148" s="296"/>
      <c r="S148" s="296"/>
      <c r="T148" s="297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T148" s="298" t="s">
        <v>272</v>
      </c>
      <c r="AU148" s="298" t="s">
        <v>83</v>
      </c>
      <c r="AV148" s="15" t="s">
        <v>81</v>
      </c>
      <c r="AW148" s="15" t="s">
        <v>35</v>
      </c>
      <c r="AX148" s="15" t="s">
        <v>74</v>
      </c>
      <c r="AY148" s="298" t="s">
        <v>240</v>
      </c>
    </row>
    <row r="149" s="13" customFormat="1">
      <c r="A149" s="13"/>
      <c r="B149" s="255"/>
      <c r="C149" s="256"/>
      <c r="D149" s="240" t="s">
        <v>272</v>
      </c>
      <c r="E149" s="257" t="s">
        <v>19</v>
      </c>
      <c r="F149" s="258" t="s">
        <v>1780</v>
      </c>
      <c r="G149" s="256"/>
      <c r="H149" s="259">
        <v>0.53500000000000003</v>
      </c>
      <c r="I149" s="260"/>
      <c r="J149" s="256"/>
      <c r="K149" s="256"/>
      <c r="L149" s="261"/>
      <c r="M149" s="262"/>
      <c r="N149" s="263"/>
      <c r="O149" s="263"/>
      <c r="P149" s="263"/>
      <c r="Q149" s="263"/>
      <c r="R149" s="263"/>
      <c r="S149" s="263"/>
      <c r="T149" s="264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65" t="s">
        <v>272</v>
      </c>
      <c r="AU149" s="265" t="s">
        <v>83</v>
      </c>
      <c r="AV149" s="13" t="s">
        <v>83</v>
      </c>
      <c r="AW149" s="13" t="s">
        <v>35</v>
      </c>
      <c r="AX149" s="13" t="s">
        <v>81</v>
      </c>
      <c r="AY149" s="265" t="s">
        <v>240</v>
      </c>
    </row>
    <row r="150" s="2" customFormat="1" ht="16.5" customHeight="1">
      <c r="A150" s="38"/>
      <c r="B150" s="39"/>
      <c r="C150" s="227" t="s">
        <v>309</v>
      </c>
      <c r="D150" s="227" t="s">
        <v>243</v>
      </c>
      <c r="E150" s="228" t="s">
        <v>1781</v>
      </c>
      <c r="F150" s="229" t="s">
        <v>1782</v>
      </c>
      <c r="G150" s="230" t="s">
        <v>256</v>
      </c>
      <c r="H150" s="231">
        <v>1.3200000000000001</v>
      </c>
      <c r="I150" s="232"/>
      <c r="J150" s="233">
        <f>ROUND(I150*H150,2)</f>
        <v>0</v>
      </c>
      <c r="K150" s="229" t="s">
        <v>1713</v>
      </c>
      <c r="L150" s="44"/>
      <c r="M150" s="234" t="s">
        <v>19</v>
      </c>
      <c r="N150" s="235" t="s">
        <v>45</v>
      </c>
      <c r="O150" s="84"/>
      <c r="P150" s="236">
        <f>O150*H150</f>
        <v>0</v>
      </c>
      <c r="Q150" s="236">
        <v>0</v>
      </c>
      <c r="R150" s="236">
        <f>Q150*H150</f>
        <v>0</v>
      </c>
      <c r="S150" s="236">
        <v>0</v>
      </c>
      <c r="T150" s="237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38" t="s">
        <v>248</v>
      </c>
      <c r="AT150" s="238" t="s">
        <v>243</v>
      </c>
      <c r="AU150" s="238" t="s">
        <v>83</v>
      </c>
      <c r="AY150" s="17" t="s">
        <v>240</v>
      </c>
      <c r="BE150" s="239">
        <f>IF(N150="základní",J150,0)</f>
        <v>0</v>
      </c>
      <c r="BF150" s="239">
        <f>IF(N150="snížená",J150,0)</f>
        <v>0</v>
      </c>
      <c r="BG150" s="239">
        <f>IF(N150="zákl. přenesená",J150,0)</f>
        <v>0</v>
      </c>
      <c r="BH150" s="239">
        <f>IF(N150="sníž. přenesená",J150,0)</f>
        <v>0</v>
      </c>
      <c r="BI150" s="239">
        <f>IF(N150="nulová",J150,0)</f>
        <v>0</v>
      </c>
      <c r="BJ150" s="17" t="s">
        <v>81</v>
      </c>
      <c r="BK150" s="239">
        <f>ROUND(I150*H150,2)</f>
        <v>0</v>
      </c>
      <c r="BL150" s="17" t="s">
        <v>248</v>
      </c>
      <c r="BM150" s="238" t="s">
        <v>1783</v>
      </c>
    </row>
    <row r="151" s="2" customFormat="1">
      <c r="A151" s="38"/>
      <c r="B151" s="39"/>
      <c r="C151" s="40"/>
      <c r="D151" s="240" t="s">
        <v>250</v>
      </c>
      <c r="E151" s="40"/>
      <c r="F151" s="241" t="s">
        <v>1784</v>
      </c>
      <c r="G151" s="40"/>
      <c r="H151" s="40"/>
      <c r="I151" s="147"/>
      <c r="J151" s="40"/>
      <c r="K151" s="40"/>
      <c r="L151" s="44"/>
      <c r="M151" s="242"/>
      <c r="N151" s="243"/>
      <c r="O151" s="84"/>
      <c r="P151" s="84"/>
      <c r="Q151" s="84"/>
      <c r="R151" s="84"/>
      <c r="S151" s="84"/>
      <c r="T151" s="85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7" t="s">
        <v>250</v>
      </c>
      <c r="AU151" s="17" t="s">
        <v>83</v>
      </c>
    </row>
    <row r="152" s="2" customFormat="1">
      <c r="A152" s="38"/>
      <c r="B152" s="39"/>
      <c r="C152" s="40"/>
      <c r="D152" s="240" t="s">
        <v>252</v>
      </c>
      <c r="E152" s="40"/>
      <c r="F152" s="244" t="s">
        <v>1778</v>
      </c>
      <c r="G152" s="40"/>
      <c r="H152" s="40"/>
      <c r="I152" s="147"/>
      <c r="J152" s="40"/>
      <c r="K152" s="40"/>
      <c r="L152" s="44"/>
      <c r="M152" s="242"/>
      <c r="N152" s="243"/>
      <c r="O152" s="84"/>
      <c r="P152" s="84"/>
      <c r="Q152" s="84"/>
      <c r="R152" s="84"/>
      <c r="S152" s="84"/>
      <c r="T152" s="85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7" t="s">
        <v>252</v>
      </c>
      <c r="AU152" s="17" t="s">
        <v>83</v>
      </c>
    </row>
    <row r="153" s="15" customFormat="1">
      <c r="A153" s="15"/>
      <c r="B153" s="289"/>
      <c r="C153" s="290"/>
      <c r="D153" s="240" t="s">
        <v>272</v>
      </c>
      <c r="E153" s="291" t="s">
        <v>19</v>
      </c>
      <c r="F153" s="292" t="s">
        <v>1785</v>
      </c>
      <c r="G153" s="290"/>
      <c r="H153" s="291" t="s">
        <v>19</v>
      </c>
      <c r="I153" s="293"/>
      <c r="J153" s="290"/>
      <c r="K153" s="290"/>
      <c r="L153" s="294"/>
      <c r="M153" s="295"/>
      <c r="N153" s="296"/>
      <c r="O153" s="296"/>
      <c r="P153" s="296"/>
      <c r="Q153" s="296"/>
      <c r="R153" s="296"/>
      <c r="S153" s="296"/>
      <c r="T153" s="297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T153" s="298" t="s">
        <v>272</v>
      </c>
      <c r="AU153" s="298" t="s">
        <v>83</v>
      </c>
      <c r="AV153" s="15" t="s">
        <v>81</v>
      </c>
      <c r="AW153" s="15" t="s">
        <v>35</v>
      </c>
      <c r="AX153" s="15" t="s">
        <v>74</v>
      </c>
      <c r="AY153" s="298" t="s">
        <v>240</v>
      </c>
    </row>
    <row r="154" s="13" customFormat="1">
      <c r="A154" s="13"/>
      <c r="B154" s="255"/>
      <c r="C154" s="256"/>
      <c r="D154" s="240" t="s">
        <v>272</v>
      </c>
      <c r="E154" s="257" t="s">
        <v>19</v>
      </c>
      <c r="F154" s="258" t="s">
        <v>1786</v>
      </c>
      <c r="G154" s="256"/>
      <c r="H154" s="259">
        <v>1.3200000000000001</v>
      </c>
      <c r="I154" s="260"/>
      <c r="J154" s="256"/>
      <c r="K154" s="256"/>
      <c r="L154" s="261"/>
      <c r="M154" s="262"/>
      <c r="N154" s="263"/>
      <c r="O154" s="263"/>
      <c r="P154" s="263"/>
      <c r="Q154" s="263"/>
      <c r="R154" s="263"/>
      <c r="S154" s="263"/>
      <c r="T154" s="264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65" t="s">
        <v>272</v>
      </c>
      <c r="AU154" s="265" t="s">
        <v>83</v>
      </c>
      <c r="AV154" s="13" t="s">
        <v>83</v>
      </c>
      <c r="AW154" s="13" t="s">
        <v>35</v>
      </c>
      <c r="AX154" s="13" t="s">
        <v>81</v>
      </c>
      <c r="AY154" s="265" t="s">
        <v>240</v>
      </c>
    </row>
    <row r="155" s="2" customFormat="1" ht="21.75" customHeight="1">
      <c r="A155" s="38"/>
      <c r="B155" s="39"/>
      <c r="C155" s="227" t="s">
        <v>315</v>
      </c>
      <c r="D155" s="227" t="s">
        <v>243</v>
      </c>
      <c r="E155" s="228" t="s">
        <v>1787</v>
      </c>
      <c r="F155" s="229" t="s">
        <v>1788</v>
      </c>
      <c r="G155" s="230" t="s">
        <v>332</v>
      </c>
      <c r="H155" s="231">
        <v>4</v>
      </c>
      <c r="I155" s="232"/>
      <c r="J155" s="233">
        <f>ROUND(I155*H155,2)</f>
        <v>0</v>
      </c>
      <c r="K155" s="229" t="s">
        <v>1713</v>
      </c>
      <c r="L155" s="44"/>
      <c r="M155" s="234" t="s">
        <v>19</v>
      </c>
      <c r="N155" s="235" t="s">
        <v>45</v>
      </c>
      <c r="O155" s="84"/>
      <c r="P155" s="236">
        <f>O155*H155</f>
        <v>0</v>
      </c>
      <c r="Q155" s="236">
        <v>1.031199</v>
      </c>
      <c r="R155" s="236">
        <f>Q155*H155</f>
        <v>4.1247959999999999</v>
      </c>
      <c r="S155" s="236">
        <v>0</v>
      </c>
      <c r="T155" s="237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38" t="s">
        <v>248</v>
      </c>
      <c r="AT155" s="238" t="s">
        <v>243</v>
      </c>
      <c r="AU155" s="238" t="s">
        <v>83</v>
      </c>
      <c r="AY155" s="17" t="s">
        <v>240</v>
      </c>
      <c r="BE155" s="239">
        <f>IF(N155="základní",J155,0)</f>
        <v>0</v>
      </c>
      <c r="BF155" s="239">
        <f>IF(N155="snížená",J155,0)</f>
        <v>0</v>
      </c>
      <c r="BG155" s="239">
        <f>IF(N155="zákl. přenesená",J155,0)</f>
        <v>0</v>
      </c>
      <c r="BH155" s="239">
        <f>IF(N155="sníž. přenesená",J155,0)</f>
        <v>0</v>
      </c>
      <c r="BI155" s="239">
        <f>IF(N155="nulová",J155,0)</f>
        <v>0</v>
      </c>
      <c r="BJ155" s="17" t="s">
        <v>81</v>
      </c>
      <c r="BK155" s="239">
        <f>ROUND(I155*H155,2)</f>
        <v>0</v>
      </c>
      <c r="BL155" s="17" t="s">
        <v>248</v>
      </c>
      <c r="BM155" s="238" t="s">
        <v>1789</v>
      </c>
    </row>
    <row r="156" s="2" customFormat="1">
      <c r="A156" s="38"/>
      <c r="B156" s="39"/>
      <c r="C156" s="40"/>
      <c r="D156" s="240" t="s">
        <v>250</v>
      </c>
      <c r="E156" s="40"/>
      <c r="F156" s="241" t="s">
        <v>1790</v>
      </c>
      <c r="G156" s="40"/>
      <c r="H156" s="40"/>
      <c r="I156" s="147"/>
      <c r="J156" s="40"/>
      <c r="K156" s="40"/>
      <c r="L156" s="44"/>
      <c r="M156" s="242"/>
      <c r="N156" s="243"/>
      <c r="O156" s="84"/>
      <c r="P156" s="84"/>
      <c r="Q156" s="84"/>
      <c r="R156" s="84"/>
      <c r="S156" s="84"/>
      <c r="T156" s="85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7" t="s">
        <v>250</v>
      </c>
      <c r="AU156" s="17" t="s">
        <v>83</v>
      </c>
    </row>
    <row r="157" s="2" customFormat="1">
      <c r="A157" s="38"/>
      <c r="B157" s="39"/>
      <c r="C157" s="40"/>
      <c r="D157" s="240" t="s">
        <v>252</v>
      </c>
      <c r="E157" s="40"/>
      <c r="F157" s="244" t="s">
        <v>1791</v>
      </c>
      <c r="G157" s="40"/>
      <c r="H157" s="40"/>
      <c r="I157" s="147"/>
      <c r="J157" s="40"/>
      <c r="K157" s="40"/>
      <c r="L157" s="44"/>
      <c r="M157" s="242"/>
      <c r="N157" s="243"/>
      <c r="O157" s="84"/>
      <c r="P157" s="84"/>
      <c r="Q157" s="84"/>
      <c r="R157" s="84"/>
      <c r="S157" s="84"/>
      <c r="T157" s="85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7" t="s">
        <v>252</v>
      </c>
      <c r="AU157" s="17" t="s">
        <v>83</v>
      </c>
    </row>
    <row r="158" s="2" customFormat="1">
      <c r="A158" s="38"/>
      <c r="B158" s="39"/>
      <c r="C158" s="40"/>
      <c r="D158" s="240" t="s">
        <v>1717</v>
      </c>
      <c r="E158" s="40"/>
      <c r="F158" s="244" t="s">
        <v>1792</v>
      </c>
      <c r="G158" s="40"/>
      <c r="H158" s="40"/>
      <c r="I158" s="147"/>
      <c r="J158" s="40"/>
      <c r="K158" s="40"/>
      <c r="L158" s="44"/>
      <c r="M158" s="242"/>
      <c r="N158" s="243"/>
      <c r="O158" s="84"/>
      <c r="P158" s="84"/>
      <c r="Q158" s="84"/>
      <c r="R158" s="84"/>
      <c r="S158" s="84"/>
      <c r="T158" s="85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T158" s="17" t="s">
        <v>1717</v>
      </c>
      <c r="AU158" s="17" t="s">
        <v>83</v>
      </c>
    </row>
    <row r="159" s="15" customFormat="1">
      <c r="A159" s="15"/>
      <c r="B159" s="289"/>
      <c r="C159" s="290"/>
      <c r="D159" s="240" t="s">
        <v>272</v>
      </c>
      <c r="E159" s="291" t="s">
        <v>19</v>
      </c>
      <c r="F159" s="292" t="s">
        <v>1793</v>
      </c>
      <c r="G159" s="290"/>
      <c r="H159" s="291" t="s">
        <v>19</v>
      </c>
      <c r="I159" s="293"/>
      <c r="J159" s="290"/>
      <c r="K159" s="290"/>
      <c r="L159" s="294"/>
      <c r="M159" s="295"/>
      <c r="N159" s="296"/>
      <c r="O159" s="296"/>
      <c r="P159" s="296"/>
      <c r="Q159" s="296"/>
      <c r="R159" s="296"/>
      <c r="S159" s="296"/>
      <c r="T159" s="297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T159" s="298" t="s">
        <v>272</v>
      </c>
      <c r="AU159" s="298" t="s">
        <v>83</v>
      </c>
      <c r="AV159" s="15" t="s">
        <v>81</v>
      </c>
      <c r="AW159" s="15" t="s">
        <v>35</v>
      </c>
      <c r="AX159" s="15" t="s">
        <v>74</v>
      </c>
      <c r="AY159" s="298" t="s">
        <v>240</v>
      </c>
    </row>
    <row r="160" s="13" customFormat="1">
      <c r="A160" s="13"/>
      <c r="B160" s="255"/>
      <c r="C160" s="256"/>
      <c r="D160" s="240" t="s">
        <v>272</v>
      </c>
      <c r="E160" s="257" t="s">
        <v>19</v>
      </c>
      <c r="F160" s="258" t="s">
        <v>1794</v>
      </c>
      <c r="G160" s="256"/>
      <c r="H160" s="259">
        <v>4</v>
      </c>
      <c r="I160" s="260"/>
      <c r="J160" s="256"/>
      <c r="K160" s="256"/>
      <c r="L160" s="261"/>
      <c r="M160" s="262"/>
      <c r="N160" s="263"/>
      <c r="O160" s="263"/>
      <c r="P160" s="263"/>
      <c r="Q160" s="263"/>
      <c r="R160" s="263"/>
      <c r="S160" s="263"/>
      <c r="T160" s="264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65" t="s">
        <v>272</v>
      </c>
      <c r="AU160" s="265" t="s">
        <v>83</v>
      </c>
      <c r="AV160" s="13" t="s">
        <v>83</v>
      </c>
      <c r="AW160" s="13" t="s">
        <v>35</v>
      </c>
      <c r="AX160" s="13" t="s">
        <v>81</v>
      </c>
      <c r="AY160" s="265" t="s">
        <v>240</v>
      </c>
    </row>
    <row r="161" s="12" customFormat="1" ht="22.8" customHeight="1">
      <c r="A161" s="12"/>
      <c r="B161" s="211"/>
      <c r="C161" s="212"/>
      <c r="D161" s="213" t="s">
        <v>73</v>
      </c>
      <c r="E161" s="225" t="s">
        <v>297</v>
      </c>
      <c r="F161" s="225" t="s">
        <v>1795</v>
      </c>
      <c r="G161" s="212"/>
      <c r="H161" s="212"/>
      <c r="I161" s="215"/>
      <c r="J161" s="226">
        <f>BK161</f>
        <v>0</v>
      </c>
      <c r="K161" s="212"/>
      <c r="L161" s="217"/>
      <c r="M161" s="218"/>
      <c r="N161" s="219"/>
      <c r="O161" s="219"/>
      <c r="P161" s="220">
        <f>SUM(P162:P168)</f>
        <v>0</v>
      </c>
      <c r="Q161" s="219"/>
      <c r="R161" s="220">
        <f>SUM(R162:R168)</f>
        <v>17.674140000000001</v>
      </c>
      <c r="S161" s="219"/>
      <c r="T161" s="221">
        <f>SUM(T162:T168)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222" t="s">
        <v>81</v>
      </c>
      <c r="AT161" s="223" t="s">
        <v>73</v>
      </c>
      <c r="AU161" s="223" t="s">
        <v>81</v>
      </c>
      <c r="AY161" s="222" t="s">
        <v>240</v>
      </c>
      <c r="BK161" s="224">
        <f>SUM(BK162:BK168)</f>
        <v>0</v>
      </c>
    </row>
    <row r="162" s="2" customFormat="1" ht="21.75" customHeight="1">
      <c r="A162" s="38"/>
      <c r="B162" s="39"/>
      <c r="C162" s="227" t="s">
        <v>321</v>
      </c>
      <c r="D162" s="227" t="s">
        <v>243</v>
      </c>
      <c r="E162" s="228" t="s">
        <v>1796</v>
      </c>
      <c r="F162" s="229" t="s">
        <v>1797</v>
      </c>
      <c r="G162" s="230" t="s">
        <v>246</v>
      </c>
      <c r="H162" s="231">
        <v>22</v>
      </c>
      <c r="I162" s="232"/>
      <c r="J162" s="233">
        <f>ROUND(I162*H162,2)</f>
        <v>0</v>
      </c>
      <c r="K162" s="229" t="s">
        <v>1798</v>
      </c>
      <c r="L162" s="44"/>
      <c r="M162" s="234" t="s">
        <v>19</v>
      </c>
      <c r="N162" s="235" t="s">
        <v>45</v>
      </c>
      <c r="O162" s="84"/>
      <c r="P162" s="236">
        <f>O162*H162</f>
        <v>0</v>
      </c>
      <c r="Q162" s="236">
        <v>0.58896999999999999</v>
      </c>
      <c r="R162" s="236">
        <f>Q162*H162</f>
        <v>12.95734</v>
      </c>
      <c r="S162" s="236">
        <v>0</v>
      </c>
      <c r="T162" s="237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38" t="s">
        <v>248</v>
      </c>
      <c r="AT162" s="238" t="s">
        <v>243</v>
      </c>
      <c r="AU162" s="238" t="s">
        <v>83</v>
      </c>
      <c r="AY162" s="17" t="s">
        <v>240</v>
      </c>
      <c r="BE162" s="239">
        <f>IF(N162="základní",J162,0)</f>
        <v>0</v>
      </c>
      <c r="BF162" s="239">
        <f>IF(N162="snížená",J162,0)</f>
        <v>0</v>
      </c>
      <c r="BG162" s="239">
        <f>IF(N162="zákl. přenesená",J162,0)</f>
        <v>0</v>
      </c>
      <c r="BH162" s="239">
        <f>IF(N162="sníž. přenesená",J162,0)</f>
        <v>0</v>
      </c>
      <c r="BI162" s="239">
        <f>IF(N162="nulová",J162,0)</f>
        <v>0</v>
      </c>
      <c r="BJ162" s="17" t="s">
        <v>81</v>
      </c>
      <c r="BK162" s="239">
        <f>ROUND(I162*H162,2)</f>
        <v>0</v>
      </c>
      <c r="BL162" s="17" t="s">
        <v>248</v>
      </c>
      <c r="BM162" s="238" t="s">
        <v>1799</v>
      </c>
    </row>
    <row r="163" s="2" customFormat="1">
      <c r="A163" s="38"/>
      <c r="B163" s="39"/>
      <c r="C163" s="40"/>
      <c r="D163" s="240" t="s">
        <v>250</v>
      </c>
      <c r="E163" s="40"/>
      <c r="F163" s="241" t="s">
        <v>1800</v>
      </c>
      <c r="G163" s="40"/>
      <c r="H163" s="40"/>
      <c r="I163" s="147"/>
      <c r="J163" s="40"/>
      <c r="K163" s="40"/>
      <c r="L163" s="44"/>
      <c r="M163" s="242"/>
      <c r="N163" s="243"/>
      <c r="O163" s="84"/>
      <c r="P163" s="84"/>
      <c r="Q163" s="84"/>
      <c r="R163" s="84"/>
      <c r="S163" s="84"/>
      <c r="T163" s="85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250</v>
      </c>
      <c r="AU163" s="17" t="s">
        <v>83</v>
      </c>
    </row>
    <row r="164" s="2" customFormat="1">
      <c r="A164" s="38"/>
      <c r="B164" s="39"/>
      <c r="C164" s="40"/>
      <c r="D164" s="240" t="s">
        <v>252</v>
      </c>
      <c r="E164" s="40"/>
      <c r="F164" s="244" t="s">
        <v>1801</v>
      </c>
      <c r="G164" s="40"/>
      <c r="H164" s="40"/>
      <c r="I164" s="147"/>
      <c r="J164" s="40"/>
      <c r="K164" s="40"/>
      <c r="L164" s="44"/>
      <c r="M164" s="242"/>
      <c r="N164" s="243"/>
      <c r="O164" s="84"/>
      <c r="P164" s="84"/>
      <c r="Q164" s="84"/>
      <c r="R164" s="84"/>
      <c r="S164" s="84"/>
      <c r="T164" s="85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T164" s="17" t="s">
        <v>252</v>
      </c>
      <c r="AU164" s="17" t="s">
        <v>83</v>
      </c>
    </row>
    <row r="165" s="15" customFormat="1">
      <c r="A165" s="15"/>
      <c r="B165" s="289"/>
      <c r="C165" s="290"/>
      <c r="D165" s="240" t="s">
        <v>272</v>
      </c>
      <c r="E165" s="291" t="s">
        <v>19</v>
      </c>
      <c r="F165" s="292" t="s">
        <v>1802</v>
      </c>
      <c r="G165" s="290"/>
      <c r="H165" s="291" t="s">
        <v>19</v>
      </c>
      <c r="I165" s="293"/>
      <c r="J165" s="290"/>
      <c r="K165" s="290"/>
      <c r="L165" s="294"/>
      <c r="M165" s="295"/>
      <c r="N165" s="296"/>
      <c r="O165" s="296"/>
      <c r="P165" s="296"/>
      <c r="Q165" s="296"/>
      <c r="R165" s="296"/>
      <c r="S165" s="296"/>
      <c r="T165" s="297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T165" s="298" t="s">
        <v>272</v>
      </c>
      <c r="AU165" s="298" t="s">
        <v>83</v>
      </c>
      <c r="AV165" s="15" t="s">
        <v>81</v>
      </c>
      <c r="AW165" s="15" t="s">
        <v>35</v>
      </c>
      <c r="AX165" s="15" t="s">
        <v>74</v>
      </c>
      <c r="AY165" s="298" t="s">
        <v>240</v>
      </c>
    </row>
    <row r="166" s="13" customFormat="1">
      <c r="A166" s="13"/>
      <c r="B166" s="255"/>
      <c r="C166" s="256"/>
      <c r="D166" s="240" t="s">
        <v>272</v>
      </c>
      <c r="E166" s="257" t="s">
        <v>19</v>
      </c>
      <c r="F166" s="258" t="s">
        <v>363</v>
      </c>
      <c r="G166" s="256"/>
      <c r="H166" s="259">
        <v>22</v>
      </c>
      <c r="I166" s="260"/>
      <c r="J166" s="256"/>
      <c r="K166" s="256"/>
      <c r="L166" s="261"/>
      <c r="M166" s="262"/>
      <c r="N166" s="263"/>
      <c r="O166" s="263"/>
      <c r="P166" s="263"/>
      <c r="Q166" s="263"/>
      <c r="R166" s="263"/>
      <c r="S166" s="263"/>
      <c r="T166" s="264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65" t="s">
        <v>272</v>
      </c>
      <c r="AU166" s="265" t="s">
        <v>83</v>
      </c>
      <c r="AV166" s="13" t="s">
        <v>83</v>
      </c>
      <c r="AW166" s="13" t="s">
        <v>35</v>
      </c>
      <c r="AX166" s="13" t="s">
        <v>81</v>
      </c>
      <c r="AY166" s="265" t="s">
        <v>240</v>
      </c>
    </row>
    <row r="167" s="2" customFormat="1" ht="16.5" customHeight="1">
      <c r="A167" s="38"/>
      <c r="B167" s="39"/>
      <c r="C167" s="245" t="s">
        <v>8</v>
      </c>
      <c r="D167" s="245" t="s">
        <v>266</v>
      </c>
      <c r="E167" s="246" t="s">
        <v>1803</v>
      </c>
      <c r="F167" s="247" t="s">
        <v>1804</v>
      </c>
      <c r="G167" s="248" t="s">
        <v>246</v>
      </c>
      <c r="H167" s="249">
        <v>22</v>
      </c>
      <c r="I167" s="250"/>
      <c r="J167" s="251">
        <f>ROUND(I167*H167,2)</f>
        <v>0</v>
      </c>
      <c r="K167" s="247" t="s">
        <v>1798</v>
      </c>
      <c r="L167" s="252"/>
      <c r="M167" s="253" t="s">
        <v>19</v>
      </c>
      <c r="N167" s="254" t="s">
        <v>45</v>
      </c>
      <c r="O167" s="84"/>
      <c r="P167" s="236">
        <f>O167*H167</f>
        <v>0</v>
      </c>
      <c r="Q167" s="236">
        <v>0.21440000000000001</v>
      </c>
      <c r="R167" s="236">
        <f>Q167*H167</f>
        <v>4.7168000000000001</v>
      </c>
      <c r="S167" s="236">
        <v>0</v>
      </c>
      <c r="T167" s="237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38" t="s">
        <v>292</v>
      </c>
      <c r="AT167" s="238" t="s">
        <v>266</v>
      </c>
      <c r="AU167" s="238" t="s">
        <v>83</v>
      </c>
      <c r="AY167" s="17" t="s">
        <v>240</v>
      </c>
      <c r="BE167" s="239">
        <f>IF(N167="základní",J167,0)</f>
        <v>0</v>
      </c>
      <c r="BF167" s="239">
        <f>IF(N167="snížená",J167,0)</f>
        <v>0</v>
      </c>
      <c r="BG167" s="239">
        <f>IF(N167="zákl. přenesená",J167,0)</f>
        <v>0</v>
      </c>
      <c r="BH167" s="239">
        <f>IF(N167="sníž. přenesená",J167,0)</f>
        <v>0</v>
      </c>
      <c r="BI167" s="239">
        <f>IF(N167="nulová",J167,0)</f>
        <v>0</v>
      </c>
      <c r="BJ167" s="17" t="s">
        <v>81</v>
      </c>
      <c r="BK167" s="239">
        <f>ROUND(I167*H167,2)</f>
        <v>0</v>
      </c>
      <c r="BL167" s="17" t="s">
        <v>248</v>
      </c>
      <c r="BM167" s="238" t="s">
        <v>1805</v>
      </c>
    </row>
    <row r="168" s="2" customFormat="1">
      <c r="A168" s="38"/>
      <c r="B168" s="39"/>
      <c r="C168" s="40"/>
      <c r="D168" s="240" t="s">
        <v>250</v>
      </c>
      <c r="E168" s="40"/>
      <c r="F168" s="241" t="s">
        <v>1804</v>
      </c>
      <c r="G168" s="40"/>
      <c r="H168" s="40"/>
      <c r="I168" s="147"/>
      <c r="J168" s="40"/>
      <c r="K168" s="40"/>
      <c r="L168" s="44"/>
      <c r="M168" s="242"/>
      <c r="N168" s="243"/>
      <c r="O168" s="84"/>
      <c r="P168" s="84"/>
      <c r="Q168" s="84"/>
      <c r="R168" s="84"/>
      <c r="S168" s="84"/>
      <c r="T168" s="85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T168" s="17" t="s">
        <v>250</v>
      </c>
      <c r="AU168" s="17" t="s">
        <v>83</v>
      </c>
    </row>
    <row r="169" s="12" customFormat="1" ht="22.8" customHeight="1">
      <c r="A169" s="12"/>
      <c r="B169" s="211"/>
      <c r="C169" s="212"/>
      <c r="D169" s="213" t="s">
        <v>73</v>
      </c>
      <c r="E169" s="225" t="s">
        <v>1806</v>
      </c>
      <c r="F169" s="225" t="s">
        <v>1807</v>
      </c>
      <c r="G169" s="212"/>
      <c r="H169" s="212"/>
      <c r="I169" s="215"/>
      <c r="J169" s="226">
        <f>BK169</f>
        <v>0</v>
      </c>
      <c r="K169" s="212"/>
      <c r="L169" s="217"/>
      <c r="M169" s="218"/>
      <c r="N169" s="219"/>
      <c r="O169" s="219"/>
      <c r="P169" s="220">
        <f>SUM(P170:P175)</f>
        <v>0</v>
      </c>
      <c r="Q169" s="219"/>
      <c r="R169" s="220">
        <f>SUM(R170:R175)</f>
        <v>0</v>
      </c>
      <c r="S169" s="219"/>
      <c r="T169" s="221">
        <f>SUM(T170:T175)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222" t="s">
        <v>81</v>
      </c>
      <c r="AT169" s="223" t="s">
        <v>73</v>
      </c>
      <c r="AU169" s="223" t="s">
        <v>81</v>
      </c>
      <c r="AY169" s="222" t="s">
        <v>240</v>
      </c>
      <c r="BK169" s="224">
        <f>SUM(BK170:BK175)</f>
        <v>0</v>
      </c>
    </row>
    <row r="170" s="2" customFormat="1" ht="21.75" customHeight="1">
      <c r="A170" s="38"/>
      <c r="B170" s="39"/>
      <c r="C170" s="227" t="s">
        <v>329</v>
      </c>
      <c r="D170" s="227" t="s">
        <v>243</v>
      </c>
      <c r="E170" s="228" t="s">
        <v>1808</v>
      </c>
      <c r="F170" s="229" t="s">
        <v>1809</v>
      </c>
      <c r="G170" s="230" t="s">
        <v>269</v>
      </c>
      <c r="H170" s="231">
        <v>26.550999999999998</v>
      </c>
      <c r="I170" s="232"/>
      <c r="J170" s="233">
        <f>ROUND(I170*H170,2)</f>
        <v>0</v>
      </c>
      <c r="K170" s="229" t="s">
        <v>19</v>
      </c>
      <c r="L170" s="44"/>
      <c r="M170" s="234" t="s">
        <v>19</v>
      </c>
      <c r="N170" s="235" t="s">
        <v>45</v>
      </c>
      <c r="O170" s="84"/>
      <c r="P170" s="236">
        <f>O170*H170</f>
        <v>0</v>
      </c>
      <c r="Q170" s="236">
        <v>0</v>
      </c>
      <c r="R170" s="236">
        <f>Q170*H170</f>
        <v>0</v>
      </c>
      <c r="S170" s="236">
        <v>0</v>
      </c>
      <c r="T170" s="237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38" t="s">
        <v>248</v>
      </c>
      <c r="AT170" s="238" t="s">
        <v>243</v>
      </c>
      <c r="AU170" s="238" t="s">
        <v>83</v>
      </c>
      <c r="AY170" s="17" t="s">
        <v>240</v>
      </c>
      <c r="BE170" s="239">
        <f>IF(N170="základní",J170,0)</f>
        <v>0</v>
      </c>
      <c r="BF170" s="239">
        <f>IF(N170="snížená",J170,0)</f>
        <v>0</v>
      </c>
      <c r="BG170" s="239">
        <f>IF(N170="zákl. přenesená",J170,0)</f>
        <v>0</v>
      </c>
      <c r="BH170" s="239">
        <f>IF(N170="sníž. přenesená",J170,0)</f>
        <v>0</v>
      </c>
      <c r="BI170" s="239">
        <f>IF(N170="nulová",J170,0)</f>
        <v>0</v>
      </c>
      <c r="BJ170" s="17" t="s">
        <v>81</v>
      </c>
      <c r="BK170" s="239">
        <f>ROUND(I170*H170,2)</f>
        <v>0</v>
      </c>
      <c r="BL170" s="17" t="s">
        <v>248</v>
      </c>
      <c r="BM170" s="238" t="s">
        <v>1810</v>
      </c>
    </row>
    <row r="171" s="2" customFormat="1">
      <c r="A171" s="38"/>
      <c r="B171" s="39"/>
      <c r="C171" s="40"/>
      <c r="D171" s="240" t="s">
        <v>250</v>
      </c>
      <c r="E171" s="40"/>
      <c r="F171" s="241" t="s">
        <v>1811</v>
      </c>
      <c r="G171" s="40"/>
      <c r="H171" s="40"/>
      <c r="I171" s="147"/>
      <c r="J171" s="40"/>
      <c r="K171" s="40"/>
      <c r="L171" s="44"/>
      <c r="M171" s="242"/>
      <c r="N171" s="243"/>
      <c r="O171" s="84"/>
      <c r="P171" s="84"/>
      <c r="Q171" s="84"/>
      <c r="R171" s="84"/>
      <c r="S171" s="84"/>
      <c r="T171" s="85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7" t="s">
        <v>250</v>
      </c>
      <c r="AU171" s="17" t="s">
        <v>83</v>
      </c>
    </row>
    <row r="172" s="2" customFormat="1">
      <c r="A172" s="38"/>
      <c r="B172" s="39"/>
      <c r="C172" s="40"/>
      <c r="D172" s="240" t="s">
        <v>252</v>
      </c>
      <c r="E172" s="40"/>
      <c r="F172" s="244" t="s">
        <v>1812</v>
      </c>
      <c r="G172" s="40"/>
      <c r="H172" s="40"/>
      <c r="I172" s="147"/>
      <c r="J172" s="40"/>
      <c r="K172" s="40"/>
      <c r="L172" s="44"/>
      <c r="M172" s="242"/>
      <c r="N172" s="243"/>
      <c r="O172" s="84"/>
      <c r="P172" s="84"/>
      <c r="Q172" s="84"/>
      <c r="R172" s="84"/>
      <c r="S172" s="84"/>
      <c r="T172" s="85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T172" s="17" t="s">
        <v>252</v>
      </c>
      <c r="AU172" s="17" t="s">
        <v>83</v>
      </c>
    </row>
    <row r="173" s="2" customFormat="1" ht="21.75" customHeight="1">
      <c r="A173" s="38"/>
      <c r="B173" s="39"/>
      <c r="C173" s="227" t="s">
        <v>337</v>
      </c>
      <c r="D173" s="227" t="s">
        <v>243</v>
      </c>
      <c r="E173" s="228" t="s">
        <v>1813</v>
      </c>
      <c r="F173" s="229" t="s">
        <v>1814</v>
      </c>
      <c r="G173" s="230" t="s">
        <v>269</v>
      </c>
      <c r="H173" s="231">
        <v>26.550999999999998</v>
      </c>
      <c r="I173" s="232"/>
      <c r="J173" s="233">
        <f>ROUND(I173*H173,2)</f>
        <v>0</v>
      </c>
      <c r="K173" s="229" t="s">
        <v>1713</v>
      </c>
      <c r="L173" s="44"/>
      <c r="M173" s="234" t="s">
        <v>19</v>
      </c>
      <c r="N173" s="235" t="s">
        <v>45</v>
      </c>
      <c r="O173" s="84"/>
      <c r="P173" s="236">
        <f>O173*H173</f>
        <v>0</v>
      </c>
      <c r="Q173" s="236">
        <v>0</v>
      </c>
      <c r="R173" s="236">
        <f>Q173*H173</f>
        <v>0</v>
      </c>
      <c r="S173" s="236">
        <v>0</v>
      </c>
      <c r="T173" s="237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38" t="s">
        <v>248</v>
      </c>
      <c r="AT173" s="238" t="s">
        <v>243</v>
      </c>
      <c r="AU173" s="238" t="s">
        <v>83</v>
      </c>
      <c r="AY173" s="17" t="s">
        <v>240</v>
      </c>
      <c r="BE173" s="239">
        <f>IF(N173="základní",J173,0)</f>
        <v>0</v>
      </c>
      <c r="BF173" s="239">
        <f>IF(N173="snížená",J173,0)</f>
        <v>0</v>
      </c>
      <c r="BG173" s="239">
        <f>IF(N173="zákl. přenesená",J173,0)</f>
        <v>0</v>
      </c>
      <c r="BH173" s="239">
        <f>IF(N173="sníž. přenesená",J173,0)</f>
        <v>0</v>
      </c>
      <c r="BI173" s="239">
        <f>IF(N173="nulová",J173,0)</f>
        <v>0</v>
      </c>
      <c r="BJ173" s="17" t="s">
        <v>81</v>
      </c>
      <c r="BK173" s="239">
        <f>ROUND(I173*H173,2)</f>
        <v>0</v>
      </c>
      <c r="BL173" s="17" t="s">
        <v>248</v>
      </c>
      <c r="BM173" s="238" t="s">
        <v>1815</v>
      </c>
    </row>
    <row r="174" s="2" customFormat="1">
      <c r="A174" s="38"/>
      <c r="B174" s="39"/>
      <c r="C174" s="40"/>
      <c r="D174" s="240" t="s">
        <v>250</v>
      </c>
      <c r="E174" s="40"/>
      <c r="F174" s="241" t="s">
        <v>1816</v>
      </c>
      <c r="G174" s="40"/>
      <c r="H174" s="40"/>
      <c r="I174" s="147"/>
      <c r="J174" s="40"/>
      <c r="K174" s="40"/>
      <c r="L174" s="44"/>
      <c r="M174" s="242"/>
      <c r="N174" s="243"/>
      <c r="O174" s="84"/>
      <c r="P174" s="84"/>
      <c r="Q174" s="84"/>
      <c r="R174" s="84"/>
      <c r="S174" s="84"/>
      <c r="T174" s="85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T174" s="17" t="s">
        <v>250</v>
      </c>
      <c r="AU174" s="17" t="s">
        <v>83</v>
      </c>
    </row>
    <row r="175" s="2" customFormat="1">
      <c r="A175" s="38"/>
      <c r="B175" s="39"/>
      <c r="C175" s="40"/>
      <c r="D175" s="240" t="s">
        <v>252</v>
      </c>
      <c r="E175" s="40"/>
      <c r="F175" s="244" t="s">
        <v>1812</v>
      </c>
      <c r="G175" s="40"/>
      <c r="H175" s="40"/>
      <c r="I175" s="147"/>
      <c r="J175" s="40"/>
      <c r="K175" s="40"/>
      <c r="L175" s="44"/>
      <c r="M175" s="280"/>
      <c r="N175" s="281"/>
      <c r="O175" s="282"/>
      <c r="P175" s="282"/>
      <c r="Q175" s="282"/>
      <c r="R175" s="282"/>
      <c r="S175" s="282"/>
      <c r="T175" s="283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T175" s="17" t="s">
        <v>252</v>
      </c>
      <c r="AU175" s="17" t="s">
        <v>83</v>
      </c>
    </row>
    <row r="176" s="2" customFormat="1" ht="6.96" customHeight="1">
      <c r="A176" s="38"/>
      <c r="B176" s="59"/>
      <c r="C176" s="60"/>
      <c r="D176" s="60"/>
      <c r="E176" s="60"/>
      <c r="F176" s="60"/>
      <c r="G176" s="60"/>
      <c r="H176" s="60"/>
      <c r="I176" s="176"/>
      <c r="J176" s="60"/>
      <c r="K176" s="60"/>
      <c r="L176" s="44"/>
      <c r="M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</row>
  </sheetData>
  <sheetProtection sheet="1" autoFilter="0" formatColumns="0" formatRows="0" objects="1" scenarios="1" spinCount="100000" saltValue="5FlwsZuUj1k9jtxvvpKxu8zdStZfxZ5+7IltTrlDsuDsFvI/HB2jZn0dVRmDBbWca5CeUyjgccbCxyHxsPhqIA==" hashValue="Iym+pX+B9wBH+KM+ivx6ZeuPYYWvthvOecqzZRC0YYe5Y09JlDalQby7jkqQVmqedlZjTcsIL0etd+xEQu7Fbw==" algorithmName="SHA-512" password="CC35"/>
  <autoFilter ref="C96:K175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83:H83"/>
    <mergeCell ref="E87:H87"/>
    <mergeCell ref="E85:H85"/>
    <mergeCell ref="E89:H8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39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212</v>
      </c>
    </row>
    <row r="3" hidden="1" s="1" customFormat="1" ht="6.96" customHeight="1">
      <c r="B3" s="140"/>
      <c r="C3" s="141"/>
      <c r="D3" s="141"/>
      <c r="E3" s="141"/>
      <c r="F3" s="141"/>
      <c r="G3" s="141"/>
      <c r="H3" s="141"/>
      <c r="I3" s="142"/>
      <c r="J3" s="141"/>
      <c r="K3" s="141"/>
      <c r="L3" s="20"/>
      <c r="AT3" s="17" t="s">
        <v>83</v>
      </c>
    </row>
    <row r="4" hidden="1" s="1" customFormat="1" ht="24.96" customHeight="1">
      <c r="B4" s="20"/>
      <c r="D4" s="143" t="s">
        <v>213</v>
      </c>
      <c r="I4" s="139"/>
      <c r="L4" s="20"/>
      <c r="M4" s="144" t="s">
        <v>10</v>
      </c>
      <c r="AT4" s="17" t="s">
        <v>4</v>
      </c>
    </row>
    <row r="5" hidden="1" s="1" customFormat="1" ht="6.96" customHeight="1">
      <c r="B5" s="20"/>
      <c r="I5" s="139"/>
      <c r="L5" s="20"/>
    </row>
    <row r="6" hidden="1" s="1" customFormat="1" ht="12" customHeight="1">
      <c r="B6" s="20"/>
      <c r="D6" s="145" t="s">
        <v>16</v>
      </c>
      <c r="I6" s="139"/>
      <c r="L6" s="20"/>
    </row>
    <row r="7" hidden="1" s="1" customFormat="1" ht="23.25" customHeight="1">
      <c r="B7" s="20"/>
      <c r="E7" s="146" t="str">
        <f>'Rekapitulace stavby'!K6</f>
        <v>Oprava přejezdů na trati Mělník - Ústí n/L Střekov, Vraňany - Děčín hl.n... - ZMĚNA Č. 1</v>
      </c>
      <c r="F7" s="145"/>
      <c r="G7" s="145"/>
      <c r="H7" s="145"/>
      <c r="I7" s="139"/>
      <c r="L7" s="20"/>
    </row>
    <row r="8" hidden="1" s="1" customFormat="1" ht="12" customHeight="1">
      <c r="B8" s="20"/>
      <c r="D8" s="145" t="s">
        <v>214</v>
      </c>
      <c r="I8" s="139"/>
      <c r="L8" s="20"/>
    </row>
    <row r="9" hidden="1" s="2" customFormat="1" ht="16.5" customHeight="1">
      <c r="A9" s="38"/>
      <c r="B9" s="44"/>
      <c r="C9" s="38"/>
      <c r="D9" s="38"/>
      <c r="E9" s="146" t="s">
        <v>1634</v>
      </c>
      <c r="F9" s="38"/>
      <c r="G9" s="38"/>
      <c r="H9" s="38"/>
      <c r="I9" s="147"/>
      <c r="J9" s="38"/>
      <c r="K9" s="38"/>
      <c r="L9" s="14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hidden="1" s="2" customFormat="1" ht="12" customHeight="1">
      <c r="A10" s="38"/>
      <c r="B10" s="44"/>
      <c r="C10" s="38"/>
      <c r="D10" s="145" t="s">
        <v>216</v>
      </c>
      <c r="E10" s="38"/>
      <c r="F10" s="38"/>
      <c r="G10" s="38"/>
      <c r="H10" s="38"/>
      <c r="I10" s="147"/>
      <c r="J10" s="38"/>
      <c r="K10" s="38"/>
      <c r="L10" s="14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hidden="1" s="2" customFormat="1" ht="16.5" customHeight="1">
      <c r="A11" s="38"/>
      <c r="B11" s="44"/>
      <c r="C11" s="38"/>
      <c r="D11" s="38"/>
      <c r="E11" s="149" t="s">
        <v>1817</v>
      </c>
      <c r="F11" s="38"/>
      <c r="G11" s="38"/>
      <c r="H11" s="38"/>
      <c r="I11" s="147"/>
      <c r="J11" s="38"/>
      <c r="K11" s="38"/>
      <c r="L11" s="14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hidden="1" s="2" customFormat="1">
      <c r="A12" s="38"/>
      <c r="B12" s="44"/>
      <c r="C12" s="38"/>
      <c r="D12" s="38"/>
      <c r="E12" s="38"/>
      <c r="F12" s="38"/>
      <c r="G12" s="38"/>
      <c r="H12" s="38"/>
      <c r="I12" s="147"/>
      <c r="J12" s="38"/>
      <c r="K12" s="38"/>
      <c r="L12" s="14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hidden="1" s="2" customFormat="1" ht="12" customHeight="1">
      <c r="A13" s="38"/>
      <c r="B13" s="44"/>
      <c r="C13" s="38"/>
      <c r="D13" s="145" t="s">
        <v>18</v>
      </c>
      <c r="E13" s="38"/>
      <c r="F13" s="133" t="s">
        <v>19</v>
      </c>
      <c r="G13" s="38"/>
      <c r="H13" s="38"/>
      <c r="I13" s="150" t="s">
        <v>20</v>
      </c>
      <c r="J13" s="133" t="s">
        <v>19</v>
      </c>
      <c r="K13" s="38"/>
      <c r="L13" s="14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hidden="1" s="2" customFormat="1" ht="12" customHeight="1">
      <c r="A14" s="38"/>
      <c r="B14" s="44"/>
      <c r="C14" s="38"/>
      <c r="D14" s="145" t="s">
        <v>21</v>
      </c>
      <c r="E14" s="38"/>
      <c r="F14" s="133" t="s">
        <v>22</v>
      </c>
      <c r="G14" s="38"/>
      <c r="H14" s="38"/>
      <c r="I14" s="150" t="s">
        <v>23</v>
      </c>
      <c r="J14" s="151" t="str">
        <f>'Rekapitulace stavby'!AN8</f>
        <v>19. 11. 2019</v>
      </c>
      <c r="K14" s="38"/>
      <c r="L14" s="14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hidden="1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7"/>
      <c r="J15" s="38"/>
      <c r="K15" s="38"/>
      <c r="L15" s="14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hidden="1" s="2" customFormat="1" ht="12" customHeight="1">
      <c r="A16" s="38"/>
      <c r="B16" s="44"/>
      <c r="C16" s="38"/>
      <c r="D16" s="145" t="s">
        <v>25</v>
      </c>
      <c r="E16" s="38"/>
      <c r="F16" s="38"/>
      <c r="G16" s="38"/>
      <c r="H16" s="38"/>
      <c r="I16" s="150" t="s">
        <v>26</v>
      </c>
      <c r="J16" s="133" t="s">
        <v>27</v>
      </c>
      <c r="K16" s="38"/>
      <c r="L16" s="14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hidden="1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50" t="s">
        <v>29</v>
      </c>
      <c r="J17" s="133" t="s">
        <v>30</v>
      </c>
      <c r="K17" s="38"/>
      <c r="L17" s="14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hidden="1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7"/>
      <c r="J18" s="38"/>
      <c r="K18" s="38"/>
      <c r="L18" s="14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hidden="1" s="2" customFormat="1" ht="12" customHeight="1">
      <c r="A19" s="38"/>
      <c r="B19" s="44"/>
      <c r="C19" s="38"/>
      <c r="D19" s="145" t="s">
        <v>31</v>
      </c>
      <c r="E19" s="38"/>
      <c r="F19" s="38"/>
      <c r="G19" s="38"/>
      <c r="H19" s="38"/>
      <c r="I19" s="150" t="s">
        <v>26</v>
      </c>
      <c r="J19" s="33" t="str">
        <f>'Rekapitulace stavby'!AN13</f>
        <v>Vyplň údaj</v>
      </c>
      <c r="K19" s="38"/>
      <c r="L19" s="14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hidden="1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33"/>
      <c r="G20" s="133"/>
      <c r="H20" s="133"/>
      <c r="I20" s="150" t="s">
        <v>29</v>
      </c>
      <c r="J20" s="33" t="str">
        <f>'Rekapitulace stavby'!AN14</f>
        <v>Vyplň údaj</v>
      </c>
      <c r="K20" s="38"/>
      <c r="L20" s="14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hidden="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7"/>
      <c r="J21" s="38"/>
      <c r="K21" s="38"/>
      <c r="L21" s="14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hidden="1" s="2" customFormat="1" ht="12" customHeight="1">
      <c r="A22" s="38"/>
      <c r="B22" s="44"/>
      <c r="C22" s="38"/>
      <c r="D22" s="145" t="s">
        <v>33</v>
      </c>
      <c r="E22" s="38"/>
      <c r="F22" s="38"/>
      <c r="G22" s="38"/>
      <c r="H22" s="38"/>
      <c r="I22" s="150" t="s">
        <v>26</v>
      </c>
      <c r="J22" s="133" t="str">
        <f>IF('Rekapitulace stavby'!AN16="","",'Rekapitulace stavby'!AN16)</f>
        <v/>
      </c>
      <c r="K22" s="38"/>
      <c r="L22" s="14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hidden="1" s="2" customFormat="1" ht="18" customHeight="1">
      <c r="A23" s="38"/>
      <c r="B23" s="44"/>
      <c r="C23" s="38"/>
      <c r="D23" s="38"/>
      <c r="E23" s="133" t="str">
        <f>IF('Rekapitulace stavby'!E17="","",'Rekapitulace stavby'!E17)</f>
        <v xml:space="preserve"> </v>
      </c>
      <c r="F23" s="38"/>
      <c r="G23" s="38"/>
      <c r="H23" s="38"/>
      <c r="I23" s="150" t="s">
        <v>29</v>
      </c>
      <c r="J23" s="133" t="str">
        <f>IF('Rekapitulace stavby'!AN17="","",'Rekapitulace stavby'!AN17)</f>
        <v/>
      </c>
      <c r="K23" s="38"/>
      <c r="L23" s="14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hidden="1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7"/>
      <c r="J24" s="38"/>
      <c r="K24" s="38"/>
      <c r="L24" s="14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hidden="1" s="2" customFormat="1" ht="12" customHeight="1">
      <c r="A25" s="38"/>
      <c r="B25" s="44"/>
      <c r="C25" s="38"/>
      <c r="D25" s="145" t="s">
        <v>36</v>
      </c>
      <c r="E25" s="38"/>
      <c r="F25" s="38"/>
      <c r="G25" s="38"/>
      <c r="H25" s="38"/>
      <c r="I25" s="150" t="s">
        <v>26</v>
      </c>
      <c r="J25" s="133" t="s">
        <v>19</v>
      </c>
      <c r="K25" s="38"/>
      <c r="L25" s="14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hidden="1" s="2" customFormat="1" ht="18" customHeight="1">
      <c r="A26" s="38"/>
      <c r="B26" s="44"/>
      <c r="C26" s="38"/>
      <c r="D26" s="38"/>
      <c r="E26" s="133" t="s">
        <v>37</v>
      </c>
      <c r="F26" s="38"/>
      <c r="G26" s="38"/>
      <c r="H26" s="38"/>
      <c r="I26" s="150" t="s">
        <v>29</v>
      </c>
      <c r="J26" s="133" t="s">
        <v>19</v>
      </c>
      <c r="K26" s="38"/>
      <c r="L26" s="14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hidden="1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7"/>
      <c r="J27" s="38"/>
      <c r="K27" s="38"/>
      <c r="L27" s="14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hidden="1" s="2" customFormat="1" ht="12" customHeight="1">
      <c r="A28" s="38"/>
      <c r="B28" s="44"/>
      <c r="C28" s="38"/>
      <c r="D28" s="145" t="s">
        <v>38</v>
      </c>
      <c r="E28" s="38"/>
      <c r="F28" s="38"/>
      <c r="G28" s="38"/>
      <c r="H28" s="38"/>
      <c r="I28" s="147"/>
      <c r="J28" s="38"/>
      <c r="K28" s="38"/>
      <c r="L28" s="14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hidden="1" s="8" customFormat="1" ht="83.25" customHeight="1">
      <c r="A29" s="152"/>
      <c r="B29" s="153"/>
      <c r="C29" s="152"/>
      <c r="D29" s="152"/>
      <c r="E29" s="154" t="s">
        <v>39</v>
      </c>
      <c r="F29" s="154"/>
      <c r="G29" s="154"/>
      <c r="H29" s="154"/>
      <c r="I29" s="155"/>
      <c r="J29" s="152"/>
      <c r="K29" s="152"/>
      <c r="L29" s="156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7"/>
      <c r="J30" s="38"/>
      <c r="K30" s="38"/>
      <c r="L30" s="14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hidden="1" s="2" customFormat="1" ht="6.96" customHeight="1">
      <c r="A31" s="38"/>
      <c r="B31" s="44"/>
      <c r="C31" s="38"/>
      <c r="D31" s="157"/>
      <c r="E31" s="157"/>
      <c r="F31" s="157"/>
      <c r="G31" s="157"/>
      <c r="H31" s="157"/>
      <c r="I31" s="158"/>
      <c r="J31" s="157"/>
      <c r="K31" s="157"/>
      <c r="L31" s="14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hidden="1" s="2" customFormat="1" ht="25.44" customHeight="1">
      <c r="A32" s="38"/>
      <c r="B32" s="44"/>
      <c r="C32" s="38"/>
      <c r="D32" s="159" t="s">
        <v>40</v>
      </c>
      <c r="E32" s="38"/>
      <c r="F32" s="38"/>
      <c r="G32" s="38"/>
      <c r="H32" s="38"/>
      <c r="I32" s="147"/>
      <c r="J32" s="160">
        <f>ROUND(J86, 2)</f>
        <v>0</v>
      </c>
      <c r="K32" s="38"/>
      <c r="L32" s="14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hidden="1" s="2" customFormat="1" ht="6.96" customHeight="1">
      <c r="A33" s="38"/>
      <c r="B33" s="44"/>
      <c r="C33" s="38"/>
      <c r="D33" s="157"/>
      <c r="E33" s="157"/>
      <c r="F33" s="157"/>
      <c r="G33" s="157"/>
      <c r="H33" s="157"/>
      <c r="I33" s="158"/>
      <c r="J33" s="157"/>
      <c r="K33" s="157"/>
      <c r="L33" s="14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hidden="1" s="2" customFormat="1" ht="14.4" customHeight="1">
      <c r="A34" s="38"/>
      <c r="B34" s="44"/>
      <c r="C34" s="38"/>
      <c r="D34" s="38"/>
      <c r="E34" s="38"/>
      <c r="F34" s="161" t="s">
        <v>42</v>
      </c>
      <c r="G34" s="38"/>
      <c r="H34" s="38"/>
      <c r="I34" s="162" t="s">
        <v>41</v>
      </c>
      <c r="J34" s="161" t="s">
        <v>43</v>
      </c>
      <c r="K34" s="38"/>
      <c r="L34" s="14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163" t="s">
        <v>44</v>
      </c>
      <c r="E35" s="145" t="s">
        <v>45</v>
      </c>
      <c r="F35" s="164">
        <f>ROUND((SUM(BE86:BE93)),  2)</f>
        <v>0</v>
      </c>
      <c r="G35" s="38"/>
      <c r="H35" s="38"/>
      <c r="I35" s="165">
        <v>0.20999999999999999</v>
      </c>
      <c r="J35" s="164">
        <f>ROUND(((SUM(BE86:BE93))*I35),  2)</f>
        <v>0</v>
      </c>
      <c r="K35" s="38"/>
      <c r="L35" s="14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5" t="s">
        <v>46</v>
      </c>
      <c r="F36" s="164">
        <f>ROUND((SUM(BF86:BF93)),  2)</f>
        <v>0</v>
      </c>
      <c r="G36" s="38"/>
      <c r="H36" s="38"/>
      <c r="I36" s="165">
        <v>0.14999999999999999</v>
      </c>
      <c r="J36" s="164">
        <f>ROUND(((SUM(BF86:BF93))*I36),  2)</f>
        <v>0</v>
      </c>
      <c r="K36" s="38"/>
      <c r="L36" s="14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5" t="s">
        <v>47</v>
      </c>
      <c r="F37" s="164">
        <f>ROUND((SUM(BG86:BG93)),  2)</f>
        <v>0</v>
      </c>
      <c r="G37" s="38"/>
      <c r="H37" s="38"/>
      <c r="I37" s="165">
        <v>0.20999999999999999</v>
      </c>
      <c r="J37" s="164">
        <f>0</f>
        <v>0</v>
      </c>
      <c r="K37" s="38"/>
      <c r="L37" s="14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5" t="s">
        <v>48</v>
      </c>
      <c r="F38" s="164">
        <f>ROUND((SUM(BH86:BH93)),  2)</f>
        <v>0</v>
      </c>
      <c r="G38" s="38"/>
      <c r="H38" s="38"/>
      <c r="I38" s="165">
        <v>0.14999999999999999</v>
      </c>
      <c r="J38" s="164">
        <f>0</f>
        <v>0</v>
      </c>
      <c r="K38" s="38"/>
      <c r="L38" s="14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5" t="s">
        <v>49</v>
      </c>
      <c r="F39" s="164">
        <f>ROUND((SUM(BI86:BI93)),  2)</f>
        <v>0</v>
      </c>
      <c r="G39" s="38"/>
      <c r="H39" s="38"/>
      <c r="I39" s="165">
        <v>0</v>
      </c>
      <c r="J39" s="164">
        <f>0</f>
        <v>0</v>
      </c>
      <c r="K39" s="38"/>
      <c r="L39" s="14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7"/>
      <c r="J40" s="38"/>
      <c r="K40" s="38"/>
      <c r="L40" s="14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25.44" customHeight="1">
      <c r="A41" s="38"/>
      <c r="B41" s="44"/>
      <c r="C41" s="166"/>
      <c r="D41" s="167" t="s">
        <v>50</v>
      </c>
      <c r="E41" s="168"/>
      <c r="F41" s="168"/>
      <c r="G41" s="169" t="s">
        <v>51</v>
      </c>
      <c r="H41" s="170" t="s">
        <v>52</v>
      </c>
      <c r="I41" s="171"/>
      <c r="J41" s="172">
        <f>SUM(J32:J39)</f>
        <v>0</v>
      </c>
      <c r="K41" s="173"/>
      <c r="L41" s="14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hidden="1" s="2" customFormat="1" ht="14.4" customHeight="1">
      <c r="A42" s="38"/>
      <c r="B42" s="174"/>
      <c r="C42" s="175"/>
      <c r="D42" s="175"/>
      <c r="E42" s="175"/>
      <c r="F42" s="175"/>
      <c r="G42" s="175"/>
      <c r="H42" s="175"/>
      <c r="I42" s="176"/>
      <c r="J42" s="175"/>
      <c r="K42" s="175"/>
      <c r="L42" s="14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hidden="1"/>
    <row r="44" hidden="1"/>
    <row r="45" hidden="1"/>
    <row r="46" hidden="1" s="2" customFormat="1" ht="6.96" customHeight="1">
      <c r="A46" s="38"/>
      <c r="B46" s="177"/>
      <c r="C46" s="178"/>
      <c r="D46" s="178"/>
      <c r="E46" s="178"/>
      <c r="F46" s="178"/>
      <c r="G46" s="178"/>
      <c r="H46" s="178"/>
      <c r="I46" s="179"/>
      <c r="J46" s="178"/>
      <c r="K46" s="178"/>
      <c r="L46" s="14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hidden="1" s="2" customFormat="1" ht="24.96" customHeight="1">
      <c r="A47" s="38"/>
      <c r="B47" s="39"/>
      <c r="C47" s="23" t="s">
        <v>218</v>
      </c>
      <c r="D47" s="40"/>
      <c r="E47" s="40"/>
      <c r="F47" s="40"/>
      <c r="G47" s="40"/>
      <c r="H47" s="40"/>
      <c r="I47" s="147"/>
      <c r="J47" s="40"/>
      <c r="K47" s="40"/>
      <c r="L47" s="14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hidden="1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7"/>
      <c r="J48" s="40"/>
      <c r="K48" s="40"/>
      <c r="L48" s="14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hidden="1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7"/>
      <c r="J49" s="40"/>
      <c r="K49" s="40"/>
      <c r="L49" s="14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hidden="1" s="2" customFormat="1" ht="23.25" customHeight="1">
      <c r="A50" s="38"/>
      <c r="B50" s="39"/>
      <c r="C50" s="40"/>
      <c r="D50" s="40"/>
      <c r="E50" s="180" t="str">
        <f>E7</f>
        <v>Oprava přejezdů na trati Mělník - Ústí n/L Střekov, Vraňany - Děčín hl.n... - ZMĚNA Č. 1</v>
      </c>
      <c r="F50" s="32"/>
      <c r="G50" s="32"/>
      <c r="H50" s="32"/>
      <c r="I50" s="147"/>
      <c r="J50" s="40"/>
      <c r="K50" s="40"/>
      <c r="L50" s="14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hidden="1" s="1" customFormat="1" ht="12" customHeight="1">
      <c r="B51" s="21"/>
      <c r="C51" s="32" t="s">
        <v>214</v>
      </c>
      <c r="D51" s="22"/>
      <c r="E51" s="22"/>
      <c r="F51" s="22"/>
      <c r="G51" s="22"/>
      <c r="H51" s="22"/>
      <c r="I51" s="139"/>
      <c r="J51" s="22"/>
      <c r="K51" s="22"/>
      <c r="L51" s="20"/>
    </row>
    <row r="52" hidden="1" s="2" customFormat="1" ht="16.5" customHeight="1">
      <c r="A52" s="38"/>
      <c r="B52" s="39"/>
      <c r="C52" s="40"/>
      <c r="D52" s="40"/>
      <c r="E52" s="180" t="s">
        <v>1634</v>
      </c>
      <c r="F52" s="40"/>
      <c r="G52" s="40"/>
      <c r="H52" s="40"/>
      <c r="I52" s="147"/>
      <c r="J52" s="40"/>
      <c r="K52" s="40"/>
      <c r="L52" s="14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hidden="1" s="2" customFormat="1" ht="12" customHeight="1">
      <c r="A53" s="38"/>
      <c r="B53" s="39"/>
      <c r="C53" s="32" t="s">
        <v>216</v>
      </c>
      <c r="D53" s="40"/>
      <c r="E53" s="40"/>
      <c r="F53" s="40"/>
      <c r="G53" s="40"/>
      <c r="H53" s="40"/>
      <c r="I53" s="147"/>
      <c r="J53" s="40"/>
      <c r="K53" s="40"/>
      <c r="L53" s="14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hidden="1" s="2" customFormat="1" ht="16.5" customHeight="1">
      <c r="A54" s="38"/>
      <c r="B54" s="39"/>
      <c r="C54" s="40"/>
      <c r="D54" s="40"/>
      <c r="E54" s="69" t="str">
        <f>E11</f>
        <v>SO 15.2 - VRN</v>
      </c>
      <c r="F54" s="40"/>
      <c r="G54" s="40"/>
      <c r="H54" s="40"/>
      <c r="I54" s="147"/>
      <c r="J54" s="40"/>
      <c r="K54" s="40"/>
      <c r="L54" s="14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hidden="1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7"/>
      <c r="J55" s="40"/>
      <c r="K55" s="40"/>
      <c r="L55" s="14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hidden="1" s="2" customFormat="1" ht="12" customHeight="1">
      <c r="A56" s="38"/>
      <c r="B56" s="39"/>
      <c r="C56" s="32" t="s">
        <v>21</v>
      </c>
      <c r="D56" s="40"/>
      <c r="E56" s="40"/>
      <c r="F56" s="27" t="str">
        <f>F14</f>
        <v>obvod ST Ústí nad Labem</v>
      </c>
      <c r="G56" s="40"/>
      <c r="H56" s="40"/>
      <c r="I56" s="150" t="s">
        <v>23</v>
      </c>
      <c r="J56" s="72" t="str">
        <f>IF(J14="","",J14)</f>
        <v>19. 11. 2019</v>
      </c>
      <c r="K56" s="40"/>
      <c r="L56" s="14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hidden="1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7"/>
      <c r="J57" s="40"/>
      <c r="K57" s="40"/>
      <c r="L57" s="14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hidden="1" s="2" customFormat="1" ht="15.15" customHeight="1">
      <c r="A58" s="38"/>
      <c r="B58" s="39"/>
      <c r="C58" s="32" t="s">
        <v>25</v>
      </c>
      <c r="D58" s="40"/>
      <c r="E58" s="40"/>
      <c r="F58" s="27" t="str">
        <f>E17</f>
        <v>Správa železnic, OŘ Ústí n.L., ST Ústí n.L.</v>
      </c>
      <c r="G58" s="40"/>
      <c r="H58" s="40"/>
      <c r="I58" s="150" t="s">
        <v>33</v>
      </c>
      <c r="J58" s="36" t="str">
        <f>E23</f>
        <v xml:space="preserve"> </v>
      </c>
      <c r="K58" s="40"/>
      <c r="L58" s="14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hidden="1" s="2" customFormat="1" ht="15.15" customHeight="1">
      <c r="A59" s="38"/>
      <c r="B59" s="39"/>
      <c r="C59" s="32" t="s">
        <v>31</v>
      </c>
      <c r="D59" s="40"/>
      <c r="E59" s="40"/>
      <c r="F59" s="27" t="str">
        <f>IF(E20="","",E20)</f>
        <v>Vyplň údaj</v>
      </c>
      <c r="G59" s="40"/>
      <c r="H59" s="40"/>
      <c r="I59" s="150" t="s">
        <v>36</v>
      </c>
      <c r="J59" s="36" t="str">
        <f>E26</f>
        <v>Jan Seemann, DiS.</v>
      </c>
      <c r="K59" s="40"/>
      <c r="L59" s="14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hidden="1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7"/>
      <c r="J60" s="40"/>
      <c r="K60" s="40"/>
      <c r="L60" s="14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hidden="1" s="2" customFormat="1" ht="29.28" customHeight="1">
      <c r="A61" s="38"/>
      <c r="B61" s="39"/>
      <c r="C61" s="181" t="s">
        <v>219</v>
      </c>
      <c r="D61" s="182"/>
      <c r="E61" s="182"/>
      <c r="F61" s="182"/>
      <c r="G61" s="182"/>
      <c r="H61" s="182"/>
      <c r="I61" s="183"/>
      <c r="J61" s="184" t="s">
        <v>220</v>
      </c>
      <c r="K61" s="182"/>
      <c r="L61" s="14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hidden="1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7"/>
      <c r="J62" s="40"/>
      <c r="K62" s="40"/>
      <c r="L62" s="14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hidden="1" s="2" customFormat="1" ht="22.8" customHeight="1">
      <c r="A63" s="38"/>
      <c r="B63" s="39"/>
      <c r="C63" s="185" t="s">
        <v>72</v>
      </c>
      <c r="D63" s="40"/>
      <c r="E63" s="40"/>
      <c r="F63" s="40"/>
      <c r="G63" s="40"/>
      <c r="H63" s="40"/>
      <c r="I63" s="147"/>
      <c r="J63" s="102">
        <f>J86</f>
        <v>0</v>
      </c>
      <c r="K63" s="40"/>
      <c r="L63" s="14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221</v>
      </c>
    </row>
    <row r="64" hidden="1" s="9" customFormat="1" ht="24.96" customHeight="1">
      <c r="A64" s="9"/>
      <c r="B64" s="186"/>
      <c r="C64" s="187"/>
      <c r="D64" s="188" t="s">
        <v>456</v>
      </c>
      <c r="E64" s="189"/>
      <c r="F64" s="189"/>
      <c r="G64" s="189"/>
      <c r="H64" s="189"/>
      <c r="I64" s="190"/>
      <c r="J64" s="191">
        <f>J87</f>
        <v>0</v>
      </c>
      <c r="K64" s="187"/>
      <c r="L64" s="192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hidden="1" s="2" customFormat="1" ht="21.84" customHeight="1">
      <c r="A65" s="38"/>
      <c r="B65" s="39"/>
      <c r="C65" s="40"/>
      <c r="D65" s="40"/>
      <c r="E65" s="40"/>
      <c r="F65" s="40"/>
      <c r="G65" s="40"/>
      <c r="H65" s="40"/>
      <c r="I65" s="147"/>
      <c r="J65" s="40"/>
      <c r="K65" s="40"/>
      <c r="L65" s="14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hidden="1" s="2" customFormat="1" ht="6.96" customHeight="1">
      <c r="A66" s="38"/>
      <c r="B66" s="59"/>
      <c r="C66" s="60"/>
      <c r="D66" s="60"/>
      <c r="E66" s="60"/>
      <c r="F66" s="60"/>
      <c r="G66" s="60"/>
      <c r="H66" s="60"/>
      <c r="I66" s="176"/>
      <c r="J66" s="60"/>
      <c r="K66" s="60"/>
      <c r="L66" s="14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hidden="1"/>
    <row r="68" hidden="1"/>
    <row r="69" hidden="1"/>
    <row r="70" s="2" customFormat="1" ht="6.96" customHeight="1">
      <c r="A70" s="38"/>
      <c r="B70" s="61"/>
      <c r="C70" s="62"/>
      <c r="D70" s="62"/>
      <c r="E70" s="62"/>
      <c r="F70" s="62"/>
      <c r="G70" s="62"/>
      <c r="H70" s="62"/>
      <c r="I70" s="179"/>
      <c r="J70" s="62"/>
      <c r="K70" s="62"/>
      <c r="L70" s="14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24.96" customHeight="1">
      <c r="A71" s="38"/>
      <c r="B71" s="39"/>
      <c r="C71" s="23" t="s">
        <v>225</v>
      </c>
      <c r="D71" s="40"/>
      <c r="E71" s="40"/>
      <c r="F71" s="40"/>
      <c r="G71" s="40"/>
      <c r="H71" s="40"/>
      <c r="I71" s="147"/>
      <c r="J71" s="40"/>
      <c r="K71" s="40"/>
      <c r="L71" s="14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6.96" customHeight="1">
      <c r="A72" s="38"/>
      <c r="B72" s="39"/>
      <c r="C72" s="40"/>
      <c r="D72" s="40"/>
      <c r="E72" s="40"/>
      <c r="F72" s="40"/>
      <c r="G72" s="40"/>
      <c r="H72" s="40"/>
      <c r="I72" s="147"/>
      <c r="J72" s="40"/>
      <c r="K72" s="40"/>
      <c r="L72" s="14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12" customHeight="1">
      <c r="A73" s="38"/>
      <c r="B73" s="39"/>
      <c r="C73" s="32" t="s">
        <v>16</v>
      </c>
      <c r="D73" s="40"/>
      <c r="E73" s="40"/>
      <c r="F73" s="40"/>
      <c r="G73" s="40"/>
      <c r="H73" s="40"/>
      <c r="I73" s="147"/>
      <c r="J73" s="40"/>
      <c r="K73" s="40"/>
      <c r="L73" s="14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23.25" customHeight="1">
      <c r="A74" s="38"/>
      <c r="B74" s="39"/>
      <c r="C74" s="40"/>
      <c r="D74" s="40"/>
      <c r="E74" s="180" t="str">
        <f>E7</f>
        <v>Oprava přejezdů na trati Mělník - Ústí n/L Střekov, Vraňany - Děčín hl.n... - ZMĚNA Č. 1</v>
      </c>
      <c r="F74" s="32"/>
      <c r="G74" s="32"/>
      <c r="H74" s="32"/>
      <c r="I74" s="147"/>
      <c r="J74" s="40"/>
      <c r="K74" s="40"/>
      <c r="L74" s="14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1" customFormat="1" ht="12" customHeight="1">
      <c r="B75" s="21"/>
      <c r="C75" s="32" t="s">
        <v>214</v>
      </c>
      <c r="D75" s="22"/>
      <c r="E75" s="22"/>
      <c r="F75" s="22"/>
      <c r="G75" s="22"/>
      <c r="H75" s="22"/>
      <c r="I75" s="139"/>
      <c r="J75" s="22"/>
      <c r="K75" s="22"/>
      <c r="L75" s="20"/>
    </row>
    <row r="76" s="2" customFormat="1" ht="16.5" customHeight="1">
      <c r="A76" s="38"/>
      <c r="B76" s="39"/>
      <c r="C76" s="40"/>
      <c r="D76" s="40"/>
      <c r="E76" s="180" t="s">
        <v>1634</v>
      </c>
      <c r="F76" s="40"/>
      <c r="G76" s="40"/>
      <c r="H76" s="40"/>
      <c r="I76" s="147"/>
      <c r="J76" s="40"/>
      <c r="K76" s="40"/>
      <c r="L76" s="14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2" customHeight="1">
      <c r="A77" s="38"/>
      <c r="B77" s="39"/>
      <c r="C77" s="32" t="s">
        <v>216</v>
      </c>
      <c r="D77" s="40"/>
      <c r="E77" s="40"/>
      <c r="F77" s="40"/>
      <c r="G77" s="40"/>
      <c r="H77" s="40"/>
      <c r="I77" s="147"/>
      <c r="J77" s="40"/>
      <c r="K77" s="40"/>
      <c r="L77" s="14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6.5" customHeight="1">
      <c r="A78" s="38"/>
      <c r="B78" s="39"/>
      <c r="C78" s="40"/>
      <c r="D78" s="40"/>
      <c r="E78" s="69" t="str">
        <f>E11</f>
        <v>SO 15.2 - VRN</v>
      </c>
      <c r="F78" s="40"/>
      <c r="G78" s="40"/>
      <c r="H78" s="40"/>
      <c r="I78" s="147"/>
      <c r="J78" s="40"/>
      <c r="K78" s="40"/>
      <c r="L78" s="14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6.96" customHeight="1">
      <c r="A79" s="38"/>
      <c r="B79" s="39"/>
      <c r="C79" s="40"/>
      <c r="D79" s="40"/>
      <c r="E79" s="40"/>
      <c r="F79" s="40"/>
      <c r="G79" s="40"/>
      <c r="H79" s="40"/>
      <c r="I79" s="147"/>
      <c r="J79" s="40"/>
      <c r="K79" s="40"/>
      <c r="L79" s="14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2" customHeight="1">
      <c r="A80" s="38"/>
      <c r="B80" s="39"/>
      <c r="C80" s="32" t="s">
        <v>21</v>
      </c>
      <c r="D80" s="40"/>
      <c r="E80" s="40"/>
      <c r="F80" s="27" t="str">
        <f>F14</f>
        <v>obvod ST Ústí nad Labem</v>
      </c>
      <c r="G80" s="40"/>
      <c r="H80" s="40"/>
      <c r="I80" s="150" t="s">
        <v>23</v>
      </c>
      <c r="J80" s="72" t="str">
        <f>IF(J14="","",J14)</f>
        <v>19. 11. 2019</v>
      </c>
      <c r="K80" s="40"/>
      <c r="L80" s="14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7"/>
      <c r="J81" s="40"/>
      <c r="K81" s="40"/>
      <c r="L81" s="14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5.15" customHeight="1">
      <c r="A82" s="38"/>
      <c r="B82" s="39"/>
      <c r="C82" s="32" t="s">
        <v>25</v>
      </c>
      <c r="D82" s="40"/>
      <c r="E82" s="40"/>
      <c r="F82" s="27" t="str">
        <f>E17</f>
        <v>Správa železnic, OŘ Ústí n.L., ST Ústí n.L.</v>
      </c>
      <c r="G82" s="40"/>
      <c r="H82" s="40"/>
      <c r="I82" s="150" t="s">
        <v>33</v>
      </c>
      <c r="J82" s="36" t="str">
        <f>E23</f>
        <v xml:space="preserve"> </v>
      </c>
      <c r="K82" s="40"/>
      <c r="L82" s="14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5.15" customHeight="1">
      <c r="A83" s="38"/>
      <c r="B83" s="39"/>
      <c r="C83" s="32" t="s">
        <v>31</v>
      </c>
      <c r="D83" s="40"/>
      <c r="E83" s="40"/>
      <c r="F83" s="27" t="str">
        <f>IF(E20="","",E20)</f>
        <v>Vyplň údaj</v>
      </c>
      <c r="G83" s="40"/>
      <c r="H83" s="40"/>
      <c r="I83" s="150" t="s">
        <v>36</v>
      </c>
      <c r="J83" s="36" t="str">
        <f>E26</f>
        <v>Jan Seemann, DiS.</v>
      </c>
      <c r="K83" s="40"/>
      <c r="L83" s="14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0.32" customHeight="1">
      <c r="A84" s="38"/>
      <c r="B84" s="39"/>
      <c r="C84" s="40"/>
      <c r="D84" s="40"/>
      <c r="E84" s="40"/>
      <c r="F84" s="40"/>
      <c r="G84" s="40"/>
      <c r="H84" s="40"/>
      <c r="I84" s="147"/>
      <c r="J84" s="40"/>
      <c r="K84" s="40"/>
      <c r="L84" s="14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11" customFormat="1" ht="29.28" customHeight="1">
      <c r="A85" s="199"/>
      <c r="B85" s="200"/>
      <c r="C85" s="201" t="s">
        <v>226</v>
      </c>
      <c r="D85" s="202" t="s">
        <v>59</v>
      </c>
      <c r="E85" s="202" t="s">
        <v>55</v>
      </c>
      <c r="F85" s="202" t="s">
        <v>56</v>
      </c>
      <c r="G85" s="202" t="s">
        <v>227</v>
      </c>
      <c r="H85" s="202" t="s">
        <v>228</v>
      </c>
      <c r="I85" s="203" t="s">
        <v>229</v>
      </c>
      <c r="J85" s="202" t="s">
        <v>220</v>
      </c>
      <c r="K85" s="204" t="s">
        <v>230</v>
      </c>
      <c r="L85" s="205"/>
      <c r="M85" s="92" t="s">
        <v>19</v>
      </c>
      <c r="N85" s="93" t="s">
        <v>44</v>
      </c>
      <c r="O85" s="93" t="s">
        <v>231</v>
      </c>
      <c r="P85" s="93" t="s">
        <v>232</v>
      </c>
      <c r="Q85" s="93" t="s">
        <v>233</v>
      </c>
      <c r="R85" s="93" t="s">
        <v>234</v>
      </c>
      <c r="S85" s="93" t="s">
        <v>235</v>
      </c>
      <c r="T85" s="94" t="s">
        <v>236</v>
      </c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</row>
    <row r="86" s="2" customFormat="1" ht="22.8" customHeight="1">
      <c r="A86" s="38"/>
      <c r="B86" s="39"/>
      <c r="C86" s="99" t="s">
        <v>237</v>
      </c>
      <c r="D86" s="40"/>
      <c r="E86" s="40"/>
      <c r="F86" s="40"/>
      <c r="G86" s="40"/>
      <c r="H86" s="40"/>
      <c r="I86" s="147"/>
      <c r="J86" s="206">
        <f>BK86</f>
        <v>0</v>
      </c>
      <c r="K86" s="40"/>
      <c r="L86" s="44"/>
      <c r="M86" s="95"/>
      <c r="N86" s="207"/>
      <c r="O86" s="96"/>
      <c r="P86" s="208">
        <f>P87</f>
        <v>0</v>
      </c>
      <c r="Q86" s="96"/>
      <c r="R86" s="208">
        <f>R87</f>
        <v>0</v>
      </c>
      <c r="S86" s="96"/>
      <c r="T86" s="209">
        <f>T87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T86" s="17" t="s">
        <v>73</v>
      </c>
      <c r="AU86" s="17" t="s">
        <v>221</v>
      </c>
      <c r="BK86" s="210">
        <f>BK87</f>
        <v>0</v>
      </c>
    </row>
    <row r="87" s="12" customFormat="1" ht="25.92" customHeight="1">
      <c r="A87" s="12"/>
      <c r="B87" s="211"/>
      <c r="C87" s="212"/>
      <c r="D87" s="213" t="s">
        <v>73</v>
      </c>
      <c r="E87" s="214" t="s">
        <v>90</v>
      </c>
      <c r="F87" s="214" t="s">
        <v>457</v>
      </c>
      <c r="G87" s="212"/>
      <c r="H87" s="212"/>
      <c r="I87" s="215"/>
      <c r="J87" s="216">
        <f>BK87</f>
        <v>0</v>
      </c>
      <c r="K87" s="212"/>
      <c r="L87" s="217"/>
      <c r="M87" s="218"/>
      <c r="N87" s="219"/>
      <c r="O87" s="219"/>
      <c r="P87" s="220">
        <f>SUM(P88:P93)</f>
        <v>0</v>
      </c>
      <c r="Q87" s="219"/>
      <c r="R87" s="220">
        <f>SUM(R88:R93)</f>
        <v>0</v>
      </c>
      <c r="S87" s="219"/>
      <c r="T87" s="221">
        <f>SUM(T88:T93)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22" t="s">
        <v>241</v>
      </c>
      <c r="AT87" s="223" t="s">
        <v>73</v>
      </c>
      <c r="AU87" s="223" t="s">
        <v>74</v>
      </c>
      <c r="AY87" s="222" t="s">
        <v>240</v>
      </c>
      <c r="BK87" s="224">
        <f>SUM(BK88:BK93)</f>
        <v>0</v>
      </c>
    </row>
    <row r="88" s="2" customFormat="1" ht="21.75" customHeight="1">
      <c r="A88" s="38"/>
      <c r="B88" s="39"/>
      <c r="C88" s="227" t="s">
        <v>81</v>
      </c>
      <c r="D88" s="227" t="s">
        <v>243</v>
      </c>
      <c r="E88" s="228" t="s">
        <v>458</v>
      </c>
      <c r="F88" s="229" t="s">
        <v>459</v>
      </c>
      <c r="G88" s="230" t="s">
        <v>276</v>
      </c>
      <c r="H88" s="231">
        <v>1</v>
      </c>
      <c r="I88" s="232"/>
      <c r="J88" s="233">
        <f>ROUND(I88*H88,2)</f>
        <v>0</v>
      </c>
      <c r="K88" s="229" t="s">
        <v>247</v>
      </c>
      <c r="L88" s="44"/>
      <c r="M88" s="234" t="s">
        <v>19</v>
      </c>
      <c r="N88" s="235" t="s">
        <v>45</v>
      </c>
      <c r="O88" s="84"/>
      <c r="P88" s="236">
        <f>O88*H88</f>
        <v>0</v>
      </c>
      <c r="Q88" s="236">
        <v>0</v>
      </c>
      <c r="R88" s="236">
        <f>Q88*H88</f>
        <v>0</v>
      </c>
      <c r="S88" s="236">
        <v>0</v>
      </c>
      <c r="T88" s="237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38" t="s">
        <v>248</v>
      </c>
      <c r="AT88" s="238" t="s">
        <v>243</v>
      </c>
      <c r="AU88" s="238" t="s">
        <v>81</v>
      </c>
      <c r="AY88" s="17" t="s">
        <v>240</v>
      </c>
      <c r="BE88" s="239">
        <f>IF(N88="základní",J88,0)</f>
        <v>0</v>
      </c>
      <c r="BF88" s="239">
        <f>IF(N88="snížená",J88,0)</f>
        <v>0</v>
      </c>
      <c r="BG88" s="239">
        <f>IF(N88="zákl. přenesená",J88,0)</f>
        <v>0</v>
      </c>
      <c r="BH88" s="239">
        <f>IF(N88="sníž. přenesená",J88,0)</f>
        <v>0</v>
      </c>
      <c r="BI88" s="239">
        <f>IF(N88="nulová",J88,0)</f>
        <v>0</v>
      </c>
      <c r="BJ88" s="17" t="s">
        <v>81</v>
      </c>
      <c r="BK88" s="239">
        <f>ROUND(I88*H88,2)</f>
        <v>0</v>
      </c>
      <c r="BL88" s="17" t="s">
        <v>248</v>
      </c>
      <c r="BM88" s="238" t="s">
        <v>1818</v>
      </c>
    </row>
    <row r="89" s="2" customFormat="1">
      <c r="A89" s="38"/>
      <c r="B89" s="39"/>
      <c r="C89" s="40"/>
      <c r="D89" s="240" t="s">
        <v>250</v>
      </c>
      <c r="E89" s="40"/>
      <c r="F89" s="241" t="s">
        <v>462</v>
      </c>
      <c r="G89" s="40"/>
      <c r="H89" s="40"/>
      <c r="I89" s="147"/>
      <c r="J89" s="40"/>
      <c r="K89" s="40"/>
      <c r="L89" s="44"/>
      <c r="M89" s="242"/>
      <c r="N89" s="243"/>
      <c r="O89" s="84"/>
      <c r="P89" s="84"/>
      <c r="Q89" s="84"/>
      <c r="R89" s="84"/>
      <c r="S89" s="84"/>
      <c r="T89" s="85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250</v>
      </c>
      <c r="AU89" s="17" t="s">
        <v>81</v>
      </c>
    </row>
    <row r="90" s="2" customFormat="1">
      <c r="A90" s="38"/>
      <c r="B90" s="39"/>
      <c r="C90" s="40"/>
      <c r="D90" s="240" t="s">
        <v>252</v>
      </c>
      <c r="E90" s="40"/>
      <c r="F90" s="244" t="s">
        <v>463</v>
      </c>
      <c r="G90" s="40"/>
      <c r="H90" s="40"/>
      <c r="I90" s="147"/>
      <c r="J90" s="40"/>
      <c r="K90" s="40"/>
      <c r="L90" s="44"/>
      <c r="M90" s="242"/>
      <c r="N90" s="243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252</v>
      </c>
      <c r="AU90" s="17" t="s">
        <v>81</v>
      </c>
    </row>
    <row r="91" s="2" customFormat="1" ht="21.75" customHeight="1">
      <c r="A91" s="38"/>
      <c r="B91" s="39"/>
      <c r="C91" s="227" t="s">
        <v>83</v>
      </c>
      <c r="D91" s="227" t="s">
        <v>243</v>
      </c>
      <c r="E91" s="228" t="s">
        <v>464</v>
      </c>
      <c r="F91" s="229" t="s">
        <v>465</v>
      </c>
      <c r="G91" s="230" t="s">
        <v>460</v>
      </c>
      <c r="H91" s="231">
        <v>1</v>
      </c>
      <c r="I91" s="232"/>
      <c r="J91" s="233">
        <f>ROUND(I91*H91,2)</f>
        <v>0</v>
      </c>
      <c r="K91" s="229" t="s">
        <v>247</v>
      </c>
      <c r="L91" s="44"/>
      <c r="M91" s="234" t="s">
        <v>19</v>
      </c>
      <c r="N91" s="235" t="s">
        <v>45</v>
      </c>
      <c r="O91" s="84"/>
      <c r="P91" s="236">
        <f>O91*H91</f>
        <v>0</v>
      </c>
      <c r="Q91" s="236">
        <v>0</v>
      </c>
      <c r="R91" s="236">
        <f>Q91*H91</f>
        <v>0</v>
      </c>
      <c r="S91" s="236">
        <v>0</v>
      </c>
      <c r="T91" s="237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38" t="s">
        <v>248</v>
      </c>
      <c r="AT91" s="238" t="s">
        <v>243</v>
      </c>
      <c r="AU91" s="238" t="s">
        <v>81</v>
      </c>
      <c r="AY91" s="17" t="s">
        <v>240</v>
      </c>
      <c r="BE91" s="239">
        <f>IF(N91="základní",J91,0)</f>
        <v>0</v>
      </c>
      <c r="BF91" s="239">
        <f>IF(N91="snížená",J91,0)</f>
        <v>0</v>
      </c>
      <c r="BG91" s="239">
        <f>IF(N91="zákl. přenesená",J91,0)</f>
        <v>0</v>
      </c>
      <c r="BH91" s="239">
        <f>IF(N91="sníž. přenesená",J91,0)</f>
        <v>0</v>
      </c>
      <c r="BI91" s="239">
        <f>IF(N91="nulová",J91,0)</f>
        <v>0</v>
      </c>
      <c r="BJ91" s="17" t="s">
        <v>81</v>
      </c>
      <c r="BK91" s="239">
        <f>ROUND(I91*H91,2)</f>
        <v>0</v>
      </c>
      <c r="BL91" s="17" t="s">
        <v>248</v>
      </c>
      <c r="BM91" s="238" t="s">
        <v>1819</v>
      </c>
    </row>
    <row r="92" s="2" customFormat="1">
      <c r="A92" s="38"/>
      <c r="B92" s="39"/>
      <c r="C92" s="40"/>
      <c r="D92" s="240" t="s">
        <v>250</v>
      </c>
      <c r="E92" s="40"/>
      <c r="F92" s="241" t="s">
        <v>467</v>
      </c>
      <c r="G92" s="40"/>
      <c r="H92" s="40"/>
      <c r="I92" s="147"/>
      <c r="J92" s="40"/>
      <c r="K92" s="40"/>
      <c r="L92" s="44"/>
      <c r="M92" s="242"/>
      <c r="N92" s="243"/>
      <c r="O92" s="84"/>
      <c r="P92" s="84"/>
      <c r="Q92" s="84"/>
      <c r="R92" s="84"/>
      <c r="S92" s="84"/>
      <c r="T92" s="85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T92" s="17" t="s">
        <v>250</v>
      </c>
      <c r="AU92" s="17" t="s">
        <v>81</v>
      </c>
    </row>
    <row r="93" s="2" customFormat="1">
      <c r="A93" s="38"/>
      <c r="B93" s="39"/>
      <c r="C93" s="40"/>
      <c r="D93" s="240" t="s">
        <v>252</v>
      </c>
      <c r="E93" s="40"/>
      <c r="F93" s="244" t="s">
        <v>468</v>
      </c>
      <c r="G93" s="40"/>
      <c r="H93" s="40"/>
      <c r="I93" s="147"/>
      <c r="J93" s="40"/>
      <c r="K93" s="40"/>
      <c r="L93" s="44"/>
      <c r="M93" s="280"/>
      <c r="N93" s="281"/>
      <c r="O93" s="282"/>
      <c r="P93" s="282"/>
      <c r="Q93" s="282"/>
      <c r="R93" s="282"/>
      <c r="S93" s="282"/>
      <c r="T93" s="283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T93" s="17" t="s">
        <v>252</v>
      </c>
      <c r="AU93" s="17" t="s">
        <v>81</v>
      </c>
    </row>
    <row r="94" s="2" customFormat="1" ht="6.96" customHeight="1">
      <c r="A94" s="38"/>
      <c r="B94" s="59"/>
      <c r="C94" s="60"/>
      <c r="D94" s="60"/>
      <c r="E94" s="60"/>
      <c r="F94" s="60"/>
      <c r="G94" s="60"/>
      <c r="H94" s="60"/>
      <c r="I94" s="176"/>
      <c r="J94" s="60"/>
      <c r="K94" s="60"/>
      <c r="L94" s="44"/>
      <c r="M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</sheetData>
  <sheetProtection sheet="1" autoFilter="0" formatColumns="0" formatRows="0" objects="1" scenarios="1" spinCount="100000" saltValue="AfEWKi5iv+xbllZsSXkxGPajvNMWyi83kdO58SdgJ5APB3jzsD7EpOAP6MN0XX2RWaMhwT8P1Rf5wKZ9cdI5dA==" hashValue="QGD6KJd12x/k26iUuJQRWvtqSGnUkTRrp2bQ4SKPmizyPe4SOAfmwJ8Rvls1BVhKOux3if552HaxHIl/c//vEA==" algorithmName="SHA-512" password="CC35"/>
  <autoFilter ref="C85:K9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25" style="1" customWidth="1"/>
    <col min="4" max="4" width="75.83203" style="1" customWidth="1"/>
    <col min="5" max="5" width="13.33203" style="1" customWidth="1"/>
    <col min="6" max="6" width="20" style="1" customWidth="1"/>
    <col min="7" max="7" width="1.667969" style="1" customWidth="1"/>
    <col min="8" max="8" width="8.332031" style="1" customWidth="1"/>
  </cols>
  <sheetData>
    <row r="1" s="1" customFormat="1" ht="11.28" customHeight="1"/>
    <row r="2" s="1" customFormat="1" ht="36.96" customHeight="1"/>
    <row r="3" s="1" customFormat="1" ht="6.96" customHeight="1">
      <c r="B3" s="140"/>
      <c r="C3" s="141"/>
      <c r="D3" s="141"/>
      <c r="E3" s="141"/>
      <c r="F3" s="141"/>
      <c r="G3" s="141"/>
      <c r="H3" s="20"/>
    </row>
    <row r="4" s="1" customFormat="1" ht="24.96" customHeight="1">
      <c r="B4" s="20"/>
      <c r="C4" s="143" t="s">
        <v>1820</v>
      </c>
      <c r="H4" s="20"/>
    </row>
    <row r="5" s="1" customFormat="1" ht="12" customHeight="1">
      <c r="B5" s="20"/>
      <c r="C5" s="299" t="s">
        <v>13</v>
      </c>
      <c r="D5" s="154" t="s">
        <v>14</v>
      </c>
      <c r="E5" s="1"/>
      <c r="F5" s="1"/>
      <c r="H5" s="20"/>
    </row>
    <row r="6" s="1" customFormat="1" ht="36.96" customHeight="1">
      <c r="B6" s="20"/>
      <c r="C6" s="300" t="s">
        <v>16</v>
      </c>
      <c r="D6" s="301" t="s">
        <v>17</v>
      </c>
      <c r="E6" s="1"/>
      <c r="F6" s="1"/>
      <c r="H6" s="20"/>
    </row>
    <row r="7" s="1" customFormat="1" ht="24.75" customHeight="1">
      <c r="B7" s="20"/>
      <c r="C7" s="145" t="s">
        <v>23</v>
      </c>
      <c r="D7" s="151" t="str">
        <f>'Rekapitulace stavby'!AN8</f>
        <v>19. 11. 2019</v>
      </c>
      <c r="H7" s="20"/>
    </row>
    <row r="8" s="2" customFormat="1" ht="10.8" customHeight="1">
      <c r="A8" s="38"/>
      <c r="B8" s="44"/>
      <c r="C8" s="38"/>
      <c r="D8" s="38"/>
      <c r="E8" s="38"/>
      <c r="F8" s="38"/>
      <c r="G8" s="38"/>
      <c r="H8" s="44"/>
    </row>
    <row r="9" s="11" customFormat="1" ht="29.28" customHeight="1">
      <c r="A9" s="199"/>
      <c r="B9" s="302"/>
      <c r="C9" s="303" t="s">
        <v>55</v>
      </c>
      <c r="D9" s="304" t="s">
        <v>56</v>
      </c>
      <c r="E9" s="304" t="s">
        <v>227</v>
      </c>
      <c r="F9" s="305" t="s">
        <v>1821</v>
      </c>
      <c r="G9" s="199"/>
      <c r="H9" s="302"/>
    </row>
    <row r="10" s="2" customFormat="1" ht="26.4" customHeight="1">
      <c r="A10" s="38"/>
      <c r="B10" s="44"/>
      <c r="C10" s="306" t="s">
        <v>1822</v>
      </c>
      <c r="D10" s="306" t="s">
        <v>86</v>
      </c>
      <c r="E10" s="38"/>
      <c r="F10" s="38"/>
      <c r="G10" s="38"/>
      <c r="H10" s="44"/>
    </row>
    <row r="11" s="2" customFormat="1" ht="16.8" customHeight="1">
      <c r="A11" s="38"/>
      <c r="B11" s="44"/>
      <c r="C11" s="307" t="s">
        <v>1409</v>
      </c>
      <c r="D11" s="308" t="s">
        <v>1823</v>
      </c>
      <c r="E11" s="309" t="s">
        <v>19</v>
      </c>
      <c r="F11" s="310">
        <v>12.474</v>
      </c>
      <c r="G11" s="38"/>
      <c r="H11" s="44"/>
    </row>
    <row r="12" s="2" customFormat="1" ht="16.8" customHeight="1">
      <c r="A12" s="38"/>
      <c r="B12" s="44"/>
      <c r="C12" s="311" t="s">
        <v>1409</v>
      </c>
      <c r="D12" s="311" t="s">
        <v>1410</v>
      </c>
      <c r="E12" s="17" t="s">
        <v>19</v>
      </c>
      <c r="F12" s="312">
        <v>12.474</v>
      </c>
      <c r="G12" s="38"/>
      <c r="H12" s="44"/>
    </row>
    <row r="13" s="2" customFormat="1" ht="16.8" customHeight="1">
      <c r="A13" s="38"/>
      <c r="B13" s="44"/>
      <c r="C13" s="307" t="s">
        <v>1371</v>
      </c>
      <c r="D13" s="308" t="s">
        <v>1372</v>
      </c>
      <c r="E13" s="309" t="s">
        <v>19</v>
      </c>
      <c r="F13" s="310">
        <v>37.799999999999997</v>
      </c>
      <c r="G13" s="38"/>
      <c r="H13" s="44"/>
    </row>
    <row r="14" s="2" customFormat="1" ht="16.8" customHeight="1">
      <c r="A14" s="38"/>
      <c r="B14" s="44"/>
      <c r="C14" s="311" t="s">
        <v>1371</v>
      </c>
      <c r="D14" s="311" t="s">
        <v>1406</v>
      </c>
      <c r="E14" s="17" t="s">
        <v>19</v>
      </c>
      <c r="F14" s="312">
        <v>37.799999999999997</v>
      </c>
      <c r="G14" s="38"/>
      <c r="H14" s="44"/>
    </row>
    <row r="15" s="2" customFormat="1" ht="16.8" customHeight="1">
      <c r="A15" s="38"/>
      <c r="B15" s="44"/>
      <c r="C15" s="313" t="s">
        <v>1824</v>
      </c>
      <c r="D15" s="38"/>
      <c r="E15" s="38"/>
      <c r="F15" s="38"/>
      <c r="G15" s="38"/>
      <c r="H15" s="44"/>
    </row>
    <row r="16" s="2" customFormat="1">
      <c r="A16" s="38"/>
      <c r="B16" s="44"/>
      <c r="C16" s="311" t="s">
        <v>347</v>
      </c>
      <c r="D16" s="311" t="s">
        <v>348</v>
      </c>
      <c r="E16" s="17" t="s">
        <v>332</v>
      </c>
      <c r="F16" s="312">
        <v>37.799999999999997</v>
      </c>
      <c r="G16" s="38"/>
      <c r="H16" s="44"/>
    </row>
    <row r="17" s="2" customFormat="1" ht="16.8" customHeight="1">
      <c r="A17" s="38"/>
      <c r="B17" s="44"/>
      <c r="C17" s="311" t="s">
        <v>354</v>
      </c>
      <c r="D17" s="311" t="s">
        <v>355</v>
      </c>
      <c r="E17" s="17" t="s">
        <v>332</v>
      </c>
      <c r="F17" s="312">
        <v>37.799999999999997</v>
      </c>
      <c r="G17" s="38"/>
      <c r="H17" s="44"/>
    </row>
    <row r="18" s="2" customFormat="1" ht="16.8" customHeight="1">
      <c r="A18" s="38"/>
      <c r="B18" s="44"/>
      <c r="C18" s="311" t="s">
        <v>359</v>
      </c>
      <c r="D18" s="311" t="s">
        <v>360</v>
      </c>
      <c r="E18" s="17" t="s">
        <v>269</v>
      </c>
      <c r="F18" s="312">
        <v>12.474</v>
      </c>
      <c r="G18" s="38"/>
      <c r="H18" s="44"/>
    </row>
    <row r="19" s="2" customFormat="1" ht="16.8" customHeight="1">
      <c r="A19" s="38"/>
      <c r="B19" s="44"/>
      <c r="C19" s="311" t="s">
        <v>364</v>
      </c>
      <c r="D19" s="311" t="s">
        <v>365</v>
      </c>
      <c r="E19" s="17" t="s">
        <v>332</v>
      </c>
      <c r="F19" s="312">
        <v>37.799999999999997</v>
      </c>
      <c r="G19" s="38"/>
      <c r="H19" s="44"/>
    </row>
    <row r="20" s="2" customFormat="1" ht="16.8" customHeight="1">
      <c r="A20" s="38"/>
      <c r="B20" s="44"/>
      <c r="C20" s="307" t="s">
        <v>1395</v>
      </c>
      <c r="D20" s="308" t="s">
        <v>1825</v>
      </c>
      <c r="E20" s="309" t="s">
        <v>19</v>
      </c>
      <c r="F20" s="310">
        <v>27.222999999999999</v>
      </c>
      <c r="G20" s="38"/>
      <c r="H20" s="44"/>
    </row>
    <row r="21" s="2" customFormat="1" ht="16.8" customHeight="1">
      <c r="A21" s="38"/>
      <c r="B21" s="44"/>
      <c r="C21" s="311" t="s">
        <v>1395</v>
      </c>
      <c r="D21" s="311" t="s">
        <v>1396</v>
      </c>
      <c r="E21" s="17" t="s">
        <v>19</v>
      </c>
      <c r="F21" s="312">
        <v>27.222999999999999</v>
      </c>
      <c r="G21" s="38"/>
      <c r="H21" s="44"/>
    </row>
    <row r="22" s="2" customFormat="1" ht="16.8" customHeight="1">
      <c r="A22" s="38"/>
      <c r="B22" s="44"/>
      <c r="C22" s="313" t="s">
        <v>1824</v>
      </c>
      <c r="D22" s="38"/>
      <c r="E22" s="38"/>
      <c r="F22" s="38"/>
      <c r="G22" s="38"/>
      <c r="H22" s="44"/>
    </row>
    <row r="23" s="2" customFormat="1" ht="16.8" customHeight="1">
      <c r="A23" s="38"/>
      <c r="B23" s="44"/>
      <c r="C23" s="311" t="s">
        <v>267</v>
      </c>
      <c r="D23" s="311" t="s">
        <v>268</v>
      </c>
      <c r="E23" s="17" t="s">
        <v>269</v>
      </c>
      <c r="F23" s="312">
        <v>27.222999999999999</v>
      </c>
      <c r="G23" s="38"/>
      <c r="H23" s="44"/>
    </row>
    <row r="24" s="2" customFormat="1">
      <c r="A24" s="38"/>
      <c r="B24" s="44"/>
      <c r="C24" s="311" t="s">
        <v>404</v>
      </c>
      <c r="D24" s="311" t="s">
        <v>405</v>
      </c>
      <c r="E24" s="17" t="s">
        <v>269</v>
      </c>
      <c r="F24" s="312">
        <v>27.222999999999999</v>
      </c>
      <c r="G24" s="38"/>
      <c r="H24" s="44"/>
    </row>
    <row r="25" s="2" customFormat="1" ht="16.8" customHeight="1">
      <c r="A25" s="38"/>
      <c r="B25" s="44"/>
      <c r="C25" s="307" t="s">
        <v>1376</v>
      </c>
      <c r="D25" s="308" t="s">
        <v>1377</v>
      </c>
      <c r="E25" s="309" t="s">
        <v>19</v>
      </c>
      <c r="F25" s="310">
        <v>18.696999999999999</v>
      </c>
      <c r="G25" s="38"/>
      <c r="H25" s="44"/>
    </row>
    <row r="26" s="2" customFormat="1" ht="16.8" customHeight="1">
      <c r="A26" s="38"/>
      <c r="B26" s="44"/>
      <c r="C26" s="311" t="s">
        <v>1376</v>
      </c>
      <c r="D26" s="311" t="s">
        <v>1392</v>
      </c>
      <c r="E26" s="17" t="s">
        <v>19</v>
      </c>
      <c r="F26" s="312">
        <v>18.696999999999999</v>
      </c>
      <c r="G26" s="38"/>
      <c r="H26" s="44"/>
    </row>
    <row r="27" s="2" customFormat="1" ht="16.8" customHeight="1">
      <c r="A27" s="38"/>
      <c r="B27" s="44"/>
      <c r="C27" s="313" t="s">
        <v>1824</v>
      </c>
      <c r="D27" s="38"/>
      <c r="E27" s="38"/>
      <c r="F27" s="38"/>
      <c r="G27" s="38"/>
      <c r="H27" s="44"/>
    </row>
    <row r="28" s="2" customFormat="1" ht="16.8" customHeight="1">
      <c r="A28" s="38"/>
      <c r="B28" s="44"/>
      <c r="C28" s="311" t="s">
        <v>254</v>
      </c>
      <c r="D28" s="311" t="s">
        <v>255</v>
      </c>
      <c r="E28" s="17" t="s">
        <v>256</v>
      </c>
      <c r="F28" s="312">
        <v>18.696999999999999</v>
      </c>
      <c r="G28" s="38"/>
      <c r="H28" s="44"/>
    </row>
    <row r="29" s="2" customFormat="1" ht="16.8" customHeight="1">
      <c r="A29" s="38"/>
      <c r="B29" s="44"/>
      <c r="C29" s="311" t="s">
        <v>261</v>
      </c>
      <c r="D29" s="311" t="s">
        <v>262</v>
      </c>
      <c r="E29" s="17" t="s">
        <v>256</v>
      </c>
      <c r="F29" s="312">
        <v>18.696999999999999</v>
      </c>
      <c r="G29" s="38"/>
      <c r="H29" s="44"/>
    </row>
    <row r="30" s="2" customFormat="1" ht="16.8" customHeight="1">
      <c r="A30" s="38"/>
      <c r="B30" s="44"/>
      <c r="C30" s="311" t="s">
        <v>267</v>
      </c>
      <c r="D30" s="311" t="s">
        <v>268</v>
      </c>
      <c r="E30" s="17" t="s">
        <v>269</v>
      </c>
      <c r="F30" s="312">
        <v>27.222999999999999</v>
      </c>
      <c r="G30" s="38"/>
      <c r="H30" s="44"/>
    </row>
    <row r="31" s="2" customFormat="1" ht="16.8" customHeight="1">
      <c r="A31" s="38"/>
      <c r="B31" s="44"/>
      <c r="C31" s="307" t="s">
        <v>1374</v>
      </c>
      <c r="D31" s="308" t="s">
        <v>1375</v>
      </c>
      <c r="E31" s="309" t="s">
        <v>19</v>
      </c>
      <c r="F31" s="310">
        <v>18</v>
      </c>
      <c r="G31" s="38"/>
      <c r="H31" s="44"/>
    </row>
    <row r="32" s="2" customFormat="1" ht="16.8" customHeight="1">
      <c r="A32" s="38"/>
      <c r="B32" s="44"/>
      <c r="C32" s="311" t="s">
        <v>1374</v>
      </c>
      <c r="D32" s="311" t="s">
        <v>342</v>
      </c>
      <c r="E32" s="17" t="s">
        <v>19</v>
      </c>
      <c r="F32" s="312">
        <v>18</v>
      </c>
      <c r="G32" s="38"/>
      <c r="H32" s="44"/>
    </row>
    <row r="33" s="2" customFormat="1" ht="16.8" customHeight="1">
      <c r="A33" s="38"/>
      <c r="B33" s="44"/>
      <c r="C33" s="313" t="s">
        <v>1824</v>
      </c>
      <c r="D33" s="38"/>
      <c r="E33" s="38"/>
      <c r="F33" s="38"/>
      <c r="G33" s="38"/>
      <c r="H33" s="44"/>
    </row>
    <row r="34" s="2" customFormat="1">
      <c r="A34" s="38"/>
      <c r="B34" s="44"/>
      <c r="C34" s="311" t="s">
        <v>1109</v>
      </c>
      <c r="D34" s="311" t="s">
        <v>1110</v>
      </c>
      <c r="E34" s="17" t="s">
        <v>276</v>
      </c>
      <c r="F34" s="312">
        <v>18</v>
      </c>
      <c r="G34" s="38"/>
      <c r="H34" s="44"/>
    </row>
    <row r="35" s="2" customFormat="1" ht="16.8" customHeight="1">
      <c r="A35" s="38"/>
      <c r="B35" s="44"/>
      <c r="C35" s="311" t="s">
        <v>254</v>
      </c>
      <c r="D35" s="311" t="s">
        <v>255</v>
      </c>
      <c r="E35" s="17" t="s">
        <v>256</v>
      </c>
      <c r="F35" s="312">
        <v>18.696999999999999</v>
      </c>
      <c r="G35" s="38"/>
      <c r="H35" s="44"/>
    </row>
    <row r="36" s="2" customFormat="1" ht="16.8" customHeight="1">
      <c r="A36" s="38"/>
      <c r="B36" s="44"/>
      <c r="C36" s="311" t="s">
        <v>281</v>
      </c>
      <c r="D36" s="311" t="s">
        <v>282</v>
      </c>
      <c r="E36" s="17" t="s">
        <v>283</v>
      </c>
      <c r="F36" s="312">
        <v>36</v>
      </c>
      <c r="G36" s="38"/>
      <c r="H36" s="44"/>
    </row>
    <row r="37" s="2" customFormat="1">
      <c r="A37" s="38"/>
      <c r="B37" s="44"/>
      <c r="C37" s="311" t="s">
        <v>411</v>
      </c>
      <c r="D37" s="311" t="s">
        <v>412</v>
      </c>
      <c r="E37" s="17" t="s">
        <v>269</v>
      </c>
      <c r="F37" s="312">
        <v>0.0060000000000000001</v>
      </c>
      <c r="G37" s="38"/>
      <c r="H37" s="44"/>
    </row>
    <row r="38" s="2" customFormat="1">
      <c r="A38" s="38"/>
      <c r="B38" s="44"/>
      <c r="C38" s="311" t="s">
        <v>423</v>
      </c>
      <c r="D38" s="311" t="s">
        <v>424</v>
      </c>
      <c r="E38" s="17" t="s">
        <v>269</v>
      </c>
      <c r="F38" s="312">
        <v>0.088999999999999996</v>
      </c>
      <c r="G38" s="38"/>
      <c r="H38" s="44"/>
    </row>
    <row r="39" s="2" customFormat="1">
      <c r="A39" s="38"/>
      <c r="B39" s="44"/>
      <c r="C39" s="311" t="s">
        <v>1437</v>
      </c>
      <c r="D39" s="311" t="s">
        <v>1438</v>
      </c>
      <c r="E39" s="17" t="s">
        <v>269</v>
      </c>
      <c r="F39" s="312">
        <v>13.284000000000001</v>
      </c>
      <c r="G39" s="38"/>
      <c r="H39" s="44"/>
    </row>
    <row r="40" s="2" customFormat="1" ht="16.8" customHeight="1">
      <c r="A40" s="38"/>
      <c r="B40" s="44"/>
      <c r="C40" s="311" t="s">
        <v>626</v>
      </c>
      <c r="D40" s="311" t="s">
        <v>627</v>
      </c>
      <c r="E40" s="17" t="s">
        <v>276</v>
      </c>
      <c r="F40" s="312">
        <v>72</v>
      </c>
      <c r="G40" s="38"/>
      <c r="H40" s="44"/>
    </row>
    <row r="41" s="2" customFormat="1" ht="16.8" customHeight="1">
      <c r="A41" s="38"/>
      <c r="B41" s="44"/>
      <c r="C41" s="311" t="s">
        <v>289</v>
      </c>
      <c r="D41" s="311" t="s">
        <v>290</v>
      </c>
      <c r="E41" s="17" t="s">
        <v>276</v>
      </c>
      <c r="F41" s="312">
        <v>36</v>
      </c>
      <c r="G41" s="38"/>
      <c r="H41" s="44"/>
    </row>
    <row r="42" s="2" customFormat="1" ht="16.8" customHeight="1">
      <c r="A42" s="38"/>
      <c r="B42" s="44"/>
      <c r="C42" s="307" t="s">
        <v>1426</v>
      </c>
      <c r="D42" s="308" t="s">
        <v>1826</v>
      </c>
      <c r="E42" s="309" t="s">
        <v>19</v>
      </c>
      <c r="F42" s="310">
        <v>14.702</v>
      </c>
      <c r="G42" s="38"/>
      <c r="H42" s="44"/>
    </row>
    <row r="43" s="2" customFormat="1" ht="16.8" customHeight="1">
      <c r="A43" s="38"/>
      <c r="B43" s="44"/>
      <c r="C43" s="311" t="s">
        <v>1426</v>
      </c>
      <c r="D43" s="311" t="s">
        <v>1427</v>
      </c>
      <c r="E43" s="17" t="s">
        <v>19</v>
      </c>
      <c r="F43" s="312">
        <v>14.702</v>
      </c>
      <c r="G43" s="38"/>
      <c r="H43" s="44"/>
    </row>
    <row r="44" s="2" customFormat="1" ht="16.8" customHeight="1">
      <c r="A44" s="38"/>
      <c r="B44" s="44"/>
      <c r="C44" s="313" t="s">
        <v>1824</v>
      </c>
      <c r="D44" s="38"/>
      <c r="E44" s="38"/>
      <c r="F44" s="38"/>
      <c r="G44" s="38"/>
      <c r="H44" s="44"/>
    </row>
    <row r="45" s="2" customFormat="1">
      <c r="A45" s="38"/>
      <c r="B45" s="44"/>
      <c r="C45" s="311" t="s">
        <v>388</v>
      </c>
      <c r="D45" s="311" t="s">
        <v>389</v>
      </c>
      <c r="E45" s="17" t="s">
        <v>269</v>
      </c>
      <c r="F45" s="312">
        <v>41.924999999999997</v>
      </c>
      <c r="G45" s="38"/>
      <c r="H45" s="44"/>
    </row>
    <row r="46" s="2" customFormat="1" ht="16.8" customHeight="1">
      <c r="A46" s="38"/>
      <c r="B46" s="44"/>
      <c r="C46" s="311" t="s">
        <v>441</v>
      </c>
      <c r="D46" s="311" t="s">
        <v>442</v>
      </c>
      <c r="E46" s="17" t="s">
        <v>269</v>
      </c>
      <c r="F46" s="312">
        <v>42.494999999999997</v>
      </c>
      <c r="G46" s="38"/>
      <c r="H46" s="44"/>
    </row>
    <row r="47" s="2" customFormat="1" ht="16.8" customHeight="1">
      <c r="A47" s="38"/>
      <c r="B47" s="44"/>
      <c r="C47" s="307" t="s">
        <v>1383</v>
      </c>
      <c r="D47" s="308" t="s">
        <v>1454</v>
      </c>
      <c r="E47" s="309" t="s">
        <v>19</v>
      </c>
      <c r="F47" s="310">
        <v>44.549999999999997</v>
      </c>
      <c r="G47" s="38"/>
      <c r="H47" s="44"/>
    </row>
    <row r="48" s="2" customFormat="1" ht="16.8" customHeight="1">
      <c r="A48" s="38"/>
      <c r="B48" s="44"/>
      <c r="C48" s="311" t="s">
        <v>1383</v>
      </c>
      <c r="D48" s="311" t="s">
        <v>1384</v>
      </c>
      <c r="E48" s="17" t="s">
        <v>19</v>
      </c>
      <c r="F48" s="312">
        <v>44.549999999999997</v>
      </c>
      <c r="G48" s="38"/>
      <c r="H48" s="44"/>
    </row>
    <row r="49" s="2" customFormat="1" ht="16.8" customHeight="1">
      <c r="A49" s="38"/>
      <c r="B49" s="44"/>
      <c r="C49" s="313" t="s">
        <v>1824</v>
      </c>
      <c r="D49" s="38"/>
      <c r="E49" s="38"/>
      <c r="F49" s="38"/>
      <c r="G49" s="38"/>
      <c r="H49" s="44"/>
    </row>
    <row r="50" s="2" customFormat="1" ht="16.8" customHeight="1">
      <c r="A50" s="38"/>
      <c r="B50" s="44"/>
      <c r="C50" s="311" t="s">
        <v>584</v>
      </c>
      <c r="D50" s="311" t="s">
        <v>585</v>
      </c>
      <c r="E50" s="17" t="s">
        <v>332</v>
      </c>
      <c r="F50" s="312">
        <v>44.549999999999997</v>
      </c>
      <c r="G50" s="38"/>
      <c r="H50" s="44"/>
    </row>
    <row r="51" s="2" customFormat="1">
      <c r="A51" s="38"/>
      <c r="B51" s="44"/>
      <c r="C51" s="311" t="s">
        <v>388</v>
      </c>
      <c r="D51" s="311" t="s">
        <v>389</v>
      </c>
      <c r="E51" s="17" t="s">
        <v>269</v>
      </c>
      <c r="F51" s="312">
        <v>41.924999999999997</v>
      </c>
      <c r="G51" s="38"/>
      <c r="H51" s="44"/>
    </row>
    <row r="52" s="2" customFormat="1" ht="16.8" customHeight="1">
      <c r="A52" s="38"/>
      <c r="B52" s="44"/>
      <c r="C52" s="307" t="s">
        <v>1827</v>
      </c>
      <c r="D52" s="308" t="s">
        <v>1828</v>
      </c>
      <c r="E52" s="309" t="s">
        <v>19</v>
      </c>
      <c r="F52" s="310">
        <v>27.222999999999999</v>
      </c>
      <c r="G52" s="38"/>
      <c r="H52" s="44"/>
    </row>
    <row r="53" s="2" customFormat="1" ht="16.8" customHeight="1">
      <c r="A53" s="38"/>
      <c r="B53" s="44"/>
      <c r="C53" s="311" t="s">
        <v>19</v>
      </c>
      <c r="D53" s="311" t="s">
        <v>1395</v>
      </c>
      <c r="E53" s="17" t="s">
        <v>19</v>
      </c>
      <c r="F53" s="312">
        <v>27.222999999999999</v>
      </c>
      <c r="G53" s="38"/>
      <c r="H53" s="44"/>
    </row>
    <row r="54" s="2" customFormat="1" ht="16.8" customHeight="1">
      <c r="A54" s="38"/>
      <c r="B54" s="44"/>
      <c r="C54" s="313" t="s">
        <v>1824</v>
      </c>
      <c r="D54" s="38"/>
      <c r="E54" s="38"/>
      <c r="F54" s="38"/>
      <c r="G54" s="38"/>
      <c r="H54" s="44"/>
    </row>
    <row r="55" s="2" customFormat="1">
      <c r="A55" s="38"/>
      <c r="B55" s="44"/>
      <c r="C55" s="311" t="s">
        <v>388</v>
      </c>
      <c r="D55" s="311" t="s">
        <v>389</v>
      </c>
      <c r="E55" s="17" t="s">
        <v>269</v>
      </c>
      <c r="F55" s="312">
        <v>41.924999999999997</v>
      </c>
      <c r="G55" s="38"/>
      <c r="H55" s="44"/>
    </row>
    <row r="56" s="2" customFormat="1" ht="16.8" customHeight="1">
      <c r="A56" s="38"/>
      <c r="B56" s="44"/>
      <c r="C56" s="311" t="s">
        <v>441</v>
      </c>
      <c r="D56" s="311" t="s">
        <v>442</v>
      </c>
      <c r="E56" s="17" t="s">
        <v>269</v>
      </c>
      <c r="F56" s="312">
        <v>42.494999999999997</v>
      </c>
      <c r="G56" s="38"/>
      <c r="H56" s="44"/>
    </row>
    <row r="57" s="2" customFormat="1" ht="16.8" customHeight="1">
      <c r="A57" s="38"/>
      <c r="B57" s="44"/>
      <c r="C57" s="307" t="s">
        <v>1390</v>
      </c>
      <c r="D57" s="308" t="s">
        <v>1829</v>
      </c>
      <c r="E57" s="309" t="s">
        <v>19</v>
      </c>
      <c r="F57" s="310">
        <v>2</v>
      </c>
      <c r="G57" s="38"/>
      <c r="H57" s="44"/>
    </row>
    <row r="58" s="2" customFormat="1" ht="16.8" customHeight="1">
      <c r="A58" s="38"/>
      <c r="B58" s="44"/>
      <c r="C58" s="311" t="s">
        <v>1390</v>
      </c>
      <c r="D58" s="311" t="s">
        <v>83</v>
      </c>
      <c r="E58" s="17" t="s">
        <v>19</v>
      </c>
      <c r="F58" s="312">
        <v>2</v>
      </c>
      <c r="G58" s="38"/>
      <c r="H58" s="44"/>
    </row>
    <row r="59" s="2" customFormat="1" ht="16.8" customHeight="1">
      <c r="A59" s="38"/>
      <c r="B59" s="44"/>
      <c r="C59" s="313" t="s">
        <v>1824</v>
      </c>
      <c r="D59" s="38"/>
      <c r="E59" s="38"/>
      <c r="F59" s="38"/>
      <c r="G59" s="38"/>
      <c r="H59" s="44"/>
    </row>
    <row r="60" s="2" customFormat="1" ht="16.8" customHeight="1">
      <c r="A60" s="38"/>
      <c r="B60" s="44"/>
      <c r="C60" s="311" t="s">
        <v>1385</v>
      </c>
      <c r="D60" s="311" t="s">
        <v>1386</v>
      </c>
      <c r="E60" s="17" t="s">
        <v>276</v>
      </c>
      <c r="F60" s="312">
        <v>2</v>
      </c>
      <c r="G60" s="38"/>
      <c r="H60" s="44"/>
    </row>
    <row r="61" s="2" customFormat="1">
      <c r="A61" s="38"/>
      <c r="B61" s="44"/>
      <c r="C61" s="311" t="s">
        <v>396</v>
      </c>
      <c r="D61" s="311" t="s">
        <v>397</v>
      </c>
      <c r="E61" s="17" t="s">
        <v>269</v>
      </c>
      <c r="F61" s="312">
        <v>2.6499999999999999</v>
      </c>
      <c r="G61" s="38"/>
      <c r="H61" s="44"/>
    </row>
    <row r="62" s="2" customFormat="1" ht="26.4" customHeight="1">
      <c r="A62" s="38"/>
      <c r="B62" s="44"/>
      <c r="C62" s="306" t="s">
        <v>1830</v>
      </c>
      <c r="D62" s="306" t="s">
        <v>86</v>
      </c>
      <c r="E62" s="38"/>
      <c r="F62" s="38"/>
      <c r="G62" s="38"/>
      <c r="H62" s="44"/>
    </row>
    <row r="63" s="2" customFormat="1" ht="16.8" customHeight="1">
      <c r="A63" s="38"/>
      <c r="B63" s="44"/>
      <c r="C63" s="307" t="s">
        <v>1409</v>
      </c>
      <c r="D63" s="308" t="s">
        <v>1823</v>
      </c>
      <c r="E63" s="309" t="s">
        <v>19</v>
      </c>
      <c r="F63" s="310">
        <v>11.880000000000001</v>
      </c>
      <c r="G63" s="38"/>
      <c r="H63" s="44"/>
    </row>
    <row r="64" s="2" customFormat="1" ht="16.8" customHeight="1">
      <c r="A64" s="38"/>
      <c r="B64" s="44"/>
      <c r="C64" s="311" t="s">
        <v>1409</v>
      </c>
      <c r="D64" s="311" t="s">
        <v>1410</v>
      </c>
      <c r="E64" s="17" t="s">
        <v>19</v>
      </c>
      <c r="F64" s="312">
        <v>11.880000000000001</v>
      </c>
      <c r="G64" s="38"/>
      <c r="H64" s="44"/>
    </row>
    <row r="65" s="2" customFormat="1" ht="16.8" customHeight="1">
      <c r="A65" s="38"/>
      <c r="B65" s="44"/>
      <c r="C65" s="313" t="s">
        <v>1824</v>
      </c>
      <c r="D65" s="38"/>
      <c r="E65" s="38"/>
      <c r="F65" s="38"/>
      <c r="G65" s="38"/>
      <c r="H65" s="44"/>
    </row>
    <row r="66" s="2" customFormat="1" ht="16.8" customHeight="1">
      <c r="A66" s="38"/>
      <c r="B66" s="44"/>
      <c r="C66" s="311" t="s">
        <v>359</v>
      </c>
      <c r="D66" s="311" t="s">
        <v>360</v>
      </c>
      <c r="E66" s="17" t="s">
        <v>269</v>
      </c>
      <c r="F66" s="312">
        <v>11.880000000000001</v>
      </c>
      <c r="G66" s="38"/>
      <c r="H66" s="44"/>
    </row>
    <row r="67" s="2" customFormat="1">
      <c r="A67" s="38"/>
      <c r="B67" s="44"/>
      <c r="C67" s="311" t="s">
        <v>388</v>
      </c>
      <c r="D67" s="311" t="s">
        <v>389</v>
      </c>
      <c r="E67" s="17" t="s">
        <v>269</v>
      </c>
      <c r="F67" s="312">
        <v>50.987000000000002</v>
      </c>
      <c r="G67" s="38"/>
      <c r="H67" s="44"/>
    </row>
    <row r="68" s="2" customFormat="1" ht="16.8" customHeight="1">
      <c r="A68" s="38"/>
      <c r="B68" s="44"/>
      <c r="C68" s="307" t="s">
        <v>1371</v>
      </c>
      <c r="D68" s="308" t="s">
        <v>1372</v>
      </c>
      <c r="E68" s="309" t="s">
        <v>19</v>
      </c>
      <c r="F68" s="310">
        <v>36</v>
      </c>
      <c r="G68" s="38"/>
      <c r="H68" s="44"/>
    </row>
    <row r="69" s="2" customFormat="1" ht="16.8" customHeight="1">
      <c r="A69" s="38"/>
      <c r="B69" s="44"/>
      <c r="C69" s="311" t="s">
        <v>1371</v>
      </c>
      <c r="D69" s="311" t="s">
        <v>1383</v>
      </c>
      <c r="E69" s="17" t="s">
        <v>19</v>
      </c>
      <c r="F69" s="312">
        <v>36</v>
      </c>
      <c r="G69" s="38"/>
      <c r="H69" s="44"/>
    </row>
    <row r="70" s="2" customFormat="1" ht="16.8" customHeight="1">
      <c r="A70" s="38"/>
      <c r="B70" s="44"/>
      <c r="C70" s="313" t="s">
        <v>1824</v>
      </c>
      <c r="D70" s="38"/>
      <c r="E70" s="38"/>
      <c r="F70" s="38"/>
      <c r="G70" s="38"/>
      <c r="H70" s="44"/>
    </row>
    <row r="71" s="2" customFormat="1">
      <c r="A71" s="38"/>
      <c r="B71" s="44"/>
      <c r="C71" s="311" t="s">
        <v>347</v>
      </c>
      <c r="D71" s="311" t="s">
        <v>348</v>
      </c>
      <c r="E71" s="17" t="s">
        <v>332</v>
      </c>
      <c r="F71" s="312">
        <v>36</v>
      </c>
      <c r="G71" s="38"/>
      <c r="H71" s="44"/>
    </row>
    <row r="72" s="2" customFormat="1" ht="16.8" customHeight="1">
      <c r="A72" s="38"/>
      <c r="B72" s="44"/>
      <c r="C72" s="311" t="s">
        <v>354</v>
      </c>
      <c r="D72" s="311" t="s">
        <v>355</v>
      </c>
      <c r="E72" s="17" t="s">
        <v>332</v>
      </c>
      <c r="F72" s="312">
        <v>36</v>
      </c>
      <c r="G72" s="38"/>
      <c r="H72" s="44"/>
    </row>
    <row r="73" s="2" customFormat="1" ht="16.8" customHeight="1">
      <c r="A73" s="38"/>
      <c r="B73" s="44"/>
      <c r="C73" s="311" t="s">
        <v>359</v>
      </c>
      <c r="D73" s="311" t="s">
        <v>360</v>
      </c>
      <c r="E73" s="17" t="s">
        <v>269</v>
      </c>
      <c r="F73" s="312">
        <v>11.880000000000001</v>
      </c>
      <c r="G73" s="38"/>
      <c r="H73" s="44"/>
    </row>
    <row r="74" s="2" customFormat="1" ht="16.8" customHeight="1">
      <c r="A74" s="38"/>
      <c r="B74" s="44"/>
      <c r="C74" s="311" t="s">
        <v>364</v>
      </c>
      <c r="D74" s="311" t="s">
        <v>365</v>
      </c>
      <c r="E74" s="17" t="s">
        <v>332</v>
      </c>
      <c r="F74" s="312">
        <v>36</v>
      </c>
      <c r="G74" s="38"/>
      <c r="H74" s="44"/>
    </row>
    <row r="75" s="2" customFormat="1" ht="16.8" customHeight="1">
      <c r="A75" s="38"/>
      <c r="B75" s="44"/>
      <c r="C75" s="307" t="s">
        <v>1395</v>
      </c>
      <c r="D75" s="308" t="s">
        <v>1825</v>
      </c>
      <c r="E75" s="309" t="s">
        <v>19</v>
      </c>
      <c r="F75" s="310">
        <v>27.227</v>
      </c>
      <c r="G75" s="38"/>
      <c r="H75" s="44"/>
    </row>
    <row r="76" s="2" customFormat="1" ht="16.8" customHeight="1">
      <c r="A76" s="38"/>
      <c r="B76" s="44"/>
      <c r="C76" s="311" t="s">
        <v>1395</v>
      </c>
      <c r="D76" s="311" t="s">
        <v>1396</v>
      </c>
      <c r="E76" s="17" t="s">
        <v>19</v>
      </c>
      <c r="F76" s="312">
        <v>27.227</v>
      </c>
      <c r="G76" s="38"/>
      <c r="H76" s="44"/>
    </row>
    <row r="77" s="2" customFormat="1" ht="16.8" customHeight="1">
      <c r="A77" s="38"/>
      <c r="B77" s="44"/>
      <c r="C77" s="313" t="s">
        <v>1824</v>
      </c>
      <c r="D77" s="38"/>
      <c r="E77" s="38"/>
      <c r="F77" s="38"/>
      <c r="G77" s="38"/>
      <c r="H77" s="44"/>
    </row>
    <row r="78" s="2" customFormat="1" ht="16.8" customHeight="1">
      <c r="A78" s="38"/>
      <c r="B78" s="44"/>
      <c r="C78" s="311" t="s">
        <v>267</v>
      </c>
      <c r="D78" s="311" t="s">
        <v>268</v>
      </c>
      <c r="E78" s="17" t="s">
        <v>269</v>
      </c>
      <c r="F78" s="312">
        <v>27.227</v>
      </c>
      <c r="G78" s="38"/>
      <c r="H78" s="44"/>
    </row>
    <row r="79" s="2" customFormat="1">
      <c r="A79" s="38"/>
      <c r="B79" s="44"/>
      <c r="C79" s="311" t="s">
        <v>404</v>
      </c>
      <c r="D79" s="311" t="s">
        <v>405</v>
      </c>
      <c r="E79" s="17" t="s">
        <v>269</v>
      </c>
      <c r="F79" s="312">
        <v>27.227</v>
      </c>
      <c r="G79" s="38"/>
      <c r="H79" s="44"/>
    </row>
    <row r="80" s="2" customFormat="1" ht="16.8" customHeight="1">
      <c r="A80" s="38"/>
      <c r="B80" s="44"/>
      <c r="C80" s="307" t="s">
        <v>1376</v>
      </c>
      <c r="D80" s="308" t="s">
        <v>1377</v>
      </c>
      <c r="E80" s="309" t="s">
        <v>19</v>
      </c>
      <c r="F80" s="310">
        <v>18.699999999999999</v>
      </c>
      <c r="G80" s="38"/>
      <c r="H80" s="44"/>
    </row>
    <row r="81" s="2" customFormat="1" ht="16.8" customHeight="1">
      <c r="A81" s="38"/>
      <c r="B81" s="44"/>
      <c r="C81" s="311" t="s">
        <v>1376</v>
      </c>
      <c r="D81" s="311" t="s">
        <v>1469</v>
      </c>
      <c r="E81" s="17" t="s">
        <v>19</v>
      </c>
      <c r="F81" s="312">
        <v>18.699999999999999</v>
      </c>
      <c r="G81" s="38"/>
      <c r="H81" s="44"/>
    </row>
    <row r="82" s="2" customFormat="1" ht="16.8" customHeight="1">
      <c r="A82" s="38"/>
      <c r="B82" s="44"/>
      <c r="C82" s="313" t="s">
        <v>1824</v>
      </c>
      <c r="D82" s="38"/>
      <c r="E82" s="38"/>
      <c r="F82" s="38"/>
      <c r="G82" s="38"/>
      <c r="H82" s="44"/>
    </row>
    <row r="83" s="2" customFormat="1" ht="16.8" customHeight="1">
      <c r="A83" s="38"/>
      <c r="B83" s="44"/>
      <c r="C83" s="311" t="s">
        <v>254</v>
      </c>
      <c r="D83" s="311" t="s">
        <v>255</v>
      </c>
      <c r="E83" s="17" t="s">
        <v>256</v>
      </c>
      <c r="F83" s="312">
        <v>18.699999999999999</v>
      </c>
      <c r="G83" s="38"/>
      <c r="H83" s="44"/>
    </row>
    <row r="84" s="2" customFormat="1" ht="16.8" customHeight="1">
      <c r="A84" s="38"/>
      <c r="B84" s="44"/>
      <c r="C84" s="311" t="s">
        <v>261</v>
      </c>
      <c r="D84" s="311" t="s">
        <v>262</v>
      </c>
      <c r="E84" s="17" t="s">
        <v>256</v>
      </c>
      <c r="F84" s="312">
        <v>18.699999999999999</v>
      </c>
      <c r="G84" s="38"/>
      <c r="H84" s="44"/>
    </row>
    <row r="85" s="2" customFormat="1" ht="16.8" customHeight="1">
      <c r="A85" s="38"/>
      <c r="B85" s="44"/>
      <c r="C85" s="311" t="s">
        <v>267</v>
      </c>
      <c r="D85" s="311" t="s">
        <v>268</v>
      </c>
      <c r="E85" s="17" t="s">
        <v>269</v>
      </c>
      <c r="F85" s="312">
        <v>27.227</v>
      </c>
      <c r="G85" s="38"/>
      <c r="H85" s="44"/>
    </row>
    <row r="86" s="2" customFormat="1" ht="16.8" customHeight="1">
      <c r="A86" s="38"/>
      <c r="B86" s="44"/>
      <c r="C86" s="307" t="s">
        <v>1458</v>
      </c>
      <c r="D86" s="308" t="s">
        <v>1459</v>
      </c>
      <c r="E86" s="309" t="s">
        <v>19</v>
      </c>
      <c r="F86" s="310">
        <v>2</v>
      </c>
      <c r="G86" s="38"/>
      <c r="H86" s="44"/>
    </row>
    <row r="87" s="2" customFormat="1" ht="16.8" customHeight="1">
      <c r="A87" s="38"/>
      <c r="B87" s="44"/>
      <c r="C87" s="311" t="s">
        <v>1458</v>
      </c>
      <c r="D87" s="311" t="s">
        <v>83</v>
      </c>
      <c r="E87" s="17" t="s">
        <v>19</v>
      </c>
      <c r="F87" s="312">
        <v>2</v>
      </c>
      <c r="G87" s="38"/>
      <c r="H87" s="44"/>
    </row>
    <row r="88" s="2" customFormat="1" ht="16.8" customHeight="1">
      <c r="A88" s="38"/>
      <c r="B88" s="44"/>
      <c r="C88" s="313" t="s">
        <v>1824</v>
      </c>
      <c r="D88" s="38"/>
      <c r="E88" s="38"/>
      <c r="F88" s="38"/>
      <c r="G88" s="38"/>
      <c r="H88" s="44"/>
    </row>
    <row r="89" s="2" customFormat="1" ht="16.8" customHeight="1">
      <c r="A89" s="38"/>
      <c r="B89" s="44"/>
      <c r="C89" s="311" t="s">
        <v>343</v>
      </c>
      <c r="D89" s="311" t="s">
        <v>344</v>
      </c>
      <c r="E89" s="17" t="s">
        <v>276</v>
      </c>
      <c r="F89" s="312">
        <v>2</v>
      </c>
      <c r="G89" s="38"/>
      <c r="H89" s="44"/>
    </row>
    <row r="90" s="2" customFormat="1" ht="16.8" customHeight="1">
      <c r="A90" s="38"/>
      <c r="B90" s="44"/>
      <c r="C90" s="311" t="s">
        <v>338</v>
      </c>
      <c r="D90" s="311" t="s">
        <v>339</v>
      </c>
      <c r="E90" s="17" t="s">
        <v>276</v>
      </c>
      <c r="F90" s="312">
        <v>2</v>
      </c>
      <c r="G90" s="38"/>
      <c r="H90" s="44"/>
    </row>
    <row r="91" s="2" customFormat="1" ht="16.8" customHeight="1">
      <c r="A91" s="38"/>
      <c r="B91" s="44"/>
      <c r="C91" s="307" t="s">
        <v>1475</v>
      </c>
      <c r="D91" s="308" t="s">
        <v>1831</v>
      </c>
      <c r="E91" s="309" t="s">
        <v>19</v>
      </c>
      <c r="F91" s="310">
        <v>24</v>
      </c>
      <c r="G91" s="38"/>
      <c r="H91" s="44"/>
    </row>
    <row r="92" s="2" customFormat="1" ht="16.8" customHeight="1">
      <c r="A92" s="38"/>
      <c r="B92" s="44"/>
      <c r="C92" s="311" t="s">
        <v>1475</v>
      </c>
      <c r="D92" s="311" t="s">
        <v>1460</v>
      </c>
      <c r="E92" s="17" t="s">
        <v>19</v>
      </c>
      <c r="F92" s="312">
        <v>24</v>
      </c>
      <c r="G92" s="38"/>
      <c r="H92" s="44"/>
    </row>
    <row r="93" s="2" customFormat="1" ht="16.8" customHeight="1">
      <c r="A93" s="38"/>
      <c r="B93" s="44"/>
      <c r="C93" s="307" t="s">
        <v>1456</v>
      </c>
      <c r="D93" s="308" t="s">
        <v>1457</v>
      </c>
      <c r="E93" s="309" t="s">
        <v>19</v>
      </c>
      <c r="F93" s="310">
        <v>2</v>
      </c>
      <c r="G93" s="38"/>
      <c r="H93" s="44"/>
    </row>
    <row r="94" s="2" customFormat="1" ht="16.8" customHeight="1">
      <c r="A94" s="38"/>
      <c r="B94" s="44"/>
      <c r="C94" s="311" t="s">
        <v>1456</v>
      </c>
      <c r="D94" s="311" t="s">
        <v>1479</v>
      </c>
      <c r="E94" s="17" t="s">
        <v>19</v>
      </c>
      <c r="F94" s="312">
        <v>2</v>
      </c>
      <c r="G94" s="38"/>
      <c r="H94" s="44"/>
    </row>
    <row r="95" s="2" customFormat="1" ht="16.8" customHeight="1">
      <c r="A95" s="38"/>
      <c r="B95" s="44"/>
      <c r="C95" s="313" t="s">
        <v>1824</v>
      </c>
      <c r="D95" s="38"/>
      <c r="E95" s="38"/>
      <c r="F95" s="38"/>
      <c r="G95" s="38"/>
      <c r="H95" s="44"/>
    </row>
    <row r="96" s="2" customFormat="1" ht="16.8" customHeight="1">
      <c r="A96" s="38"/>
      <c r="B96" s="44"/>
      <c r="C96" s="311" t="s">
        <v>316</v>
      </c>
      <c r="D96" s="311" t="s">
        <v>317</v>
      </c>
      <c r="E96" s="17" t="s">
        <v>276</v>
      </c>
      <c r="F96" s="312">
        <v>2</v>
      </c>
      <c r="G96" s="38"/>
      <c r="H96" s="44"/>
    </row>
    <row r="97" s="2" customFormat="1">
      <c r="A97" s="38"/>
      <c r="B97" s="44"/>
      <c r="C97" s="311" t="s">
        <v>1075</v>
      </c>
      <c r="D97" s="311" t="s">
        <v>1076</v>
      </c>
      <c r="E97" s="17" t="s">
        <v>269</v>
      </c>
      <c r="F97" s="312">
        <v>3.2000000000000002</v>
      </c>
      <c r="G97" s="38"/>
      <c r="H97" s="44"/>
    </row>
    <row r="98" s="2" customFormat="1" ht="16.8" customHeight="1">
      <c r="A98" s="38"/>
      <c r="B98" s="44"/>
      <c r="C98" s="311" t="s">
        <v>322</v>
      </c>
      <c r="D98" s="311" t="s">
        <v>323</v>
      </c>
      <c r="E98" s="17" t="s">
        <v>276</v>
      </c>
      <c r="F98" s="312">
        <v>2</v>
      </c>
      <c r="G98" s="38"/>
      <c r="H98" s="44"/>
    </row>
    <row r="99" s="2" customFormat="1" ht="16.8" customHeight="1">
      <c r="A99" s="38"/>
      <c r="B99" s="44"/>
      <c r="C99" s="307" t="s">
        <v>1374</v>
      </c>
      <c r="D99" s="308" t="s">
        <v>1375</v>
      </c>
      <c r="E99" s="309" t="s">
        <v>19</v>
      </c>
      <c r="F99" s="310">
        <v>18</v>
      </c>
      <c r="G99" s="38"/>
      <c r="H99" s="44"/>
    </row>
    <row r="100" s="2" customFormat="1" ht="16.8" customHeight="1">
      <c r="A100" s="38"/>
      <c r="B100" s="44"/>
      <c r="C100" s="311" t="s">
        <v>1374</v>
      </c>
      <c r="D100" s="311" t="s">
        <v>342</v>
      </c>
      <c r="E100" s="17" t="s">
        <v>19</v>
      </c>
      <c r="F100" s="312">
        <v>18</v>
      </c>
      <c r="G100" s="38"/>
      <c r="H100" s="44"/>
    </row>
    <row r="101" s="2" customFormat="1" ht="16.8" customHeight="1">
      <c r="A101" s="38"/>
      <c r="B101" s="44"/>
      <c r="C101" s="307" t="s">
        <v>1460</v>
      </c>
      <c r="D101" s="308" t="s">
        <v>1461</v>
      </c>
      <c r="E101" s="309" t="s">
        <v>19</v>
      </c>
      <c r="F101" s="310">
        <v>24</v>
      </c>
      <c r="G101" s="38"/>
      <c r="H101" s="44"/>
    </row>
    <row r="102" s="2" customFormat="1" ht="16.8" customHeight="1">
      <c r="A102" s="38"/>
      <c r="B102" s="44"/>
      <c r="C102" s="311" t="s">
        <v>1460</v>
      </c>
      <c r="D102" s="311" t="s">
        <v>1473</v>
      </c>
      <c r="E102" s="17" t="s">
        <v>19</v>
      </c>
      <c r="F102" s="312">
        <v>24</v>
      </c>
      <c r="G102" s="38"/>
      <c r="H102" s="44"/>
    </row>
    <row r="103" s="2" customFormat="1" ht="16.8" customHeight="1">
      <c r="A103" s="38"/>
      <c r="B103" s="44"/>
      <c r="C103" s="313" t="s">
        <v>1824</v>
      </c>
      <c r="D103" s="38"/>
      <c r="E103" s="38"/>
      <c r="F103" s="38"/>
      <c r="G103" s="38"/>
      <c r="H103" s="44"/>
    </row>
    <row r="104" s="2" customFormat="1" ht="16.8" customHeight="1">
      <c r="A104" s="38"/>
      <c r="B104" s="44"/>
      <c r="C104" s="311" t="s">
        <v>281</v>
      </c>
      <c r="D104" s="311" t="s">
        <v>282</v>
      </c>
      <c r="E104" s="17" t="s">
        <v>283</v>
      </c>
      <c r="F104" s="312">
        <v>24</v>
      </c>
      <c r="G104" s="38"/>
      <c r="H104" s="44"/>
    </row>
    <row r="105" s="2" customFormat="1">
      <c r="A105" s="38"/>
      <c r="B105" s="44"/>
      <c r="C105" s="311" t="s">
        <v>411</v>
      </c>
      <c r="D105" s="311" t="s">
        <v>412</v>
      </c>
      <c r="E105" s="17" t="s">
        <v>269</v>
      </c>
      <c r="F105" s="312">
        <v>0.0040000000000000001</v>
      </c>
      <c r="G105" s="38"/>
      <c r="H105" s="44"/>
    </row>
    <row r="106" s="2" customFormat="1">
      <c r="A106" s="38"/>
      <c r="B106" s="44"/>
      <c r="C106" s="311" t="s">
        <v>423</v>
      </c>
      <c r="D106" s="311" t="s">
        <v>424</v>
      </c>
      <c r="E106" s="17" t="s">
        <v>269</v>
      </c>
      <c r="F106" s="312">
        <v>0.058999999999999997</v>
      </c>
      <c r="G106" s="38"/>
      <c r="H106" s="44"/>
    </row>
    <row r="107" s="2" customFormat="1">
      <c r="A107" s="38"/>
      <c r="B107" s="44"/>
      <c r="C107" s="311" t="s">
        <v>1437</v>
      </c>
      <c r="D107" s="311" t="s">
        <v>1438</v>
      </c>
      <c r="E107" s="17" t="s">
        <v>269</v>
      </c>
      <c r="F107" s="312">
        <v>8.8559999999999999</v>
      </c>
      <c r="G107" s="38"/>
      <c r="H107" s="44"/>
    </row>
    <row r="108" s="2" customFormat="1" ht="16.8" customHeight="1">
      <c r="A108" s="38"/>
      <c r="B108" s="44"/>
      <c r="C108" s="311" t="s">
        <v>626</v>
      </c>
      <c r="D108" s="311" t="s">
        <v>627</v>
      </c>
      <c r="E108" s="17" t="s">
        <v>276</v>
      </c>
      <c r="F108" s="312">
        <v>48</v>
      </c>
      <c r="G108" s="38"/>
      <c r="H108" s="44"/>
    </row>
    <row r="109" s="2" customFormat="1" ht="16.8" customHeight="1">
      <c r="A109" s="38"/>
      <c r="B109" s="44"/>
      <c r="C109" s="311" t="s">
        <v>289</v>
      </c>
      <c r="D109" s="311" t="s">
        <v>290</v>
      </c>
      <c r="E109" s="17" t="s">
        <v>276</v>
      </c>
      <c r="F109" s="312">
        <v>24</v>
      </c>
      <c r="G109" s="38"/>
      <c r="H109" s="44"/>
    </row>
    <row r="110" s="2" customFormat="1" ht="16.8" customHeight="1">
      <c r="A110" s="38"/>
      <c r="B110" s="44"/>
      <c r="C110" s="307" t="s">
        <v>1426</v>
      </c>
      <c r="D110" s="308" t="s">
        <v>1826</v>
      </c>
      <c r="E110" s="309" t="s">
        <v>19</v>
      </c>
      <c r="F110" s="310">
        <v>11.880000000000001</v>
      </c>
      <c r="G110" s="38"/>
      <c r="H110" s="44"/>
    </row>
    <row r="111" s="2" customFormat="1" ht="16.8" customHeight="1">
      <c r="A111" s="38"/>
      <c r="B111" s="44"/>
      <c r="C111" s="311" t="s">
        <v>1426</v>
      </c>
      <c r="D111" s="311" t="s">
        <v>1427</v>
      </c>
      <c r="E111" s="17" t="s">
        <v>19</v>
      </c>
      <c r="F111" s="312">
        <v>11.880000000000001</v>
      </c>
      <c r="G111" s="38"/>
      <c r="H111" s="44"/>
    </row>
    <row r="112" s="2" customFormat="1" ht="16.8" customHeight="1">
      <c r="A112" s="38"/>
      <c r="B112" s="44"/>
      <c r="C112" s="313" t="s">
        <v>1824</v>
      </c>
      <c r="D112" s="38"/>
      <c r="E112" s="38"/>
      <c r="F112" s="38"/>
      <c r="G112" s="38"/>
      <c r="H112" s="44"/>
    </row>
    <row r="113" s="2" customFormat="1">
      <c r="A113" s="38"/>
      <c r="B113" s="44"/>
      <c r="C113" s="311" t="s">
        <v>388</v>
      </c>
      <c r="D113" s="311" t="s">
        <v>389</v>
      </c>
      <c r="E113" s="17" t="s">
        <v>269</v>
      </c>
      <c r="F113" s="312">
        <v>50.987000000000002</v>
      </c>
      <c r="G113" s="38"/>
      <c r="H113" s="44"/>
    </row>
    <row r="114" s="2" customFormat="1" ht="16.8" customHeight="1">
      <c r="A114" s="38"/>
      <c r="B114" s="44"/>
      <c r="C114" s="311" t="s">
        <v>441</v>
      </c>
      <c r="D114" s="311" t="s">
        <v>442</v>
      </c>
      <c r="E114" s="17" t="s">
        <v>269</v>
      </c>
      <c r="F114" s="312">
        <v>39.106999999999999</v>
      </c>
      <c r="G114" s="38"/>
      <c r="H114" s="44"/>
    </row>
    <row r="115" s="2" customFormat="1" ht="16.8" customHeight="1">
      <c r="A115" s="38"/>
      <c r="B115" s="44"/>
      <c r="C115" s="307" t="s">
        <v>1383</v>
      </c>
      <c r="D115" s="308" t="s">
        <v>1454</v>
      </c>
      <c r="E115" s="309" t="s">
        <v>19</v>
      </c>
      <c r="F115" s="310">
        <v>36</v>
      </c>
      <c r="G115" s="38"/>
      <c r="H115" s="44"/>
    </row>
    <row r="116" s="2" customFormat="1" ht="16.8" customHeight="1">
      <c r="A116" s="38"/>
      <c r="B116" s="44"/>
      <c r="C116" s="311" t="s">
        <v>1383</v>
      </c>
      <c r="D116" s="311" t="s">
        <v>1466</v>
      </c>
      <c r="E116" s="17" t="s">
        <v>19</v>
      </c>
      <c r="F116" s="312">
        <v>36</v>
      </c>
      <c r="G116" s="38"/>
      <c r="H116" s="44"/>
    </row>
    <row r="117" s="2" customFormat="1" ht="16.8" customHeight="1">
      <c r="A117" s="38"/>
      <c r="B117" s="44"/>
      <c r="C117" s="313" t="s">
        <v>1824</v>
      </c>
      <c r="D117" s="38"/>
      <c r="E117" s="38"/>
      <c r="F117" s="38"/>
      <c r="G117" s="38"/>
      <c r="H117" s="44"/>
    </row>
    <row r="118" s="2" customFormat="1" ht="16.8" customHeight="1">
      <c r="A118" s="38"/>
      <c r="B118" s="44"/>
      <c r="C118" s="311" t="s">
        <v>584</v>
      </c>
      <c r="D118" s="311" t="s">
        <v>585</v>
      </c>
      <c r="E118" s="17" t="s">
        <v>332</v>
      </c>
      <c r="F118" s="312">
        <v>36</v>
      </c>
      <c r="G118" s="38"/>
      <c r="H118" s="44"/>
    </row>
    <row r="119" s="2" customFormat="1">
      <c r="A119" s="38"/>
      <c r="B119" s="44"/>
      <c r="C119" s="311" t="s">
        <v>347</v>
      </c>
      <c r="D119" s="311" t="s">
        <v>348</v>
      </c>
      <c r="E119" s="17" t="s">
        <v>332</v>
      </c>
      <c r="F119" s="312">
        <v>36</v>
      </c>
      <c r="G119" s="38"/>
      <c r="H119" s="44"/>
    </row>
    <row r="120" s="2" customFormat="1">
      <c r="A120" s="38"/>
      <c r="B120" s="44"/>
      <c r="C120" s="311" t="s">
        <v>388</v>
      </c>
      <c r="D120" s="311" t="s">
        <v>389</v>
      </c>
      <c r="E120" s="17" t="s">
        <v>269</v>
      </c>
      <c r="F120" s="312">
        <v>50.987000000000002</v>
      </c>
      <c r="G120" s="38"/>
      <c r="H120" s="44"/>
    </row>
    <row r="121" s="2" customFormat="1" ht="16.8" customHeight="1">
      <c r="A121" s="38"/>
      <c r="B121" s="44"/>
      <c r="C121" s="307" t="s">
        <v>1827</v>
      </c>
      <c r="D121" s="308" t="s">
        <v>1828</v>
      </c>
      <c r="E121" s="309" t="s">
        <v>19</v>
      </c>
      <c r="F121" s="310">
        <v>27.227</v>
      </c>
      <c r="G121" s="38"/>
      <c r="H121" s="44"/>
    </row>
    <row r="122" s="2" customFormat="1" ht="16.8" customHeight="1">
      <c r="A122" s="38"/>
      <c r="B122" s="44"/>
      <c r="C122" s="311" t="s">
        <v>19</v>
      </c>
      <c r="D122" s="311" t="s">
        <v>1395</v>
      </c>
      <c r="E122" s="17" t="s">
        <v>19</v>
      </c>
      <c r="F122" s="312">
        <v>27.227</v>
      </c>
      <c r="G122" s="38"/>
      <c r="H122" s="44"/>
    </row>
    <row r="123" s="2" customFormat="1" ht="16.8" customHeight="1">
      <c r="A123" s="38"/>
      <c r="B123" s="44"/>
      <c r="C123" s="313" t="s">
        <v>1824</v>
      </c>
      <c r="D123" s="38"/>
      <c r="E123" s="38"/>
      <c r="F123" s="38"/>
      <c r="G123" s="38"/>
      <c r="H123" s="44"/>
    </row>
    <row r="124" s="2" customFormat="1">
      <c r="A124" s="38"/>
      <c r="B124" s="44"/>
      <c r="C124" s="311" t="s">
        <v>388</v>
      </c>
      <c r="D124" s="311" t="s">
        <v>389</v>
      </c>
      <c r="E124" s="17" t="s">
        <v>269</v>
      </c>
      <c r="F124" s="312">
        <v>50.987000000000002</v>
      </c>
      <c r="G124" s="38"/>
      <c r="H124" s="44"/>
    </row>
    <row r="125" s="2" customFormat="1" ht="16.8" customHeight="1">
      <c r="A125" s="38"/>
      <c r="B125" s="44"/>
      <c r="C125" s="311" t="s">
        <v>441</v>
      </c>
      <c r="D125" s="311" t="s">
        <v>442</v>
      </c>
      <c r="E125" s="17" t="s">
        <v>269</v>
      </c>
      <c r="F125" s="312">
        <v>39.106999999999999</v>
      </c>
      <c r="G125" s="38"/>
      <c r="H125" s="44"/>
    </row>
    <row r="126" s="2" customFormat="1" ht="16.8" customHeight="1">
      <c r="A126" s="38"/>
      <c r="B126" s="44"/>
      <c r="C126" s="307" t="s">
        <v>1390</v>
      </c>
      <c r="D126" s="308" t="s">
        <v>1829</v>
      </c>
      <c r="E126" s="309" t="s">
        <v>19</v>
      </c>
      <c r="F126" s="310">
        <v>3</v>
      </c>
      <c r="G126" s="38"/>
      <c r="H126" s="44"/>
    </row>
    <row r="127" s="2" customFormat="1" ht="16.8" customHeight="1">
      <c r="A127" s="38"/>
      <c r="B127" s="44"/>
      <c r="C127" s="311" t="s">
        <v>1390</v>
      </c>
      <c r="D127" s="311" t="s">
        <v>130</v>
      </c>
      <c r="E127" s="17" t="s">
        <v>19</v>
      </c>
      <c r="F127" s="312">
        <v>3</v>
      </c>
      <c r="G127" s="38"/>
      <c r="H127" s="44"/>
    </row>
    <row r="128" s="2" customFormat="1" ht="16.8" customHeight="1">
      <c r="A128" s="38"/>
      <c r="B128" s="44"/>
      <c r="C128" s="313" t="s">
        <v>1824</v>
      </c>
      <c r="D128" s="38"/>
      <c r="E128" s="38"/>
      <c r="F128" s="38"/>
      <c r="G128" s="38"/>
      <c r="H128" s="44"/>
    </row>
    <row r="129" s="2" customFormat="1" ht="16.8" customHeight="1">
      <c r="A129" s="38"/>
      <c r="B129" s="44"/>
      <c r="C129" s="311" t="s">
        <v>1035</v>
      </c>
      <c r="D129" s="311" t="s">
        <v>1036</v>
      </c>
      <c r="E129" s="17" t="s">
        <v>276</v>
      </c>
      <c r="F129" s="312">
        <v>3</v>
      </c>
      <c r="G129" s="38"/>
      <c r="H129" s="44"/>
    </row>
    <row r="130" s="2" customFormat="1">
      <c r="A130" s="38"/>
      <c r="B130" s="44"/>
      <c r="C130" s="311" t="s">
        <v>396</v>
      </c>
      <c r="D130" s="311" t="s">
        <v>397</v>
      </c>
      <c r="E130" s="17" t="s">
        <v>269</v>
      </c>
      <c r="F130" s="312">
        <v>2.3999999999999999</v>
      </c>
      <c r="G130" s="38"/>
      <c r="H130" s="44"/>
    </row>
    <row r="131" s="2" customFormat="1" ht="26.4" customHeight="1">
      <c r="A131" s="38"/>
      <c r="B131" s="44"/>
      <c r="C131" s="306" t="s">
        <v>1832</v>
      </c>
      <c r="D131" s="306" t="s">
        <v>86</v>
      </c>
      <c r="E131" s="38"/>
      <c r="F131" s="38"/>
      <c r="G131" s="38"/>
      <c r="H131" s="44"/>
    </row>
    <row r="132" s="2" customFormat="1" ht="16.8" customHeight="1">
      <c r="A132" s="38"/>
      <c r="B132" s="44"/>
      <c r="C132" s="307" t="s">
        <v>1409</v>
      </c>
      <c r="D132" s="308" t="s">
        <v>1823</v>
      </c>
      <c r="E132" s="309" t="s">
        <v>19</v>
      </c>
      <c r="F132" s="310">
        <v>8.9100000000000001</v>
      </c>
      <c r="G132" s="38"/>
      <c r="H132" s="44"/>
    </row>
    <row r="133" s="2" customFormat="1" ht="16.8" customHeight="1">
      <c r="A133" s="38"/>
      <c r="B133" s="44"/>
      <c r="C133" s="311" t="s">
        <v>1409</v>
      </c>
      <c r="D133" s="311" t="s">
        <v>1410</v>
      </c>
      <c r="E133" s="17" t="s">
        <v>19</v>
      </c>
      <c r="F133" s="312">
        <v>8.9100000000000001</v>
      </c>
      <c r="G133" s="38"/>
      <c r="H133" s="44"/>
    </row>
    <row r="134" s="2" customFormat="1" ht="16.8" customHeight="1">
      <c r="A134" s="38"/>
      <c r="B134" s="44"/>
      <c r="C134" s="307" t="s">
        <v>1371</v>
      </c>
      <c r="D134" s="308" t="s">
        <v>1372</v>
      </c>
      <c r="E134" s="309" t="s">
        <v>19</v>
      </c>
      <c r="F134" s="310">
        <v>27</v>
      </c>
      <c r="G134" s="38"/>
      <c r="H134" s="44"/>
    </row>
    <row r="135" s="2" customFormat="1" ht="16.8" customHeight="1">
      <c r="A135" s="38"/>
      <c r="B135" s="44"/>
      <c r="C135" s="311" t="s">
        <v>1371</v>
      </c>
      <c r="D135" s="311" t="s">
        <v>1516</v>
      </c>
      <c r="E135" s="17" t="s">
        <v>19</v>
      </c>
      <c r="F135" s="312">
        <v>27</v>
      </c>
      <c r="G135" s="38"/>
      <c r="H135" s="44"/>
    </row>
    <row r="136" s="2" customFormat="1" ht="16.8" customHeight="1">
      <c r="A136" s="38"/>
      <c r="B136" s="44"/>
      <c r="C136" s="313" t="s">
        <v>1824</v>
      </c>
      <c r="D136" s="38"/>
      <c r="E136" s="38"/>
      <c r="F136" s="38"/>
      <c r="G136" s="38"/>
      <c r="H136" s="44"/>
    </row>
    <row r="137" s="2" customFormat="1">
      <c r="A137" s="38"/>
      <c r="B137" s="44"/>
      <c r="C137" s="311" t="s">
        <v>347</v>
      </c>
      <c r="D137" s="311" t="s">
        <v>348</v>
      </c>
      <c r="E137" s="17" t="s">
        <v>332</v>
      </c>
      <c r="F137" s="312">
        <v>27</v>
      </c>
      <c r="G137" s="38"/>
      <c r="H137" s="44"/>
    </row>
    <row r="138" s="2" customFormat="1" ht="16.8" customHeight="1">
      <c r="A138" s="38"/>
      <c r="B138" s="44"/>
      <c r="C138" s="311" t="s">
        <v>354</v>
      </c>
      <c r="D138" s="311" t="s">
        <v>355</v>
      </c>
      <c r="E138" s="17" t="s">
        <v>332</v>
      </c>
      <c r="F138" s="312">
        <v>27</v>
      </c>
      <c r="G138" s="38"/>
      <c r="H138" s="44"/>
    </row>
    <row r="139" s="2" customFormat="1">
      <c r="A139" s="38"/>
      <c r="B139" s="44"/>
      <c r="C139" s="311" t="s">
        <v>388</v>
      </c>
      <c r="D139" s="311" t="s">
        <v>389</v>
      </c>
      <c r="E139" s="17" t="s">
        <v>269</v>
      </c>
      <c r="F139" s="312">
        <v>24.800999999999998</v>
      </c>
      <c r="G139" s="38"/>
      <c r="H139" s="44"/>
    </row>
    <row r="140" s="2" customFormat="1" ht="16.8" customHeight="1">
      <c r="A140" s="38"/>
      <c r="B140" s="44"/>
      <c r="C140" s="311" t="s">
        <v>359</v>
      </c>
      <c r="D140" s="311" t="s">
        <v>360</v>
      </c>
      <c r="E140" s="17" t="s">
        <v>269</v>
      </c>
      <c r="F140" s="312">
        <v>8.9100000000000001</v>
      </c>
      <c r="G140" s="38"/>
      <c r="H140" s="44"/>
    </row>
    <row r="141" s="2" customFormat="1" ht="16.8" customHeight="1">
      <c r="A141" s="38"/>
      <c r="B141" s="44"/>
      <c r="C141" s="311" t="s">
        <v>364</v>
      </c>
      <c r="D141" s="311" t="s">
        <v>365</v>
      </c>
      <c r="E141" s="17" t="s">
        <v>332</v>
      </c>
      <c r="F141" s="312">
        <v>27</v>
      </c>
      <c r="G141" s="38"/>
      <c r="H141" s="44"/>
    </row>
    <row r="142" s="2" customFormat="1" ht="16.8" customHeight="1">
      <c r="A142" s="38"/>
      <c r="B142" s="44"/>
      <c r="C142" s="307" t="s">
        <v>1533</v>
      </c>
      <c r="D142" s="308" t="s">
        <v>1833</v>
      </c>
      <c r="E142" s="309" t="s">
        <v>19</v>
      </c>
      <c r="F142" s="310">
        <v>0.47299999999999998</v>
      </c>
      <c r="G142" s="38"/>
      <c r="H142" s="44"/>
    </row>
    <row r="143" s="2" customFormat="1" ht="16.8" customHeight="1">
      <c r="A143" s="38"/>
      <c r="B143" s="44"/>
      <c r="C143" s="311" t="s">
        <v>1533</v>
      </c>
      <c r="D143" s="311" t="s">
        <v>1534</v>
      </c>
      <c r="E143" s="17" t="s">
        <v>19</v>
      </c>
      <c r="F143" s="312">
        <v>0.47299999999999998</v>
      </c>
      <c r="G143" s="38"/>
      <c r="H143" s="44"/>
    </row>
    <row r="144" s="2" customFormat="1" ht="16.8" customHeight="1">
      <c r="A144" s="38"/>
      <c r="B144" s="44"/>
      <c r="C144" s="313" t="s">
        <v>1824</v>
      </c>
      <c r="D144" s="38"/>
      <c r="E144" s="38"/>
      <c r="F144" s="38"/>
      <c r="G144" s="38"/>
      <c r="H144" s="44"/>
    </row>
    <row r="145" s="2" customFormat="1" ht="16.8" customHeight="1">
      <c r="A145" s="38"/>
      <c r="B145" s="44"/>
      <c r="C145" s="311" t="s">
        <v>688</v>
      </c>
      <c r="D145" s="311" t="s">
        <v>689</v>
      </c>
      <c r="E145" s="17" t="s">
        <v>256</v>
      </c>
      <c r="F145" s="312">
        <v>0.47299999999999998</v>
      </c>
      <c r="G145" s="38"/>
      <c r="H145" s="44"/>
    </row>
    <row r="146" s="2" customFormat="1">
      <c r="A146" s="38"/>
      <c r="B146" s="44"/>
      <c r="C146" s="311" t="s">
        <v>388</v>
      </c>
      <c r="D146" s="311" t="s">
        <v>389</v>
      </c>
      <c r="E146" s="17" t="s">
        <v>269</v>
      </c>
      <c r="F146" s="312">
        <v>24.800999999999998</v>
      </c>
      <c r="G146" s="38"/>
      <c r="H146" s="44"/>
    </row>
    <row r="147" s="2" customFormat="1" ht="16.8" customHeight="1">
      <c r="A147" s="38"/>
      <c r="B147" s="44"/>
      <c r="C147" s="307" t="s">
        <v>1510</v>
      </c>
      <c r="D147" s="308" t="s">
        <v>1511</v>
      </c>
      <c r="E147" s="309" t="s">
        <v>19</v>
      </c>
      <c r="F147" s="310">
        <v>4</v>
      </c>
      <c r="G147" s="38"/>
      <c r="H147" s="44"/>
    </row>
    <row r="148" s="2" customFormat="1" ht="16.8" customHeight="1">
      <c r="A148" s="38"/>
      <c r="B148" s="44"/>
      <c r="C148" s="311" t="s">
        <v>1510</v>
      </c>
      <c r="D148" s="311" t="s">
        <v>248</v>
      </c>
      <c r="E148" s="17" t="s">
        <v>19</v>
      </c>
      <c r="F148" s="312">
        <v>4</v>
      </c>
      <c r="G148" s="38"/>
      <c r="H148" s="44"/>
    </row>
    <row r="149" s="2" customFormat="1" ht="16.8" customHeight="1">
      <c r="A149" s="38"/>
      <c r="B149" s="44"/>
      <c r="C149" s="313" t="s">
        <v>1824</v>
      </c>
      <c r="D149" s="38"/>
      <c r="E149" s="38"/>
      <c r="F149" s="38"/>
      <c r="G149" s="38"/>
      <c r="H149" s="44"/>
    </row>
    <row r="150" s="2" customFormat="1" ht="16.8" customHeight="1">
      <c r="A150" s="38"/>
      <c r="B150" s="44"/>
      <c r="C150" s="311" t="s">
        <v>1517</v>
      </c>
      <c r="D150" s="311" t="s">
        <v>1518</v>
      </c>
      <c r="E150" s="17" t="s">
        <v>246</v>
      </c>
      <c r="F150" s="312">
        <v>4</v>
      </c>
      <c r="G150" s="38"/>
      <c r="H150" s="44"/>
    </row>
    <row r="151" s="2" customFormat="1" ht="16.8" customHeight="1">
      <c r="A151" s="38"/>
      <c r="B151" s="44"/>
      <c r="C151" s="311" t="s">
        <v>673</v>
      </c>
      <c r="D151" s="311" t="s">
        <v>674</v>
      </c>
      <c r="E151" s="17" t="s">
        <v>256</v>
      </c>
      <c r="F151" s="312">
        <v>1.3200000000000001</v>
      </c>
      <c r="G151" s="38"/>
      <c r="H151" s="44"/>
    </row>
    <row r="152" s="2" customFormat="1" ht="16.8" customHeight="1">
      <c r="A152" s="38"/>
      <c r="B152" s="44"/>
      <c r="C152" s="307" t="s">
        <v>1383</v>
      </c>
      <c r="D152" s="308" t="s">
        <v>1454</v>
      </c>
      <c r="E152" s="309" t="s">
        <v>19</v>
      </c>
      <c r="F152" s="310">
        <v>27</v>
      </c>
      <c r="G152" s="38"/>
      <c r="H152" s="44"/>
    </row>
    <row r="153" s="2" customFormat="1" ht="16.8" customHeight="1">
      <c r="A153" s="38"/>
      <c r="B153" s="44"/>
      <c r="C153" s="311" t="s">
        <v>1383</v>
      </c>
      <c r="D153" s="311" t="s">
        <v>1516</v>
      </c>
      <c r="E153" s="17" t="s">
        <v>19</v>
      </c>
      <c r="F153" s="312">
        <v>27</v>
      </c>
      <c r="G153" s="38"/>
      <c r="H153" s="44"/>
    </row>
    <row r="154" s="2" customFormat="1" ht="16.8" customHeight="1">
      <c r="A154" s="38"/>
      <c r="B154" s="44"/>
      <c r="C154" s="313" t="s">
        <v>1824</v>
      </c>
      <c r="D154" s="38"/>
      <c r="E154" s="38"/>
      <c r="F154" s="38"/>
      <c r="G154" s="38"/>
      <c r="H154" s="44"/>
    </row>
    <row r="155" s="2" customFormat="1" ht="16.8" customHeight="1">
      <c r="A155" s="38"/>
      <c r="B155" s="44"/>
      <c r="C155" s="311" t="s">
        <v>584</v>
      </c>
      <c r="D155" s="311" t="s">
        <v>585</v>
      </c>
      <c r="E155" s="17" t="s">
        <v>332</v>
      </c>
      <c r="F155" s="312">
        <v>27</v>
      </c>
      <c r="G155" s="38"/>
      <c r="H155" s="44"/>
    </row>
    <row r="156" s="2" customFormat="1">
      <c r="A156" s="38"/>
      <c r="B156" s="44"/>
      <c r="C156" s="311" t="s">
        <v>388</v>
      </c>
      <c r="D156" s="311" t="s">
        <v>389</v>
      </c>
      <c r="E156" s="17" t="s">
        <v>269</v>
      </c>
      <c r="F156" s="312">
        <v>24.800999999999998</v>
      </c>
      <c r="G156" s="38"/>
      <c r="H156" s="44"/>
    </row>
    <row r="157" s="2" customFormat="1">
      <c r="A157" s="38"/>
      <c r="B157" s="44"/>
      <c r="C157" s="311" t="s">
        <v>404</v>
      </c>
      <c r="D157" s="311" t="s">
        <v>405</v>
      </c>
      <c r="E157" s="17" t="s">
        <v>269</v>
      </c>
      <c r="F157" s="312">
        <v>17.047999999999998</v>
      </c>
      <c r="G157" s="38"/>
      <c r="H157" s="44"/>
    </row>
    <row r="158" s="2" customFormat="1" ht="16.8" customHeight="1">
      <c r="A158" s="38"/>
      <c r="B158" s="44"/>
      <c r="C158" s="311" t="s">
        <v>441</v>
      </c>
      <c r="D158" s="311" t="s">
        <v>442</v>
      </c>
      <c r="E158" s="17" t="s">
        <v>269</v>
      </c>
      <c r="F158" s="312">
        <v>17.047999999999998</v>
      </c>
      <c r="G158" s="38"/>
      <c r="H158" s="44"/>
    </row>
    <row r="159" s="2" customFormat="1" ht="7.44" customHeight="1">
      <c r="A159" s="38"/>
      <c r="B159" s="174"/>
      <c r="C159" s="175"/>
      <c r="D159" s="175"/>
      <c r="E159" s="175"/>
      <c r="F159" s="175"/>
      <c r="G159" s="175"/>
      <c r="H159" s="44"/>
    </row>
    <row r="160" s="2" customFormat="1">
      <c r="A160" s="38"/>
      <c r="B160" s="38"/>
      <c r="C160" s="38"/>
      <c r="D160" s="38"/>
      <c r="E160" s="38"/>
      <c r="F160" s="38"/>
      <c r="G160" s="38"/>
      <c r="H160" s="38"/>
    </row>
  </sheetData>
  <sheetProtection sheet="1" formatColumns="0" formatRows="0" objects="1" scenarios="1" spinCount="100000" saltValue="mql11hF6ETx2dSCfi1UR3glwHHMzKZulektXVjtCWJ+y6aZv89Gal+KLiYMX+05spN6F1rylRZxCxky3hjTpZQ==" hashValue="T48O3VXsSGPIWnSfzZsP+5CojmSPSE0/BgTHGQ8OK/cxXFgMSeaY/ScZCzN7j5jkBKKGirN2OTi5O6b3cvkdxg==" algorithmName="SHA-512" password="CC35"/>
  <mergeCells count="2">
    <mergeCell ref="D5:F5"/>
    <mergeCell ref="D6:F6"/>
  </mergeCells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Helcl Tomáš, DiS.</dc:creator>
  <cp:lastModifiedBy>Helcl Tomáš, DiS.</cp:lastModifiedBy>
  <dcterms:created xsi:type="dcterms:W3CDTF">2020-02-25T20:32:44Z</dcterms:created>
  <dcterms:modified xsi:type="dcterms:W3CDTF">2020-02-25T20:33:41Z</dcterms:modified>
</cp:coreProperties>
</file>