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KrosData\Export\"/>
    </mc:Choice>
  </mc:AlternateContent>
  <bookViews>
    <workbookView xWindow="0" yWindow="0" windowWidth="0" windowHeight="0"/>
  </bookViews>
  <sheets>
    <sheet name="Rekapitulace zakázky" sheetId="1" r:id="rId1"/>
    <sheet name="Č11-zm1 - km 11,557 – km ..." sheetId="2" r:id="rId2"/>
    <sheet name="Č12_zm_1 - mimostaveništn..." sheetId="3" r:id="rId3"/>
    <sheet name="Č21 - VRN" sheetId="4" r:id="rId4"/>
    <sheet name="Seznam figur" sheetId="5" r:id="rId5"/>
    <sheet name="Pokyny pro vyplnění" sheetId="6" r:id="rId6"/>
  </sheets>
  <definedNames>
    <definedName name="_xlnm.Print_Area" localSheetId="0">'Rekapitulace zakázky'!$D$4:$AO$36,'Rekapitulace zakázky'!$C$42:$AQ$60</definedName>
    <definedName name="_xlnm.Print_Titles" localSheetId="0">'Rekapitulace zakázky'!$52:$52</definedName>
    <definedName name="_xlnm._FilterDatabase" localSheetId="1" hidden="1">'Č11-zm1 - km 11,557 – km ...'!$C$86:$K$272</definedName>
    <definedName name="_xlnm.Print_Area" localSheetId="1">'Č11-zm1 - km 11,557 – km ...'!$C$4:$J$41,'Č11-zm1 - km 11,557 – km ...'!$C$47:$J$66,'Č11-zm1 - km 11,557 – km ...'!$C$72:$K$272</definedName>
    <definedName name="_xlnm.Print_Titles" localSheetId="1">'Č11-zm1 - km 11,557 – km ...'!$86:$86</definedName>
    <definedName name="_xlnm._FilterDatabase" localSheetId="2" hidden="1">'Č12_zm_1 - mimostaveništn...'!$C$84:$K$124</definedName>
    <definedName name="_xlnm.Print_Area" localSheetId="2">'Č12_zm_1 - mimostaveništn...'!$C$4:$J$41,'Č12_zm_1 - mimostaveništn...'!$C$47:$J$64,'Č12_zm_1 - mimostaveništn...'!$C$70:$K$124</definedName>
    <definedName name="_xlnm.Print_Titles" localSheetId="2">'Č12_zm_1 - mimostaveništn...'!$84:$84</definedName>
    <definedName name="_xlnm._FilterDatabase" localSheetId="3" hidden="1">'Č21 - VRN'!$C$85:$K$133</definedName>
    <definedName name="_xlnm.Print_Area" localSheetId="3">'Č21 - VRN'!$C$4:$J$41,'Č21 - VRN'!$C$47:$J$65,'Č21 - VRN'!$C$71:$K$133</definedName>
    <definedName name="_xlnm.Print_Titles" localSheetId="3">'Č21 - VRN'!$85:$85</definedName>
    <definedName name="_xlnm.Print_Area" localSheetId="4">'Seznam figur'!$C$4:$G$44</definedName>
    <definedName name="_xlnm.Print_Titles" localSheetId="4">'Seznam figur'!$9:$9</definedName>
  </definedNames>
  <calcPr/>
</workbook>
</file>

<file path=xl/calcChain.xml><?xml version="1.0" encoding="utf-8"?>
<calcChain xmlns="http://schemas.openxmlformats.org/spreadsheetml/2006/main">
  <c i="5" l="1" r="D7"/>
  <c i="4" r="J39"/>
  <c r="J38"/>
  <c i="1" r="AY59"/>
  <c i="4" r="J37"/>
  <c i="1" r="AX59"/>
  <c i="4" r="BI132"/>
  <c r="BH132"/>
  <c r="BF132"/>
  <c r="BE132"/>
  <c r="T132"/>
  <c r="R132"/>
  <c r="P132"/>
  <c r="BI128"/>
  <c r="BH128"/>
  <c r="BF128"/>
  <c r="BE128"/>
  <c r="T128"/>
  <c r="R128"/>
  <c r="P128"/>
  <c r="BI124"/>
  <c r="BH124"/>
  <c r="BF124"/>
  <c r="BE124"/>
  <c r="T124"/>
  <c r="R124"/>
  <c r="P124"/>
  <c r="BI122"/>
  <c r="BH122"/>
  <c r="BF122"/>
  <c r="BE122"/>
  <c r="T122"/>
  <c r="R122"/>
  <c r="P122"/>
  <c r="BI120"/>
  <c r="BH120"/>
  <c r="BF120"/>
  <c r="BE120"/>
  <c r="T120"/>
  <c r="R120"/>
  <c r="P120"/>
  <c r="BI118"/>
  <c r="BH118"/>
  <c r="BF118"/>
  <c r="BE118"/>
  <c r="T118"/>
  <c r="R118"/>
  <c r="P118"/>
  <c r="BI115"/>
  <c r="BH115"/>
  <c r="BF115"/>
  <c r="BE115"/>
  <c r="T115"/>
  <c r="R115"/>
  <c r="P115"/>
  <c r="BI109"/>
  <c r="BH109"/>
  <c r="BF109"/>
  <c r="BE109"/>
  <c r="T109"/>
  <c r="R109"/>
  <c r="P109"/>
  <c r="BI107"/>
  <c r="BH107"/>
  <c r="BF107"/>
  <c r="BE107"/>
  <c r="T107"/>
  <c r="R107"/>
  <c r="P107"/>
  <c r="BI105"/>
  <c r="BH105"/>
  <c r="BF105"/>
  <c r="BE105"/>
  <c r="T105"/>
  <c r="R105"/>
  <c r="P105"/>
  <c r="BI101"/>
  <c r="BH101"/>
  <c r="BF101"/>
  <c r="BE101"/>
  <c r="T101"/>
  <c r="R101"/>
  <c r="P101"/>
  <c r="BI98"/>
  <c r="BH98"/>
  <c r="BF98"/>
  <c r="BE98"/>
  <c r="T98"/>
  <c r="R98"/>
  <c r="P98"/>
  <c r="BI94"/>
  <c r="BH94"/>
  <c r="BF94"/>
  <c r="BE94"/>
  <c r="T94"/>
  <c r="R94"/>
  <c r="P94"/>
  <c r="BI92"/>
  <c r="BH92"/>
  <c r="BF92"/>
  <c r="BE92"/>
  <c r="T92"/>
  <c r="R92"/>
  <c r="P92"/>
  <c r="BI89"/>
  <c r="BH89"/>
  <c r="BF89"/>
  <c r="BE89"/>
  <c r="T89"/>
  <c r="R89"/>
  <c r="P89"/>
  <c r="BI87"/>
  <c r="BH87"/>
  <c r="BF87"/>
  <c r="BE87"/>
  <c r="T87"/>
  <c r="R87"/>
  <c r="P87"/>
  <c r="J83"/>
  <c r="F82"/>
  <c r="F80"/>
  <c r="E78"/>
  <c r="J59"/>
  <c r="F58"/>
  <c r="F56"/>
  <c r="E54"/>
  <c r="J23"/>
  <c r="E23"/>
  <c r="J82"/>
  <c r="J22"/>
  <c r="J20"/>
  <c r="E20"/>
  <c r="F59"/>
  <c r="J19"/>
  <c r="J14"/>
  <c r="J80"/>
  <c r="E7"/>
  <c r="E74"/>
  <c i="3" r="J39"/>
  <c r="J38"/>
  <c i="1" r="AY57"/>
  <c i="3" r="J37"/>
  <c i="1" r="AX57"/>
  <c i="3" r="BI122"/>
  <c r="BH122"/>
  <c r="BF122"/>
  <c r="BE122"/>
  <c r="T122"/>
  <c r="R122"/>
  <c r="P122"/>
  <c r="BI116"/>
  <c r="BH116"/>
  <c r="BF116"/>
  <c r="BE116"/>
  <c r="T116"/>
  <c r="R116"/>
  <c r="P116"/>
  <c r="BI113"/>
  <c r="BH113"/>
  <c r="BF113"/>
  <c r="BE113"/>
  <c r="T113"/>
  <c r="R113"/>
  <c r="P113"/>
  <c r="BI110"/>
  <c r="BH110"/>
  <c r="BF110"/>
  <c r="BE110"/>
  <c r="T110"/>
  <c r="R110"/>
  <c r="P110"/>
  <c r="BI104"/>
  <c r="BH104"/>
  <c r="BF104"/>
  <c r="BE104"/>
  <c r="T104"/>
  <c r="R104"/>
  <c r="P104"/>
  <c r="BI101"/>
  <c r="BH101"/>
  <c r="BF101"/>
  <c r="BE101"/>
  <c r="T101"/>
  <c r="R101"/>
  <c r="P101"/>
  <c r="BI98"/>
  <c r="BH98"/>
  <c r="BF98"/>
  <c r="BE98"/>
  <c r="T98"/>
  <c r="R98"/>
  <c r="P98"/>
  <c r="BI94"/>
  <c r="BH94"/>
  <c r="BF94"/>
  <c r="BE94"/>
  <c r="T94"/>
  <c r="R94"/>
  <c r="P94"/>
  <c r="BI89"/>
  <c r="BH89"/>
  <c r="BF89"/>
  <c r="BE89"/>
  <c r="T89"/>
  <c r="R89"/>
  <c r="P89"/>
  <c r="BI86"/>
  <c r="BH86"/>
  <c r="BF86"/>
  <c r="BE86"/>
  <c r="T86"/>
  <c r="R86"/>
  <c r="P86"/>
  <c r="J82"/>
  <c r="F81"/>
  <c r="F79"/>
  <c r="E77"/>
  <c r="J59"/>
  <c r="F58"/>
  <c r="F56"/>
  <c r="E54"/>
  <c r="J23"/>
  <c r="E23"/>
  <c r="J81"/>
  <c r="J22"/>
  <c r="J20"/>
  <c r="E20"/>
  <c r="F59"/>
  <c r="J19"/>
  <c r="J14"/>
  <c r="J79"/>
  <c r="E7"/>
  <c r="E73"/>
  <c i="2" r="J39"/>
  <c r="J38"/>
  <c i="1" r="AY56"/>
  <c i="2" r="J37"/>
  <c i="1" r="AX56"/>
  <c i="2" r="BI269"/>
  <c r="BH269"/>
  <c r="BF269"/>
  <c r="BE269"/>
  <c r="T269"/>
  <c r="T268"/>
  <c r="T267"/>
  <c r="R269"/>
  <c r="R268"/>
  <c r="R267"/>
  <c r="P269"/>
  <c r="P268"/>
  <c r="P267"/>
  <c r="BI263"/>
  <c r="BH263"/>
  <c r="BF263"/>
  <c r="BE263"/>
  <c r="T263"/>
  <c r="R263"/>
  <c r="P263"/>
  <c r="BI256"/>
  <c r="BH256"/>
  <c r="BF256"/>
  <c r="BE256"/>
  <c r="T256"/>
  <c r="R256"/>
  <c r="P256"/>
  <c r="BI250"/>
  <c r="BH250"/>
  <c r="BF250"/>
  <c r="BE250"/>
  <c r="T250"/>
  <c r="R250"/>
  <c r="P250"/>
  <c r="BI246"/>
  <c r="BH246"/>
  <c r="BF246"/>
  <c r="BE246"/>
  <c r="T246"/>
  <c r="R246"/>
  <c r="P246"/>
  <c r="BI242"/>
  <c r="BH242"/>
  <c r="BF242"/>
  <c r="BE242"/>
  <c r="T242"/>
  <c r="R242"/>
  <c r="P242"/>
  <c r="BI238"/>
  <c r="BH238"/>
  <c r="BF238"/>
  <c r="BE238"/>
  <c r="T238"/>
  <c r="R238"/>
  <c r="P238"/>
  <c r="BI234"/>
  <c r="BH234"/>
  <c r="BF234"/>
  <c r="BE234"/>
  <c r="T234"/>
  <c r="R234"/>
  <c r="P234"/>
  <c r="BI228"/>
  <c r="BH228"/>
  <c r="BF228"/>
  <c r="BE228"/>
  <c r="T228"/>
  <c r="R228"/>
  <c r="P228"/>
  <c r="BI224"/>
  <c r="BH224"/>
  <c r="BF224"/>
  <c r="BE224"/>
  <c r="T224"/>
  <c r="R224"/>
  <c r="P224"/>
  <c r="BI221"/>
  <c r="BH221"/>
  <c r="BF221"/>
  <c r="BE221"/>
  <c r="T221"/>
  <c r="R221"/>
  <c r="P221"/>
  <c r="BI218"/>
  <c r="BH218"/>
  <c r="BF218"/>
  <c r="BE218"/>
  <c r="T218"/>
  <c r="R218"/>
  <c r="P218"/>
  <c r="BI215"/>
  <c r="BH215"/>
  <c r="BF215"/>
  <c r="BE215"/>
  <c r="T215"/>
  <c r="R215"/>
  <c r="P215"/>
  <c r="BI212"/>
  <c r="BH212"/>
  <c r="BF212"/>
  <c r="BE212"/>
  <c r="T212"/>
  <c r="R212"/>
  <c r="P212"/>
  <c r="BI207"/>
  <c r="BH207"/>
  <c r="BF207"/>
  <c r="BE207"/>
  <c r="T207"/>
  <c r="R207"/>
  <c r="P207"/>
  <c r="BI201"/>
  <c r="BH201"/>
  <c r="BF201"/>
  <c r="BE201"/>
  <c r="T201"/>
  <c r="R201"/>
  <c r="P201"/>
  <c r="BI198"/>
  <c r="BH198"/>
  <c r="BF198"/>
  <c r="BE198"/>
  <c r="T198"/>
  <c r="R198"/>
  <c r="P198"/>
  <c r="BI195"/>
  <c r="BH195"/>
  <c r="BF195"/>
  <c r="BE195"/>
  <c r="T195"/>
  <c r="R195"/>
  <c r="P195"/>
  <c r="BI191"/>
  <c r="BH191"/>
  <c r="BF191"/>
  <c r="BE191"/>
  <c r="T191"/>
  <c r="R191"/>
  <c r="P191"/>
  <c r="BI187"/>
  <c r="BH187"/>
  <c r="BF187"/>
  <c r="BE187"/>
  <c r="T187"/>
  <c r="R187"/>
  <c r="P187"/>
  <c r="BI183"/>
  <c r="BH183"/>
  <c r="BF183"/>
  <c r="BE183"/>
  <c r="T183"/>
  <c r="R183"/>
  <c r="P183"/>
  <c r="BI179"/>
  <c r="BH179"/>
  <c r="BF179"/>
  <c r="BE179"/>
  <c r="T179"/>
  <c r="R179"/>
  <c r="P179"/>
  <c r="BI175"/>
  <c r="BH175"/>
  <c r="BF175"/>
  <c r="BE175"/>
  <c r="T175"/>
  <c r="R175"/>
  <c r="P175"/>
  <c r="BI171"/>
  <c r="BH171"/>
  <c r="BF171"/>
  <c r="BE171"/>
  <c r="T171"/>
  <c r="R171"/>
  <c r="P171"/>
  <c r="BI167"/>
  <c r="BH167"/>
  <c r="BF167"/>
  <c r="BE167"/>
  <c r="T167"/>
  <c r="R167"/>
  <c r="P167"/>
  <c r="BI162"/>
  <c r="BH162"/>
  <c r="BF162"/>
  <c r="BE162"/>
  <c r="T162"/>
  <c r="R162"/>
  <c r="P162"/>
  <c r="BI157"/>
  <c r="BH157"/>
  <c r="BF157"/>
  <c r="BE157"/>
  <c r="T157"/>
  <c r="R157"/>
  <c r="P157"/>
  <c r="BI152"/>
  <c r="BH152"/>
  <c r="BF152"/>
  <c r="BE152"/>
  <c r="T152"/>
  <c r="R152"/>
  <c r="P152"/>
  <c r="BI148"/>
  <c r="BH148"/>
  <c r="BF148"/>
  <c r="BE148"/>
  <c r="T148"/>
  <c r="R148"/>
  <c r="P148"/>
  <c r="BI143"/>
  <c r="BH143"/>
  <c r="BF143"/>
  <c r="BE143"/>
  <c r="T143"/>
  <c r="R143"/>
  <c r="P143"/>
  <c r="BI141"/>
  <c r="BH141"/>
  <c r="BF141"/>
  <c r="BE141"/>
  <c r="T141"/>
  <c r="R141"/>
  <c r="P141"/>
  <c r="BI138"/>
  <c r="BH138"/>
  <c r="BF138"/>
  <c r="BE138"/>
  <c r="T138"/>
  <c r="R138"/>
  <c r="P138"/>
  <c r="BI135"/>
  <c r="BH135"/>
  <c r="BF135"/>
  <c r="BE135"/>
  <c r="T135"/>
  <c r="R135"/>
  <c r="P135"/>
  <c r="BI131"/>
  <c r="BH131"/>
  <c r="BF131"/>
  <c r="BE131"/>
  <c r="T131"/>
  <c r="R131"/>
  <c r="P131"/>
  <c r="BI129"/>
  <c r="BH129"/>
  <c r="BF129"/>
  <c r="BE129"/>
  <c r="T129"/>
  <c r="R129"/>
  <c r="P129"/>
  <c r="BI127"/>
  <c r="BH127"/>
  <c r="BF127"/>
  <c r="BE127"/>
  <c r="T127"/>
  <c r="R127"/>
  <c r="P127"/>
  <c r="BI124"/>
  <c r="BH124"/>
  <c r="BF124"/>
  <c r="BE124"/>
  <c r="T124"/>
  <c r="R124"/>
  <c r="P124"/>
  <c r="BI122"/>
  <c r="BH122"/>
  <c r="BF122"/>
  <c r="BE122"/>
  <c r="T122"/>
  <c r="R122"/>
  <c r="P122"/>
  <c r="BI120"/>
  <c r="BH120"/>
  <c r="BF120"/>
  <c r="BE120"/>
  <c r="T120"/>
  <c r="R120"/>
  <c r="P120"/>
  <c r="BI118"/>
  <c r="BH118"/>
  <c r="BF118"/>
  <c r="BE118"/>
  <c r="T118"/>
  <c r="R118"/>
  <c r="P118"/>
  <c r="BI115"/>
  <c r="BH115"/>
  <c r="BF115"/>
  <c r="BE115"/>
  <c r="T115"/>
  <c r="R115"/>
  <c r="P115"/>
  <c r="BI111"/>
  <c r="BH111"/>
  <c r="BF111"/>
  <c r="BE111"/>
  <c r="T111"/>
  <c r="R111"/>
  <c r="P111"/>
  <c r="BI106"/>
  <c r="BH106"/>
  <c r="BF106"/>
  <c r="BE106"/>
  <c r="T106"/>
  <c r="R106"/>
  <c r="P106"/>
  <c r="BI104"/>
  <c r="BH104"/>
  <c r="BF104"/>
  <c r="BE104"/>
  <c r="T104"/>
  <c r="R104"/>
  <c r="P104"/>
  <c r="BI101"/>
  <c r="BH101"/>
  <c r="BF101"/>
  <c r="BE101"/>
  <c r="T101"/>
  <c r="R101"/>
  <c r="P101"/>
  <c r="BI96"/>
  <c r="BH96"/>
  <c r="BF96"/>
  <c r="BE96"/>
  <c r="T96"/>
  <c r="R96"/>
  <c r="P96"/>
  <c r="BI93"/>
  <c r="BH93"/>
  <c r="BF93"/>
  <c r="BE93"/>
  <c r="T93"/>
  <c r="R93"/>
  <c r="P93"/>
  <c r="BI88"/>
  <c r="BH88"/>
  <c r="BF88"/>
  <c r="BE88"/>
  <c r="T88"/>
  <c r="T87"/>
  <c r="R88"/>
  <c r="R87"/>
  <c r="P88"/>
  <c r="P87"/>
  <c i="1" r="AU56"/>
  <c i="2" r="J84"/>
  <c r="F83"/>
  <c r="F81"/>
  <c r="E79"/>
  <c r="J59"/>
  <c r="F58"/>
  <c r="F56"/>
  <c r="E54"/>
  <c r="J23"/>
  <c r="E23"/>
  <c r="J83"/>
  <c r="J22"/>
  <c r="J20"/>
  <c r="E20"/>
  <c r="F84"/>
  <c r="J19"/>
  <c r="J14"/>
  <c r="J81"/>
  <c r="E7"/>
  <c r="E50"/>
  <c i="1" r="L50"/>
  <c r="AM50"/>
  <c r="AM49"/>
  <c r="L49"/>
  <c r="AM47"/>
  <c r="L47"/>
  <c r="L45"/>
  <c r="L44"/>
  <c i="4" r="BK132"/>
  <c r="J132"/>
  <c r="BK128"/>
  <c r="J128"/>
  <c r="BK124"/>
  <c r="J124"/>
  <c r="BK122"/>
  <c r="J122"/>
  <c r="BK120"/>
  <c r="J118"/>
  <c r="BK115"/>
  <c r="J109"/>
  <c r="BK107"/>
  <c r="BK105"/>
  <c r="J105"/>
  <c r="J101"/>
  <c r="J98"/>
  <c r="BK94"/>
  <c r="BK92"/>
  <c r="J92"/>
  <c r="J89"/>
  <c r="J87"/>
  <c i="3" r="BK122"/>
  <c r="J116"/>
  <c r="BK113"/>
  <c r="J110"/>
  <c r="BK104"/>
  <c r="BK101"/>
  <c r="BK98"/>
  <c r="J94"/>
  <c r="BK89"/>
  <c r="J86"/>
  <c i="2" r="BK269"/>
  <c r="J269"/>
  <c r="J263"/>
  <c r="BK256"/>
  <c r="BK250"/>
  <c r="BK246"/>
  <c r="J242"/>
  <c r="J238"/>
  <c r="BK234"/>
  <c r="BK228"/>
  <c r="J224"/>
  <c r="J221"/>
  <c r="J218"/>
  <c r="BK215"/>
  <c r="BK212"/>
  <c r="BK207"/>
  <c r="J201"/>
  <c r="J198"/>
  <c r="BK195"/>
  <c r="J191"/>
  <c r="BK187"/>
  <c r="BK183"/>
  <c r="BK179"/>
  <c r="J175"/>
  <c r="J171"/>
  <c r="J167"/>
  <c r="J162"/>
  <c r="BK141"/>
  <c r="BK131"/>
  <c r="J129"/>
  <c r="BK127"/>
  <c r="BK124"/>
  <c r="BK122"/>
  <c r="J120"/>
  <c r="BK118"/>
  <c r="J115"/>
  <c r="BK111"/>
  <c r="BK101"/>
  <c r="J96"/>
  <c r="BK88"/>
  <c i="4" r="J120"/>
  <c r="BK118"/>
  <c r="J115"/>
  <c r="BK109"/>
  <c r="J107"/>
  <c r="BK101"/>
  <c r="BK98"/>
  <c r="J94"/>
  <c r="BK89"/>
  <c r="BK87"/>
  <c i="3" r="J122"/>
  <c r="BK116"/>
  <c r="J113"/>
  <c r="BK110"/>
  <c r="J104"/>
  <c r="J101"/>
  <c r="J98"/>
  <c r="BK94"/>
  <c r="J89"/>
  <c r="BK86"/>
  <c i="2" r="BK263"/>
  <c r="J256"/>
  <c r="J250"/>
  <c r="J246"/>
  <c r="BK242"/>
  <c r="BK238"/>
  <c r="J234"/>
  <c r="J228"/>
  <c r="BK224"/>
  <c r="BK221"/>
  <c r="BK218"/>
  <c r="J215"/>
  <c r="J212"/>
  <c r="J207"/>
  <c r="BK201"/>
  <c r="BK198"/>
  <c r="J195"/>
  <c r="BK191"/>
  <c r="J187"/>
  <c r="J183"/>
  <c r="BK167"/>
  <c r="BK157"/>
  <c r="J152"/>
  <c r="BK148"/>
  <c r="BK143"/>
  <c r="J141"/>
  <c r="J138"/>
  <c r="J135"/>
  <c r="J131"/>
  <c r="J127"/>
  <c r="J124"/>
  <c r="J122"/>
  <c r="BK120"/>
  <c r="J118"/>
  <c r="J111"/>
  <c r="J106"/>
  <c r="J104"/>
  <c r="BK96"/>
  <c r="BK93"/>
  <c r="J88"/>
  <c i="1" r="AS58"/>
  <c r="AS55"/>
  <c i="2" r="J179"/>
  <c r="BK175"/>
  <c r="BK171"/>
  <c r="BK162"/>
  <c r="J157"/>
  <c r="BK152"/>
  <c r="J148"/>
  <c r="J143"/>
  <c r="BK138"/>
  <c r="BK135"/>
  <c r="BK129"/>
  <c r="BK115"/>
  <c r="BK106"/>
  <c r="BK104"/>
  <c r="J101"/>
  <c r="J93"/>
  <c i="3" l="1" r="BK85"/>
  <c r="J85"/>
  <c r="J63"/>
  <c r="T85"/>
  <c r="P85"/>
  <c i="1" r="AU57"/>
  <c i="3" r="R85"/>
  <c i="4" r="BK114"/>
  <c r="J114"/>
  <c r="J64"/>
  <c r="P114"/>
  <c r="P86"/>
  <c i="1" r="AU59"/>
  <c i="4" r="R114"/>
  <c r="R86"/>
  <c r="T114"/>
  <c r="T86"/>
  <c i="2" r="J56"/>
  <c r="J58"/>
  <c r="E75"/>
  <c r="BG88"/>
  <c r="BG96"/>
  <c r="BG104"/>
  <c r="BG122"/>
  <c r="BG124"/>
  <c r="BG138"/>
  <c r="BG143"/>
  <c r="BG152"/>
  <c r="F59"/>
  <c r="BG101"/>
  <c r="BG106"/>
  <c r="BG111"/>
  <c r="BG115"/>
  <c r="BG120"/>
  <c r="BG129"/>
  <c r="BG131"/>
  <c r="BG135"/>
  <c r="BG171"/>
  <c r="BG175"/>
  <c r="BG187"/>
  <c r="BG198"/>
  <c r="BG215"/>
  <c r="BG218"/>
  <c r="BG221"/>
  <c r="BG238"/>
  <c r="BG242"/>
  <c i="3" r="E50"/>
  <c r="J56"/>
  <c r="J58"/>
  <c r="F82"/>
  <c r="BG89"/>
  <c r="BG101"/>
  <c r="BG104"/>
  <c r="BG113"/>
  <c i="4" r="J56"/>
  <c r="J58"/>
  <c r="F83"/>
  <c r="BG87"/>
  <c r="BG89"/>
  <c r="BG94"/>
  <c r="BG98"/>
  <c r="BG101"/>
  <c r="BG109"/>
  <c r="BG118"/>
  <c i="2" r="BG93"/>
  <c r="BG118"/>
  <c r="BG127"/>
  <c r="BG141"/>
  <c r="BG148"/>
  <c r="BG157"/>
  <c r="BG162"/>
  <c r="BG167"/>
  <c r="BG179"/>
  <c r="BG183"/>
  <c r="BG191"/>
  <c r="BG195"/>
  <c r="BG201"/>
  <c r="BG207"/>
  <c r="BG212"/>
  <c r="BG224"/>
  <c r="BG228"/>
  <c r="BG234"/>
  <c r="BG246"/>
  <c r="BG250"/>
  <c r="BG256"/>
  <c r="BG263"/>
  <c r="BG269"/>
  <c r="BK268"/>
  <c r="J268"/>
  <c r="J65"/>
  <c i="3" r="BG86"/>
  <c r="BG94"/>
  <c r="BG98"/>
  <c r="BG110"/>
  <c r="BG116"/>
  <c r="BG122"/>
  <c i="4" r="E50"/>
  <c r="BG92"/>
  <c r="BG105"/>
  <c r="BG107"/>
  <c r="BG115"/>
  <c r="BG120"/>
  <c r="BG122"/>
  <c r="BG124"/>
  <c r="BG128"/>
  <c r="BG132"/>
  <c r="BK86"/>
  <c r="J86"/>
  <c i="2" r="F39"/>
  <c i="1" r="BD56"/>
  <c i="4" r="F38"/>
  <c i="1" r="BC59"/>
  <c r="BC58"/>
  <c r="AY58"/>
  <c i="3" r="F39"/>
  <c i="1" r="BD57"/>
  <c i="4" r="F35"/>
  <c i="1" r="AZ59"/>
  <c r="AZ58"/>
  <c r="AV58"/>
  <c i="4" r="F36"/>
  <c i="1" r="BA59"/>
  <c r="BA58"/>
  <c r="AW58"/>
  <c i="2" r="F36"/>
  <c i="1" r="BA56"/>
  <c i="3" r="J35"/>
  <c i="1" r="AV57"/>
  <c r="AU55"/>
  <c i="4" r="J36"/>
  <c i="1" r="AW59"/>
  <c i="2" r="F35"/>
  <c i="1" r="AZ56"/>
  <c i="2" r="F38"/>
  <c i="1" r="BC56"/>
  <c i="3" r="F35"/>
  <c i="1" r="AZ57"/>
  <c i="3" r="F36"/>
  <c i="1" r="BA57"/>
  <c i="3" r="F38"/>
  <c i="1" r="BC57"/>
  <c i="2" r="J35"/>
  <c i="1" r="AV56"/>
  <c i="2" r="J36"/>
  <c i="1" r="AW56"/>
  <c i="3" r="J36"/>
  <c i="1" r="AW57"/>
  <c i="4" r="J35"/>
  <c i="1" r="AV59"/>
  <c i="4" r="F39"/>
  <c i="1" r="BD59"/>
  <c r="BD58"/>
  <c r="AS54"/>
  <c i="4" r="J32"/>
  <c i="1" r="AG59"/>
  <c r="AU58"/>
  <c i="2" l="1" r="BK267"/>
  <c r="J267"/>
  <c r="J64"/>
  <c i="4" r="J63"/>
  <c r="J41"/>
  <c i="1" r="AU54"/>
  <c r="AG58"/>
  <c r="BD55"/>
  <c r="BD54"/>
  <c r="W33"/>
  <c r="BC55"/>
  <c r="AY55"/>
  <c i="3" r="F37"/>
  <c i="1" r="BB57"/>
  <c r="AT58"/>
  <c i="3" r="J32"/>
  <c i="1" r="AG57"/>
  <c r="BA55"/>
  <c r="AW55"/>
  <c i="2" r="F37"/>
  <c i="1" r="BB56"/>
  <c r="AT56"/>
  <c r="AT57"/>
  <c r="AT59"/>
  <c r="AZ55"/>
  <c r="AV55"/>
  <c i="4" r="F37"/>
  <c i="1" r="BB59"/>
  <c r="BB58"/>
  <c r="AX58"/>
  <c i="2" l="1" r="BK87"/>
  <c r="J87"/>
  <c r="J63"/>
  <c i="3" r="J41"/>
  <c i="1" r="AN59"/>
  <c r="AN58"/>
  <c r="AN57"/>
  <c r="AT55"/>
  <c r="AZ54"/>
  <c r="W29"/>
  <c r="BB55"/>
  <c r="AX55"/>
  <c r="BA54"/>
  <c r="W30"/>
  <c r="BC54"/>
  <c r="W32"/>
  <c l="1" r="AV54"/>
  <c r="AK29"/>
  <c r="AW54"/>
  <c r="AK30"/>
  <c r="AY54"/>
  <c i="2" r="J32"/>
  <c i="1" r="AG56"/>
  <c r="AN56"/>
  <c r="BB54"/>
  <c r="W31"/>
  <c i="2" l="1" r="J41"/>
  <c i="1" r="AT54"/>
  <c r="AX54"/>
  <c r="AG55"/>
  <c r="AN55"/>
  <c l="1" r="AG54"/>
  <c r="AN54"/>
  <c l="1" r="AK26"/>
  <c r="AK35"/>
</calcChain>
</file>

<file path=xl/sharedStrings.xml><?xml version="1.0" encoding="utf-8"?>
<sst xmlns="http://schemas.openxmlformats.org/spreadsheetml/2006/main">
  <si>
    <t>Export Komplet</t>
  </si>
  <si>
    <t>VZ</t>
  </si>
  <si>
    <t>2.0</t>
  </si>
  <si>
    <t>ZAMOK</t>
  </si>
  <si>
    <t>False</t>
  </si>
  <si>
    <t>{bddec15c-94da-4926-a71f-7a19a07e97c2}</t>
  </si>
  <si>
    <t>0,01</t>
  </si>
  <si>
    <t>21</t>
  </si>
  <si>
    <t>15</t>
  </si>
  <si>
    <t>REKAPITULACE ZAKÁZKY</t>
  </si>
  <si>
    <t xml:space="preserve">v ---  níže se nacházejí doplnkové a pomocné údaje k sestavám  --- v</t>
  </si>
  <si>
    <t>Návod na vyplnění</t>
  </si>
  <si>
    <t>0,001</t>
  </si>
  <si>
    <t>Kód:</t>
  </si>
  <si>
    <t>65020012</t>
  </si>
  <si>
    <t>Měnit lze pouze buňky se žlutým podbarvením!_x000d_
_x000d_
1) v Rekapitulaci zakázky vyplňte údaje o Uchazeči (přenesou se do ostatních sestav i v jiných listech)_x000d_
_x000d_
2) na vybraných listech vyplňte v sestavě Soupis prací ceny u položek</t>
  </si>
  <si>
    <t>Zakázka:</t>
  </si>
  <si>
    <t>Oprava koleje v úseku Úpořiny-Řehlovice_změna_1</t>
  </si>
  <si>
    <t>KSO:</t>
  </si>
  <si>
    <t>824 26</t>
  </si>
  <si>
    <t>CC-CZ:</t>
  </si>
  <si>
    <t>21212</t>
  </si>
  <si>
    <t>Místo:</t>
  </si>
  <si>
    <t>TO Bílina</t>
  </si>
  <si>
    <t>Datum:</t>
  </si>
  <si>
    <t>22. 1. 2020</t>
  </si>
  <si>
    <t>CZ-CPV:</t>
  </si>
  <si>
    <t>44212000-9</t>
  </si>
  <si>
    <t>CZ-CPA:</t>
  </si>
  <si>
    <t>42.12.10</t>
  </si>
  <si>
    <t>Zadavatel:</t>
  </si>
  <si>
    <t>IČ:</t>
  </si>
  <si>
    <t>70994234</t>
  </si>
  <si>
    <t>Správa železnic s.o., OŘ UNL, ST Most</t>
  </si>
  <si>
    <t>DIČ:</t>
  </si>
  <si>
    <t>CZ70994234</t>
  </si>
  <si>
    <t>Uchazeč:</t>
  </si>
  <si>
    <t>Vyplň údaj</t>
  </si>
  <si>
    <t>Projektant:</t>
  </si>
  <si>
    <t/>
  </si>
  <si>
    <t xml:space="preserve"> </t>
  </si>
  <si>
    <t>True</t>
  </si>
  <si>
    <t>Zpracovatel:</t>
  </si>
  <si>
    <t>Ing. Horák Jiří, horak@szdc.cz, +420 602155923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</si>
  <si>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</si>
  <si>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www.cs-urs.cz, sekce Cenové a technické podmínky.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</si>
  <si>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</si>
  <si>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</si>
  <si>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</si>
  <si>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</si>
  <si>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</si>
  <si>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</si>
  <si>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</si>
  <si>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</si>
  <si>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</si>
  <si>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</si>
  <si>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</si>
  <si>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</si>
  <si>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</si>
  <si>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ZAKÁZKY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</si>
  <si>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</si>
  <si>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</si>
  <si>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</si>
  <si>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</si>
  <si>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</si>
  <si>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</si>
  <si>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</si>
  <si>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</si>
  <si>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</si>
  <si>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</si>
  <si>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</si>
  <si>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</si>
  <si>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</si>
  <si>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</si>
  <si>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</si>
  <si>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</si>
  <si>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</si>
  <si>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</si>
  <si>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zakázky celkem</t>
  </si>
  <si>
    <t>D</t>
  </si>
  <si>
    <t>0</t>
  </si>
  <si>
    <t>###NOIMPORT###</t>
  </si>
  <si>
    <t>IMPORT</t>
  </si>
  <si>
    <t>{00000000-0000-0000-0000-000000000000}</t>
  </si>
  <si>
    <t>O1</t>
  </si>
  <si>
    <t>Sanace železničního spodku Úpořiny - Řehlovice, 1.TK</t>
  </si>
  <si>
    <t>STA</t>
  </si>
  <si>
    <t>1</t>
  </si>
  <si>
    <t>{9b3da97e-bdf7-4ac9-a620-010aaddec967}</t>
  </si>
  <si>
    <t>2</t>
  </si>
  <si>
    <t>/</t>
  </si>
  <si>
    <t>Č11-zm1</t>
  </si>
  <si>
    <t>km 11,557 – km 11,707, 1. TK Řehlovice –Úpořiny _změna_1</t>
  </si>
  <si>
    <t>Soupis</t>
  </si>
  <si>
    <t>{3fe00def-80fa-421b-b6ce-afded44e3133}</t>
  </si>
  <si>
    <t>Č12_zm_1</t>
  </si>
  <si>
    <t>mimostaveništní doprava_změna_1</t>
  </si>
  <si>
    <t>{d2604d3b-5fe6-4e6f-8579-94e90492abcb}</t>
  </si>
  <si>
    <t>O2</t>
  </si>
  <si>
    <t>VRN</t>
  </si>
  <si>
    <t>{45d56b22-a768-4be9-a677-b03f6392c564}</t>
  </si>
  <si>
    <t>Č21</t>
  </si>
  <si>
    <t>{dba9321d-6199-48c8-9962-ad7900c6ac01}</t>
  </si>
  <si>
    <t>Kol_lože_11</t>
  </si>
  <si>
    <t>Výměna KL</t>
  </si>
  <si>
    <t>km</t>
  </si>
  <si>
    <t>0,15</t>
  </si>
  <si>
    <t>BK_11</t>
  </si>
  <si>
    <t>Úprava UT v BK</t>
  </si>
  <si>
    <t>m</t>
  </si>
  <si>
    <t>400</t>
  </si>
  <si>
    <t>KRYCÍ LIST SOUPISU PRACÍ</t>
  </si>
  <si>
    <t>Objekt:</t>
  </si>
  <si>
    <t>O1 - Sanace železničního spodku Úpořiny - Řehlovice, 1.TK</t>
  </si>
  <si>
    <t>Soupis:</t>
  </si>
  <si>
    <t>Č11-zm1 - km 11,557 – km 11,707, 1. TK Řehlovice –Úpořiny _změna_1</t>
  </si>
  <si>
    <t>REKAPITULACE ČLENĚNÍ SOUPISU PRACÍ</t>
  </si>
  <si>
    <t>Kód dílu - Popis</t>
  </si>
  <si>
    <t>Cena celkem [CZK]</t>
  </si>
  <si>
    <t>-1</t>
  </si>
  <si>
    <t>HSV - Práce a dodávky HSV</t>
  </si>
  <si>
    <t xml:space="preserve">    1 - Zemní práce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</si>
  <si>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</si>
  <si>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</si>
  <si>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</si>
  <si>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</si>
  <si>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</si>
  <si>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</si>
  <si>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</si>
  <si>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</si>
  <si>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</si>
  <si>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</si>
  <si>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</si>
  <si>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</si>
  <si>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Dodavatel</t>
  </si>
  <si>
    <t>Náklady soupisu celkem</t>
  </si>
  <si>
    <t>K</t>
  </si>
  <si>
    <t>5905050060</t>
  </si>
  <si>
    <t>Souvislá výměna KL se snesením KR koleje pražce betonové rozdělení "d"</t>
  </si>
  <si>
    <t>Sborník UOŽI 01 2019</t>
  </si>
  <si>
    <t>4</t>
  </si>
  <si>
    <t>ROZPOCET</t>
  </si>
  <si>
    <t>PP</t>
  </si>
  <si>
    <t>Souvislá výměna KL se snesením KR koleje pražce betonové rozdělení "d". Poznámka: 1. V cenách jsou započteny náklady na odtěžení KL, úpravu sklonu a zhutnění pláně, případné uložení geosyntetika, rozprostření a zhutnění vrstvy kameniva, zdvih KR, úpravu směrového a výškového uspořádání včetně měření mezních stavebních odchylek dle ČSN a technologických veličin a předání tištěných výstupů, úpravu KL do profilu, uložení výzisku na terén nebo jeho naložení na dopravní prostředek. 2. V cenách nejsou obsaženy náklady na vyjmutí a vložení KR, dodávku a doplnění kameniva, následnou úpravu směrového a výškového uspořádání, snížení KL pod patou kolejnice a dopravu výzisku na skládku a skládkovné.</t>
  </si>
  <si>
    <t>PSC</t>
  </si>
  <si>
    <t>Poznámka k souboru cen:_x000d_
1. V cenách jsou započteny náklady na odtěžení KL, úpravu sklonu a zhutnění pláně, případné uložení geosyntetika, rozprostření a zhutnění vrstvy kameniva, zdvih KR, úpravu směrového a výškového uspořádání včetně měření mezních stavebních odchylek dle ČSN a technologických veličin a předání tištěných výstupů, úpravu KL do profilu, uložení výzisku na terén nebo jeho naložení na dopravní prostředek._x000d_
2. V cenách nejsou obsaženy náklady na vyjmutí a vložení KR, dodávku a doplnění kameniva, následnou úpravu směrového a výškového uspořádání, snížení KL pod patou kolejnice a dopravu výzisku na skládku a skládkovné.</t>
  </si>
  <si>
    <t>VV</t>
  </si>
  <si>
    <t>"km "(11,557 - 11,707)*-1</t>
  </si>
  <si>
    <t>Součet</t>
  </si>
  <si>
    <t>M</t>
  </si>
  <si>
    <t>5955101000</t>
  </si>
  <si>
    <t>Kamenivo drcené štěrk frakce 31,5/63 třídy BI</t>
  </si>
  <si>
    <t>t</t>
  </si>
  <si>
    <t>8</t>
  </si>
  <si>
    <t>-1189837084</t>
  </si>
  <si>
    <t>P</t>
  </si>
  <si>
    <t>Poznámka k položce:_x000d_
pro kol.lože</t>
  </si>
  <si>
    <t>3</t>
  </si>
  <si>
    <t>5955101020</t>
  </si>
  <si>
    <t>Kamenivo drcené štěrkodrť frakce 0/32</t>
  </si>
  <si>
    <t>-1499677767</t>
  </si>
  <si>
    <t>Poznámka k položce:_x000d_
pro pláň</t>
  </si>
  <si>
    <t>150*4,8*0,3*2,5</t>
  </si>
  <si>
    <t>5955101012</t>
  </si>
  <si>
    <t>Kamenivo drcené štěrk frakce 16/32</t>
  </si>
  <si>
    <t>344536092</t>
  </si>
  <si>
    <t>Poznámka k položce:_x000d_
pro zásyp trativodu</t>
  </si>
  <si>
    <t>5</t>
  </si>
  <si>
    <t>5958128010</t>
  </si>
  <si>
    <t>Komplety ŽS 4 (šroub RS 1, matice M 24, podložka Fe6, svěrka ŽS4)</t>
  </si>
  <si>
    <t>kus</t>
  </si>
  <si>
    <t>-719650796</t>
  </si>
  <si>
    <t>6</t>
  </si>
  <si>
    <t>5958134040</t>
  </si>
  <si>
    <t>Součásti upevňovací kroužek pružný dvojitý Fe 6</t>
  </si>
  <si>
    <t>-1855693010</t>
  </si>
  <si>
    <t>BK_11*2*1,64</t>
  </si>
  <si>
    <t>-50 "komplety ŽS4"</t>
  </si>
  <si>
    <t>7</t>
  </si>
  <si>
    <t>5958158005</t>
  </si>
  <si>
    <t xml:space="preserve">Podložka pryžová pod patu kolejnice S49  183/126/6</t>
  </si>
  <si>
    <t>744710183</t>
  </si>
  <si>
    <t>BK_11*1,64</t>
  </si>
  <si>
    <t>5958158005R</t>
  </si>
  <si>
    <t xml:space="preserve">Podložka pryžová pod patu kolejnice S49  200/126/6</t>
  </si>
  <si>
    <t>-115000474</t>
  </si>
  <si>
    <t>Poznámka k položce:_x000d_
na mostnicích na podkladnicích S4M</t>
  </si>
  <si>
    <t>9</t>
  </si>
  <si>
    <t>5962119010</t>
  </si>
  <si>
    <t>Zajištění PPK konzolová značka</t>
  </si>
  <si>
    <t>728532896</t>
  </si>
  <si>
    <t>10</t>
  </si>
  <si>
    <t>5962119020</t>
  </si>
  <si>
    <t>Zajištění PPK štítek konzolové a hřebové značky</t>
  </si>
  <si>
    <t>533279333</t>
  </si>
  <si>
    <t>11</t>
  </si>
  <si>
    <t>5964103035</t>
  </si>
  <si>
    <t>Drenážní plastové díly trubka s částečnou perforací DN 250 mm</t>
  </si>
  <si>
    <t>-2093866510</t>
  </si>
  <si>
    <t>12</t>
  </si>
  <si>
    <t>5964103120</t>
  </si>
  <si>
    <t xml:space="preserve">Drenážní plastové díly šachta průchozí DN 400/250  1 vtok/1 odtok DN 250 mm</t>
  </si>
  <si>
    <t>569723128</t>
  </si>
  <si>
    <t>Poznámka k položce:_x000d_
1x vrcholová; 2x kontrolní</t>
  </si>
  <si>
    <t>13</t>
  </si>
  <si>
    <t>5964103125</t>
  </si>
  <si>
    <t xml:space="preserve">Drenážní plastové díly šachta odbočná DN 400/250  2 vtoky/1 odtok DN 250 mm</t>
  </si>
  <si>
    <t>-1301112594</t>
  </si>
  <si>
    <t>14</t>
  </si>
  <si>
    <t>5964104150</t>
  </si>
  <si>
    <t>Kanalizační díly plastové Krycí víko šachty plastové pochůzné</t>
  </si>
  <si>
    <t>820922383</t>
  </si>
  <si>
    <t>5964133020</t>
  </si>
  <si>
    <t>Geotextilie drenážní</t>
  </si>
  <si>
    <t>m2</t>
  </si>
  <si>
    <t>-1327711456</t>
  </si>
  <si>
    <t>"Trativod "(2*1,5+2*0,7)*150</t>
  </si>
  <si>
    <t>16</t>
  </si>
  <si>
    <t>58530171</t>
  </si>
  <si>
    <t>vápno nehašené CL 90-Q pro úpravu zemin bezprašné</t>
  </si>
  <si>
    <t>CS ÚRS 2020 01</t>
  </si>
  <si>
    <t>450427048</t>
  </si>
  <si>
    <t xml:space="preserve">Poznámka k položce:_x000d_
pro zlepšenou zeminu - 2% vápna   1m3 = 1t</t>
  </si>
  <si>
    <t>17</t>
  </si>
  <si>
    <t>58521113</t>
  </si>
  <si>
    <t>cement portlandský CEM I 52,5MPa</t>
  </si>
  <si>
    <t>595565072</t>
  </si>
  <si>
    <t xml:space="preserve">Poznámka k položce:_x000d_
pro zlepšenou zeminu - 4% cementu   1m3 = 2,6-3,1t</t>
  </si>
  <si>
    <t>18</t>
  </si>
  <si>
    <t>5964161005</t>
  </si>
  <si>
    <t>Beton lehce zhutnitelný C 16/20;X0 F5 2 200 2 662</t>
  </si>
  <si>
    <t>m3</t>
  </si>
  <si>
    <t>-1375850500</t>
  </si>
  <si>
    <t>19</t>
  </si>
  <si>
    <t>5905105030</t>
  </si>
  <si>
    <t>Doplnění KL kamenivem souvisle strojně v koleji</t>
  </si>
  <si>
    <t>Doplnění KL kamenivem souvisle strojně v koleji. Poznámka: 1. V cenách jsou započteny náklady na doplnění kameniva ojediněle ručně vidlemi a/nebo souvisle strojně z výsypných vozů případně nakladačem. 2. V cenách nejsou obsaženy náklady na dodávku kameniva.</t>
  </si>
  <si>
    <t>Poznámka k souboru cen:_x000d_
1. V cenách jsou započteny náklady na doplnění kameniva ojediněle ručně vidlemi a/nebo souvisle strojně z výsypných vozů případně nakladačem._x000d_
2. V cenách nejsou obsaženy náklady na dodávku kameniva.</t>
  </si>
  <si>
    <t xml:space="preserve">"9vozů / úsek sanace + podbíjené úseky     "280</t>
  </si>
  <si>
    <t>20</t>
  </si>
  <si>
    <t>5905110010</t>
  </si>
  <si>
    <t>Snížení KL pod patou kolejnice v koleji</t>
  </si>
  <si>
    <t>Snížení KL pod patou kolejnice v koleji. Poznámka: 1. V cenách jsou započteny náklady na snížení KL pod patou kolejnice ručně vidlemi. 2. V cenách nejsou obsaženy náklady na doplnění a dodávku kameniva.</t>
  </si>
  <si>
    <t>Poznámka k souboru cen:_x000d_
1. V cenách jsou započteny náklady na snížení KL pod patou kolejnice ručně vidlemi._x000d_
2. V cenách nejsou obsaženy náklady na doplnění a dodávku kameniva.</t>
  </si>
  <si>
    <t xml:space="preserve">"úsek sanace + úseky propracování km  "(11,460-11,710+ 12,000-12,400)*-2</t>
  </si>
  <si>
    <t>5905035120</t>
  </si>
  <si>
    <t>Výměna KL malou těžící mechanizací včetně lavičky lože zapuštěné</t>
  </si>
  <si>
    <t>Výměna KL malou těžící mechanizací včetně lavičky lože zapuštěné. Poznámka: 1. V cenách jsou započteny náklady na odtěžení KL s použitím minirypadla, rozprostření výzisku na terén nebo naložení na dopravní prostředek, přehození kameniva, úprava KL do profilu a jeho případné snížení pod patou kolejnice. U výměny KL v celém profilu je v ceně započteno případné uvolnění, posun a dotažení pražce. 2. V cenách nejsou obsaženy náklady na podbití pražce, dodávku a doplnění kameniva.</t>
  </si>
  <si>
    <t>Poznámka k souboru cen:_x000d_
1. V cenách jsou započteny náklady na odtěžení KL s použitím minirypadla, rozprostření výzisku na terén nebo naložení na dopravní prostředek, přehození kameniva, úprava KL do profilu a jeho případné snížení pod patou kolejnice. U výměny KL v celém profilu je v ceně započteno případné uvolnění, posun a dotažení pražce._x000d_
2. V cenách nejsou obsaženy náklady na podbití pražce, dodávku a doplnění kameniva.</t>
  </si>
  <si>
    <t>"oblast LIS v km 11,545 - 10MPP / dl.6m"7,350</t>
  </si>
  <si>
    <t>Výměna_KL2_11</t>
  </si>
  <si>
    <t>22</t>
  </si>
  <si>
    <t>5906130390</t>
  </si>
  <si>
    <t>Montáž kolejového roštu v ose koleje pražce betonové vystrojené tv. S49 rozdělení "d"</t>
  </si>
  <si>
    <t>Montáž kolejového roštu v ose koleje pražce betonové vystrojené tv. S49 rozdělení "d". Poznámka: 1. V cenách jsou započteny náklady na vrtání pražců dřevěných nevystrojených, manipulaci a montáž KR. 2. V cenách nejsou obsaženy náklady na dodávku materiálu.</t>
  </si>
  <si>
    <t>Poznámka k souboru cen:_x000d_
1. V cenách jsou započteny náklady na vrtání pražců dřevěných nevystrojených, manipulaci a montáž KR._x000d_
2. V cenách nejsou obsaženy náklady na dodávku materiálu.</t>
  </si>
  <si>
    <t>23</t>
  </si>
  <si>
    <t>5906140200</t>
  </si>
  <si>
    <t>Demontáž kolejového roštu koleje v ose koleje pražce betonové tv. S49 rozdělení "d"</t>
  </si>
  <si>
    <t>Demontáž kolejového roštu koleje v ose koleje pražce betonové tv. S49 rozdělení "d". Poznámka: 1. V cenách jsou započteny náklady na případné odstranění kameniva, rozebrání roštu do součástí, manipulaci, naložení výzisku na dopravní prostředek a uložení na úložišti. 2. V cenách nejsou obsaženy náklady na dopravu a vytřídění.</t>
  </si>
  <si>
    <t>Poznámka k souboru cen:_x000d_
1. V cenách jsou započteny náklady na případné odstranění kameniva, rozebrání roštu do součástí, manipulaci, naložení výzisku na dopravní prostředek a uložení na úložišti._x000d_
2. V cenách nejsou obsaženy náklady na dopravu a vytřídění.</t>
  </si>
  <si>
    <t>24</t>
  </si>
  <si>
    <t>5907050120</t>
  </si>
  <si>
    <t>Dělení kolejnic kyslíkem tv. S49</t>
  </si>
  <si>
    <t>Dělení kolejnic kyslíkem tv. S49. Poznámka: 1. V cenách jsou započteny náklady na manipulaci podložení, označení a provedení řezu kolejnice.</t>
  </si>
  <si>
    <t>Poznámka k souboru cen:_x000d_
1. V cenách jsou započteny náklady na manipulaci podložení, označení a provedení řezu kolejnice.</t>
  </si>
  <si>
    <t>Poznámka k položce:_x000d_
rozřezání BK pro demontáž KP</t>
  </si>
  <si>
    <t>25</t>
  </si>
  <si>
    <t>5908053250</t>
  </si>
  <si>
    <t>Výměna drobného kolejiva kroužek dvojitý pružný</t>
  </si>
  <si>
    <t>Výměna drobného kolejiva kroužek dvojitý pružný. Poznámka: 1. V cenách jsou započteny náklady na demontáž upevňovadel, výměnu součásti, montáž upevňovadel a ošetření součástí mazivem. 2. V cenách nejsou obsaženy náklady na dodávku materiálu.</t>
  </si>
  <si>
    <t>Poznámka k souboru cen:_x000d_
1. V cenách jsou započteny náklady na demontáž upevňovadel, výměnu součásti, montáž upevňovadel a ošetření součástí mazivem._x000d_
2. V cenách nejsou obsaženy náklady na dodávku materiálu.</t>
  </si>
  <si>
    <t>Poznámka k položce:_x000d_
ojedinělá výměna prasklých kroužků</t>
  </si>
  <si>
    <t>26</t>
  </si>
  <si>
    <t>5908050010</t>
  </si>
  <si>
    <t>Výměna upevnění podkladnicového komplety a pryžová podložka</t>
  </si>
  <si>
    <t>úl.pl.</t>
  </si>
  <si>
    <t>Výměna upevnění podkladnicového komplety a pryžová podložka. Poznámka: 1. V cenách jsou započteny náklady na demontáž, výměnu a montáž, ošetření součástí mazivem a naložení výzisku na dopravní prostředek. 2. V cenách nejsou obsaženy náklady na vrtání pražce a dodávku materiálu.</t>
  </si>
  <si>
    <t>Poznámka k souboru cen:_x000d_
1. V cenách jsou započteny náklady na demontáž, výměnu a montáž, ošetření součástí mazivem a naložení výzisku na dopravní prostředek._x000d_
2. V cenách nejsou obsaženy náklady na vrtání pražce a dodávku materiálu.</t>
  </si>
  <si>
    <t>Poznámka k položce:_x000d_
ojedinělá výměna 100ks svěrkových kompletů společně s pryžovými podložkami</t>
  </si>
  <si>
    <t>27</t>
  </si>
  <si>
    <t>5908052010</t>
  </si>
  <si>
    <t>Výměna podložky pryžové pod patu kolejnice</t>
  </si>
  <si>
    <t>Výměna podložky pryžové pod patu kolejnice. Poznámka: 1. V cenách jsou započteny náklady na demontáž upevňovadel, výměnu součásti, montáž upevňovadel a ošetření součástí mazivem. 2. V cenách nejsou obsaženy náklady na dodávku materiálu.</t>
  </si>
  <si>
    <t xml:space="preserve">Poznámka k položce:_x000d_
souvislá výměna gum v úseku sanace a přilehlých úseků BK vždy v dl.50m              celkem  818ks pryž.podložek + 64ks pryž.podložek na mostniích, minus 100ks podložek již napočítaných v pol.č.9</t>
  </si>
  <si>
    <t>28</t>
  </si>
  <si>
    <t>5909030020</t>
  </si>
  <si>
    <t>Následná úprava GPK koleje směrové a výškové uspořádání pražce betonové</t>
  </si>
  <si>
    <t>Následná úprava GPK koleje směrové a výškové uspořádání pražce betonové. Poznámka: 1. V cenách jsou započteny náklady na úpravu směrového a výškového uspořádání strojní linkou ASP s přesným zaměřením její prostorové polohy po konsolidaci KL, úpravu KL pluhem a měření mezních stavebních odchylek dle ČSN, měření techologických veličin a předání tištěných výstupů objednateli. 2. V cenách nejsou obsaženy náklady na zaměření APK, doplnění a dodávku kameniva a snížení KL pod patou kolejnice.</t>
  </si>
  <si>
    <t>Poznámka k souboru cen:_x000d_
1. V cenách jsou započteny náklady na úpravu směrového a výškového uspořádání strojní linkou ASP s přesným zaměřením její prostorové polohy po konsolidaci KL, úpravu KL pluhem a měření mezních stavebních odchylek dle ČSN, měření techologických veličin a předání tištěných výstupů objednateli._x000d_
2. V cenách nejsou obsaženy náklady na zaměření APK, doplnění a dodávku kameniva a snížení KL pod patou kolejnice.</t>
  </si>
  <si>
    <t xml:space="preserve">Poznámka k položce:_x000d_
úsek  km 11,400-11,710 a další úseky 1000m pro využití denního pronájmu ASP dle aktuálního výskytu provozních závad GPK</t>
  </si>
  <si>
    <t>29</t>
  </si>
  <si>
    <t>5909050010</t>
  </si>
  <si>
    <t>Stabilizace kolejového lože koleje nově zřízeného nebo čistého</t>
  </si>
  <si>
    <t>Stabilizace kolejového lože koleje nově zřízeného nebo čistého. Poznámka: 1. V cenách jsou započteny náklady na stabilizaci v režimu s řízeným (konstantním) poklesem včetně měření a předání tištěných výstupů.</t>
  </si>
  <si>
    <t>Poznámka k souboru cen:_x000d_
1. V cenách jsou započteny náklady na stabilizaci v režimu s řízeným (konstantním) poklesem včetně měření a předání tištěných výstupů.</t>
  </si>
  <si>
    <t xml:space="preserve">Poznámka k položce:_x000d_
úsek  km 11,400-11,710</t>
  </si>
  <si>
    <t>30</t>
  </si>
  <si>
    <t>5909050020</t>
  </si>
  <si>
    <t>Stabilizace kolejového lože koleje stávajícího</t>
  </si>
  <si>
    <t>Stabilizace kolejového lože koleje stávajícího. Poznámka: 1. V cenách jsou započteny náklady na stabilizaci v režimu s řízeným (konstantním) poklesem včetně měření a předání tištěných výstupů.</t>
  </si>
  <si>
    <t>Poznámka k položce:_x000d_
úsek km 11,400-11,710 a další úseky pro využití denního pronájmu ASP dle aktuálního výskytu provozních závad GPK - etapa TSO</t>
  </si>
  <si>
    <t>31</t>
  </si>
  <si>
    <t>5910020130</t>
  </si>
  <si>
    <t>Svařování kolejnic termitem plný předehřev standardní spára svar jednotlivý tv. S49</t>
  </si>
  <si>
    <t>svar</t>
  </si>
  <si>
    <t>Svařování kolejnic termitem plný předehřev standardní spára svar jednotlivý tv. S49. Poznámka: 1. V cenách jsou započteny náklady na vybrání kameniva z mezipražcového prostoru, demontáž upevňovadel, směrové a výškové vyrovnání kolejnic, provedení svaru, montáž upevňovadel, vizuální kontrola, měření geometrie svaru. 2. V cenách nejsou obsaženy náklady na kontrolu svaru ultrazvukem, podbití pražců a demontáž styku.</t>
  </si>
  <si>
    <t>Poznámka k souboru cen:_x000d_
1. V cenách jsou započteny náklady na vybrání kameniva z mezipražcového prostoru, demontáž upevňovadel, směrové a výškové vyrovnání kolejnic, provedení svaru, montáž upevňovadel, vizuální kontrola, měření geometrie svaru._x000d_
2. V cenách nejsou obsaženy náklady na kontrolu svaru ultrazvukem, podbití pražců a demontáž styku.</t>
  </si>
  <si>
    <t>32</t>
  </si>
  <si>
    <t>5910035030</t>
  </si>
  <si>
    <t>Dosažení dovolené upínací teploty v BK prodloužením kolejnicového pásu v koleji tv. S49</t>
  </si>
  <si>
    <t>Dosažení dovolené upínací teploty v BK prodloužením kolejnicového pásu v koleji tv. S49. Poznámka: 1. V cenách jsou započteny náklady na montáž a demontáž napínacího zařízení nebo ohřevu kolejnic a udržování potřebného prodloužení kolejnicového pásu. 2. V cenách nejsou obsaženy náklady na demontáž upevňovadel a kolejnicových spojek.</t>
  </si>
  <si>
    <t>Poznámka k souboru cen:_x000d_
1. V cenách jsou započteny náklady na montáž a demontáž napínacího zařízení nebo ohřevu kolejnic a udržování potřebného prodloužení kolejnicového pásu._x000d_
2. V cenách nejsou obsaženy náklady na demontáž upevňovadel a kolejnicových spojek.</t>
  </si>
  <si>
    <t>33</t>
  </si>
  <si>
    <t>5910040320</t>
  </si>
  <si>
    <t>Umožnění volné dilatace kolejnice demontáž upevňovadel s osazením kluzných podložek rozdělení pražců "d"</t>
  </si>
  <si>
    <t>Umožnění volné dilatace kolejnice demontáž upevňovadel s osazením kluzných podložek rozdělení pražců "d". Poznámka: 1. V cenách jsou započteny náklady na uvolnění, demontáž a rovnoměrné prodloužení nebo zkrácení kolejnice, vyznačení značek a vedení dokumentace. 2. V cenách nejsou obsaženy náklady na demontáž kolejnicových spojek.</t>
  </si>
  <si>
    <t>Poznámka k souboru cen:_x000d_
1. V cenách jsou započteny náklady na uvolnění, demontáž a rovnoměrné prodloužení nebo zkrácení kolejnice, vyznačení značek a vedení dokumentace._x000d_
2. V cenách nejsou obsaženy náklady na demontáž kolejnicových spojek.</t>
  </si>
  <si>
    <t>Poznámka k položce:_x000d_
úsek sanace včetně přilehlých úseků BK vždy v dl.50m L+P pas</t>
  </si>
  <si>
    <t>2*(150+50)</t>
  </si>
  <si>
    <t>34</t>
  </si>
  <si>
    <t>5910040420</t>
  </si>
  <si>
    <t>Umožnění volné dilatace kolejnice montáž upevňovadel s odstraněním kluzných podložek rozdělení pražců "d"</t>
  </si>
  <si>
    <t>Umožnění volné dilatace kolejnice montáž upevňovadel s odstraněním kluzných podložek rozdělení pražců "d". Poznámka: 1. V cenách jsou započteny náklady na uvolnění, demontáž a rovnoměrné prodloužení nebo zkrácení kolejnice, vyznačení značek a vedení dokumentace. 2. V cenách nejsou obsaženy náklady na demontáž kolejnicových spojek.</t>
  </si>
  <si>
    <t>35</t>
  </si>
  <si>
    <t>7497351560</t>
  </si>
  <si>
    <t>Montáž přímého ukolejnění na elektrizovaných tratích nebo v kolejových obvodech</t>
  </si>
  <si>
    <t>36</t>
  </si>
  <si>
    <t>Poznámka k položce:_x000d_
etapa TSO + propracování</t>
  </si>
  <si>
    <t>7497371630</t>
  </si>
  <si>
    <t>Demontáže zařízení trakčního vedení svodu propojení nebo ukolejnění na elektrizovaných tratích nebo v kolejových obvodech</t>
  </si>
  <si>
    <t>38</t>
  </si>
  <si>
    <t>Demontáže zařízení trakčního vedení svodu propojení nebo ukolejnění na elektrizovaných tratích nebo v kolejových obvodech - demontáž stávajícího zařízení se všemi pomocnými doplňujícími úpravami</t>
  </si>
  <si>
    <t>37</t>
  </si>
  <si>
    <t>5914120030</t>
  </si>
  <si>
    <t>Demontáž nástupiště úrovňového Tischer jednostranného včetně podložek</t>
  </si>
  <si>
    <t>40</t>
  </si>
  <si>
    <t>Demontáž nástupiště úrovňového Tischer jednostranného včetně podložek. Poznámka: 1. V cenách jsou započteny náklady na snesení dílů i zásypu a jejich uložení na plochu nebo naložení na dopravní prostředek a uložení na úložišti.</t>
  </si>
  <si>
    <t>Poznámka k souboru cen:_x000d_
1. V cenách jsou započteny náklady na snesení dílů i zásypu a jejich uložení na plochu nebo naložení na dopravní prostředek a uložení na úložišti.</t>
  </si>
  <si>
    <t>5914130030</t>
  </si>
  <si>
    <t>Montáž nástupiště úrovňového Tischer</t>
  </si>
  <si>
    <t>42</t>
  </si>
  <si>
    <t>Montáž nástupiště úrovňového Tischer. Poznámka: 1. V cenách jsou započteny náklady na úpravu terénu, montáž a zásyp podle vzorového listu. 2. V cenách nejsou obsaženy náklady na dodávku materiálu.</t>
  </si>
  <si>
    <t>Poznámka k souboru cen:_x000d_
1. V cenách jsou započteny náklady na úpravu terénu, montáž a zásyp podle vzorového listu._x000d_
2. V cenách nejsou obsaženy náklady na dodávku materiálu.</t>
  </si>
  <si>
    <t>39</t>
  </si>
  <si>
    <t>5915005030</t>
  </si>
  <si>
    <t>Hloubení rýh nebo jam na železničním spodku III. třídy</t>
  </si>
  <si>
    <t>44</t>
  </si>
  <si>
    <t>Hloubení rýh nebo jam na železničním spodku III. třídy. Poznámka: 1. V cenách jsou započteny náklady na hloubení a uložení výzisku na terén nebo naložení na dopravní prostředek a uložení na úložišti.</t>
  </si>
  <si>
    <t>Poznámka k souboru cen:_x000d_
1. V cenách jsou započteny náklady na hloubení a uložení výzisku na terén nebo naložení na dopravní prostředek a uložení na úložišti.</t>
  </si>
  <si>
    <t>Poznámka k položce:_x000d_
sondy pro zjištění uložení sítí</t>
  </si>
  <si>
    <t>5915010020</t>
  </si>
  <si>
    <t>Těžení zeminy nebo horniny železničního spodku II. třídy</t>
  </si>
  <si>
    <t>46</t>
  </si>
  <si>
    <t>Těžení zeminy nebo horniny železničního spodku II. třídy. Poznámka: 1. V cenách jsou započteny náklady na těžení a uložení výzisku na terén nebo naložení na dopravní prostředek a uložení na úložišti.</t>
  </si>
  <si>
    <t>Poznámka k souboru cen:_x000d_
1. V cenách jsou započteny náklady na těžení a uložení výzisku na terén nebo naložení na dopravní prostředek a uložení na úložišti.</t>
  </si>
  <si>
    <t xml:space="preserve">"z rušené části nástupiště                       "28</t>
  </si>
  <si>
    <t xml:space="preserve">"horní  vrstva ze spodku pod panely "150*4,8*0,05</t>
  </si>
  <si>
    <t>41</t>
  </si>
  <si>
    <t>5912025110</t>
  </si>
  <si>
    <t>Demontáž návěstidla včetně sloupku konce nástupiště</t>
  </si>
  <si>
    <t>48</t>
  </si>
  <si>
    <t>Demontáž návěstidla včetně sloupku konce nástupiště. Poznámka: 1. V cenách jsou započteny náklady na demontáž návěstidla, sloupku a naložení na dopravní prostředek.</t>
  </si>
  <si>
    <t>Poznámka k souboru cen:_x000d_
1. V cenách jsou započteny náklady na demontáž návěstidla, sloupku a naložení na dopravní prostředek.</t>
  </si>
  <si>
    <t>Poznámka k položce:_x000d_
při demontáži a montáži nástupiště</t>
  </si>
  <si>
    <t>5912040110</t>
  </si>
  <si>
    <t>Montáž návěstidla včetně sloupku konce nástupiště</t>
  </si>
  <si>
    <t>50</t>
  </si>
  <si>
    <t>Montáž návěstidla včetně sloupku konce nástupiště. Poznámka: 1. V cenách jsou započteny náklady na montáž sloupku a návěstidla. 2. V cenách nejsou obsaženy náklady na dodávku materiálu.</t>
  </si>
  <si>
    <t>Poznámka k souboru cen:_x000d_
1. V cenách jsou započteny náklady na montáž sloupku a návěstidla._x000d_
2. V cenách nejsou obsaženy náklady na dodávku materiálu.</t>
  </si>
  <si>
    <t>43</t>
  </si>
  <si>
    <t>5914055010</t>
  </si>
  <si>
    <t>Zřízení krytých odvodňovacích zařízení potrubí trativodu</t>
  </si>
  <si>
    <t>52</t>
  </si>
  <si>
    <t>Zřízení krytých odvodňovacích zařízení potrubí trativodu. Poznámka: 1. V cenách jsou započteny náklady na zřízení podkladní vrstvy, uložení, obsypání a zásyp zařízení podle vzorového listu a rozprostření výzisku na terén nebo naložení na dopravní prostředek. 2. V cenách nejsou obsaženy náklady na provedení výkopku, ruční dočištění a dodávku materiálu.</t>
  </si>
  <si>
    <t>Poznámka k souboru cen:_x000d_
1. V cenách jsou započteny náklady na zřízení podkladní vrstvy, uložení, obsypání a zásyp zařízení podle vzorového listu a rozprostření výzisku na terén nebo naložení na dopravní prostředek._x000d_
2. V cenách nejsou obsaženy náklady na provedení výkopku, ruční dočištění a dodávku materiálu.</t>
  </si>
  <si>
    <t xml:space="preserve">Poznámka k položce:_x000d_
150m podél 1.koleje                                             15m pod kolejí č.1 a 2 až k vyústění</t>
  </si>
  <si>
    <t>5914055020</t>
  </si>
  <si>
    <t>Zřízení krytých odvodňovacích zařízení šachty trativodu</t>
  </si>
  <si>
    <t>54</t>
  </si>
  <si>
    <t>Zřízení krytých odvodňovacích zařízení šachty trativodu. Poznámka: 1. V cenách jsou započteny náklady na zřízení podkladní vrstvy, uložení, obsypání a zásyp zařízení podle vzorového listu a rozprostření výzisku na terén nebo naložení na dopravní prostředek. 2. V cenách nejsou obsaženy náklady na provedení výkopku, ruční dočištění a dodávku materiálu.</t>
  </si>
  <si>
    <t xml:space="preserve">Poznámka k položce:_x000d_
1x šachta vrcholová                                                      2x šachta průběžná                                            1x šachta odbočná</t>
  </si>
  <si>
    <t>45</t>
  </si>
  <si>
    <t>5914075430</t>
  </si>
  <si>
    <t>Zřízení konstrukční vrstvy pražcového podloží podle konstrukce typ 6</t>
  </si>
  <si>
    <t>56</t>
  </si>
  <si>
    <t>Zřízení konstrukční vrstvy pražcového podloží podle konstrukce typ 6. Poznámka: 1. V cenách jsou započteny náklady na naložení výzisku na dopravní prostředek. 2. V cenách nejsou obsaženy náklady na dodávku materiálu a odtěžení zeminy.</t>
  </si>
  <si>
    <t>Poznámka k souboru cen:_x000d_
1. V cenách jsou započteny náklady na naložení výzisku na dopravní prostředek._x000d_
2. V cenách nejsou obsaženy náklady na dodávku materiálu a odtěžení zeminy.</t>
  </si>
  <si>
    <t xml:space="preserve">Poznámka k položce:_x000d_
dl.150m  š.4,5m</t>
  </si>
  <si>
    <t>150*4,5</t>
  </si>
  <si>
    <t>5999010010</t>
  </si>
  <si>
    <t>Vyjmutí a snesení konstrukcí nebo dílů hmotnosti do 10 t</t>
  </si>
  <si>
    <t>62</t>
  </si>
  <si>
    <t>Vyjmutí a snesení konstrukcí nebo dílů hmotnosti do 10 t. Poznámka: 1. V cenách jsou započteny náklady na manipulaci vyjmutí a snesení zdvihacím prostředkem, naložení, složení, přeprava v místě technologické manipulace. Položka obsahuje náklady na práce v blízkosti trakčního vedení.</t>
  </si>
  <si>
    <t>Poznámka k souboru cen:_x000d_
1. V cenách jsou započteny náklady na manipulaci vyjmutí a snesení zdvihacím prostředkem, naložení, složení, přeprava v místě technologické manipulace. Položka obsahuje náklady na práce v blízkosti trakčního vedení.</t>
  </si>
  <si>
    <t>Poznámka k položce:_x000d_
vyjmutí betonových panelů z pláně spodku</t>
  </si>
  <si>
    <t xml:space="preserve">"Vyjmutí panelů silničních IZD/81/10 rozměr 100/240/20 cm         "</t>
  </si>
  <si>
    <t>Kol_lože_11*1000*(2,4*2)*0,2*2,6</t>
  </si>
  <si>
    <t>47</t>
  </si>
  <si>
    <t>5912055010</t>
  </si>
  <si>
    <t>Výměna zajišťovací značky samostatné konzolové</t>
  </si>
  <si>
    <t>64</t>
  </si>
  <si>
    <t>Výměna zajišťovací značky samostatné konzolové. Poznámka: 1. V cenách jsou započteny náklady na demontáž, výměnu a montáž součástí značky včetně zemních prací a úpravy terénu. 2. V cenách nejsou obsaženy náklady na dodávku materiálu.</t>
  </si>
  <si>
    <t>Poznámka k souboru cen:_x000d_
1. V cenách jsou započteny náklady na demontáž, výměnu a montáž součástí značky včetně zemních prací a úpravy terénu._x000d_
2. V cenách nejsou obsaženy náklady na dodávku materiálu.</t>
  </si>
  <si>
    <t>Poznámka k položce:_x000d_
výměna vandalsky poškozené ZZ na sloupu TV v nástupišti Velvěty</t>
  </si>
  <si>
    <t>HSV</t>
  </si>
  <si>
    <t>Práce a dodávky HSV</t>
  </si>
  <si>
    <t>Zemní práce</t>
  </si>
  <si>
    <t>141721219</t>
  </si>
  <si>
    <t>Řízený zemní protlak délky do 50 m hloubky do 6 m s protlačením potrubí vnějšího průměru vrtu do 355 mm v hornině třídy těžitelnosti I a II, skupiny 1 až 4</t>
  </si>
  <si>
    <t>1921683106</t>
  </si>
  <si>
    <t>Řízený zemní protlak délky protlaku do 50 m v hornině třídy těžitelnosti I a II, skupiny 1 až 4 včetně protlačení trub v hloubce do 6 m vnějšího průměru vrtu přes 315 do 355 mm</t>
  </si>
  <si>
    <t xml:space="preserve">Poznámka k souboru cen:_x000d_
1. V cenách jsou započteny i náklady na:_x000d_
a) vodorovné přemístění výkopku z protlačovaného potrubí a svislé přemístění výkopku z montážní jámy na přilehlé území a případné přehození na povrchu,_x000d_
b) úpravu čela potrubí pro protlačení,_x000d_
c) bentonitovou směs;_x000d_
2. V cenách nejsou započteny náklady na:_x000d_
a) zemní práce nutné pro provedení protlaku (např. startovací a cílové jámy),_x000d_
b) čerpání vody nad průtok 0,5 l/s,_x000d_
c) montáž vedení a jeho náležitosti, slouží-li protlačená trouba jako ochranné potrubí,_x000d_
d) dodávku potrubí, určeného k protlačení; toto potrubí se oceňuje ve specifikaci, ztratné lze stanovit ve výši 3 %,_x000d_
e) překládání a zajišťování inženýrských sítí, procházejících montážními a startovacími jámami,_x000d_
f) vytyčení směru protlaku a stávajících inženýrských sítí,_x000d_
g) případnou další úpravu trub (svařování, řezání apod.) předcházející vlastnímu protlaku potrubí._x000d_
</t>
  </si>
  <si>
    <t xml:space="preserve">Poznámka k položce:_x000d_
Protlak pod kolejí č.1 a 2 průměr vrtu 0,4m  ve sklonu min.5%0 pro uložení potrubí trativodu_x000d_
Oceňte včetně dodávky  chráničky</t>
  </si>
  <si>
    <t>Zemina_Skládka_12</t>
  </si>
  <si>
    <t>Odpad ze KL at.</t>
  </si>
  <si>
    <t>1180</t>
  </si>
  <si>
    <t>Č12_zm_1 - mimostaveništní doprava_změna_1</t>
  </si>
  <si>
    <t>9901000200</t>
  </si>
  <si>
    <t>Doprava dodávek zhotovitele, dodávek objednatele nebo výzisku mechanizací o nosnosti do 3,5 t do 20 km</t>
  </si>
  <si>
    <t>Doprava dodávek zhotovitele, dodávek objednatele nebo výzisku mechanizací o nosnosti do 3,5 t do 20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</si>
  <si>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Poznámka k položce:_x000d_
odvoz pryžovek na skládku</t>
  </si>
  <si>
    <t>9902100200</t>
  </si>
  <si>
    <t xml:space="preserve">Doprava dodávek zhotovitele, dodávek objednatele nebo výzisku mechanizací přes 3,5 t sypanin  do 20 km</t>
  </si>
  <si>
    <t>Doprava dodávek zhotovitele, dodávek objednatele nebo výzisku mechanizací přes 3,5 t sypanin do 20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</si>
  <si>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 xml:space="preserve">Poznámka k položce:_x000d_
odvoz odpadu z KL, pláně spodku, odvodnění a materiálu z  části nástupiště na skládku</t>
  </si>
  <si>
    <t>9902900100</t>
  </si>
  <si>
    <t xml:space="preserve">Naložení  sypanin, drobného kusového materiálu, suti</t>
  </si>
  <si>
    <t>Naložení sypanin, drobného kusového materiálu, suti Poznámka: Ceny jsou určeny pro nakládání materiálu v případech, kdy není naložení součástí dodávky materiálu nebo není uvedeno v popisu cen a pro nakládání z meziskládky. Ceny se použijí i pro nakládání materiálu z vlastních zásob objednatele.</t>
  </si>
  <si>
    <t>Poznámka k položce:_x000d_
naložení odpadu z KL, pláně spodku, odvodnění a materiálu z rušené části nástupiště na skládku</t>
  </si>
  <si>
    <t>9909000100</t>
  </si>
  <si>
    <t>Poplatek za uložení suti nebo hmot na oficiální skládku</t>
  </si>
  <si>
    <t>Poplatek za uložení suti nebo hmot na oficiální skládku Poznámka: V cenách jsou započteny náklady na uložení stavebního odpadu na oficiální skládku.Je třeba zohlednit regionální rozdíly v cenách poplatků za uložení suti a odpadů. Tyto se mohou výrazně lišit s ohledem nejen na region, ale také na množství a druh ukládaného odpadu.</t>
  </si>
  <si>
    <t>9909000400</t>
  </si>
  <si>
    <t>Poplatek za likvidaci plastových součástí</t>
  </si>
  <si>
    <t>Poplatek za likvidaci plastových součástí Poznámka: V cenách jsou započteny náklady na uložení stavebního odpadu na oficiální skládku.Je třeba zohlednit regionální rozdíly v cenách poplatků za uložení suti a odpadů. Tyto se mohou výrazně lišit s ohledem nejen na region, ale také na množství a druh ukládaného odpadu.</t>
  </si>
  <si>
    <t>Poznámka k položce:_x000d_
odpad pryžovky</t>
  </si>
  <si>
    <t>"štěrku pro kol.lože"449</t>
  </si>
  <si>
    <t>"štěrkové drtě na sanaci spodku"540</t>
  </si>
  <si>
    <t>"štěrku na zásyp trativodu"272</t>
  </si>
  <si>
    <t>9902200200</t>
  </si>
  <si>
    <t>Doprava dodávek zhotovitele, dodávek objednatele nebo výzisku mechanizací přes 3,5 t objemnějšího kusového materiálu do 20 km</t>
  </si>
  <si>
    <t>Doprava dodávek zhotovitele, dodávek objednatele nebo výzisku mechanizací přes 3,5 t objemnějšího kusového materiálu do 20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</si>
  <si>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Poznámka k položce:_x000d_
svoz vyměněného drobného kolejiva ze stavby (šrot) do Bíliny</t>
  </si>
  <si>
    <t>9902200300</t>
  </si>
  <si>
    <t>Doprava dodávek zhotovitele, dodávek objednatele nebo výzisku mechanizací přes 3,5 t objemnějšího kusového materiálu do 30 km</t>
  </si>
  <si>
    <t>Doprava dodávek zhotovitele, dodávek objednatele nebo výzisku mechanizací přes 3,5 t objemnějšího kusového materiálu do 30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</si>
  <si>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Poznámka k položce:_x000d_
svoz vyjmutých nástupištních panelů a úložných bloků Tyšer ze stavby do Mostu</t>
  </si>
  <si>
    <t>9902900200</t>
  </si>
  <si>
    <t xml:space="preserve">Naložení  objemnějšího kusového materiálu, vybouraných hmot</t>
  </si>
  <si>
    <t>Naložení objemnějšího kusového materiálu, vybouraných hmot Poznámka: Ceny jsou určeny pro nakládání materiálu v případech, kdy není naložení součástí dodávky materiálu nebo není uvedeno v popisu cen a pro nakládání z meziskládky. Ceny se použijí i pro nakládání materiálu z vlastních zásob objednatele.</t>
  </si>
  <si>
    <t>Poznámka k položce:_x000d_
naložení vyjmutých panelů vyjmutých z pláně spodku, nástupištních panelů a úložných bloků Tyšer ze stavby do Mostu</t>
  </si>
  <si>
    <t xml:space="preserve">"Panely                                         " 374,4</t>
  </si>
  <si>
    <t xml:space="preserve">"Nástupištní prefabrikáty         "61,2</t>
  </si>
  <si>
    <t>9909000500</t>
  </si>
  <si>
    <t>Poplatek uložení odpadu betonových prefabrikátů</t>
  </si>
  <si>
    <t>Poplatek uložení odpadu betonových prefabrikátů Poznámka: V cenách jsou započteny náklady na uložení stavebního odpadu na oficiální skládku.Je třeba zohlednit regionální rozdíly v cenách poplatků za uložení suti a odpadů. Tyto se mohou výrazně lišit s ohledem nejen na region, ale také na množství a druh ukládaného odpadu.</t>
  </si>
  <si>
    <t>Poznámka k položce:_x000d_
likvidace vyjmutých betonových panelů z pláně spodku</t>
  </si>
  <si>
    <t>PPK</t>
  </si>
  <si>
    <t>0,2</t>
  </si>
  <si>
    <t>O2 - VRN</t>
  </si>
  <si>
    <t>Č21 - VRN</t>
  </si>
  <si>
    <t>VRN - Vedlejší rozpočtové náklady</t>
  </si>
  <si>
    <t>011101001</t>
  </si>
  <si>
    <t>Finanční náklady pojistné</t>
  </si>
  <si>
    <t>%</t>
  </si>
  <si>
    <t>2061925017</t>
  </si>
  <si>
    <t>021211001</t>
  </si>
  <si>
    <t>Průzkumné práce pro opravy Doplňující laboratorní rozbor kontaminace zeminy nebo kol. lože</t>
  </si>
  <si>
    <t>1024</t>
  </si>
  <si>
    <t>-613061273</t>
  </si>
  <si>
    <t>Průzkumné práce pro opravy Doplňující laboratorní rozbor kontaminace zeminy nebo kol. lože - V ceně jsou započteny náklady na doplňující rozbor kameniva nebo KL pro objasnění kontaminace ropnými látkami akreditovanou laboratoří včetně vyhodnocení a předání zprávy o výsledku.</t>
  </si>
  <si>
    <t>Poznámka k souboru cen:_x000d_
V ceně jsou započteny náklady na doplňující rozbor kameniva nebo KL pro objasnění kontaminace ropnými látkami akreditovanou laboratoří včetně vyhodnocení a předání zprávy o výsledku.</t>
  </si>
  <si>
    <t>022101011</t>
  </si>
  <si>
    <t>Geodetické práce Geodetické práce v průběhu opravy</t>
  </si>
  <si>
    <t>-2109054791</t>
  </si>
  <si>
    <t>022111011</t>
  </si>
  <si>
    <t>Geodetické práce Kontrola PPK při směrové a výškové úpravě koleje zaměřením APK trať dvoukolejná</t>
  </si>
  <si>
    <t>-1260203025</t>
  </si>
  <si>
    <t>Geodetické práce Kontrola PPK při směrové a výškové úpravě koleje zaměřením APK trať dvoukolejná - V cenách jsou započteny náklady na geodetickou kontinuální kontrolu PPK při směrové a výškové úpravě koleje a vyhotovení dokumentace dle „Metodického pokynu pro měření PPK“ vyhotovení záznamu a zároveň také geodetická kontrola polohy zajišťovacích značek (zpracování dokumentace v digitální podobě). PPK=prostorová poloha koleje</t>
  </si>
  <si>
    <t xml:space="preserve">"kolej                       "0,200</t>
  </si>
  <si>
    <t>022121001</t>
  </si>
  <si>
    <t>Geodetické práce Diagnostika technické infrastruktury Vytýčení trasy inženýrských sítí</t>
  </si>
  <si>
    <t>512</t>
  </si>
  <si>
    <t>-843140594</t>
  </si>
  <si>
    <t>Geodetické práce Diagnostika technické infrastruktury Vytýčení trasy inženýrských sítí - V sazbě jsou započteny náklady na vyhledání trasy detektorem, zaměření a zobrazení trasy a předání výstupu zaměření. V sazbě nejsou obsaženy náklady na vytýčení sítí ve správě provozovatele.</t>
  </si>
  <si>
    <t>Poznámka k souboru cen:_x000d_
V sazbě jsou započteny náklady na vyhledání trasy detektorem, zaměření a zobrazení trasy a předání výstupu zaměření. V sazbě nejsou obsaženy náklady na vytýčení sítí ve správě provozovatele.</t>
  </si>
  <si>
    <t>023131001</t>
  </si>
  <si>
    <t>Projektové práce Dokumentace skutečného provedení železničního svršku a spodku</t>
  </si>
  <si>
    <t>-533110943</t>
  </si>
  <si>
    <t>Projektové práce Dokumentace skutečného provedení železničního svršku a spodku - V sazbě jsou obsaženy náklady na zaměření a vyhotovení dokumentace skutečného provedení žel. svršku a spodku dle vyhlášky č. 499/2006 Sb., a vyhlášky č. 31/1995 Sb. včetně zpracování dat v digitální podobě v otevřené formě a její předání objednateli</t>
  </si>
  <si>
    <t>Poznámka k souboru cen:_x000d_
V sazbě jsou obsaženy náklady na zaměření a vyhotovení dokumentace skutečného provedení žel. svršku a spodku dle vyhlášky č. 499/2006 Sb., a vyhlášky č. 31/1995 Sb. včetně zpracování dat v digitální podobě v otevřené formě a její předání objednateli</t>
  </si>
  <si>
    <t>Poznámka k položce:_x000d_
3,892 km</t>
  </si>
  <si>
    <t>031101031</t>
  </si>
  <si>
    <t>Zařízení a vybavení staveniště vyjma dále jmenované práce včetně opatření na ochranu sousedních pozemků, včetně opatření na ochranu sousedních pozemků, informační tabule, dopravního značení na staveništi aj. při velikosti nákladů přes 5 do 20 mil. Kč</t>
  </si>
  <si>
    <t>-1679465900</t>
  </si>
  <si>
    <t>033111001</t>
  </si>
  <si>
    <t>Provozní vlivy Výluka silničního provozu se zajištěním objížďky</t>
  </si>
  <si>
    <t>-1565565160</t>
  </si>
  <si>
    <t>033131001</t>
  </si>
  <si>
    <t>Provozní vlivy Organizační zajištění prací při zřizování a udržování BK kolejí a výhybek</t>
  </si>
  <si>
    <t>1094613197</t>
  </si>
  <si>
    <t>Provozní vlivy Organizační zajištění prací při zřizování a udržování BK kolejí a výhybek - Organizační zajištění prací při zřizování a udržování bezstykové koleje podle př. S3/2, zejména technologická příprava pořízení schématu a projednání postupu, kontrola připravenosti a řízení postupu prací, předání prací a dokladů objednateli.</t>
  </si>
  <si>
    <t>Poznámka k souboru cen:_x000d_
Organizační zajištění prací při zřizování a udržování bezstykové koleje podle př. S3/2, zejména technologická příprava pořízení schématu a projednání postupu, kontrola připravenosti a řízení postupu prací, předání prací a dokladů objednateli.</t>
  </si>
  <si>
    <t xml:space="preserve">"kolej                        "150+2*50</t>
  </si>
  <si>
    <t>Vedlejší rozpočtové náklady</t>
  </si>
  <si>
    <t>021102001</t>
  </si>
  <si>
    <t>Průzkumné práce pro opravy Geotechnický průzkum železničního spodku - zemního tělesa</t>
  </si>
  <si>
    <t>560007009</t>
  </si>
  <si>
    <t>Průzkumné práce pro opravy Geotechnický průzkum železničního spodku - zemního tělesa - V ceně jsou započteny náklady na posouzení stavu a zjištění složení, stavu a únosnosti konstrukčních vrstev tělesa železničního spodku a pro objasnění příčin jejich poruch a deformací.</t>
  </si>
  <si>
    <t>Poznámka k souboru cen:_x000d_
V ceně jsou započteny náklady na posouzení stavu a zjištění složení, stavu a únosnosti konstrukčních vrstev tělesa železničního spodku a pro objasnění příčin jejich poruch a deformací.</t>
  </si>
  <si>
    <t>021201001</t>
  </si>
  <si>
    <t>Průzkumné práce pro opravy Průzkum výskytu škodlivin kontaminace kameniva ropnými látkami</t>
  </si>
  <si>
    <t>-486923688</t>
  </si>
  <si>
    <t>022101001</t>
  </si>
  <si>
    <t>Geodetické práce Geodetické práce před opravou</t>
  </si>
  <si>
    <t>1619813991</t>
  </si>
  <si>
    <t>022101021</t>
  </si>
  <si>
    <t>Geodetické práce Geodetické práce po ukončení opravy</t>
  </si>
  <si>
    <t>1756007393</t>
  </si>
  <si>
    <t>023113011</t>
  </si>
  <si>
    <t>Projektové práce Technický projekt zajištění PPK s optimalizací nivelety/osy koleje trať dvoukolejná</t>
  </si>
  <si>
    <t>-73415870</t>
  </si>
  <si>
    <t>Projektové práce Technický projekt zajištění PPK s optimalizací nivelety/osy koleje trať dvoukolejná - V cenách jsou obsaženy náklady na polohové zaměření, nivelaci, ověření párových zajišťovacích značek, zpracování projektu zajištění PPK, zpracování projektu zajištění dle předpisu SŽDC S3, díl III a štítky. PPK=prostorová poloha koleje</t>
  </si>
  <si>
    <t>Poznámka k souboru cen:_x000d_
V cenách jsou obsaženy náklady na polohové zaměření, nivelaci, ověření párových zajišťovacích značek, zpracování projektu zajištění PPK, zpracování projektu zajištění dle předpisu SŽDC S3, díl III a štítky. PPK=prostorová poloha koleje</t>
  </si>
  <si>
    <t>023121001</t>
  </si>
  <si>
    <t>Projektové práce Projektová dokumentace - přípravné práce Zjednodušený projekt opravy koleje</t>
  </si>
  <si>
    <t>-101743824</t>
  </si>
  <si>
    <t>Projektové práce Projektová dokumentace - přípravné práce Zjednodušený projekt opravy koleje - V ceně jsou započteny náklady na vyhotovení projektové dokumentace podle požadavku objednatele v rozsahu pro ohlášení : 1) Technická zpráva; 2) Situace; 3) Podélný profil; 4) Vytyčovací výkres; 5) Seznam souřadnic vytyčovacích bodů.</t>
  </si>
  <si>
    <t>Poznámka k souboru cen:_x000d_
V ceně jsou započteny náklady na vyhotovení projektové dokumentace podle požadavku objednatele v rozsahu pro ohlášení : 1) Technická zpráva; 2) Situace; 3) Podélný profil; 4) Vytyčovací výkres; 5) Seznam souřadnic vytyčovacích bodů.</t>
  </si>
  <si>
    <t>Poznámka k položce:_x000d_
Dokumentace sanace železničního spodku</t>
  </si>
  <si>
    <t>024101401</t>
  </si>
  <si>
    <t>Inženýrská činnost koordinační a kompletační činnost</t>
  </si>
  <si>
    <t>1286288441</t>
  </si>
  <si>
    <t>SEZNAM FIGUR</t>
  </si>
  <si>
    <t>Výměra</t>
  </si>
  <si>
    <t xml:space="preserve"> O1/ Č11-zm1</t>
  </si>
  <si>
    <t>Použití figury:</t>
  </si>
  <si>
    <t xml:space="preserve"> O1/ Č12_zm_1</t>
  </si>
  <si>
    <t xml:space="preserve"> O2/ Č21</t>
  </si>
  <si>
    <t>Struktura údajů, formát souboru a metodika pro zpracování</t>
  </si>
  <si>
    <t>Struktura</t>
  </si>
  <si>
    <t>Soubor je složen ze záložky Rekapitulace rekonstrukce a záložek s názvem soupisu prací pro jednotlivé objekty ve formátu XLS. Každá ze záložek přitom obsahuje</t>
  </si>
  <si>
    <t>ještě samostatné sestavy vymezené orámovaním a nadpisem sestavy.</t>
  </si>
  <si>
    <r>
      <rPr>
        <rFont val="Trebuchet MS"/>
        <charset val="238"/>
        <i val="1"/>
        <color auto="1"/>
        <sz val="9"/>
        <scheme val="none"/>
      </rPr>
      <t xml:space="preserve">Rekapitulace rekonstrukce </t>
    </r>
    <r>
      <rPr>
        <rFont val="Trebuchet MS"/>
        <charset val="238"/>
        <color auto="1"/>
        <sz val="9"/>
        <scheme val="none"/>
      </rPr>
      <t>obsahuje sestavu Rekapitulace rekonstrukce a Rekapitulace objektů rekonstrukce a soupisů prací.</t>
    </r>
  </si>
  <si>
    <r>
      <t xml:space="preserve">V sestavě </t>
    </r>
    <r>
      <rPr>
        <rFont val="Trebuchet MS"/>
        <charset val="238"/>
        <b val="1"/>
        <color auto="1"/>
        <sz val="9"/>
        <scheme val="none"/>
      </rPr>
      <t>Rekapitulace rekonstrukce</t>
    </r>
    <r>
      <rPr>
        <rFont val="Trebuchet MS"/>
        <charset val="238"/>
        <color auto="1"/>
        <sz val="9"/>
        <scheme val="none"/>
      </rPr>
      <t xml:space="preserve"> jsou uvedeny informace identifikující předmět veřejné zakázky na stavební práce, KSO, CC-CZ, CZ-CPV, CZ-CPA a rekapitulaci </t>
    </r>
  </si>
  <si>
    <t>celkové nabídkové ceny uchazeče.</t>
  </si>
  <si>
    <t xml:space="preserve">Termínem "uchazeč" (resp. zhotovitel) se myslí "účastník zadávacího řízení" ve smyslu zákona o zadávání veřejných zakázek. </t>
  </si>
  <si>
    <r>
      <t xml:space="preserve">V sestavě </t>
    </r>
    <r>
      <rPr>
        <rFont val="Trebuchet MS"/>
        <charset val="238"/>
        <b val="1"/>
        <color auto="1"/>
        <sz val="9"/>
        <scheme val="none"/>
      </rPr>
      <t>Rekapitulace objektů rekonstrukce a soupisů prací</t>
    </r>
    <r>
      <rPr>
        <rFont val="Trebuchet MS"/>
        <charset val="238"/>
        <color auto="1"/>
        <sz val="9"/>
        <scheme val="none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</si>
  <si>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</si>
  <si>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</si>
  <si>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</si>
  <si>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</si>
  <si>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</si>
  <si>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</si>
  <si>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</si>
  <si>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VON</t>
  </si>
  <si>
    <t>Vedlejší a ostatní náklady</t>
  </si>
  <si>
    <t>OST</t>
  </si>
  <si>
    <t>Ostatní</t>
  </si>
  <si>
    <t>Soupis prací pro daný typ objektu</t>
  </si>
  <si>
    <r>
      <rPr>
        <rFont val="Trebuchet MS"/>
        <charset val="238"/>
        <i val="1"/>
        <color auto="1"/>
        <sz val="9"/>
        <scheme val="none"/>
      </rPr>
      <t xml:space="preserve">Soupis prací </t>
    </r>
    <r>
      <rPr>
        <rFont val="Trebuchet MS"/>
        <charset val="238"/>
        <color auto="1"/>
        <sz val="9"/>
        <scheme val="none"/>
      </rPr>
      <t>pro jednotlivé objekty obsahuje sestavy Krycí list soupisu prací, Rekapitulace členění soupisu prací, Soupis prací. Za soupis prací může být považován</t>
    </r>
  </si>
  <si>
    <t>i objekt rekonstrukce v případě, že neobsahuje podřízenou zakázku.</t>
  </si>
  <si>
    <r>
      <rPr>
        <rFont val="Trebuchet MS"/>
        <charset val="238"/>
        <b val="1"/>
        <color auto="1"/>
        <sz val="9"/>
        <scheme val="none"/>
      </rPr>
      <t>Krycí list soupisu</t>
    </r>
    <r>
      <rPr>
        <rFont val="Trebuchet MS"/>
        <charset val="238"/>
        <color auto="1"/>
        <sz val="9"/>
        <scheme val="none"/>
      </rPr>
      <t xml:space="preserve"> obsahuje rekapitulaci informací o předmětu veřejné zakázky ze sestavy Rekapitulace rekonstrukce, informaci o zařazení objektu do KSO, </t>
    </r>
  </si>
  <si>
    <t>CC-CZ, CZ-CPV, CZ-CPA a rekapitulaci celkové nabídkové ceny uchazeče za aktuální soupis prací.</t>
  </si>
  <si>
    <r>
      <rPr>
        <rFont val="Trebuchet MS"/>
        <charset val="238"/>
        <b val="1"/>
        <color auto="1"/>
        <sz val="9"/>
        <scheme val="none"/>
      </rPr>
      <t>Rekapitulace členění soupisu prací</t>
    </r>
    <r>
      <rPr>
        <rFont val="Trebuchet MS"/>
        <charset val="238"/>
        <color auto="1"/>
        <sz val="9"/>
        <scheme val="none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</si>
  <si>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</si>
  <si>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rFont val="Trebuchet MS"/>
        <charset val="238"/>
        <b val="1"/>
        <color auto="1"/>
        <sz val="9"/>
        <scheme val="none"/>
      </rPr>
      <t xml:space="preserve">Soupis prací </t>
    </r>
    <r>
      <rPr>
        <rFont val="Trebuchet MS"/>
        <charset val="238"/>
        <color auto="1"/>
        <sz val="9"/>
        <scheme val="none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</si>
  <si>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</si>
  <si>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</si>
  <si>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</si>
  <si>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</si>
  <si>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 xml:space="preserve"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</si>
  <si>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</si>
  <si>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</si>
  <si>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</si>
  <si>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</si>
  <si>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</si>
  <si>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</si>
  <si>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</si>
  <si>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</si>
  <si>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</si>
  <si>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</si>
  <si>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</si>
  <si>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</si>
  <si>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</si>
  <si>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</si>
  <si>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</si>
  <si>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</si>
  <si>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</si>
  <si>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</si>
  <si>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</si>
  <si>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rekonstrukce - zde uchazeč vyplní svůj název (název subjektu) </t>
  </si>
  <si>
    <t>Pole IČ a DIČ v sestavě Rekapitulace rekonstrukce - zde uchazeč vyplní svoje IČ a DIČ</t>
  </si>
  <si>
    <t>Datum v sestavě Rekapitulace rekonstrukce - zde uchazeč vyplní datum vytvoření nabídky</t>
  </si>
  <si>
    <t>J.cena = jednotková cena v sestavě Soupis prací o maximálním počtu desetinných míst uvedených v poli</t>
  </si>
  <si>
    <t>- pokud sestavy soupisů prací obsahují pole J.cena, měla by být všechna tato pole vyplněna nenulovými kladnými číslicemi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</si>
  <si>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</si>
  <si>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</si>
  <si>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</si>
  <si>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</si>
  <si>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v tomto případě by měl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</si>
  <si>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</si>
  <si>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Obě pole - J.materiál, J.Montáž u jedné položky by však neměly být vyplněny nulou.</t>
  </si>
  <si>
    <t>Rekapitulace rekonstrukce</t>
  </si>
  <si>
    <t>Název</t>
  </si>
  <si>
    <t>Povinný</t>
  </si>
  <si>
    <t>Max. počet</t>
  </si>
  <si>
    <t>atributu</t>
  </si>
  <si>
    <t>(A/N)</t>
  </si>
  <si>
    <t>znaků</t>
  </si>
  <si>
    <t>A</t>
  </si>
  <si>
    <t>Kód rekonstrukce</t>
  </si>
  <si>
    <t>String</t>
  </si>
  <si>
    <t>Rekonstrukce</t>
  </si>
  <si>
    <t>Název rekonstrukce</t>
  </si>
  <si>
    <t>Místo</t>
  </si>
  <si>
    <t>N</t>
  </si>
  <si>
    <t>Místo rekonstrukce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</si>
  <si>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</si>
  <si>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</si>
  <si>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</si>
  <si>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</si>
  <si>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</si>
  <si>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</si>
  <si>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</si>
  <si>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</si>
  <si>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</si>
  <si>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</si>
  <si>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</si>
  <si>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</si>
  <si>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</si>
  <si>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</si>
  <si>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</si>
  <si>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</si>
  <si>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</si>
  <si>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</si>
  <si>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</si>
  <si>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</si>
  <si>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</si>
  <si>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</si>
  <si>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</si>
  <si>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</si>
  <si>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</si>
  <si>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</si>
  <si>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</si>
  <si>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</si>
  <si>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</si>
  <si>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rekonstrukci. Sčítává se ze všech listů.</t>
  </si>
  <si>
    <t>Celková cena s DPH za celou rekonstrukci</t>
  </si>
  <si>
    <t>Rekapitulace objektů rekonstrukce a soupisů prací</t>
  </si>
  <si>
    <t>Přebírá se z Rekapitulace rekonstrukce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</si>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</sst>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51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800080"/>
      <name val="Arial CE"/>
    </font>
    <font>
      <sz val="8"/>
      <color rgb="FF003366"/>
      <name val="Arial CE"/>
    </font>
    <font>
      <sz val="8"/>
      <name val="Trebuchet MS"/>
      <family val="0"/>
      <charset val="238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sz val="8"/>
      <color rgb="FF969696"/>
      <name val="Arial CE"/>
    </font>
    <font>
      <sz val="12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8"/>
      <color theme="10"/>
      <name val="Wingdings 2"/>
    </font>
    <font>
      <b/>
      <sz val="10"/>
      <color rgb="FF003366"/>
      <name val="Arial CE"/>
    </font>
    <font>
      <sz val="8"/>
      <color rgb="FF000000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sz val="7"/>
      <name val="Arial CE"/>
    </font>
    <font>
      <i/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b/>
      <sz val="9"/>
      <name val="Arial CE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u/>
      <sz val="11"/>
      <color theme="10"/>
      <name val="Calibri"/>
      <scheme val="minor"/>
    </font>
    <font>
      <i/>
      <sz val="9"/>
      <name val="Trebuchet MS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2">
    <border/>
    <border>
      <left>
        <color indexed="0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  <border>
      <left style="thin">
        <color indexed="64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 style="thin">
        <color indexed="64"/>
      </top>
      <bottom>
        <color indexed="0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 style="thin">
        <color indexed="64"/>
      </bottom>
      <diagonal>
        <color indexed="0"/>
      </diagonal>
    </border>
  </borders>
  <cellStyleXfs count="2">
    <xf numFmtId="0" fontId="0" fillId="0" borderId="0"/>
    <xf numFmtId="0" fontId="49" fillId="0" borderId="0" applyNumberFormat="0" applyFill="0" applyBorder="0" applyAlignment="0" applyProtection="0"/>
  </cellStyleXfs>
  <cellXfs count="391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/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/>
    <xf numFmtId="0" fontId="0" fillId="0" borderId="4" xfId="0" applyBorder="1" applyProtection="1"/>
    <xf numFmtId="0" fontId="0" fillId="0" borderId="0" xfId="0" applyProtection="1"/>
    <xf numFmtId="0" fontId="14" fillId="0" borderId="0" xfId="0" applyFont="1" applyAlignment="1" applyProtection="1">
      <alignment horizontal="left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7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7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top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5" xfId="0" applyBorder="1" applyProtection="1"/>
    <xf numFmtId="0" fontId="0" fillId="0" borderId="0" xfId="0" applyFont="1" applyAlignment="1">
      <alignment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8" fillId="0" borderId="6" xfId="0" applyFont="1" applyBorder="1" applyAlignment="1" applyProtection="1">
      <alignment horizontal="left" vertical="center"/>
    </xf>
    <xf numFmtId="0" fontId="0" fillId="0" borderId="6" xfId="0" applyFont="1" applyBorder="1" applyAlignment="1" applyProtection="1">
      <alignment vertical="center"/>
    </xf>
    <xf numFmtId="4" fontId="18" fillId="0" borderId="6" xfId="0" applyNumberFormat="1" applyFont="1" applyBorder="1" applyAlignment="1" applyProtection="1">
      <alignment vertical="center"/>
    </xf>
    <xf numFmtId="0" fontId="0" fillId="0" borderId="4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9" fillId="0" borderId="0" xfId="0" applyNumberFormat="1" applyFont="1" applyAlignment="1" applyProtection="1">
      <alignment vertical="center"/>
    </xf>
    <xf numFmtId="0" fontId="1" fillId="0" borderId="4" xfId="0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0" fontId="20" fillId="0" borderId="0" xfId="0" applyFont="1" applyAlignment="1" applyProtection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8" xfId="0" applyFont="1" applyFill="1" applyBorder="1" applyAlignment="1" applyProtection="1">
      <alignment vertical="center"/>
    </xf>
    <xf numFmtId="0" fontId="4" fillId="3" borderId="8" xfId="0" applyFont="1" applyFill="1" applyBorder="1" applyAlignment="1" applyProtection="1">
      <alignment horizontal="center" vertical="center"/>
    </xf>
    <xf numFmtId="0" fontId="4" fillId="3" borderId="8" xfId="0" applyFont="1" applyFill="1" applyBorder="1" applyAlignment="1" applyProtection="1">
      <alignment horizontal="left" vertical="center"/>
    </xf>
    <xf numFmtId="4" fontId="4" fillId="3" borderId="8" xfId="0" applyNumberFormat="1" applyFont="1" applyFill="1" applyBorder="1" applyAlignment="1" applyProtection="1">
      <alignment vertical="center"/>
    </xf>
    <xf numFmtId="0" fontId="0" fillId="3" borderId="9" xfId="0" applyFont="1" applyFill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4" xfId="0" applyFont="1" applyBorder="1" applyAlignment="1">
      <alignment vertical="center"/>
    </xf>
    <xf numFmtId="0" fontId="18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1" fillId="0" borderId="12" xfId="0" applyFont="1" applyBorder="1" applyAlignment="1">
      <alignment horizontal="center" vertical="center"/>
    </xf>
    <xf numFmtId="0" fontId="21" fillId="0" borderId="13" xfId="0" applyFont="1" applyBorder="1" applyAlignment="1">
      <alignment horizontal="left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20" fillId="0" borderId="15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20" fillId="0" borderId="15" xfId="0" applyFont="1" applyBorder="1" applyAlignment="1" applyProtection="1">
      <alignment horizontal="left" vertical="center"/>
    </xf>
    <xf numFmtId="0" fontId="20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22" fillId="4" borderId="7" xfId="0" applyFont="1" applyFill="1" applyBorder="1" applyAlignment="1" applyProtection="1">
      <alignment horizontal="center" vertical="center"/>
    </xf>
    <xf numFmtId="0" fontId="22" fillId="4" borderId="8" xfId="0" applyFont="1" applyFill="1" applyBorder="1" applyAlignment="1" applyProtection="1">
      <alignment horizontal="left" vertical="center"/>
    </xf>
    <xf numFmtId="0" fontId="0" fillId="4" borderId="8" xfId="0" applyFont="1" applyFill="1" applyBorder="1" applyAlignment="1" applyProtection="1">
      <alignment vertical="center"/>
    </xf>
    <xf numFmtId="0" fontId="22" fillId="4" borderId="8" xfId="0" applyFont="1" applyFill="1" applyBorder="1" applyAlignment="1" applyProtection="1">
      <alignment horizontal="center" vertical="center"/>
    </xf>
    <xf numFmtId="0" fontId="22" fillId="4" borderId="8" xfId="0" applyFont="1" applyFill="1" applyBorder="1" applyAlignment="1" applyProtection="1">
      <alignment horizontal="right" vertical="center"/>
    </xf>
    <xf numFmtId="0" fontId="22" fillId="4" borderId="9" xfId="0" applyFont="1" applyFill="1" applyBorder="1" applyAlignment="1" applyProtection="1">
      <alignment horizontal="center" vertical="center"/>
    </xf>
    <xf numFmtId="0" fontId="23" fillId="0" borderId="17" xfId="0" applyFont="1" applyBorder="1" applyAlignment="1" applyProtection="1">
      <alignment horizontal="center" vertical="center" wrapText="1"/>
    </xf>
    <xf numFmtId="0" fontId="23" fillId="0" borderId="18" xfId="0" applyFont="1" applyBorder="1" applyAlignment="1" applyProtection="1">
      <alignment horizontal="center" vertical="center" wrapText="1"/>
    </xf>
    <xf numFmtId="0" fontId="23" fillId="0" borderId="19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4" fillId="0" borderId="4" xfId="0" applyFont="1" applyBorder="1" applyAlignment="1" applyProtection="1">
      <alignment vertical="center"/>
    </xf>
    <xf numFmtId="0" fontId="24" fillId="0" borderId="0" xfId="0" applyFont="1" applyAlignment="1" applyProtection="1">
      <alignment horizontal="left" vertical="center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horizontal="right" vertical="center"/>
    </xf>
    <xf numFmtId="4" fontId="24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4" xfId="0" applyFont="1" applyBorder="1" applyAlignment="1">
      <alignment vertical="center"/>
    </xf>
    <xf numFmtId="4" fontId="21" fillId="0" borderId="15" xfId="0" applyNumberFormat="1" applyFont="1" applyBorder="1" applyAlignment="1" applyProtection="1">
      <alignment vertical="center"/>
    </xf>
    <xf numFmtId="4" fontId="21" fillId="0" borderId="0" xfId="0" applyNumberFormat="1" applyFont="1" applyBorder="1" applyAlignment="1" applyProtection="1">
      <alignment vertical="center"/>
    </xf>
    <xf numFmtId="166" fontId="21" fillId="0" borderId="0" xfId="0" applyNumberFormat="1" applyFont="1" applyBorder="1" applyAlignment="1" applyProtection="1">
      <alignment vertical="center"/>
    </xf>
    <xf numFmtId="4" fontId="21" fillId="0" borderId="16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5" fillId="0" borderId="4" xfId="0" applyFont="1" applyBorder="1" applyAlignment="1" applyProtection="1">
      <alignment vertical="center"/>
    </xf>
    <xf numFmtId="0" fontId="26" fillId="0" borderId="0" xfId="0" applyFont="1" applyAlignment="1" applyProtection="1">
      <alignment vertical="center"/>
    </xf>
    <xf numFmtId="0" fontId="26" fillId="0" borderId="0" xfId="0" applyFont="1" applyAlignment="1" applyProtection="1">
      <alignment horizontal="left" vertical="center" wrapText="1"/>
    </xf>
    <xf numFmtId="0" fontId="27" fillId="0" borderId="0" xfId="0" applyFont="1" applyAlignment="1" applyProtection="1">
      <alignment vertical="center"/>
    </xf>
    <xf numFmtId="4" fontId="27" fillId="0" borderId="0" xfId="0" applyNumberFormat="1" applyFont="1" applyAlignment="1" applyProtection="1">
      <alignment horizontal="right" vertical="center"/>
    </xf>
    <xf numFmtId="4" fontId="27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4" xfId="0" applyFont="1" applyBorder="1" applyAlignment="1">
      <alignment vertical="center"/>
    </xf>
    <xf numFmtId="4" fontId="28" fillId="0" borderId="15" xfId="0" applyNumberFormat="1" applyFont="1" applyBorder="1" applyAlignment="1" applyProtection="1">
      <alignment vertical="center"/>
    </xf>
    <xf numFmtId="4" fontId="28" fillId="0" borderId="0" xfId="0" applyNumberFormat="1" applyFont="1" applyBorder="1" applyAlignment="1" applyProtection="1">
      <alignment vertical="center"/>
    </xf>
    <xf numFmtId="166" fontId="28" fillId="0" borderId="0" xfId="0" applyNumberFormat="1" applyFont="1" applyBorder="1" applyAlignment="1" applyProtection="1">
      <alignment vertical="center"/>
    </xf>
    <xf numFmtId="4" fontId="28" fillId="0" borderId="16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29" fillId="0" borderId="0" xfId="1" applyFont="1" applyAlignment="1">
      <alignment horizontal="center" vertical="center"/>
    </xf>
    <xf numFmtId="0" fontId="7" fillId="0" borderId="0" xfId="0" applyFont="1" applyAlignment="1" applyProtection="1">
      <alignment vertical="center"/>
    </xf>
    <xf numFmtId="0" fontId="30" fillId="0" borderId="0" xfId="0" applyFont="1" applyAlignment="1" applyProtection="1">
      <alignment horizontal="left" vertical="center" wrapText="1"/>
    </xf>
    <xf numFmtId="4" fontId="7" fillId="0" borderId="0" xfId="0" applyNumberFormat="1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4" fontId="1" fillId="0" borderId="15" xfId="0" applyNumberFormat="1" applyFont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166" fontId="1" fillId="0" borderId="0" xfId="0" applyNumberFormat="1" applyFont="1" applyBorder="1" applyAlignment="1" applyProtection="1">
      <alignment vertical="center"/>
    </xf>
    <xf numFmtId="4" fontId="1" fillId="0" borderId="16" xfId="0" applyNumberFormat="1" applyFont="1" applyBorder="1" applyAlignment="1" applyProtection="1">
      <alignment vertical="center"/>
    </xf>
    <xf numFmtId="0" fontId="2" fillId="0" borderId="0" xfId="0" applyFont="1" applyAlignment="1">
      <alignment horizontal="left" vertical="center"/>
    </xf>
    <xf numFmtId="4" fontId="1" fillId="0" borderId="20" xfId="0" applyNumberFormat="1" applyFont="1" applyBorder="1" applyAlignment="1" applyProtection="1">
      <alignment vertical="center"/>
    </xf>
    <xf numFmtId="4" fontId="1" fillId="0" borderId="21" xfId="0" applyNumberFormat="1" applyFont="1" applyBorder="1" applyAlignment="1" applyProtection="1">
      <alignment vertical="center"/>
    </xf>
    <xf numFmtId="166" fontId="1" fillId="0" borderId="21" xfId="0" applyNumberFormat="1" applyFont="1" applyBorder="1" applyAlignment="1" applyProtection="1">
      <alignment vertical="center"/>
    </xf>
    <xf numFmtId="4" fontId="1" fillId="0" borderId="22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31" fillId="0" borderId="0" xfId="0" applyFont="1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0" fillId="0" borderId="3" xfId="0" applyBorder="1" applyProtection="1">
      <protection locked="0"/>
    </xf>
    <xf numFmtId="0" fontId="14" fillId="0" borderId="0" xfId="0" applyFont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4" xfId="0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4" xfId="0" applyBorder="1" applyAlignment="1">
      <alignment vertical="center" wrapText="1"/>
    </xf>
    <xf numFmtId="0" fontId="0" fillId="0" borderId="13" xfId="0" applyFont="1" applyBorder="1" applyAlignment="1">
      <alignment vertical="center"/>
    </xf>
    <xf numFmtId="0" fontId="0" fillId="0" borderId="13" xfId="0" applyFont="1" applyBorder="1" applyAlignment="1" applyProtection="1">
      <alignment vertical="center"/>
      <protection locked="0"/>
    </xf>
    <xf numFmtId="0" fontId="18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20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0" fillId="4" borderId="8" xfId="0" applyFont="1" applyFill="1" applyBorder="1" applyAlignment="1">
      <alignment vertical="center"/>
    </xf>
    <xf numFmtId="0" fontId="4" fillId="4" borderId="8" xfId="0" applyFont="1" applyFill="1" applyBorder="1" applyAlignment="1">
      <alignment horizontal="right" vertical="center"/>
    </xf>
    <xf numFmtId="0" fontId="4" fillId="4" borderId="8" xfId="0" applyFont="1" applyFill="1" applyBorder="1" applyAlignment="1">
      <alignment horizontal="center" vertical="center"/>
    </xf>
    <xf numFmtId="0" fontId="0" fillId="4" borderId="8" xfId="0" applyFont="1" applyFill="1" applyBorder="1" applyAlignment="1" applyProtection="1">
      <alignment vertical="center"/>
      <protection locked="0"/>
    </xf>
    <xf numFmtId="4" fontId="4" fillId="4" borderId="8" xfId="0" applyNumberFormat="1" applyFont="1" applyFill="1" applyBorder="1" applyAlignment="1">
      <alignment vertical="center"/>
    </xf>
    <xf numFmtId="0" fontId="0" fillId="4" borderId="9" xfId="0" applyFont="1" applyFill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1" xfId="0" applyFont="1" applyBorder="1" applyAlignment="1" applyProtection="1">
      <alignment vertical="center"/>
      <protection locked="0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 wrapText="1"/>
    </xf>
    <xf numFmtId="0" fontId="22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22" fillId="4" borderId="0" xfId="0" applyFont="1" applyFill="1" applyAlignment="1" applyProtection="1">
      <alignment horizontal="right" vertical="center"/>
    </xf>
    <xf numFmtId="0" fontId="33" fillId="0" borderId="0" xfId="0" applyFont="1" applyAlignment="1" applyProtection="1">
      <alignment horizontal="left"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1" xfId="0" applyFont="1" applyBorder="1" applyAlignment="1" applyProtection="1">
      <alignment horizontal="left" vertical="center"/>
    </xf>
    <xf numFmtId="0" fontId="6" fillId="0" borderId="21" xfId="0" applyFont="1" applyBorder="1" applyAlignment="1" applyProtection="1">
      <alignment vertical="center"/>
    </xf>
    <xf numFmtId="0" fontId="6" fillId="0" borderId="21" xfId="0" applyFont="1" applyBorder="1" applyAlignment="1" applyProtection="1">
      <alignment vertical="center"/>
      <protection locked="0"/>
    </xf>
    <xf numFmtId="4" fontId="6" fillId="0" borderId="21" xfId="0" applyNumberFormat="1" applyFont="1" applyBorder="1" applyAlignment="1" applyProtection="1">
      <alignment vertical="center"/>
    </xf>
    <xf numFmtId="0" fontId="6" fillId="0" borderId="4" xfId="0" applyFont="1" applyBorder="1" applyAlignment="1">
      <alignment vertical="center"/>
    </xf>
    <xf numFmtId="0" fontId="7" fillId="0" borderId="4" xfId="0" applyFont="1" applyBorder="1" applyAlignment="1" applyProtection="1">
      <alignment vertical="center"/>
    </xf>
    <xf numFmtId="0" fontId="7" fillId="0" borderId="21" xfId="0" applyFont="1" applyBorder="1" applyAlignment="1" applyProtection="1">
      <alignment horizontal="left" vertical="center"/>
    </xf>
    <xf numFmtId="0" fontId="7" fillId="0" borderId="21" xfId="0" applyFont="1" applyBorder="1" applyAlignment="1" applyProtection="1">
      <alignment vertical="center"/>
    </xf>
    <xf numFmtId="0" fontId="7" fillId="0" borderId="21" xfId="0" applyFont="1" applyBorder="1" applyAlignment="1" applyProtection="1">
      <alignment vertical="center"/>
      <protection locked="0"/>
    </xf>
    <xf numFmtId="4" fontId="7" fillId="0" borderId="21" xfId="0" applyNumberFormat="1" applyFont="1" applyBorder="1" applyAlignment="1" applyProtection="1">
      <alignment vertical="center"/>
    </xf>
    <xf numFmtId="0" fontId="7" fillId="0" borderId="4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</xf>
    <xf numFmtId="0" fontId="22" fillId="4" borderId="18" xfId="0" applyFont="1" applyFill="1" applyBorder="1" applyAlignment="1" applyProtection="1">
      <alignment horizontal="center" vertical="center" wrapText="1"/>
    </xf>
    <xf numFmtId="0" fontId="22" fillId="4" borderId="18" xfId="0" applyFont="1" applyFill="1" applyBorder="1" applyAlignment="1" applyProtection="1">
      <alignment horizontal="center" vertical="center" wrapText="1"/>
      <protection locked="0"/>
    </xf>
    <xf numFmtId="0" fontId="22" fillId="4" borderId="19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" fontId="24" fillId="0" borderId="0" xfId="0" applyNumberFormat="1" applyFont="1" applyAlignment="1" applyProtection="1"/>
    <xf numFmtId="0" fontId="0" fillId="0" borderId="13" xfId="0" applyBorder="1" applyAlignment="1" applyProtection="1">
      <alignment vertical="center"/>
    </xf>
    <xf numFmtId="166" fontId="34" fillId="0" borderId="13" xfId="0" applyNumberFormat="1" applyFont="1" applyBorder="1" applyAlignment="1" applyProtection="1"/>
    <xf numFmtId="4" fontId="35" fillId="0" borderId="0" xfId="0" applyNumberFormat="1" applyFont="1" applyAlignment="1">
      <alignment vertical="center"/>
    </xf>
    <xf numFmtId="0" fontId="22" fillId="0" borderId="23" xfId="0" applyFont="1" applyBorder="1" applyAlignment="1" applyProtection="1">
      <alignment horizontal="center" vertical="center"/>
    </xf>
    <xf numFmtId="49" fontId="22" fillId="0" borderId="23" xfId="0" applyNumberFormat="1" applyFont="1" applyBorder="1" applyAlignment="1" applyProtection="1">
      <alignment horizontal="left" vertical="center" wrapText="1"/>
    </xf>
    <xf numFmtId="0" fontId="22" fillId="0" borderId="23" xfId="0" applyFont="1" applyBorder="1" applyAlignment="1" applyProtection="1">
      <alignment horizontal="left" vertical="center" wrapText="1"/>
    </xf>
    <xf numFmtId="0" fontId="22" fillId="0" borderId="23" xfId="0" applyFont="1" applyBorder="1" applyAlignment="1" applyProtection="1">
      <alignment horizontal="center" vertical="center" wrapText="1"/>
    </xf>
    <xf numFmtId="167" fontId="22" fillId="0" borderId="23" xfId="0" applyNumberFormat="1" applyFont="1" applyBorder="1" applyAlignment="1" applyProtection="1">
      <alignment vertical="center"/>
    </xf>
    <xf numFmtId="4" fontId="22" fillId="2" borderId="23" xfId="0" applyNumberFormat="1" applyFont="1" applyFill="1" applyBorder="1" applyAlignment="1" applyProtection="1">
      <alignment vertical="center"/>
      <protection locked="0"/>
    </xf>
    <xf numFmtId="4" fontId="22" fillId="0" borderId="23" xfId="0" applyNumberFormat="1" applyFont="1" applyBorder="1" applyAlignment="1" applyProtection="1">
      <alignment vertical="center"/>
    </xf>
    <xf numFmtId="0" fontId="23" fillId="2" borderId="15" xfId="0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 applyProtection="1">
      <alignment horizontal="center" vertical="center"/>
    </xf>
    <xf numFmtId="166" fontId="23" fillId="0" borderId="0" xfId="0" applyNumberFormat="1" applyFont="1" applyBorder="1" applyAlignment="1" applyProtection="1">
      <alignment vertical="center"/>
    </xf>
    <xf numFmtId="0" fontId="23" fillId="0" borderId="16" xfId="0" applyFont="1" applyBorder="1" applyAlignment="1" applyProtection="1">
      <alignment horizontal="left" vertical="center"/>
    </xf>
    <xf numFmtId="0" fontId="22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6" fillId="0" borderId="0" xfId="0" applyFont="1" applyAlignment="1" applyProtection="1">
      <alignment horizontal="left" vertical="center"/>
    </xf>
    <xf numFmtId="0" fontId="37" fillId="0" borderId="0" xfId="0" applyFont="1" applyAlignment="1" applyProtection="1">
      <alignment horizontal="left" vertical="center" wrapText="1"/>
    </xf>
    <xf numFmtId="0" fontId="0" fillId="0" borderId="15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38" fillId="0" borderId="0" xfId="0" applyFont="1" applyAlignment="1" applyProtection="1">
      <alignment vertical="center" wrapText="1"/>
    </xf>
    <xf numFmtId="0" fontId="8" fillId="0" borderId="4" xfId="0" applyFont="1" applyBorder="1" applyAlignment="1" applyProtection="1">
      <alignment vertical="center"/>
    </xf>
    <xf numFmtId="0" fontId="8" fillId="0" borderId="0" xfId="0" applyFont="1" applyAlignment="1" applyProtection="1">
      <alignment vertical="center"/>
    </xf>
    <xf numFmtId="0" fontId="8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 wrapText="1"/>
    </xf>
    <xf numFmtId="167" fontId="8" fillId="0" borderId="0" xfId="0" applyNumberFormat="1" applyFont="1" applyAlignment="1" applyProtection="1">
      <alignment vertical="center"/>
    </xf>
    <xf numFmtId="0" fontId="8" fillId="0" borderId="0" xfId="0" applyFont="1" applyAlignment="1" applyProtection="1">
      <alignment vertical="center"/>
      <protection locked="0"/>
    </xf>
    <xf numFmtId="0" fontId="8" fillId="0" borderId="4" xfId="0" applyFont="1" applyBorder="1" applyAlignment="1">
      <alignment vertical="center"/>
    </xf>
    <xf numFmtId="0" fontId="8" fillId="0" borderId="15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8" fillId="0" borderId="16" xfId="0" applyFont="1" applyBorder="1" applyAlignment="1" applyProtection="1">
      <alignment vertical="center"/>
    </xf>
    <xf numFmtId="0" fontId="8" fillId="0" borderId="0" xfId="0" applyFont="1" applyAlignment="1">
      <alignment horizontal="left" vertical="center"/>
    </xf>
    <xf numFmtId="0" fontId="9" fillId="0" borderId="4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4" xfId="0" applyFont="1" applyBorder="1" applyAlignment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6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39" fillId="0" borderId="23" xfId="0" applyFont="1" applyBorder="1" applyAlignment="1" applyProtection="1">
      <alignment horizontal="center" vertical="center"/>
    </xf>
    <xf numFmtId="49" fontId="39" fillId="0" borderId="23" xfId="0" applyNumberFormat="1" applyFont="1" applyBorder="1" applyAlignment="1" applyProtection="1">
      <alignment horizontal="left" vertical="center" wrapText="1"/>
    </xf>
    <xf numFmtId="0" fontId="39" fillId="0" borderId="23" xfId="0" applyFont="1" applyBorder="1" applyAlignment="1" applyProtection="1">
      <alignment horizontal="left" vertical="center" wrapText="1"/>
    </xf>
    <xf numFmtId="0" fontId="39" fillId="0" borderId="23" xfId="0" applyFont="1" applyBorder="1" applyAlignment="1" applyProtection="1">
      <alignment horizontal="center" vertical="center" wrapText="1"/>
    </xf>
    <xf numFmtId="167" fontId="39" fillId="0" borderId="23" xfId="0" applyNumberFormat="1" applyFont="1" applyBorder="1" applyAlignment="1" applyProtection="1">
      <alignment vertical="center"/>
    </xf>
    <xf numFmtId="4" fontId="39" fillId="2" borderId="23" xfId="0" applyNumberFormat="1" applyFont="1" applyFill="1" applyBorder="1" applyAlignment="1" applyProtection="1">
      <alignment vertical="center"/>
      <protection locked="0"/>
    </xf>
    <xf numFmtId="4" fontId="39" fillId="0" borderId="23" xfId="0" applyNumberFormat="1" applyFont="1" applyBorder="1" applyAlignment="1" applyProtection="1">
      <alignment vertical="center"/>
    </xf>
    <xf numFmtId="0" fontId="40" fillId="0" borderId="4" xfId="0" applyFont="1" applyBorder="1" applyAlignment="1">
      <alignment vertical="center"/>
    </xf>
    <xf numFmtId="0" fontId="39" fillId="2" borderId="15" xfId="0" applyFont="1" applyFill="1" applyBorder="1" applyAlignment="1" applyProtection="1">
      <alignment horizontal="left" vertical="center"/>
      <protection locked="0"/>
    </xf>
    <xf numFmtId="0" fontId="39" fillId="0" borderId="0" xfId="0" applyFont="1" applyBorder="1" applyAlignment="1" applyProtection="1">
      <alignment horizontal="center" vertical="center"/>
    </xf>
    <xf numFmtId="0" fontId="10" fillId="0" borderId="4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0" fontId="10" fillId="0" borderId="0" xfId="0" applyFont="1" applyAlignment="1" applyProtection="1">
      <alignment vertical="center"/>
      <protection locked="0"/>
    </xf>
    <xf numFmtId="0" fontId="10" fillId="0" borderId="4" xfId="0" applyFont="1" applyBorder="1" applyAlignment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6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1" fillId="0" borderId="4" xfId="0" applyFont="1" applyBorder="1" applyAlignment="1" applyProtection="1"/>
    <xf numFmtId="0" fontId="11" fillId="0" borderId="0" xfId="0" applyFont="1" applyAlignment="1" applyProtection="1"/>
    <xf numFmtId="0" fontId="11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11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11" fillId="0" borderId="4" xfId="0" applyFont="1" applyBorder="1" applyAlignment="1"/>
    <xf numFmtId="0" fontId="11" fillId="0" borderId="15" xfId="0" applyFont="1" applyBorder="1" applyAlignment="1" applyProtection="1"/>
    <xf numFmtId="0" fontId="11" fillId="0" borderId="0" xfId="0" applyFont="1" applyBorder="1" applyAlignment="1" applyProtection="1"/>
    <xf numFmtId="166" fontId="11" fillId="0" borderId="0" xfId="0" applyNumberFormat="1" applyFont="1" applyBorder="1" applyAlignment="1" applyProtection="1"/>
    <xf numFmtId="0" fontId="11" fillId="0" borderId="16" xfId="0" applyFont="1" applyBorder="1" applyAlignment="1" applyProtection="1"/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4" fontId="11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0" fillId="0" borderId="20" xfId="0" applyFont="1" applyBorder="1" applyAlignment="1" applyProtection="1">
      <alignment vertical="center"/>
    </xf>
    <xf numFmtId="0" fontId="0" fillId="0" borderId="21" xfId="0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167" fontId="22" fillId="2" borderId="23" xfId="0" applyNumberFormat="1" applyFont="1" applyFill="1" applyBorder="1" applyAlignment="1" applyProtection="1">
      <alignment vertical="center"/>
      <protection locked="0"/>
    </xf>
    <xf numFmtId="0" fontId="1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0" fillId="0" borderId="4" xfId="0" applyFont="1" applyBorder="1" applyAlignment="1">
      <alignment horizontal="center" vertical="center" wrapText="1"/>
    </xf>
    <xf numFmtId="0" fontId="22" fillId="4" borderId="17" xfId="0" applyFont="1" applyFill="1" applyBorder="1" applyAlignment="1">
      <alignment horizontal="center" vertical="center" wrapText="1"/>
    </xf>
    <xf numFmtId="0" fontId="22" fillId="4" borderId="18" xfId="0" applyFont="1" applyFill="1" applyBorder="1" applyAlignment="1">
      <alignment horizontal="center" vertical="center" wrapText="1"/>
    </xf>
    <xf numFmtId="0" fontId="22" fillId="4" borderId="19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1" fillId="0" borderId="17" xfId="0" applyFont="1" applyBorder="1" applyAlignment="1">
      <alignment horizontal="left" vertical="center" wrapText="1"/>
    </xf>
    <xf numFmtId="0" fontId="41" fillId="0" borderId="23" xfId="0" applyFont="1" applyBorder="1" applyAlignment="1">
      <alignment horizontal="left" vertical="center" wrapText="1"/>
    </xf>
    <xf numFmtId="0" fontId="41" fillId="0" borderId="23" xfId="0" applyFont="1" applyBorder="1" applyAlignment="1">
      <alignment horizontal="left" vertical="center"/>
    </xf>
    <xf numFmtId="167" fontId="41" fillId="0" borderId="19" xfId="0" applyNumberFormat="1" applyFont="1" applyBorder="1" applyAlignment="1">
      <alignment vertical="center"/>
    </xf>
    <xf numFmtId="0" fontId="0" fillId="0" borderId="0" xfId="0" applyFont="1" applyAlignment="1">
      <alignment horizontal="left" vertical="center" wrapText="1"/>
    </xf>
    <xf numFmtId="167" fontId="0" fillId="0" borderId="0" xfId="0" applyNumberFormat="1" applyFont="1" applyAlignment="1">
      <alignment vertical="center"/>
    </xf>
    <xf numFmtId="0" fontId="35" fillId="0" borderId="0" xfId="0" applyFont="1" applyAlignment="1">
      <alignment horizontal="left" vertical="center"/>
    </xf>
    <xf numFmtId="0" fontId="0" fillId="0" borderId="0" xfId="0" applyAlignment="1">
      <alignment vertical="top"/>
    </xf>
    <xf numFmtId="0" fontId="42" fillId="0" borderId="24" xfId="0" applyFont="1" applyBorder="1" applyAlignment="1">
      <alignment vertical="center" wrapText="1"/>
    </xf>
    <xf numFmtId="0" fontId="42" fillId="0" borderId="25" xfId="0" applyFont="1" applyBorder="1" applyAlignment="1">
      <alignment vertical="center" wrapText="1"/>
    </xf>
    <xf numFmtId="0" fontId="42" fillId="0" borderId="26" xfId="0" applyFont="1" applyBorder="1" applyAlignment="1">
      <alignment vertical="center" wrapText="1"/>
    </xf>
    <xf numFmtId="0" fontId="42" fillId="0" borderId="27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42" fillId="0" borderId="28" xfId="0" applyFont="1" applyBorder="1" applyAlignment="1">
      <alignment horizontal="center" vertical="center" wrapText="1"/>
    </xf>
    <xf numFmtId="0" fontId="42" fillId="0" borderId="27" xfId="0" applyFont="1" applyBorder="1" applyAlignment="1">
      <alignment vertical="center" wrapText="1"/>
    </xf>
    <xf numFmtId="0" fontId="44" fillId="0" borderId="29" xfId="0" applyFont="1" applyBorder="1" applyAlignment="1">
      <alignment horizontal="left" wrapText="1"/>
    </xf>
    <xf numFmtId="0" fontId="42" fillId="0" borderId="28" xfId="0" applyFont="1" applyBorder="1" applyAlignment="1">
      <alignment vertical="center" wrapText="1"/>
    </xf>
    <xf numFmtId="0" fontId="44" fillId="0" borderId="1" xfId="0" applyFont="1" applyBorder="1" applyAlignment="1">
      <alignment horizontal="left" vertical="center" wrapText="1"/>
    </xf>
    <xf numFmtId="0" fontId="45" fillId="0" borderId="1" xfId="0" applyFont="1" applyBorder="1" applyAlignment="1">
      <alignment horizontal="left" vertical="center" wrapText="1"/>
    </xf>
    <xf numFmtId="0" fontId="45" fillId="0" borderId="27" xfId="0" applyFont="1" applyBorder="1" applyAlignment="1">
      <alignment vertical="center" wrapText="1"/>
    </xf>
    <xf numFmtId="0" fontId="45" fillId="0" borderId="1" xfId="0" applyFont="1" applyBorder="1" applyAlignment="1">
      <alignment vertical="center" wrapText="1"/>
    </xf>
    <xf numFmtId="0" fontId="45" fillId="0" borderId="1" xfId="0" applyFont="1" applyBorder="1" applyAlignment="1">
      <alignment horizontal="left" vertical="center"/>
    </xf>
    <xf numFmtId="0" fontId="45" fillId="0" borderId="1" xfId="0" applyFont="1" applyBorder="1" applyAlignment="1">
      <alignment vertical="center"/>
    </xf>
    <xf numFmtId="49" fontId="45" fillId="0" borderId="1" xfId="0" applyNumberFormat="1" applyFont="1" applyBorder="1" applyAlignment="1">
      <alignment horizontal="left" vertical="center" wrapText="1"/>
    </xf>
    <xf numFmtId="49" fontId="45" fillId="0" borderId="1" xfId="0" applyNumberFormat="1" applyFont="1" applyBorder="1" applyAlignment="1">
      <alignment vertical="center" wrapText="1"/>
    </xf>
    <xf numFmtId="0" fontId="42" fillId="0" borderId="30" xfId="0" applyFont="1" applyBorder="1" applyAlignment="1">
      <alignment vertical="center" wrapText="1"/>
    </xf>
    <xf numFmtId="0" fontId="46" fillId="0" borderId="29" xfId="0" applyFont="1" applyBorder="1" applyAlignment="1">
      <alignment vertical="center" wrapText="1"/>
    </xf>
    <xf numFmtId="0" fontId="42" fillId="0" borderId="31" xfId="0" applyFont="1" applyBorder="1" applyAlignment="1">
      <alignment vertical="center" wrapText="1"/>
    </xf>
    <xf numFmtId="0" fontId="42" fillId="0" borderId="1" xfId="0" applyFont="1" applyBorder="1" applyAlignment="1">
      <alignment vertical="top"/>
    </xf>
    <xf numFmtId="0" fontId="42" fillId="0" borderId="0" xfId="0" applyFont="1" applyAlignment="1">
      <alignment vertical="top"/>
    </xf>
    <xf numFmtId="0" fontId="42" fillId="0" borderId="24" xfId="0" applyFont="1" applyBorder="1" applyAlignment="1">
      <alignment horizontal="left" vertical="center"/>
    </xf>
    <xf numFmtId="0" fontId="42" fillId="0" borderId="25" xfId="0" applyFont="1" applyBorder="1" applyAlignment="1">
      <alignment horizontal="left" vertical="center"/>
    </xf>
    <xf numFmtId="0" fontId="42" fillId="0" borderId="26" xfId="0" applyFont="1" applyBorder="1" applyAlignment="1">
      <alignment horizontal="left" vertical="center"/>
    </xf>
    <xf numFmtId="0" fontId="42" fillId="0" borderId="27" xfId="0" applyFont="1" applyBorder="1" applyAlignment="1">
      <alignment horizontal="left" vertical="center"/>
    </xf>
    <xf numFmtId="0" fontId="43" fillId="0" borderId="1" xfId="0" applyFont="1" applyBorder="1" applyAlignment="1">
      <alignment horizontal="center" vertical="center"/>
    </xf>
    <xf numFmtId="0" fontId="42" fillId="0" borderId="28" xfId="0" applyFont="1" applyBorder="1" applyAlignment="1">
      <alignment horizontal="left" vertical="center"/>
    </xf>
    <xf numFmtId="0" fontId="44" fillId="0" borderId="1" xfId="0" applyFont="1" applyBorder="1" applyAlignment="1">
      <alignment horizontal="left" vertical="center"/>
    </xf>
    <xf numFmtId="0" fontId="47" fillId="0" borderId="0" xfId="0" applyFont="1" applyAlignment="1">
      <alignment horizontal="left" vertical="center"/>
    </xf>
    <xf numFmtId="0" fontId="44" fillId="0" borderId="29" xfId="0" applyFont="1" applyBorder="1" applyAlignment="1">
      <alignment horizontal="left" vertical="center"/>
    </xf>
    <xf numFmtId="0" fontId="44" fillId="0" borderId="29" xfId="0" applyFont="1" applyBorder="1" applyAlignment="1">
      <alignment horizontal="center" vertical="center"/>
    </xf>
    <xf numFmtId="0" fontId="47" fillId="0" borderId="29" xfId="0" applyFont="1" applyBorder="1" applyAlignment="1">
      <alignment horizontal="left" vertical="center"/>
    </xf>
    <xf numFmtId="0" fontId="48" fillId="0" borderId="1" xfId="0" applyFont="1" applyBorder="1" applyAlignment="1">
      <alignment horizontal="left" vertical="center"/>
    </xf>
    <xf numFmtId="0" fontId="45" fillId="0" borderId="0" xfId="0" applyFont="1" applyAlignment="1">
      <alignment horizontal="left" vertical="center"/>
    </xf>
    <xf numFmtId="0" fontId="45" fillId="0" borderId="1" xfId="0" applyFont="1" applyBorder="1" applyAlignment="1">
      <alignment horizontal="center" vertical="center"/>
    </xf>
    <xf numFmtId="0" fontId="45" fillId="0" borderId="27" xfId="0" applyFont="1" applyBorder="1" applyAlignment="1">
      <alignment horizontal="left" vertical="center"/>
    </xf>
    <xf numFmtId="0" fontId="45" fillId="0" borderId="1" xfId="0" applyFont="1" applyFill="1" applyBorder="1" applyAlignment="1">
      <alignment horizontal="left" vertical="center"/>
    </xf>
    <xf numFmtId="0" fontId="45" fillId="0" borderId="1" xfId="0" applyFont="1" applyFill="1" applyBorder="1" applyAlignment="1">
      <alignment horizontal="center" vertical="center"/>
    </xf>
    <xf numFmtId="0" fontId="42" fillId="0" borderId="30" xfId="0" applyFont="1" applyBorder="1" applyAlignment="1">
      <alignment horizontal="left" vertical="center"/>
    </xf>
    <xf numFmtId="0" fontId="46" fillId="0" borderId="29" xfId="0" applyFont="1" applyBorder="1" applyAlignment="1">
      <alignment horizontal="left" vertical="center"/>
    </xf>
    <xf numFmtId="0" fontId="42" fillId="0" borderId="31" xfId="0" applyFont="1" applyBorder="1" applyAlignment="1">
      <alignment horizontal="left" vertical="center"/>
    </xf>
    <xf numFmtId="0" fontId="42" fillId="0" borderId="1" xfId="0" applyFont="1" applyBorder="1" applyAlignment="1">
      <alignment horizontal="left" vertical="center"/>
    </xf>
    <xf numFmtId="0" fontId="46" fillId="0" borderId="1" xfId="0" applyFont="1" applyBorder="1" applyAlignment="1">
      <alignment horizontal="left" vertical="center"/>
    </xf>
    <xf numFmtId="0" fontId="47" fillId="0" borderId="1" xfId="0" applyFont="1" applyBorder="1" applyAlignment="1">
      <alignment horizontal="left" vertical="center"/>
    </xf>
    <xf numFmtId="0" fontId="45" fillId="0" borderId="29" xfId="0" applyFont="1" applyBorder="1" applyAlignment="1">
      <alignment horizontal="left" vertical="center"/>
    </xf>
    <xf numFmtId="0" fontId="42" fillId="0" borderId="1" xfId="0" applyFont="1" applyBorder="1" applyAlignment="1">
      <alignment horizontal="left" vertical="center" wrapText="1"/>
    </xf>
    <xf numFmtId="0" fontId="45" fillId="0" borderId="1" xfId="0" applyFont="1" applyBorder="1" applyAlignment="1">
      <alignment horizontal="center" vertical="center" wrapText="1"/>
    </xf>
    <xf numFmtId="0" fontId="42" fillId="0" borderId="24" xfId="0" applyFont="1" applyBorder="1" applyAlignment="1">
      <alignment horizontal="left" vertical="center" wrapText="1"/>
    </xf>
    <xf numFmtId="0" fontId="42" fillId="0" borderId="25" xfId="0" applyFont="1" applyBorder="1" applyAlignment="1">
      <alignment horizontal="left" vertical="center" wrapText="1"/>
    </xf>
    <xf numFmtId="0" fontId="42" fillId="0" borderId="26" xfId="0" applyFont="1" applyBorder="1" applyAlignment="1">
      <alignment horizontal="left" vertical="center" wrapText="1"/>
    </xf>
    <xf numFmtId="0" fontId="42" fillId="0" borderId="27" xfId="0" applyFont="1" applyBorder="1" applyAlignment="1">
      <alignment horizontal="left" vertical="center" wrapText="1"/>
    </xf>
    <xf numFmtId="0" fontId="42" fillId="0" borderId="28" xfId="0" applyFont="1" applyBorder="1" applyAlignment="1">
      <alignment horizontal="left" vertical="center" wrapText="1"/>
    </xf>
    <xf numFmtId="0" fontId="47" fillId="0" borderId="27" xfId="0" applyFont="1" applyBorder="1" applyAlignment="1">
      <alignment horizontal="left" vertical="center" wrapText="1"/>
    </xf>
    <xf numFmtId="0" fontId="47" fillId="0" borderId="28" xfId="0" applyFont="1" applyBorder="1" applyAlignment="1">
      <alignment horizontal="left" vertical="center" wrapText="1"/>
    </xf>
    <xf numFmtId="0" fontId="45" fillId="0" borderId="27" xfId="0" applyFont="1" applyBorder="1" applyAlignment="1">
      <alignment horizontal="left" vertical="center" wrapText="1"/>
    </xf>
    <xf numFmtId="0" fontId="45" fillId="0" borderId="28" xfId="0" applyFont="1" applyBorder="1" applyAlignment="1">
      <alignment horizontal="left" vertical="center" wrapText="1"/>
    </xf>
    <xf numFmtId="0" fontId="45" fillId="0" borderId="28" xfId="0" applyFont="1" applyBorder="1" applyAlignment="1">
      <alignment horizontal="left" vertical="center"/>
    </xf>
    <xf numFmtId="0" fontId="45" fillId="0" borderId="30" xfId="0" applyFont="1" applyBorder="1" applyAlignment="1">
      <alignment horizontal="left" vertical="center" wrapText="1"/>
    </xf>
    <xf numFmtId="0" fontId="45" fillId="0" borderId="29" xfId="0" applyFont="1" applyBorder="1" applyAlignment="1">
      <alignment horizontal="left" vertical="center" wrapText="1"/>
    </xf>
    <xf numFmtId="0" fontId="45" fillId="0" borderId="31" xfId="0" applyFont="1" applyBorder="1" applyAlignment="1">
      <alignment horizontal="left" vertical="center" wrapText="1"/>
    </xf>
    <xf numFmtId="0" fontId="45" fillId="0" borderId="1" xfId="0" applyFont="1" applyBorder="1" applyAlignment="1">
      <alignment horizontal="left" vertical="top"/>
    </xf>
    <xf numFmtId="0" fontId="45" fillId="0" borderId="1" xfId="0" applyFont="1" applyBorder="1" applyAlignment="1">
      <alignment horizontal="center" vertical="top"/>
    </xf>
    <xf numFmtId="0" fontId="45" fillId="0" borderId="30" xfId="0" applyFont="1" applyBorder="1" applyAlignment="1">
      <alignment horizontal="left" vertical="center"/>
    </xf>
    <xf numFmtId="0" fontId="45" fillId="0" borderId="31" xfId="0" applyFont="1" applyBorder="1" applyAlignment="1">
      <alignment horizontal="left" vertical="center"/>
    </xf>
    <xf numFmtId="0" fontId="47" fillId="0" borderId="0" xfId="0" applyFont="1" applyAlignment="1">
      <alignment vertical="center"/>
    </xf>
    <xf numFmtId="0" fontId="44" fillId="0" borderId="1" xfId="0" applyFont="1" applyBorder="1" applyAlignment="1">
      <alignment vertical="center"/>
    </xf>
    <xf numFmtId="0" fontId="47" fillId="0" borderId="29" xfId="0" applyFont="1" applyBorder="1" applyAlignment="1">
      <alignment vertical="center"/>
    </xf>
    <xf numFmtId="0" fontId="44" fillId="0" borderId="29" xfId="0" applyFont="1" applyBorder="1" applyAlignment="1">
      <alignment vertical="center"/>
    </xf>
    <xf numFmtId="0" fontId="0" fillId="0" borderId="1" xfId="0" applyBorder="1" applyAlignment="1">
      <alignment vertical="top"/>
    </xf>
    <xf numFmtId="49" fontId="45" fillId="0" borderId="1" xfId="0" applyNumberFormat="1" applyFont="1" applyBorder="1" applyAlignment="1">
      <alignment horizontal="left" vertical="center"/>
    </xf>
    <xf numFmtId="0" fontId="0" fillId="0" borderId="29" xfId="0" applyBorder="1" applyAlignment="1">
      <alignment vertical="top"/>
    </xf>
    <xf numFmtId="0" fontId="44" fillId="0" borderId="29" xfId="0" applyFont="1" applyBorder="1" applyAlignment="1">
      <alignment horizontal="left"/>
    </xf>
    <xf numFmtId="0" fontId="47" fillId="0" borderId="29" xfId="0" applyFont="1" applyBorder="1" applyAlignment="1"/>
    <xf numFmtId="0" fontId="42" fillId="0" borderId="27" xfId="0" applyFont="1" applyBorder="1" applyAlignment="1">
      <alignment vertical="top"/>
    </xf>
    <xf numFmtId="0" fontId="42" fillId="0" borderId="28" xfId="0" applyFont="1" applyBorder="1" applyAlignment="1">
      <alignment vertical="top"/>
    </xf>
    <xf numFmtId="0" fontId="42" fillId="0" borderId="1" xfId="0" applyFont="1" applyBorder="1" applyAlignment="1">
      <alignment horizontal="center" vertical="center"/>
    </xf>
    <xf numFmtId="0" fontId="42" fillId="0" borderId="1" xfId="0" applyFont="1" applyBorder="1" applyAlignment="1">
      <alignment horizontal="left" vertical="top"/>
    </xf>
    <xf numFmtId="0" fontId="42" fillId="0" borderId="30" xfId="0" applyFont="1" applyBorder="1" applyAlignment="1">
      <alignment vertical="top"/>
    </xf>
    <xf numFmtId="0" fontId="42" fillId="0" borderId="29" xfId="0" applyFont="1" applyBorder="1" applyAlignment="1">
      <alignment vertical="top"/>
    </xf>
    <xf numFmtId="0" fontId="42" fillId="0" borderId="31" xfId="0" applyFont="1" applyBorder="1" applyAlignment="1">
      <alignment vertical="top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tyles" Target="styles.xml" /><Relationship Id="rId8" Type="http://schemas.openxmlformats.org/officeDocument/2006/relationships/theme" Target="theme/theme1.xml" /><Relationship Id="rId9" Type="http://schemas.openxmlformats.org/officeDocument/2006/relationships/calcChain" Target="calcChain.xml" /><Relationship Id="rId10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4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5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6385" cy="286385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&#65279;<?xml version="1.0" encoding="utf-8"?><Relationships xmlns="http://schemas.openxmlformats.org/package/2006/relationships"><Relationship Id="rId1" Type="http://schemas.openxmlformats.org/officeDocument/2006/relationships/drawing" Target="../drawings/drawing5.xml" /></Relationships>
</file>

<file path=xl/worksheets/_rels/sheet6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7" t="s">
        <v>0</v>
      </c>
      <c r="AZ1" s="17" t="s">
        <v>1</v>
      </c>
      <c r="BA1" s="17" t="s">
        <v>2</v>
      </c>
      <c r="BB1" s="17" t="s">
        <v>3</v>
      </c>
      <c r="BT1" s="17" t="s">
        <v>4</v>
      </c>
      <c r="BU1" s="17" t="s">
        <v>4</v>
      </c>
      <c r="BV1" s="17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8" t="s">
        <v>6</v>
      </c>
      <c r="BT2" s="18" t="s">
        <v>7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1"/>
      <c r="BS3" s="18" t="s">
        <v>6</v>
      </c>
      <c r="BT3" s="18" t="s">
        <v>8</v>
      </c>
    </row>
    <row r="4" s="1" customFormat="1" ht="24.96" customHeight="1">
      <c r="B4" s="22"/>
      <c r="C4" s="23"/>
      <c r="D4" s="24" t="s">
        <v>9</v>
      </c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1"/>
      <c r="AS4" s="25" t="s">
        <v>10</v>
      </c>
      <c r="BE4" s="26" t="s">
        <v>11</v>
      </c>
      <c r="BS4" s="18" t="s">
        <v>12</v>
      </c>
    </row>
    <row r="5" s="1" customFormat="1" ht="12" customHeight="1">
      <c r="B5" s="22"/>
      <c r="C5" s="23"/>
      <c r="D5" s="27" t="s">
        <v>13</v>
      </c>
      <c r="E5" s="23"/>
      <c r="F5" s="23"/>
      <c r="G5" s="23"/>
      <c r="H5" s="23"/>
      <c r="I5" s="23"/>
      <c r="J5" s="23"/>
      <c r="K5" s="28" t="s">
        <v>14</v>
      </c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1"/>
      <c r="BE5" s="29" t="s">
        <v>15</v>
      </c>
      <c r="BS5" s="18" t="s">
        <v>6</v>
      </c>
    </row>
    <row r="6" s="1" customFormat="1" ht="36.96" customHeight="1">
      <c r="B6" s="22"/>
      <c r="C6" s="23"/>
      <c r="D6" s="30" t="s">
        <v>16</v>
      </c>
      <c r="E6" s="23"/>
      <c r="F6" s="23"/>
      <c r="G6" s="23"/>
      <c r="H6" s="23"/>
      <c r="I6" s="23"/>
      <c r="J6" s="23"/>
      <c r="K6" s="31" t="s">
        <v>17</v>
      </c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1"/>
      <c r="BE6" s="32"/>
      <c r="BS6" s="18" t="s">
        <v>6</v>
      </c>
    </row>
    <row r="7" s="1" customFormat="1" ht="12" customHeight="1">
      <c r="B7" s="22"/>
      <c r="C7" s="23"/>
      <c r="D7" s="33" t="s">
        <v>18</v>
      </c>
      <c r="E7" s="23"/>
      <c r="F7" s="23"/>
      <c r="G7" s="23"/>
      <c r="H7" s="23"/>
      <c r="I7" s="23"/>
      <c r="J7" s="23"/>
      <c r="K7" s="28" t="s">
        <v>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33" t="s">
        <v>20</v>
      </c>
      <c r="AL7" s="23"/>
      <c r="AM7" s="23"/>
      <c r="AN7" s="28" t="s">
        <v>21</v>
      </c>
      <c r="AO7" s="23"/>
      <c r="AP7" s="23"/>
      <c r="AQ7" s="23"/>
      <c r="AR7" s="21"/>
      <c r="BE7" s="32"/>
      <c r="BS7" s="18" t="s">
        <v>6</v>
      </c>
    </row>
    <row r="8" s="1" customFormat="1" ht="12" customHeight="1">
      <c r="B8" s="22"/>
      <c r="C8" s="23"/>
      <c r="D8" s="33" t="s">
        <v>22</v>
      </c>
      <c r="E8" s="23"/>
      <c r="F8" s="23"/>
      <c r="G8" s="23"/>
      <c r="H8" s="23"/>
      <c r="I8" s="23"/>
      <c r="J8" s="23"/>
      <c r="K8" s="28" t="s">
        <v>23</v>
      </c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33" t="s">
        <v>24</v>
      </c>
      <c r="AL8" s="23"/>
      <c r="AM8" s="23"/>
      <c r="AN8" s="34" t="s">
        <v>25</v>
      </c>
      <c r="AO8" s="23"/>
      <c r="AP8" s="23"/>
      <c r="AQ8" s="23"/>
      <c r="AR8" s="21"/>
      <c r="BE8" s="32"/>
      <c r="BS8" s="18" t="s">
        <v>6</v>
      </c>
    </row>
    <row r="9" s="1" customFormat="1" ht="29.28" customHeight="1">
      <c r="B9" s="22"/>
      <c r="C9" s="23"/>
      <c r="D9" s="27" t="s">
        <v>26</v>
      </c>
      <c r="E9" s="23"/>
      <c r="F9" s="23"/>
      <c r="G9" s="23"/>
      <c r="H9" s="23"/>
      <c r="I9" s="23"/>
      <c r="J9" s="23"/>
      <c r="K9" s="35" t="s">
        <v>27</v>
      </c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7" t="s">
        <v>28</v>
      </c>
      <c r="AL9" s="23"/>
      <c r="AM9" s="23"/>
      <c r="AN9" s="35" t="s">
        <v>29</v>
      </c>
      <c r="AO9" s="23"/>
      <c r="AP9" s="23"/>
      <c r="AQ9" s="23"/>
      <c r="AR9" s="21"/>
      <c r="BE9" s="32"/>
      <c r="BS9" s="18" t="s">
        <v>6</v>
      </c>
    </row>
    <row r="10" s="1" customFormat="1" ht="12" customHeight="1">
      <c r="B10" s="22"/>
      <c r="C10" s="23"/>
      <c r="D10" s="33" t="s">
        <v>30</v>
      </c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33" t="s">
        <v>31</v>
      </c>
      <c r="AL10" s="23"/>
      <c r="AM10" s="23"/>
      <c r="AN10" s="28" t="s">
        <v>32</v>
      </c>
      <c r="AO10" s="23"/>
      <c r="AP10" s="23"/>
      <c r="AQ10" s="23"/>
      <c r="AR10" s="21"/>
      <c r="BE10" s="32"/>
      <c r="BS10" s="18" t="s">
        <v>6</v>
      </c>
    </row>
    <row r="11" s="1" customFormat="1" ht="18.48" customHeight="1">
      <c r="B11" s="22"/>
      <c r="C11" s="23"/>
      <c r="D11" s="23"/>
      <c r="E11" s="28" t="s">
        <v>33</v>
      </c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33" t="s">
        <v>34</v>
      </c>
      <c r="AL11" s="23"/>
      <c r="AM11" s="23"/>
      <c r="AN11" s="28" t="s">
        <v>35</v>
      </c>
      <c r="AO11" s="23"/>
      <c r="AP11" s="23"/>
      <c r="AQ11" s="23"/>
      <c r="AR11" s="21"/>
      <c r="BE11" s="32"/>
      <c r="BS11" s="18" t="s">
        <v>6</v>
      </c>
    </row>
    <row r="12" s="1" customFormat="1" ht="6.96" customHeight="1">
      <c r="B12" s="22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1"/>
      <c r="BE12" s="32"/>
      <c r="BS12" s="18" t="s">
        <v>6</v>
      </c>
    </row>
    <row r="13" s="1" customFormat="1" ht="12" customHeight="1">
      <c r="B13" s="22"/>
      <c r="C13" s="23"/>
      <c r="D13" s="33" t="s">
        <v>36</v>
      </c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33" t="s">
        <v>31</v>
      </c>
      <c r="AL13" s="23"/>
      <c r="AM13" s="23"/>
      <c r="AN13" s="36" t="s">
        <v>37</v>
      </c>
      <c r="AO13" s="23"/>
      <c r="AP13" s="23"/>
      <c r="AQ13" s="23"/>
      <c r="AR13" s="21"/>
      <c r="BE13" s="32"/>
      <c r="BS13" s="18" t="s">
        <v>6</v>
      </c>
    </row>
    <row r="14">
      <c r="B14" s="22"/>
      <c r="C14" s="23"/>
      <c r="D14" s="23"/>
      <c r="E14" s="36" t="s">
        <v>37</v>
      </c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3" t="s">
        <v>34</v>
      </c>
      <c r="AL14" s="23"/>
      <c r="AM14" s="23"/>
      <c r="AN14" s="36" t="s">
        <v>37</v>
      </c>
      <c r="AO14" s="23"/>
      <c r="AP14" s="23"/>
      <c r="AQ14" s="23"/>
      <c r="AR14" s="21"/>
      <c r="BE14" s="32"/>
      <c r="BS14" s="18" t="s">
        <v>6</v>
      </c>
    </row>
    <row r="15" s="1" customFormat="1" ht="6.96" customHeight="1">
      <c r="B15" s="22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1"/>
      <c r="BE15" s="32"/>
      <c r="BS15" s="18" t="s">
        <v>4</v>
      </c>
    </row>
    <row r="16" s="1" customFormat="1" ht="12" customHeight="1">
      <c r="B16" s="22"/>
      <c r="C16" s="23"/>
      <c r="D16" s="33" t="s">
        <v>38</v>
      </c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33" t="s">
        <v>31</v>
      </c>
      <c r="AL16" s="23"/>
      <c r="AM16" s="23"/>
      <c r="AN16" s="28" t="s">
        <v>39</v>
      </c>
      <c r="AO16" s="23"/>
      <c r="AP16" s="23"/>
      <c r="AQ16" s="23"/>
      <c r="AR16" s="21"/>
      <c r="BE16" s="32"/>
      <c r="BS16" s="18" t="s">
        <v>4</v>
      </c>
    </row>
    <row r="17" s="1" customFormat="1" ht="18.48" customHeight="1">
      <c r="B17" s="22"/>
      <c r="C17" s="23"/>
      <c r="D17" s="23"/>
      <c r="E17" s="28" t="s">
        <v>40</v>
      </c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33" t="s">
        <v>34</v>
      </c>
      <c r="AL17" s="23"/>
      <c r="AM17" s="23"/>
      <c r="AN17" s="28" t="s">
        <v>39</v>
      </c>
      <c r="AO17" s="23"/>
      <c r="AP17" s="23"/>
      <c r="AQ17" s="23"/>
      <c r="AR17" s="21"/>
      <c r="BE17" s="32"/>
      <c r="BS17" s="18" t="s">
        <v>41</v>
      </c>
    </row>
    <row r="18" s="1" customFormat="1" ht="6.96" customHeight="1">
      <c r="B18" s="22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1"/>
      <c r="BE18" s="32"/>
      <c r="BS18" s="18" t="s">
        <v>6</v>
      </c>
    </row>
    <row r="19" s="1" customFormat="1" ht="12" customHeight="1">
      <c r="B19" s="22"/>
      <c r="C19" s="23"/>
      <c r="D19" s="33" t="s">
        <v>42</v>
      </c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33" t="s">
        <v>31</v>
      </c>
      <c r="AL19" s="23"/>
      <c r="AM19" s="23"/>
      <c r="AN19" s="28" t="s">
        <v>39</v>
      </c>
      <c r="AO19" s="23"/>
      <c r="AP19" s="23"/>
      <c r="AQ19" s="23"/>
      <c r="AR19" s="21"/>
      <c r="BE19" s="32"/>
      <c r="BS19" s="18" t="s">
        <v>6</v>
      </c>
    </row>
    <row r="20" s="1" customFormat="1" ht="18.48" customHeight="1">
      <c r="B20" s="22"/>
      <c r="C20" s="23"/>
      <c r="D20" s="23"/>
      <c r="E20" s="28" t="s">
        <v>43</v>
      </c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33" t="s">
        <v>34</v>
      </c>
      <c r="AL20" s="23"/>
      <c r="AM20" s="23"/>
      <c r="AN20" s="28" t="s">
        <v>39</v>
      </c>
      <c r="AO20" s="23"/>
      <c r="AP20" s="23"/>
      <c r="AQ20" s="23"/>
      <c r="AR20" s="21"/>
      <c r="BE20" s="32"/>
      <c r="BS20" s="18" t="s">
        <v>41</v>
      </c>
    </row>
    <row r="21" s="1" customFormat="1" ht="6.96" customHeight="1">
      <c r="B21" s="22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1"/>
      <c r="BE21" s="32"/>
    </row>
    <row r="22" s="1" customFormat="1" ht="12" customHeight="1">
      <c r="B22" s="22"/>
      <c r="C22" s="23"/>
      <c r="D22" s="33" t="s">
        <v>44</v>
      </c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1"/>
      <c r="BE22" s="32"/>
    </row>
    <row r="23" s="1" customFormat="1" ht="47.25" customHeight="1">
      <c r="B23" s="22"/>
      <c r="C23" s="23"/>
      <c r="D23" s="23"/>
      <c r="E23" s="38" t="s">
        <v>45</v>
      </c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23"/>
      <c r="AP23" s="23"/>
      <c r="AQ23" s="23"/>
      <c r="AR23" s="21"/>
      <c r="BE23" s="32"/>
    </row>
    <row r="24" s="1" customFormat="1" ht="6.96" customHeight="1">
      <c r="B24" s="22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1"/>
      <c r="BE24" s="32"/>
    </row>
    <row r="25" s="1" customFormat="1" ht="6.96" customHeight="1">
      <c r="B25" s="22"/>
      <c r="C25" s="23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23"/>
      <c r="AQ25" s="23"/>
      <c r="AR25" s="21"/>
      <c r="BE25" s="32"/>
    </row>
    <row r="26" s="2" customFormat="1" ht="25.92" customHeight="1">
      <c r="A26" s="40"/>
      <c r="B26" s="41"/>
      <c r="C26" s="42"/>
      <c r="D26" s="43" t="s">
        <v>46</v>
      </c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5">
        <f>ROUND(AG54,2)</f>
        <v>0</v>
      </c>
      <c r="AL26" s="44"/>
      <c r="AM26" s="44"/>
      <c r="AN26" s="44"/>
      <c r="AO26" s="44"/>
      <c r="AP26" s="42"/>
      <c r="AQ26" s="42"/>
      <c r="AR26" s="46"/>
      <c r="BE26" s="32"/>
    </row>
    <row r="27" s="2" customFormat="1" ht="6.96" customHeight="1">
      <c r="A27" s="40"/>
      <c r="B27" s="41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6"/>
      <c r="BE27" s="32"/>
    </row>
    <row r="28" s="2" customFormat="1">
      <c r="A28" s="40"/>
      <c r="B28" s="41"/>
      <c r="C28" s="42"/>
      <c r="D28" s="42"/>
      <c r="E28" s="42"/>
      <c r="F28" s="42"/>
      <c r="G28" s="42"/>
      <c r="H28" s="42"/>
      <c r="I28" s="42"/>
      <c r="J28" s="42"/>
      <c r="K28" s="42"/>
      <c r="L28" s="47" t="s">
        <v>47</v>
      </c>
      <c r="M28" s="47"/>
      <c r="N28" s="47"/>
      <c r="O28" s="47"/>
      <c r="P28" s="47"/>
      <c r="Q28" s="42"/>
      <c r="R28" s="42"/>
      <c r="S28" s="42"/>
      <c r="T28" s="42"/>
      <c r="U28" s="42"/>
      <c r="V28" s="42"/>
      <c r="W28" s="47" t="s">
        <v>48</v>
      </c>
      <c r="X28" s="47"/>
      <c r="Y28" s="47"/>
      <c r="Z28" s="47"/>
      <c r="AA28" s="47"/>
      <c r="AB28" s="47"/>
      <c r="AC28" s="47"/>
      <c r="AD28" s="47"/>
      <c r="AE28" s="47"/>
      <c r="AF28" s="42"/>
      <c r="AG28" s="42"/>
      <c r="AH28" s="42"/>
      <c r="AI28" s="42"/>
      <c r="AJ28" s="42"/>
      <c r="AK28" s="47" t="s">
        <v>49</v>
      </c>
      <c r="AL28" s="47"/>
      <c r="AM28" s="47"/>
      <c r="AN28" s="47"/>
      <c r="AO28" s="47"/>
      <c r="AP28" s="42"/>
      <c r="AQ28" s="42"/>
      <c r="AR28" s="46"/>
      <c r="BE28" s="32"/>
    </row>
    <row r="29" hidden="1" s="3" customFormat="1" ht="14.4" customHeight="1">
      <c r="A29" s="3"/>
      <c r="B29" s="48"/>
      <c r="C29" s="49"/>
      <c r="D29" s="33" t="s">
        <v>50</v>
      </c>
      <c r="E29" s="49"/>
      <c r="F29" s="33" t="s">
        <v>51</v>
      </c>
      <c r="G29" s="49"/>
      <c r="H29" s="49"/>
      <c r="I29" s="49"/>
      <c r="J29" s="49"/>
      <c r="K29" s="49"/>
      <c r="L29" s="50">
        <v>0.20999999999999999</v>
      </c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51">
        <f>ROUND(AZ54, 2)</f>
        <v>0</v>
      </c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51">
        <f>ROUND(AV54, 2)</f>
        <v>0</v>
      </c>
      <c r="AL29" s="49"/>
      <c r="AM29" s="49"/>
      <c r="AN29" s="49"/>
      <c r="AO29" s="49"/>
      <c r="AP29" s="49"/>
      <c r="AQ29" s="49"/>
      <c r="AR29" s="52"/>
      <c r="BE29" s="53"/>
    </row>
    <row r="30" hidden="1" s="3" customFormat="1" ht="14.4" customHeight="1">
      <c r="A30" s="3"/>
      <c r="B30" s="48"/>
      <c r="C30" s="49"/>
      <c r="D30" s="49"/>
      <c r="E30" s="49"/>
      <c r="F30" s="33" t="s">
        <v>52</v>
      </c>
      <c r="G30" s="49"/>
      <c r="H30" s="49"/>
      <c r="I30" s="49"/>
      <c r="J30" s="49"/>
      <c r="K30" s="49"/>
      <c r="L30" s="50">
        <v>0.14999999999999999</v>
      </c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51">
        <f>ROUND(BA54, 2)</f>
        <v>0</v>
      </c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51">
        <f>ROUND(AW54, 2)</f>
        <v>0</v>
      </c>
      <c r="AL30" s="49"/>
      <c r="AM30" s="49"/>
      <c r="AN30" s="49"/>
      <c r="AO30" s="49"/>
      <c r="AP30" s="49"/>
      <c r="AQ30" s="49"/>
      <c r="AR30" s="52"/>
      <c r="BE30" s="53"/>
    </row>
    <row r="31" s="3" customFormat="1" ht="14.4" customHeight="1">
      <c r="A31" s="3"/>
      <c r="B31" s="48"/>
      <c r="C31" s="49"/>
      <c r="D31" s="54" t="s">
        <v>50</v>
      </c>
      <c r="E31" s="49"/>
      <c r="F31" s="33" t="s">
        <v>53</v>
      </c>
      <c r="G31" s="49"/>
      <c r="H31" s="49"/>
      <c r="I31" s="49"/>
      <c r="J31" s="49"/>
      <c r="K31" s="49"/>
      <c r="L31" s="50">
        <v>0.20999999999999999</v>
      </c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51">
        <f>ROUND(BB54, 2)</f>
        <v>0</v>
      </c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51">
        <v>0</v>
      </c>
      <c r="AL31" s="49"/>
      <c r="AM31" s="49"/>
      <c r="AN31" s="49"/>
      <c r="AO31" s="49"/>
      <c r="AP31" s="49"/>
      <c r="AQ31" s="49"/>
      <c r="AR31" s="52"/>
      <c r="BE31" s="53"/>
    </row>
    <row r="32" s="3" customFormat="1" ht="14.4" customHeight="1">
      <c r="A32" s="3"/>
      <c r="B32" s="48"/>
      <c r="C32" s="49"/>
      <c r="D32" s="49"/>
      <c r="E32" s="49"/>
      <c r="F32" s="33" t="s">
        <v>54</v>
      </c>
      <c r="G32" s="49"/>
      <c r="H32" s="49"/>
      <c r="I32" s="49"/>
      <c r="J32" s="49"/>
      <c r="K32" s="49"/>
      <c r="L32" s="50">
        <v>0.14999999999999999</v>
      </c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51">
        <f>ROUND(BC54, 2)</f>
        <v>0</v>
      </c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51">
        <v>0</v>
      </c>
      <c r="AL32" s="49"/>
      <c r="AM32" s="49"/>
      <c r="AN32" s="49"/>
      <c r="AO32" s="49"/>
      <c r="AP32" s="49"/>
      <c r="AQ32" s="49"/>
      <c r="AR32" s="52"/>
      <c r="BE32" s="53"/>
    </row>
    <row r="33" hidden="1" s="3" customFormat="1" ht="14.4" customHeight="1">
      <c r="A33" s="3"/>
      <c r="B33" s="48"/>
      <c r="C33" s="49"/>
      <c r="D33" s="49"/>
      <c r="E33" s="49"/>
      <c r="F33" s="33" t="s">
        <v>55</v>
      </c>
      <c r="G33" s="49"/>
      <c r="H33" s="49"/>
      <c r="I33" s="49"/>
      <c r="J33" s="49"/>
      <c r="K33" s="49"/>
      <c r="L33" s="50">
        <v>0</v>
      </c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51">
        <f>ROUND(BD54, 2)</f>
        <v>0</v>
      </c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51">
        <v>0</v>
      </c>
      <c r="AL33" s="49"/>
      <c r="AM33" s="49"/>
      <c r="AN33" s="49"/>
      <c r="AO33" s="49"/>
      <c r="AP33" s="49"/>
      <c r="AQ33" s="49"/>
      <c r="AR33" s="52"/>
      <c r="BE33" s="3"/>
    </row>
    <row r="34" s="2" customFormat="1" ht="6.96" customHeight="1">
      <c r="A34" s="40"/>
      <c r="B34" s="41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42"/>
      <c r="AQ34" s="42"/>
      <c r="AR34" s="46"/>
      <c r="BE34" s="40"/>
    </row>
    <row r="35" s="2" customFormat="1" ht="25.92" customHeight="1">
      <c r="A35" s="40"/>
      <c r="B35" s="41"/>
      <c r="C35" s="55"/>
      <c r="D35" s="56" t="s">
        <v>56</v>
      </c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8" t="s">
        <v>57</v>
      </c>
      <c r="U35" s="57"/>
      <c r="V35" s="57"/>
      <c r="W35" s="57"/>
      <c r="X35" s="59" t="s">
        <v>58</v>
      </c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60">
        <f>SUM(AK26:AK33)</f>
        <v>0</v>
      </c>
      <c r="AL35" s="57"/>
      <c r="AM35" s="57"/>
      <c r="AN35" s="57"/>
      <c r="AO35" s="61"/>
      <c r="AP35" s="55"/>
      <c r="AQ35" s="55"/>
      <c r="AR35" s="46"/>
      <c r="BE35" s="40"/>
    </row>
    <row r="36" s="2" customFormat="1" ht="6.96" customHeight="1">
      <c r="A36" s="40"/>
      <c r="B36" s="41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42"/>
      <c r="AQ36" s="42"/>
      <c r="AR36" s="46"/>
      <c r="BE36" s="40"/>
    </row>
    <row r="37" s="2" customFormat="1" ht="6.96" customHeight="1">
      <c r="A37" s="40"/>
      <c r="B37" s="62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63"/>
      <c r="AN37" s="63"/>
      <c r="AO37" s="63"/>
      <c r="AP37" s="63"/>
      <c r="AQ37" s="63"/>
      <c r="AR37" s="46"/>
      <c r="BE37" s="40"/>
    </row>
    <row r="41" s="2" customFormat="1" ht="6.96" customHeight="1">
      <c r="A41" s="40"/>
      <c r="B41" s="64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46"/>
      <c r="BE41" s="40"/>
    </row>
    <row r="42" s="2" customFormat="1" ht="24.96" customHeight="1">
      <c r="A42" s="40"/>
      <c r="B42" s="41"/>
      <c r="C42" s="24" t="s">
        <v>59</v>
      </c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  <c r="AR42" s="46"/>
      <c r="BE42" s="40"/>
    </row>
    <row r="43" s="2" customFormat="1" ht="6.96" customHeight="1">
      <c r="A43" s="40"/>
      <c r="B43" s="41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6"/>
      <c r="BE43" s="40"/>
    </row>
    <row r="44" s="4" customFormat="1" ht="12" customHeight="1">
      <c r="A44" s="4"/>
      <c r="B44" s="66"/>
      <c r="C44" s="33" t="s">
        <v>13</v>
      </c>
      <c r="D44" s="67"/>
      <c r="E44" s="67"/>
      <c r="F44" s="67"/>
      <c r="G44" s="67"/>
      <c r="H44" s="67"/>
      <c r="I44" s="67"/>
      <c r="J44" s="67"/>
      <c r="K44" s="67"/>
      <c r="L44" s="67" t="str">
        <f>K5</f>
        <v>65020012</v>
      </c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8"/>
      <c r="BE44" s="4"/>
    </row>
    <row r="45" s="5" customFormat="1" ht="36.96" customHeight="1">
      <c r="A45" s="5"/>
      <c r="B45" s="69"/>
      <c r="C45" s="70" t="s">
        <v>16</v>
      </c>
      <c r="D45" s="71"/>
      <c r="E45" s="71"/>
      <c r="F45" s="71"/>
      <c r="G45" s="71"/>
      <c r="H45" s="71"/>
      <c r="I45" s="71"/>
      <c r="J45" s="71"/>
      <c r="K45" s="71"/>
      <c r="L45" s="72" t="str">
        <f>K6</f>
        <v>Oprava koleje v úseku Úpořiny-Řehlovice_změna_1</v>
      </c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1"/>
      <c r="AN45" s="71"/>
      <c r="AO45" s="71"/>
      <c r="AP45" s="71"/>
      <c r="AQ45" s="71"/>
      <c r="AR45" s="73"/>
      <c r="BE45" s="5"/>
    </row>
    <row r="46" s="2" customFormat="1" ht="6.96" customHeight="1">
      <c r="A46" s="40"/>
      <c r="B46" s="41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AQ46" s="42"/>
      <c r="AR46" s="46"/>
      <c r="BE46" s="40"/>
    </row>
    <row r="47" s="2" customFormat="1" ht="12" customHeight="1">
      <c r="A47" s="40"/>
      <c r="B47" s="41"/>
      <c r="C47" s="33" t="s">
        <v>22</v>
      </c>
      <c r="D47" s="42"/>
      <c r="E47" s="42"/>
      <c r="F47" s="42"/>
      <c r="G47" s="42"/>
      <c r="H47" s="42"/>
      <c r="I47" s="42"/>
      <c r="J47" s="42"/>
      <c r="K47" s="42"/>
      <c r="L47" s="74" t="str">
        <f>IF(K8="","",K8)</f>
        <v>TO Bílina</v>
      </c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33" t="s">
        <v>24</v>
      </c>
      <c r="AJ47" s="42"/>
      <c r="AK47" s="42"/>
      <c r="AL47" s="42"/>
      <c r="AM47" s="75" t="str">
        <f>IF(AN8= "","",AN8)</f>
        <v>22. 1. 2020</v>
      </c>
      <c r="AN47" s="75"/>
      <c r="AO47" s="42"/>
      <c r="AP47" s="42"/>
      <c r="AQ47" s="42"/>
      <c r="AR47" s="46"/>
      <c r="BE47" s="40"/>
    </row>
    <row r="48" s="2" customFormat="1" ht="6.96" customHeight="1">
      <c r="A48" s="40"/>
      <c r="B48" s="41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6"/>
      <c r="BE48" s="40"/>
    </row>
    <row r="49" s="2" customFormat="1" ht="15.15" customHeight="1">
      <c r="A49" s="40"/>
      <c r="B49" s="41"/>
      <c r="C49" s="33" t="s">
        <v>30</v>
      </c>
      <c r="D49" s="42"/>
      <c r="E49" s="42"/>
      <c r="F49" s="42"/>
      <c r="G49" s="42"/>
      <c r="H49" s="42"/>
      <c r="I49" s="42"/>
      <c r="J49" s="42"/>
      <c r="K49" s="42"/>
      <c r="L49" s="67" t="str">
        <f>IF(E11= "","",E11)</f>
        <v>Správa železnic s.o., OŘ UNL, ST Most</v>
      </c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33" t="s">
        <v>38</v>
      </c>
      <c r="AJ49" s="42"/>
      <c r="AK49" s="42"/>
      <c r="AL49" s="42"/>
      <c r="AM49" s="76" t="str">
        <f>IF(E17="","",E17)</f>
        <v xml:space="preserve"> </v>
      </c>
      <c r="AN49" s="67"/>
      <c r="AO49" s="67"/>
      <c r="AP49" s="67"/>
      <c r="AQ49" s="42"/>
      <c r="AR49" s="46"/>
      <c r="AS49" s="77" t="s">
        <v>60</v>
      </c>
      <c r="AT49" s="78"/>
      <c r="AU49" s="79"/>
      <c r="AV49" s="79"/>
      <c r="AW49" s="79"/>
      <c r="AX49" s="79"/>
      <c r="AY49" s="79"/>
      <c r="AZ49" s="79"/>
      <c r="BA49" s="79"/>
      <c r="BB49" s="79"/>
      <c r="BC49" s="79"/>
      <c r="BD49" s="80"/>
      <c r="BE49" s="40"/>
    </row>
    <row r="50" s="2" customFormat="1" ht="40.05" customHeight="1">
      <c r="A50" s="40"/>
      <c r="B50" s="41"/>
      <c r="C50" s="33" t="s">
        <v>36</v>
      </c>
      <c r="D50" s="42"/>
      <c r="E50" s="42"/>
      <c r="F50" s="42"/>
      <c r="G50" s="42"/>
      <c r="H50" s="42"/>
      <c r="I50" s="42"/>
      <c r="J50" s="42"/>
      <c r="K50" s="42"/>
      <c r="L50" s="67" t="str">
        <f>IF(E14= "Vyplň údaj","",E14)</f>
        <v/>
      </c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33" t="s">
        <v>42</v>
      </c>
      <c r="AJ50" s="42"/>
      <c r="AK50" s="42"/>
      <c r="AL50" s="42"/>
      <c r="AM50" s="76" t="str">
        <f>IF(E20="","",E20)</f>
        <v>Ing. Horák Jiří, horak@szdc.cz, +420 602155923</v>
      </c>
      <c r="AN50" s="67"/>
      <c r="AO50" s="67"/>
      <c r="AP50" s="67"/>
      <c r="AQ50" s="42"/>
      <c r="AR50" s="46"/>
      <c r="AS50" s="81"/>
      <c r="AT50" s="82"/>
      <c r="AU50" s="83"/>
      <c r="AV50" s="83"/>
      <c r="AW50" s="83"/>
      <c r="AX50" s="83"/>
      <c r="AY50" s="83"/>
      <c r="AZ50" s="83"/>
      <c r="BA50" s="83"/>
      <c r="BB50" s="83"/>
      <c r="BC50" s="83"/>
      <c r="BD50" s="84"/>
      <c r="BE50" s="40"/>
    </row>
    <row r="51" s="2" customFormat="1" ht="10.8" customHeight="1">
      <c r="A51" s="40"/>
      <c r="B51" s="41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6"/>
      <c r="AS51" s="85"/>
      <c r="AT51" s="86"/>
      <c r="AU51" s="87"/>
      <c r="AV51" s="87"/>
      <c r="AW51" s="87"/>
      <c r="AX51" s="87"/>
      <c r="AY51" s="87"/>
      <c r="AZ51" s="87"/>
      <c r="BA51" s="87"/>
      <c r="BB51" s="87"/>
      <c r="BC51" s="87"/>
      <c r="BD51" s="88"/>
      <c r="BE51" s="40"/>
    </row>
    <row r="52" s="2" customFormat="1" ht="29.28" customHeight="1">
      <c r="A52" s="40"/>
      <c r="B52" s="41"/>
      <c r="C52" s="89" t="s">
        <v>61</v>
      </c>
      <c r="D52" s="90"/>
      <c r="E52" s="90"/>
      <c r="F52" s="90"/>
      <c r="G52" s="90"/>
      <c r="H52" s="91"/>
      <c r="I52" s="92" t="s">
        <v>62</v>
      </c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90"/>
      <c r="X52" s="90"/>
      <c r="Y52" s="90"/>
      <c r="Z52" s="90"/>
      <c r="AA52" s="90"/>
      <c r="AB52" s="90"/>
      <c r="AC52" s="90"/>
      <c r="AD52" s="90"/>
      <c r="AE52" s="90"/>
      <c r="AF52" s="90"/>
      <c r="AG52" s="93" t="s">
        <v>63</v>
      </c>
      <c r="AH52" s="90"/>
      <c r="AI52" s="90"/>
      <c r="AJ52" s="90"/>
      <c r="AK52" s="90"/>
      <c r="AL52" s="90"/>
      <c r="AM52" s="90"/>
      <c r="AN52" s="92" t="s">
        <v>64</v>
      </c>
      <c r="AO52" s="90"/>
      <c r="AP52" s="90"/>
      <c r="AQ52" s="94" t="s">
        <v>65</v>
      </c>
      <c r="AR52" s="46"/>
      <c r="AS52" s="95" t="s">
        <v>66</v>
      </c>
      <c r="AT52" s="96" t="s">
        <v>67</v>
      </c>
      <c r="AU52" s="96" t="s">
        <v>68</v>
      </c>
      <c r="AV52" s="96" t="s">
        <v>69</v>
      </c>
      <c r="AW52" s="96" t="s">
        <v>70</v>
      </c>
      <c r="AX52" s="96" t="s">
        <v>71</v>
      </c>
      <c r="AY52" s="96" t="s">
        <v>72</v>
      </c>
      <c r="AZ52" s="96" t="s">
        <v>73</v>
      </c>
      <c r="BA52" s="96" t="s">
        <v>74</v>
      </c>
      <c r="BB52" s="96" t="s">
        <v>75</v>
      </c>
      <c r="BC52" s="96" t="s">
        <v>76</v>
      </c>
      <c r="BD52" s="97" t="s">
        <v>77</v>
      </c>
      <c r="BE52" s="40"/>
    </row>
    <row r="53" s="2" customFormat="1" ht="10.8" customHeight="1">
      <c r="A53" s="40"/>
      <c r="B53" s="41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6"/>
      <c r="AS53" s="98"/>
      <c r="AT53" s="99"/>
      <c r="AU53" s="99"/>
      <c r="AV53" s="99"/>
      <c r="AW53" s="99"/>
      <c r="AX53" s="99"/>
      <c r="AY53" s="99"/>
      <c r="AZ53" s="99"/>
      <c r="BA53" s="99"/>
      <c r="BB53" s="99"/>
      <c r="BC53" s="99"/>
      <c r="BD53" s="100"/>
      <c r="BE53" s="40"/>
    </row>
    <row r="54" s="6" customFormat="1" ht="32.4" customHeight="1">
      <c r="A54" s="6"/>
      <c r="B54" s="101"/>
      <c r="C54" s="102" t="s">
        <v>78</v>
      </c>
      <c r="D54" s="103"/>
      <c r="E54" s="103"/>
      <c r="F54" s="103"/>
      <c r="G54" s="103"/>
      <c r="H54" s="103"/>
      <c r="I54" s="103"/>
      <c r="J54" s="103"/>
      <c r="K54" s="103"/>
      <c r="L54" s="103"/>
      <c r="M54" s="103"/>
      <c r="N54" s="103"/>
      <c r="O54" s="103"/>
      <c r="P54" s="103"/>
      <c r="Q54" s="103"/>
      <c r="R54" s="103"/>
      <c r="S54" s="103"/>
      <c r="T54" s="103"/>
      <c r="U54" s="103"/>
      <c r="V54" s="103"/>
      <c r="W54" s="103"/>
      <c r="X54" s="103"/>
      <c r="Y54" s="103"/>
      <c r="Z54" s="103"/>
      <c r="AA54" s="103"/>
      <c r="AB54" s="103"/>
      <c r="AC54" s="103"/>
      <c r="AD54" s="103"/>
      <c r="AE54" s="103"/>
      <c r="AF54" s="103"/>
      <c r="AG54" s="104">
        <f>ROUND(AG55+AG58,2)</f>
        <v>0</v>
      </c>
      <c r="AH54" s="104"/>
      <c r="AI54" s="104"/>
      <c r="AJ54" s="104"/>
      <c r="AK54" s="104"/>
      <c r="AL54" s="104"/>
      <c r="AM54" s="104"/>
      <c r="AN54" s="105">
        <f>SUM(AG54,AT54)</f>
        <v>0</v>
      </c>
      <c r="AO54" s="105"/>
      <c r="AP54" s="105"/>
      <c r="AQ54" s="106" t="s">
        <v>39</v>
      </c>
      <c r="AR54" s="107"/>
      <c r="AS54" s="108">
        <f>ROUND(AS55+AS58,2)</f>
        <v>0</v>
      </c>
      <c r="AT54" s="109">
        <f>ROUND(SUM(AV54:AW54),2)</f>
        <v>0</v>
      </c>
      <c r="AU54" s="110">
        <f>ROUND(AU55+AU58,5)</f>
        <v>0</v>
      </c>
      <c r="AV54" s="109">
        <f>ROUND(AZ54*L29,2)</f>
        <v>0</v>
      </c>
      <c r="AW54" s="109">
        <f>ROUND(BA54*L30,2)</f>
        <v>0</v>
      </c>
      <c r="AX54" s="109">
        <f>ROUND(BB54*L29,2)</f>
        <v>0</v>
      </c>
      <c r="AY54" s="109">
        <f>ROUND(BC54*L30,2)</f>
        <v>0</v>
      </c>
      <c r="AZ54" s="109">
        <f>ROUND(AZ55+AZ58,2)</f>
        <v>0</v>
      </c>
      <c r="BA54" s="109">
        <f>ROUND(BA55+BA58,2)</f>
        <v>0</v>
      </c>
      <c r="BB54" s="109">
        <f>ROUND(BB55+BB58,2)</f>
        <v>0</v>
      </c>
      <c r="BC54" s="109">
        <f>ROUND(BC55+BC58,2)</f>
        <v>0</v>
      </c>
      <c r="BD54" s="111">
        <f>ROUND(BD55+BD58,2)</f>
        <v>0</v>
      </c>
      <c r="BE54" s="6"/>
      <c r="BS54" s="112" t="s">
        <v>79</v>
      </c>
      <c r="BT54" s="112" t="s">
        <v>80</v>
      </c>
      <c r="BU54" s="113" t="s">
        <v>81</v>
      </c>
      <c r="BV54" s="112" t="s">
        <v>82</v>
      </c>
      <c r="BW54" s="112" t="s">
        <v>5</v>
      </c>
      <c r="BX54" s="112" t="s">
        <v>83</v>
      </c>
      <c r="CL54" s="112" t="s">
        <v>19</v>
      </c>
    </row>
    <row r="55" s="7" customFormat="1" ht="24.75" customHeight="1">
      <c r="A55" s="7"/>
      <c r="B55" s="114"/>
      <c r="C55" s="115"/>
      <c r="D55" s="116" t="s">
        <v>84</v>
      </c>
      <c r="E55" s="116"/>
      <c r="F55" s="116"/>
      <c r="G55" s="116"/>
      <c r="H55" s="116"/>
      <c r="I55" s="117"/>
      <c r="J55" s="116" t="s">
        <v>85</v>
      </c>
      <c r="K55" s="116"/>
      <c r="L55" s="116"/>
      <c r="M55" s="116"/>
      <c r="N55" s="116"/>
      <c r="O55" s="116"/>
      <c r="P55" s="116"/>
      <c r="Q55" s="116"/>
      <c r="R55" s="116"/>
      <c r="S55" s="116"/>
      <c r="T55" s="116"/>
      <c r="U55" s="116"/>
      <c r="V55" s="116"/>
      <c r="W55" s="116"/>
      <c r="X55" s="116"/>
      <c r="Y55" s="116"/>
      <c r="Z55" s="116"/>
      <c r="AA55" s="116"/>
      <c r="AB55" s="116"/>
      <c r="AC55" s="116"/>
      <c r="AD55" s="116"/>
      <c r="AE55" s="116"/>
      <c r="AF55" s="116"/>
      <c r="AG55" s="118">
        <f>ROUND(SUM(AG56:AG57),2)</f>
        <v>0</v>
      </c>
      <c r="AH55" s="117"/>
      <c r="AI55" s="117"/>
      <c r="AJ55" s="117"/>
      <c r="AK55" s="117"/>
      <c r="AL55" s="117"/>
      <c r="AM55" s="117"/>
      <c r="AN55" s="119">
        <f>SUM(AG55,AT55)</f>
        <v>0</v>
      </c>
      <c r="AO55" s="117"/>
      <c r="AP55" s="117"/>
      <c r="AQ55" s="120" t="s">
        <v>86</v>
      </c>
      <c r="AR55" s="121"/>
      <c r="AS55" s="122">
        <f>ROUND(SUM(AS56:AS57),2)</f>
        <v>0</v>
      </c>
      <c r="AT55" s="123">
        <f>ROUND(SUM(AV55:AW55),2)</f>
        <v>0</v>
      </c>
      <c r="AU55" s="124">
        <f>ROUND(SUM(AU56:AU57),5)</f>
        <v>0</v>
      </c>
      <c r="AV55" s="123">
        <f>ROUND(AZ55*L29,2)</f>
        <v>0</v>
      </c>
      <c r="AW55" s="123">
        <f>ROUND(BA55*L30,2)</f>
        <v>0</v>
      </c>
      <c r="AX55" s="123">
        <f>ROUND(BB55*L29,2)</f>
        <v>0</v>
      </c>
      <c r="AY55" s="123">
        <f>ROUND(BC55*L30,2)</f>
        <v>0</v>
      </c>
      <c r="AZ55" s="123">
        <f>ROUND(SUM(AZ56:AZ57),2)</f>
        <v>0</v>
      </c>
      <c r="BA55" s="123">
        <f>ROUND(SUM(BA56:BA57),2)</f>
        <v>0</v>
      </c>
      <c r="BB55" s="123">
        <f>ROUND(SUM(BB56:BB57),2)</f>
        <v>0</v>
      </c>
      <c r="BC55" s="123">
        <f>ROUND(SUM(BC56:BC57),2)</f>
        <v>0</v>
      </c>
      <c r="BD55" s="125">
        <f>ROUND(SUM(BD56:BD57),2)</f>
        <v>0</v>
      </c>
      <c r="BE55" s="7"/>
      <c r="BS55" s="126" t="s">
        <v>79</v>
      </c>
      <c r="BT55" s="126" t="s">
        <v>87</v>
      </c>
      <c r="BU55" s="126" t="s">
        <v>81</v>
      </c>
      <c r="BV55" s="126" t="s">
        <v>82</v>
      </c>
      <c r="BW55" s="126" t="s">
        <v>88</v>
      </c>
      <c r="BX55" s="126" t="s">
        <v>5</v>
      </c>
      <c r="CL55" s="126" t="s">
        <v>19</v>
      </c>
      <c r="CM55" s="126" t="s">
        <v>89</v>
      </c>
    </row>
    <row r="56" s="4" customFormat="1" ht="23.25" customHeight="1">
      <c r="A56" s="127" t="s">
        <v>90</v>
      </c>
      <c r="B56" s="66"/>
      <c r="C56" s="128"/>
      <c r="D56" s="128"/>
      <c r="E56" s="129" t="s">
        <v>91</v>
      </c>
      <c r="F56" s="129"/>
      <c r="G56" s="129"/>
      <c r="H56" s="129"/>
      <c r="I56" s="129"/>
      <c r="J56" s="128"/>
      <c r="K56" s="129" t="s">
        <v>92</v>
      </c>
      <c r="L56" s="129"/>
      <c r="M56" s="129"/>
      <c r="N56" s="129"/>
      <c r="O56" s="129"/>
      <c r="P56" s="129"/>
      <c r="Q56" s="129"/>
      <c r="R56" s="129"/>
      <c r="S56" s="129"/>
      <c r="T56" s="129"/>
      <c r="U56" s="129"/>
      <c r="V56" s="129"/>
      <c r="W56" s="129"/>
      <c r="X56" s="129"/>
      <c r="Y56" s="129"/>
      <c r="Z56" s="129"/>
      <c r="AA56" s="129"/>
      <c r="AB56" s="129"/>
      <c r="AC56" s="129"/>
      <c r="AD56" s="129"/>
      <c r="AE56" s="129"/>
      <c r="AF56" s="129"/>
      <c r="AG56" s="130">
        <f>'Č11-zm1 - km 11,557 – km ...'!J32</f>
        <v>0</v>
      </c>
      <c r="AH56" s="128"/>
      <c r="AI56" s="128"/>
      <c r="AJ56" s="128"/>
      <c r="AK56" s="128"/>
      <c r="AL56" s="128"/>
      <c r="AM56" s="128"/>
      <c r="AN56" s="130">
        <f>SUM(AG56,AT56)</f>
        <v>0</v>
      </c>
      <c r="AO56" s="128"/>
      <c r="AP56" s="128"/>
      <c r="AQ56" s="131" t="s">
        <v>93</v>
      </c>
      <c r="AR56" s="68"/>
      <c r="AS56" s="132">
        <v>0</v>
      </c>
      <c r="AT56" s="133">
        <f>ROUND(SUM(AV56:AW56),2)</f>
        <v>0</v>
      </c>
      <c r="AU56" s="134">
        <f>'Č11-zm1 - km 11,557 – km ...'!P87</f>
        <v>0</v>
      </c>
      <c r="AV56" s="133">
        <f>'Č11-zm1 - km 11,557 – km ...'!J35</f>
        <v>0</v>
      </c>
      <c r="AW56" s="133">
        <f>'Č11-zm1 - km 11,557 – km ...'!J36</f>
        <v>0</v>
      </c>
      <c r="AX56" s="133">
        <f>'Č11-zm1 - km 11,557 – km ...'!J37</f>
        <v>0</v>
      </c>
      <c r="AY56" s="133">
        <f>'Č11-zm1 - km 11,557 – km ...'!J38</f>
        <v>0</v>
      </c>
      <c r="AZ56" s="133">
        <f>'Č11-zm1 - km 11,557 – km ...'!F35</f>
        <v>0</v>
      </c>
      <c r="BA56" s="133">
        <f>'Č11-zm1 - km 11,557 – km ...'!F36</f>
        <v>0</v>
      </c>
      <c r="BB56" s="133">
        <f>'Č11-zm1 - km 11,557 – km ...'!F37</f>
        <v>0</v>
      </c>
      <c r="BC56" s="133">
        <f>'Č11-zm1 - km 11,557 – km ...'!F38</f>
        <v>0</v>
      </c>
      <c r="BD56" s="135">
        <f>'Č11-zm1 - km 11,557 – km ...'!F39</f>
        <v>0</v>
      </c>
      <c r="BE56" s="4"/>
      <c r="BT56" s="136" t="s">
        <v>89</v>
      </c>
      <c r="BV56" s="136" t="s">
        <v>82</v>
      </c>
      <c r="BW56" s="136" t="s">
        <v>94</v>
      </c>
      <c r="BX56" s="136" t="s">
        <v>88</v>
      </c>
      <c r="CL56" s="136" t="s">
        <v>39</v>
      </c>
    </row>
    <row r="57" s="4" customFormat="1" ht="23.25" customHeight="1">
      <c r="A57" s="127" t="s">
        <v>90</v>
      </c>
      <c r="B57" s="66"/>
      <c r="C57" s="128"/>
      <c r="D57" s="128"/>
      <c r="E57" s="129" t="s">
        <v>95</v>
      </c>
      <c r="F57" s="129"/>
      <c r="G57" s="129"/>
      <c r="H57" s="129"/>
      <c r="I57" s="129"/>
      <c r="J57" s="128"/>
      <c r="K57" s="129" t="s">
        <v>96</v>
      </c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29"/>
      <c r="AE57" s="129"/>
      <c r="AF57" s="129"/>
      <c r="AG57" s="130">
        <f>'Č12_zm_1 - mimostaveništn...'!J32</f>
        <v>0</v>
      </c>
      <c r="AH57" s="128"/>
      <c r="AI57" s="128"/>
      <c r="AJ57" s="128"/>
      <c r="AK57" s="128"/>
      <c r="AL57" s="128"/>
      <c r="AM57" s="128"/>
      <c r="AN57" s="130">
        <f>SUM(AG57,AT57)</f>
        <v>0</v>
      </c>
      <c r="AO57" s="128"/>
      <c r="AP57" s="128"/>
      <c r="AQ57" s="131" t="s">
        <v>93</v>
      </c>
      <c r="AR57" s="68"/>
      <c r="AS57" s="132">
        <v>0</v>
      </c>
      <c r="AT57" s="133">
        <f>ROUND(SUM(AV57:AW57),2)</f>
        <v>0</v>
      </c>
      <c r="AU57" s="134">
        <f>'Č12_zm_1 - mimostaveništn...'!P85</f>
        <v>0</v>
      </c>
      <c r="AV57" s="133">
        <f>'Č12_zm_1 - mimostaveništn...'!J35</f>
        <v>0</v>
      </c>
      <c r="AW57" s="133">
        <f>'Č12_zm_1 - mimostaveništn...'!J36</f>
        <v>0</v>
      </c>
      <c r="AX57" s="133">
        <f>'Č12_zm_1 - mimostaveništn...'!J37</f>
        <v>0</v>
      </c>
      <c r="AY57" s="133">
        <f>'Č12_zm_1 - mimostaveništn...'!J38</f>
        <v>0</v>
      </c>
      <c r="AZ57" s="133">
        <f>'Č12_zm_1 - mimostaveništn...'!F35</f>
        <v>0</v>
      </c>
      <c r="BA57" s="133">
        <f>'Č12_zm_1 - mimostaveništn...'!F36</f>
        <v>0</v>
      </c>
      <c r="BB57" s="133">
        <f>'Č12_zm_1 - mimostaveništn...'!F37</f>
        <v>0</v>
      </c>
      <c r="BC57" s="133">
        <f>'Č12_zm_1 - mimostaveništn...'!F38</f>
        <v>0</v>
      </c>
      <c r="BD57" s="135">
        <f>'Č12_zm_1 - mimostaveništn...'!F39</f>
        <v>0</v>
      </c>
      <c r="BE57" s="4"/>
      <c r="BT57" s="136" t="s">
        <v>89</v>
      </c>
      <c r="BV57" s="136" t="s">
        <v>82</v>
      </c>
      <c r="BW57" s="136" t="s">
        <v>97</v>
      </c>
      <c r="BX57" s="136" t="s">
        <v>88</v>
      </c>
      <c r="CL57" s="136" t="s">
        <v>39</v>
      </c>
    </row>
    <row r="58" s="7" customFormat="1" ht="16.5" customHeight="1">
      <c r="A58" s="7"/>
      <c r="B58" s="114"/>
      <c r="C58" s="115"/>
      <c r="D58" s="116" t="s">
        <v>98</v>
      </c>
      <c r="E58" s="116"/>
      <c r="F58" s="116"/>
      <c r="G58" s="116"/>
      <c r="H58" s="116"/>
      <c r="I58" s="117"/>
      <c r="J58" s="116" t="s">
        <v>99</v>
      </c>
      <c r="K58" s="116"/>
      <c r="L58" s="116"/>
      <c r="M58" s="116"/>
      <c r="N58" s="116"/>
      <c r="O58" s="116"/>
      <c r="P58" s="116"/>
      <c r="Q58" s="116"/>
      <c r="R58" s="116"/>
      <c r="S58" s="116"/>
      <c r="T58" s="116"/>
      <c r="U58" s="116"/>
      <c r="V58" s="116"/>
      <c r="W58" s="116"/>
      <c r="X58" s="116"/>
      <c r="Y58" s="116"/>
      <c r="Z58" s="116"/>
      <c r="AA58" s="116"/>
      <c r="AB58" s="116"/>
      <c r="AC58" s="116"/>
      <c r="AD58" s="116"/>
      <c r="AE58" s="116"/>
      <c r="AF58" s="116"/>
      <c r="AG58" s="118">
        <f>ROUND(AG59,2)</f>
        <v>0</v>
      </c>
      <c r="AH58" s="117"/>
      <c r="AI58" s="117"/>
      <c r="AJ58" s="117"/>
      <c r="AK58" s="117"/>
      <c r="AL58" s="117"/>
      <c r="AM58" s="117"/>
      <c r="AN58" s="119">
        <f>SUM(AG58,AT58)</f>
        <v>0</v>
      </c>
      <c r="AO58" s="117"/>
      <c r="AP58" s="117"/>
      <c r="AQ58" s="120" t="s">
        <v>86</v>
      </c>
      <c r="AR58" s="121"/>
      <c r="AS58" s="122">
        <f>ROUND(AS59,2)</f>
        <v>0</v>
      </c>
      <c r="AT58" s="123">
        <f>ROUND(SUM(AV58:AW58),2)</f>
        <v>0</v>
      </c>
      <c r="AU58" s="124">
        <f>ROUND(AU59,5)</f>
        <v>0</v>
      </c>
      <c r="AV58" s="123">
        <f>ROUND(AZ58*L29,2)</f>
        <v>0</v>
      </c>
      <c r="AW58" s="123">
        <f>ROUND(BA58*L30,2)</f>
        <v>0</v>
      </c>
      <c r="AX58" s="123">
        <f>ROUND(BB58*L29,2)</f>
        <v>0</v>
      </c>
      <c r="AY58" s="123">
        <f>ROUND(BC58*L30,2)</f>
        <v>0</v>
      </c>
      <c r="AZ58" s="123">
        <f>ROUND(AZ59,2)</f>
        <v>0</v>
      </c>
      <c r="BA58" s="123">
        <f>ROUND(BA59,2)</f>
        <v>0</v>
      </c>
      <c r="BB58" s="123">
        <f>ROUND(BB59,2)</f>
        <v>0</v>
      </c>
      <c r="BC58" s="123">
        <f>ROUND(BC59,2)</f>
        <v>0</v>
      </c>
      <c r="BD58" s="125">
        <f>ROUND(BD59,2)</f>
        <v>0</v>
      </c>
      <c r="BE58" s="7"/>
      <c r="BS58" s="126" t="s">
        <v>79</v>
      </c>
      <c r="BT58" s="126" t="s">
        <v>87</v>
      </c>
      <c r="BU58" s="126" t="s">
        <v>81</v>
      </c>
      <c r="BV58" s="126" t="s">
        <v>82</v>
      </c>
      <c r="BW58" s="126" t="s">
        <v>100</v>
      </c>
      <c r="BX58" s="126" t="s">
        <v>5</v>
      </c>
      <c r="CL58" s="126" t="s">
        <v>39</v>
      </c>
      <c r="CM58" s="126" t="s">
        <v>89</v>
      </c>
    </row>
    <row r="59" s="4" customFormat="1" ht="16.5" customHeight="1">
      <c r="A59" s="127" t="s">
        <v>90</v>
      </c>
      <c r="B59" s="66"/>
      <c r="C59" s="128"/>
      <c r="D59" s="128"/>
      <c r="E59" s="129" t="s">
        <v>101</v>
      </c>
      <c r="F59" s="129"/>
      <c r="G59" s="129"/>
      <c r="H59" s="129"/>
      <c r="I59" s="129"/>
      <c r="J59" s="128"/>
      <c r="K59" s="129" t="s">
        <v>99</v>
      </c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29"/>
      <c r="AE59" s="129"/>
      <c r="AF59" s="129"/>
      <c r="AG59" s="130">
        <f>'Č21 - VRN'!J32</f>
        <v>0</v>
      </c>
      <c r="AH59" s="128"/>
      <c r="AI59" s="128"/>
      <c r="AJ59" s="128"/>
      <c r="AK59" s="128"/>
      <c r="AL59" s="128"/>
      <c r="AM59" s="128"/>
      <c r="AN59" s="130">
        <f>SUM(AG59,AT59)</f>
        <v>0</v>
      </c>
      <c r="AO59" s="128"/>
      <c r="AP59" s="128"/>
      <c r="AQ59" s="131" t="s">
        <v>93</v>
      </c>
      <c r="AR59" s="68"/>
      <c r="AS59" s="137">
        <v>0</v>
      </c>
      <c r="AT59" s="138">
        <f>ROUND(SUM(AV59:AW59),2)</f>
        <v>0</v>
      </c>
      <c r="AU59" s="139">
        <f>'Č21 - VRN'!P86</f>
        <v>0</v>
      </c>
      <c r="AV59" s="138">
        <f>'Č21 - VRN'!J35</f>
        <v>0</v>
      </c>
      <c r="AW59" s="138">
        <f>'Č21 - VRN'!J36</f>
        <v>0</v>
      </c>
      <c r="AX59" s="138">
        <f>'Č21 - VRN'!J37</f>
        <v>0</v>
      </c>
      <c r="AY59" s="138">
        <f>'Č21 - VRN'!J38</f>
        <v>0</v>
      </c>
      <c r="AZ59" s="138">
        <f>'Č21 - VRN'!F35</f>
        <v>0</v>
      </c>
      <c r="BA59" s="138">
        <f>'Č21 - VRN'!F36</f>
        <v>0</v>
      </c>
      <c r="BB59" s="138">
        <f>'Č21 - VRN'!F37</f>
        <v>0</v>
      </c>
      <c r="BC59" s="138">
        <f>'Č21 - VRN'!F38</f>
        <v>0</v>
      </c>
      <c r="BD59" s="140">
        <f>'Č21 - VRN'!F39</f>
        <v>0</v>
      </c>
      <c r="BE59" s="4"/>
      <c r="BT59" s="136" t="s">
        <v>89</v>
      </c>
      <c r="BV59" s="136" t="s">
        <v>82</v>
      </c>
      <c r="BW59" s="136" t="s">
        <v>102</v>
      </c>
      <c r="BX59" s="136" t="s">
        <v>100</v>
      </c>
      <c r="CL59" s="136" t="s">
        <v>39</v>
      </c>
    </row>
    <row r="60" s="2" customFormat="1" ht="30" customHeight="1">
      <c r="A60" s="40"/>
      <c r="B60" s="41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42"/>
      <c r="AI60" s="42"/>
      <c r="AJ60" s="42"/>
      <c r="AK60" s="42"/>
      <c r="AL60" s="42"/>
      <c r="AM60" s="42"/>
      <c r="AN60" s="42"/>
      <c r="AO60" s="42"/>
      <c r="AP60" s="42"/>
      <c r="AQ60" s="42"/>
      <c r="AR60" s="46"/>
      <c r="AS60" s="40"/>
      <c r="AT60" s="40"/>
      <c r="AU60" s="40"/>
      <c r="AV60" s="40"/>
      <c r="AW60" s="40"/>
      <c r="AX60" s="40"/>
      <c r="AY60" s="40"/>
      <c r="AZ60" s="40"/>
      <c r="BA60" s="40"/>
      <c r="BB60" s="40"/>
      <c r="BC60" s="40"/>
      <c r="BD60" s="40"/>
      <c r="BE60" s="40"/>
    </row>
    <row r="61" s="2" customFormat="1" ht="6.96" customHeight="1">
      <c r="A61" s="40"/>
      <c r="B61" s="62"/>
      <c r="C61" s="63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63"/>
      <c r="AF61" s="63"/>
      <c r="AG61" s="63"/>
      <c r="AH61" s="63"/>
      <c r="AI61" s="63"/>
      <c r="AJ61" s="63"/>
      <c r="AK61" s="63"/>
      <c r="AL61" s="63"/>
      <c r="AM61" s="63"/>
      <c r="AN61" s="63"/>
      <c r="AO61" s="63"/>
      <c r="AP61" s="63"/>
      <c r="AQ61" s="63"/>
      <c r="AR61" s="46"/>
      <c r="AS61" s="40"/>
      <c r="AT61" s="40"/>
      <c r="AU61" s="40"/>
      <c r="AV61" s="40"/>
      <c r="AW61" s="40"/>
      <c r="AX61" s="40"/>
      <c r="AY61" s="40"/>
      <c r="AZ61" s="40"/>
      <c r="BA61" s="40"/>
      <c r="BB61" s="40"/>
      <c r="BC61" s="40"/>
      <c r="BD61" s="40"/>
      <c r="BE61" s="40"/>
    </row>
  </sheetData>
  <sheetProtection sheet="1" formatColumns="0" formatRows="0" objects="1" scenarios="1" spinCount="100000" saltValue="0rlCkG+eFdrQLUUnX3YDVcqDI0y/YzYQvqOMeEbPhjrhYRp5rShrzCyy6TdW5lQLpzNmQBwLuaD7Ld6CjHLlfg==" hashValue="ESkbPFBFQjKrkNEgy5U1h3P9Gf1romL7dCGKbx97sb5U84mc8E0IW3aIa1hH4LHX6ywjhl8RRigtObR/2pIKjw==" algorithmName="SHA-512" password="CDD6"/>
  <mergeCells count="58">
    <mergeCell ref="L45:AO45"/>
    <mergeCell ref="AM47:AN47"/>
    <mergeCell ref="AS49:AT51"/>
    <mergeCell ref="AM49:AP49"/>
    <mergeCell ref="AM50:AP50"/>
    <mergeCell ref="C52:G52"/>
    <mergeCell ref="AG52:AM52"/>
    <mergeCell ref="AN52:AP52"/>
    <mergeCell ref="I52:AF52"/>
    <mergeCell ref="AG55:AM55"/>
    <mergeCell ref="AN55:AP55"/>
    <mergeCell ref="J55:AF55"/>
    <mergeCell ref="D55:H55"/>
    <mergeCell ref="AN56:AP56"/>
    <mergeCell ref="E56:I56"/>
    <mergeCell ref="K56:AF56"/>
    <mergeCell ref="AG56:AM56"/>
    <mergeCell ref="K57:AF57"/>
    <mergeCell ref="AN57:AP57"/>
    <mergeCell ref="E57:I57"/>
    <mergeCell ref="AG57:AM57"/>
    <mergeCell ref="AG58:AM58"/>
    <mergeCell ref="AN58:AP58"/>
    <mergeCell ref="D58:H58"/>
    <mergeCell ref="J58:AF58"/>
    <mergeCell ref="AN59:AP59"/>
    <mergeCell ref="AG59:AM59"/>
    <mergeCell ref="E59:I59"/>
    <mergeCell ref="K59:AF59"/>
    <mergeCell ref="AG54:AM54"/>
    <mergeCell ref="AN54:AP54"/>
    <mergeCell ref="BE5:BE32"/>
    <mergeCell ref="K5:AO5"/>
    <mergeCell ref="K6:AO6"/>
    <mergeCell ref="E14:AJ14"/>
    <mergeCell ref="E23:AN23"/>
    <mergeCell ref="AK26:AO26"/>
    <mergeCell ref="L28:P28"/>
    <mergeCell ref="W28:AE28"/>
    <mergeCell ref="AK28:AO28"/>
    <mergeCell ref="AK29:AO29"/>
    <mergeCell ref="L29:P29"/>
    <mergeCell ref="W29:AE29"/>
    <mergeCell ref="W30:AE30"/>
    <mergeCell ref="AK30:AO30"/>
    <mergeCell ref="L30:P30"/>
    <mergeCell ref="AK31:AO31"/>
    <mergeCell ref="W31:AE31"/>
    <mergeCell ref="L31:P31"/>
    <mergeCell ref="L32:P32"/>
    <mergeCell ref="W32:AE32"/>
    <mergeCell ref="AK32:AO32"/>
    <mergeCell ref="L33:P33"/>
    <mergeCell ref="AK33:AO33"/>
    <mergeCell ref="W33:AE33"/>
    <mergeCell ref="AK35:AO35"/>
    <mergeCell ref="X35:AB35"/>
    <mergeCell ref="AR2:BE2"/>
  </mergeCells>
  <hyperlinks>
    <hyperlink ref="A56" location="'Č11-zm1 - km 11,557 – km ...'!C2" display="/"/>
    <hyperlink ref="A57" location="'Č12_zm_1 - mimostaveništn...'!C2" display="/"/>
    <hyperlink ref="A59" location="'Č21 - VRN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41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4.16016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4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94</v>
      </c>
      <c r="AZ2" s="142" t="s">
        <v>103</v>
      </c>
      <c r="BA2" s="142" t="s">
        <v>104</v>
      </c>
      <c r="BB2" s="142" t="s">
        <v>105</v>
      </c>
      <c r="BC2" s="142" t="s">
        <v>106</v>
      </c>
      <c r="BD2" s="142" t="s">
        <v>89</v>
      </c>
    </row>
    <row r="3" s="1" customFormat="1" ht="6.96" customHeight="1">
      <c r="B3" s="143"/>
      <c r="C3" s="144"/>
      <c r="D3" s="144"/>
      <c r="E3" s="144"/>
      <c r="F3" s="144"/>
      <c r="G3" s="144"/>
      <c r="H3" s="144"/>
      <c r="I3" s="145"/>
      <c r="J3" s="144"/>
      <c r="K3" s="144"/>
      <c r="L3" s="21"/>
      <c r="AT3" s="18" t="s">
        <v>89</v>
      </c>
      <c r="AZ3" s="142" t="s">
        <v>107</v>
      </c>
      <c r="BA3" s="142" t="s">
        <v>108</v>
      </c>
      <c r="BB3" s="142" t="s">
        <v>109</v>
      </c>
      <c r="BC3" s="142" t="s">
        <v>110</v>
      </c>
      <c r="BD3" s="142" t="s">
        <v>89</v>
      </c>
    </row>
    <row r="4" s="1" customFormat="1" ht="24.96" customHeight="1">
      <c r="B4" s="21"/>
      <c r="D4" s="146" t="s">
        <v>111</v>
      </c>
      <c r="I4" s="141"/>
      <c r="L4" s="21"/>
      <c r="M4" s="147" t="s">
        <v>10</v>
      </c>
      <c r="AT4" s="18" t="s">
        <v>41</v>
      </c>
    </row>
    <row r="5" s="1" customFormat="1" ht="6.96" customHeight="1">
      <c r="B5" s="21"/>
      <c r="I5" s="141"/>
      <c r="L5" s="21"/>
    </row>
    <row r="6" s="1" customFormat="1" ht="12" customHeight="1">
      <c r="B6" s="21"/>
      <c r="D6" s="148" t="s">
        <v>16</v>
      </c>
      <c r="I6" s="141"/>
      <c r="L6" s="21"/>
    </row>
    <row r="7" s="1" customFormat="1" ht="16.5" customHeight="1">
      <c r="B7" s="21"/>
      <c r="E7" s="149" t="str">
        <f>'Rekapitulace zakázky'!K6</f>
        <v>Oprava koleje v úseku Úpořiny-Řehlovice_změna_1</v>
      </c>
      <c r="F7" s="148"/>
      <c r="G7" s="148"/>
      <c r="H7" s="148"/>
      <c r="I7" s="141"/>
      <c r="L7" s="21"/>
    </row>
    <row r="8" s="1" customFormat="1" ht="12" customHeight="1">
      <c r="B8" s="21"/>
      <c r="D8" s="148" t="s">
        <v>112</v>
      </c>
      <c r="I8" s="141"/>
      <c r="L8" s="21"/>
    </row>
    <row r="9" s="2" customFormat="1" ht="16.5" customHeight="1">
      <c r="A9" s="40"/>
      <c r="B9" s="46"/>
      <c r="C9" s="40"/>
      <c r="D9" s="40"/>
      <c r="E9" s="149" t="s">
        <v>113</v>
      </c>
      <c r="F9" s="40"/>
      <c r="G9" s="40"/>
      <c r="H9" s="40"/>
      <c r="I9" s="150"/>
      <c r="J9" s="40"/>
      <c r="K9" s="40"/>
      <c r="L9" s="151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</row>
    <row r="10" s="2" customFormat="1" ht="12" customHeight="1">
      <c r="A10" s="40"/>
      <c r="B10" s="46"/>
      <c r="C10" s="40"/>
      <c r="D10" s="148" t="s">
        <v>114</v>
      </c>
      <c r="E10" s="40"/>
      <c r="F10" s="40"/>
      <c r="G10" s="40"/>
      <c r="H10" s="40"/>
      <c r="I10" s="150"/>
      <c r="J10" s="40"/>
      <c r="K10" s="40"/>
      <c r="L10" s="151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</row>
    <row r="11" s="2" customFormat="1" ht="24.75" customHeight="1">
      <c r="A11" s="40"/>
      <c r="B11" s="46"/>
      <c r="C11" s="40"/>
      <c r="D11" s="40"/>
      <c r="E11" s="152" t="s">
        <v>115</v>
      </c>
      <c r="F11" s="40"/>
      <c r="G11" s="40"/>
      <c r="H11" s="40"/>
      <c r="I11" s="150"/>
      <c r="J11" s="40"/>
      <c r="K11" s="40"/>
      <c r="L11" s="151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</row>
    <row r="12" s="2" customFormat="1">
      <c r="A12" s="40"/>
      <c r="B12" s="46"/>
      <c r="C12" s="40"/>
      <c r="D12" s="40"/>
      <c r="E12" s="40"/>
      <c r="F12" s="40"/>
      <c r="G12" s="40"/>
      <c r="H12" s="40"/>
      <c r="I12" s="150"/>
      <c r="J12" s="40"/>
      <c r="K12" s="40"/>
      <c r="L12" s="151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</row>
    <row r="13" s="2" customFormat="1" ht="12" customHeight="1">
      <c r="A13" s="40"/>
      <c r="B13" s="46"/>
      <c r="C13" s="40"/>
      <c r="D13" s="148" t="s">
        <v>18</v>
      </c>
      <c r="E13" s="40"/>
      <c r="F13" s="136" t="s">
        <v>39</v>
      </c>
      <c r="G13" s="40"/>
      <c r="H13" s="40"/>
      <c r="I13" s="153" t="s">
        <v>20</v>
      </c>
      <c r="J13" s="136" t="s">
        <v>39</v>
      </c>
      <c r="K13" s="40"/>
      <c r="L13" s="151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</row>
    <row r="14" s="2" customFormat="1" ht="12" customHeight="1">
      <c r="A14" s="40"/>
      <c r="B14" s="46"/>
      <c r="C14" s="40"/>
      <c r="D14" s="148" t="s">
        <v>22</v>
      </c>
      <c r="E14" s="40"/>
      <c r="F14" s="136" t="s">
        <v>23</v>
      </c>
      <c r="G14" s="40"/>
      <c r="H14" s="40"/>
      <c r="I14" s="153" t="s">
        <v>24</v>
      </c>
      <c r="J14" s="154" t="str">
        <f>'Rekapitulace zakázky'!AN8</f>
        <v>22. 1. 2020</v>
      </c>
      <c r="K14" s="40"/>
      <c r="L14" s="151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</row>
    <row r="15" s="2" customFormat="1" ht="10.8" customHeight="1">
      <c r="A15" s="40"/>
      <c r="B15" s="46"/>
      <c r="C15" s="40"/>
      <c r="D15" s="40"/>
      <c r="E15" s="40"/>
      <c r="F15" s="40"/>
      <c r="G15" s="40"/>
      <c r="H15" s="40"/>
      <c r="I15" s="150"/>
      <c r="J15" s="40"/>
      <c r="K15" s="40"/>
      <c r="L15" s="151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</row>
    <row r="16" s="2" customFormat="1" ht="12" customHeight="1">
      <c r="A16" s="40"/>
      <c r="B16" s="46"/>
      <c r="C16" s="40"/>
      <c r="D16" s="148" t="s">
        <v>30</v>
      </c>
      <c r="E16" s="40"/>
      <c r="F16" s="40"/>
      <c r="G16" s="40"/>
      <c r="H16" s="40"/>
      <c r="I16" s="153" t="s">
        <v>31</v>
      </c>
      <c r="J16" s="136" t="s">
        <v>32</v>
      </c>
      <c r="K16" s="40"/>
      <c r="L16" s="151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</row>
    <row r="17" s="2" customFormat="1" ht="18" customHeight="1">
      <c r="A17" s="40"/>
      <c r="B17" s="46"/>
      <c r="C17" s="40"/>
      <c r="D17" s="40"/>
      <c r="E17" s="136" t="s">
        <v>33</v>
      </c>
      <c r="F17" s="40"/>
      <c r="G17" s="40"/>
      <c r="H17" s="40"/>
      <c r="I17" s="153" t="s">
        <v>34</v>
      </c>
      <c r="J17" s="136" t="s">
        <v>35</v>
      </c>
      <c r="K17" s="40"/>
      <c r="L17" s="151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</row>
    <row r="18" s="2" customFormat="1" ht="6.96" customHeight="1">
      <c r="A18" s="40"/>
      <c r="B18" s="46"/>
      <c r="C18" s="40"/>
      <c r="D18" s="40"/>
      <c r="E18" s="40"/>
      <c r="F18" s="40"/>
      <c r="G18" s="40"/>
      <c r="H18" s="40"/>
      <c r="I18" s="150"/>
      <c r="J18" s="40"/>
      <c r="K18" s="40"/>
      <c r="L18" s="151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</row>
    <row r="19" s="2" customFormat="1" ht="12" customHeight="1">
      <c r="A19" s="40"/>
      <c r="B19" s="46"/>
      <c r="C19" s="40"/>
      <c r="D19" s="148" t="s">
        <v>36</v>
      </c>
      <c r="E19" s="40"/>
      <c r="F19" s="40"/>
      <c r="G19" s="40"/>
      <c r="H19" s="40"/>
      <c r="I19" s="153" t="s">
        <v>31</v>
      </c>
      <c r="J19" s="34" t="str">
        <f>'Rekapitulace zakázky'!AN13</f>
        <v>Vyplň údaj</v>
      </c>
      <c r="K19" s="40"/>
      <c r="L19" s="151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</row>
    <row r="20" s="2" customFormat="1" ht="18" customHeight="1">
      <c r="A20" s="40"/>
      <c r="B20" s="46"/>
      <c r="C20" s="40"/>
      <c r="D20" s="40"/>
      <c r="E20" s="34" t="str">
        <f>'Rekapitulace zakázky'!E14</f>
        <v>Vyplň údaj</v>
      </c>
      <c r="F20" s="136"/>
      <c r="G20" s="136"/>
      <c r="H20" s="136"/>
      <c r="I20" s="153" t="s">
        <v>34</v>
      </c>
      <c r="J20" s="34" t="str">
        <f>'Rekapitulace zakázky'!AN14</f>
        <v>Vyplň údaj</v>
      </c>
      <c r="K20" s="40"/>
      <c r="L20" s="151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</row>
    <row r="21" s="2" customFormat="1" ht="6.96" customHeight="1">
      <c r="A21" s="40"/>
      <c r="B21" s="46"/>
      <c r="C21" s="40"/>
      <c r="D21" s="40"/>
      <c r="E21" s="40"/>
      <c r="F21" s="40"/>
      <c r="G21" s="40"/>
      <c r="H21" s="40"/>
      <c r="I21" s="150"/>
      <c r="J21" s="40"/>
      <c r="K21" s="40"/>
      <c r="L21" s="151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</row>
    <row r="22" s="2" customFormat="1" ht="12" customHeight="1">
      <c r="A22" s="40"/>
      <c r="B22" s="46"/>
      <c r="C22" s="40"/>
      <c r="D22" s="148" t="s">
        <v>38</v>
      </c>
      <c r="E22" s="40"/>
      <c r="F22" s="40"/>
      <c r="G22" s="40"/>
      <c r="H22" s="40"/>
      <c r="I22" s="153" t="s">
        <v>31</v>
      </c>
      <c r="J22" s="136" t="str">
        <f>IF('Rekapitulace zakázky'!AN16="","",'Rekapitulace zakázky'!AN16)</f>
        <v/>
      </c>
      <c r="K22" s="40"/>
      <c r="L22" s="151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</row>
    <row r="23" s="2" customFormat="1" ht="18" customHeight="1">
      <c r="A23" s="40"/>
      <c r="B23" s="46"/>
      <c r="C23" s="40"/>
      <c r="D23" s="40"/>
      <c r="E23" s="136" t="str">
        <f>IF('Rekapitulace zakázky'!E17="","",'Rekapitulace zakázky'!E17)</f>
        <v xml:space="preserve"> </v>
      </c>
      <c r="F23" s="40"/>
      <c r="G23" s="40"/>
      <c r="H23" s="40"/>
      <c r="I23" s="153" t="s">
        <v>34</v>
      </c>
      <c r="J23" s="136" t="str">
        <f>IF('Rekapitulace zakázky'!AN17="","",'Rekapitulace zakázky'!AN17)</f>
        <v/>
      </c>
      <c r="K23" s="40"/>
      <c r="L23" s="151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</row>
    <row r="24" s="2" customFormat="1" ht="6.96" customHeight="1">
      <c r="A24" s="40"/>
      <c r="B24" s="46"/>
      <c r="C24" s="40"/>
      <c r="D24" s="40"/>
      <c r="E24" s="40"/>
      <c r="F24" s="40"/>
      <c r="G24" s="40"/>
      <c r="H24" s="40"/>
      <c r="I24" s="150"/>
      <c r="J24" s="40"/>
      <c r="K24" s="40"/>
      <c r="L24" s="151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="2" customFormat="1" ht="12" customHeight="1">
      <c r="A25" s="40"/>
      <c r="B25" s="46"/>
      <c r="C25" s="40"/>
      <c r="D25" s="148" t="s">
        <v>42</v>
      </c>
      <c r="E25" s="40"/>
      <c r="F25" s="40"/>
      <c r="G25" s="40"/>
      <c r="H25" s="40"/>
      <c r="I25" s="153" t="s">
        <v>31</v>
      </c>
      <c r="J25" s="136" t="s">
        <v>39</v>
      </c>
      <c r="K25" s="40"/>
      <c r="L25" s="151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</row>
    <row r="26" s="2" customFormat="1" ht="18" customHeight="1">
      <c r="A26" s="40"/>
      <c r="B26" s="46"/>
      <c r="C26" s="40"/>
      <c r="D26" s="40"/>
      <c r="E26" s="136" t="s">
        <v>43</v>
      </c>
      <c r="F26" s="40"/>
      <c r="G26" s="40"/>
      <c r="H26" s="40"/>
      <c r="I26" s="153" t="s">
        <v>34</v>
      </c>
      <c r="J26" s="136" t="s">
        <v>39</v>
      </c>
      <c r="K26" s="40"/>
      <c r="L26" s="151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</row>
    <row r="27" s="2" customFormat="1" ht="6.96" customHeight="1">
      <c r="A27" s="40"/>
      <c r="B27" s="46"/>
      <c r="C27" s="40"/>
      <c r="D27" s="40"/>
      <c r="E27" s="40"/>
      <c r="F27" s="40"/>
      <c r="G27" s="40"/>
      <c r="H27" s="40"/>
      <c r="I27" s="150"/>
      <c r="J27" s="40"/>
      <c r="K27" s="40"/>
      <c r="L27" s="151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</row>
    <row r="28" s="2" customFormat="1" ht="12" customHeight="1">
      <c r="A28" s="40"/>
      <c r="B28" s="46"/>
      <c r="C28" s="40"/>
      <c r="D28" s="148" t="s">
        <v>44</v>
      </c>
      <c r="E28" s="40"/>
      <c r="F28" s="40"/>
      <c r="G28" s="40"/>
      <c r="H28" s="40"/>
      <c r="I28" s="150"/>
      <c r="J28" s="40"/>
      <c r="K28" s="40"/>
      <c r="L28" s="151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="8" customFormat="1" ht="16.5" customHeight="1">
      <c r="A29" s="155"/>
      <c r="B29" s="156"/>
      <c r="C29" s="155"/>
      <c r="D29" s="155"/>
      <c r="E29" s="157" t="s">
        <v>39</v>
      </c>
      <c r="F29" s="157"/>
      <c r="G29" s="157"/>
      <c r="H29" s="157"/>
      <c r="I29" s="158"/>
      <c r="J29" s="155"/>
      <c r="K29" s="155"/>
      <c r="L29" s="159"/>
      <c r="S29" s="155"/>
      <c r="T29" s="155"/>
      <c r="U29" s="155"/>
      <c r="V29" s="155"/>
      <c r="W29" s="155"/>
      <c r="X29" s="155"/>
      <c r="Y29" s="155"/>
      <c r="Z29" s="155"/>
      <c r="AA29" s="155"/>
      <c r="AB29" s="155"/>
      <c r="AC29" s="155"/>
      <c r="AD29" s="155"/>
      <c r="AE29" s="155"/>
    </row>
    <row r="30" s="2" customFormat="1" ht="6.96" customHeight="1">
      <c r="A30" s="40"/>
      <c r="B30" s="46"/>
      <c r="C30" s="40"/>
      <c r="D30" s="40"/>
      <c r="E30" s="40"/>
      <c r="F30" s="40"/>
      <c r="G30" s="40"/>
      <c r="H30" s="40"/>
      <c r="I30" s="150"/>
      <c r="J30" s="40"/>
      <c r="K30" s="40"/>
      <c r="L30" s="151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</row>
    <row r="31" s="2" customFormat="1" ht="6.96" customHeight="1">
      <c r="A31" s="40"/>
      <c r="B31" s="46"/>
      <c r="C31" s="40"/>
      <c r="D31" s="160"/>
      <c r="E31" s="160"/>
      <c r="F31" s="160"/>
      <c r="G31" s="160"/>
      <c r="H31" s="160"/>
      <c r="I31" s="161"/>
      <c r="J31" s="160"/>
      <c r="K31" s="160"/>
      <c r="L31" s="151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</row>
    <row r="32" s="2" customFormat="1" ht="25.44" customHeight="1">
      <c r="A32" s="40"/>
      <c r="B32" s="46"/>
      <c r="C32" s="40"/>
      <c r="D32" s="162" t="s">
        <v>46</v>
      </c>
      <c r="E32" s="40"/>
      <c r="F32" s="40"/>
      <c r="G32" s="40"/>
      <c r="H32" s="40"/>
      <c r="I32" s="150"/>
      <c r="J32" s="163">
        <f>ROUND(J87, 2)</f>
        <v>0</v>
      </c>
      <c r="K32" s="40"/>
      <c r="L32" s="151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</row>
    <row r="33" s="2" customFormat="1" ht="6.96" customHeight="1">
      <c r="A33" s="40"/>
      <c r="B33" s="46"/>
      <c r="C33" s="40"/>
      <c r="D33" s="160"/>
      <c r="E33" s="160"/>
      <c r="F33" s="160"/>
      <c r="G33" s="160"/>
      <c r="H33" s="160"/>
      <c r="I33" s="161"/>
      <c r="J33" s="160"/>
      <c r="K33" s="160"/>
      <c r="L33" s="151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</row>
    <row r="34" s="2" customFormat="1" ht="14.4" customHeight="1">
      <c r="A34" s="40"/>
      <c r="B34" s="46"/>
      <c r="C34" s="40"/>
      <c r="D34" s="40"/>
      <c r="E34" s="40"/>
      <c r="F34" s="164" t="s">
        <v>48</v>
      </c>
      <c r="G34" s="40"/>
      <c r="H34" s="40"/>
      <c r="I34" s="165" t="s">
        <v>47</v>
      </c>
      <c r="J34" s="164" t="s">
        <v>49</v>
      </c>
      <c r="K34" s="40"/>
      <c r="L34" s="151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</row>
    <row r="35" hidden="1" s="2" customFormat="1" ht="14.4" customHeight="1">
      <c r="A35" s="40"/>
      <c r="B35" s="46"/>
      <c r="C35" s="40"/>
      <c r="D35" s="166" t="s">
        <v>50</v>
      </c>
      <c r="E35" s="148" t="s">
        <v>51</v>
      </c>
      <c r="F35" s="167">
        <f>ROUND((SUM(BE87:BE272)),  2)</f>
        <v>0</v>
      </c>
      <c r="G35" s="40"/>
      <c r="H35" s="40"/>
      <c r="I35" s="168">
        <v>0.20999999999999999</v>
      </c>
      <c r="J35" s="167">
        <f>ROUND(((SUM(BE87:BE272))*I35),  2)</f>
        <v>0</v>
      </c>
      <c r="K35" s="40"/>
      <c r="L35" s="151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</row>
    <row r="36" hidden="1" s="2" customFormat="1" ht="14.4" customHeight="1">
      <c r="A36" s="40"/>
      <c r="B36" s="46"/>
      <c r="C36" s="40"/>
      <c r="D36" s="40"/>
      <c r="E36" s="148" t="s">
        <v>52</v>
      </c>
      <c r="F36" s="167">
        <f>ROUND((SUM(BF87:BF272)),  2)</f>
        <v>0</v>
      </c>
      <c r="G36" s="40"/>
      <c r="H36" s="40"/>
      <c r="I36" s="168">
        <v>0.14999999999999999</v>
      </c>
      <c r="J36" s="167">
        <f>ROUND(((SUM(BF87:BF272))*I36),  2)</f>
        <v>0</v>
      </c>
      <c r="K36" s="40"/>
      <c r="L36" s="151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</row>
    <row r="37" s="2" customFormat="1" ht="14.4" customHeight="1">
      <c r="A37" s="40"/>
      <c r="B37" s="46"/>
      <c r="C37" s="40"/>
      <c r="D37" s="148" t="s">
        <v>50</v>
      </c>
      <c r="E37" s="148" t="s">
        <v>53</v>
      </c>
      <c r="F37" s="167">
        <f>ROUND((SUM(BG87:BG272)),  2)</f>
        <v>0</v>
      </c>
      <c r="G37" s="40"/>
      <c r="H37" s="40"/>
      <c r="I37" s="168">
        <v>0.20999999999999999</v>
      </c>
      <c r="J37" s="167">
        <f>0</f>
        <v>0</v>
      </c>
      <c r="K37" s="40"/>
      <c r="L37" s="151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</row>
    <row r="38" s="2" customFormat="1" ht="14.4" customHeight="1">
      <c r="A38" s="40"/>
      <c r="B38" s="46"/>
      <c r="C38" s="40"/>
      <c r="D38" s="40"/>
      <c r="E38" s="148" t="s">
        <v>54</v>
      </c>
      <c r="F38" s="167">
        <f>ROUND((SUM(BH87:BH272)),  2)</f>
        <v>0</v>
      </c>
      <c r="G38" s="40"/>
      <c r="H38" s="40"/>
      <c r="I38" s="168">
        <v>0.14999999999999999</v>
      </c>
      <c r="J38" s="167">
        <f>0</f>
        <v>0</v>
      </c>
      <c r="K38" s="40"/>
      <c r="L38" s="151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</row>
    <row r="39" hidden="1" s="2" customFormat="1" ht="14.4" customHeight="1">
      <c r="A39" s="40"/>
      <c r="B39" s="46"/>
      <c r="C39" s="40"/>
      <c r="D39" s="40"/>
      <c r="E39" s="148" t="s">
        <v>55</v>
      </c>
      <c r="F39" s="167">
        <f>ROUND((SUM(BI87:BI272)),  2)</f>
        <v>0</v>
      </c>
      <c r="G39" s="40"/>
      <c r="H39" s="40"/>
      <c r="I39" s="168">
        <v>0</v>
      </c>
      <c r="J39" s="167">
        <f>0</f>
        <v>0</v>
      </c>
      <c r="K39" s="40"/>
      <c r="L39" s="151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</row>
    <row r="40" s="2" customFormat="1" ht="6.96" customHeight="1">
      <c r="A40" s="40"/>
      <c r="B40" s="46"/>
      <c r="C40" s="40"/>
      <c r="D40" s="40"/>
      <c r="E40" s="40"/>
      <c r="F40" s="40"/>
      <c r="G40" s="40"/>
      <c r="H40" s="40"/>
      <c r="I40" s="150"/>
      <c r="J40" s="40"/>
      <c r="K40" s="40"/>
      <c r="L40" s="151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</row>
    <row r="41" s="2" customFormat="1" ht="25.44" customHeight="1">
      <c r="A41" s="40"/>
      <c r="B41" s="46"/>
      <c r="C41" s="169"/>
      <c r="D41" s="170" t="s">
        <v>56</v>
      </c>
      <c r="E41" s="171"/>
      <c r="F41" s="171"/>
      <c r="G41" s="172" t="s">
        <v>57</v>
      </c>
      <c r="H41" s="173" t="s">
        <v>58</v>
      </c>
      <c r="I41" s="174"/>
      <c r="J41" s="175">
        <f>SUM(J32:J39)</f>
        <v>0</v>
      </c>
      <c r="K41" s="176"/>
      <c r="L41" s="151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</row>
    <row r="42" s="2" customFormat="1" ht="14.4" customHeight="1">
      <c r="A42" s="40"/>
      <c r="B42" s="177"/>
      <c r="C42" s="178"/>
      <c r="D42" s="178"/>
      <c r="E42" s="178"/>
      <c r="F42" s="178"/>
      <c r="G42" s="178"/>
      <c r="H42" s="178"/>
      <c r="I42" s="179"/>
      <c r="J42" s="178"/>
      <c r="K42" s="178"/>
      <c r="L42" s="151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</row>
    <row r="46" s="2" customFormat="1" ht="6.96" customHeight="1">
      <c r="A46" s="40"/>
      <c r="B46" s="180"/>
      <c r="C46" s="181"/>
      <c r="D46" s="181"/>
      <c r="E46" s="181"/>
      <c r="F46" s="181"/>
      <c r="G46" s="181"/>
      <c r="H46" s="181"/>
      <c r="I46" s="182"/>
      <c r="J46" s="181"/>
      <c r="K46" s="181"/>
      <c r="L46" s="151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</row>
    <row r="47" s="2" customFormat="1" ht="24.96" customHeight="1">
      <c r="A47" s="40"/>
      <c r="B47" s="41"/>
      <c r="C47" s="24" t="s">
        <v>116</v>
      </c>
      <c r="D47" s="42"/>
      <c r="E47" s="42"/>
      <c r="F47" s="42"/>
      <c r="G47" s="42"/>
      <c r="H47" s="42"/>
      <c r="I47" s="150"/>
      <c r="J47" s="42"/>
      <c r="K47" s="42"/>
      <c r="L47" s="151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</row>
    <row r="48" s="2" customFormat="1" ht="6.96" customHeight="1">
      <c r="A48" s="40"/>
      <c r="B48" s="41"/>
      <c r="C48" s="42"/>
      <c r="D48" s="42"/>
      <c r="E48" s="42"/>
      <c r="F48" s="42"/>
      <c r="G48" s="42"/>
      <c r="H48" s="42"/>
      <c r="I48" s="150"/>
      <c r="J48" s="42"/>
      <c r="K48" s="42"/>
      <c r="L48" s="151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</row>
    <row r="49" s="2" customFormat="1" ht="12" customHeight="1">
      <c r="A49" s="40"/>
      <c r="B49" s="41"/>
      <c r="C49" s="33" t="s">
        <v>16</v>
      </c>
      <c r="D49" s="42"/>
      <c r="E49" s="42"/>
      <c r="F49" s="42"/>
      <c r="G49" s="42"/>
      <c r="H49" s="42"/>
      <c r="I49" s="150"/>
      <c r="J49" s="42"/>
      <c r="K49" s="42"/>
      <c r="L49" s="151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</row>
    <row r="50" s="2" customFormat="1" ht="16.5" customHeight="1">
      <c r="A50" s="40"/>
      <c r="B50" s="41"/>
      <c r="C50" s="42"/>
      <c r="D50" s="42"/>
      <c r="E50" s="183" t="str">
        <f>E7</f>
        <v>Oprava koleje v úseku Úpořiny-Řehlovice_změna_1</v>
      </c>
      <c r="F50" s="33"/>
      <c r="G50" s="33"/>
      <c r="H50" s="33"/>
      <c r="I50" s="150"/>
      <c r="J50" s="42"/>
      <c r="K50" s="42"/>
      <c r="L50" s="151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</row>
    <row r="51" s="1" customFormat="1" ht="12" customHeight="1">
      <c r="B51" s="22"/>
      <c r="C51" s="33" t="s">
        <v>112</v>
      </c>
      <c r="D51" s="23"/>
      <c r="E51" s="23"/>
      <c r="F51" s="23"/>
      <c r="G51" s="23"/>
      <c r="H51" s="23"/>
      <c r="I51" s="141"/>
      <c r="J51" s="23"/>
      <c r="K51" s="23"/>
      <c r="L51" s="21"/>
    </row>
    <row r="52" s="2" customFormat="1" ht="16.5" customHeight="1">
      <c r="A52" s="40"/>
      <c r="B52" s="41"/>
      <c r="C52" s="42"/>
      <c r="D52" s="42"/>
      <c r="E52" s="183" t="s">
        <v>113</v>
      </c>
      <c r="F52" s="42"/>
      <c r="G52" s="42"/>
      <c r="H52" s="42"/>
      <c r="I52" s="150"/>
      <c r="J52" s="42"/>
      <c r="K52" s="42"/>
      <c r="L52" s="151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</row>
    <row r="53" s="2" customFormat="1" ht="12" customHeight="1">
      <c r="A53" s="40"/>
      <c r="B53" s="41"/>
      <c r="C53" s="33" t="s">
        <v>114</v>
      </c>
      <c r="D53" s="42"/>
      <c r="E53" s="42"/>
      <c r="F53" s="42"/>
      <c r="G53" s="42"/>
      <c r="H53" s="42"/>
      <c r="I53" s="150"/>
      <c r="J53" s="42"/>
      <c r="K53" s="42"/>
      <c r="L53" s="151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</row>
    <row r="54" s="2" customFormat="1" ht="24.75" customHeight="1">
      <c r="A54" s="40"/>
      <c r="B54" s="41"/>
      <c r="C54" s="42"/>
      <c r="D54" s="42"/>
      <c r="E54" s="72" t="str">
        <f>E11</f>
        <v>Č11-zm1 - km 11,557 – km 11,707, 1. TK Řehlovice –Úpořiny _změna_1</v>
      </c>
      <c r="F54" s="42"/>
      <c r="G54" s="42"/>
      <c r="H54" s="42"/>
      <c r="I54" s="150"/>
      <c r="J54" s="42"/>
      <c r="K54" s="42"/>
      <c r="L54" s="151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</row>
    <row r="55" s="2" customFormat="1" ht="6.96" customHeight="1">
      <c r="A55" s="40"/>
      <c r="B55" s="41"/>
      <c r="C55" s="42"/>
      <c r="D55" s="42"/>
      <c r="E55" s="42"/>
      <c r="F55" s="42"/>
      <c r="G55" s="42"/>
      <c r="H55" s="42"/>
      <c r="I55" s="150"/>
      <c r="J55" s="42"/>
      <c r="K55" s="42"/>
      <c r="L55" s="151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</row>
    <row r="56" s="2" customFormat="1" ht="12" customHeight="1">
      <c r="A56" s="40"/>
      <c r="B56" s="41"/>
      <c r="C56" s="33" t="s">
        <v>22</v>
      </c>
      <c r="D56" s="42"/>
      <c r="E56" s="42"/>
      <c r="F56" s="28" t="str">
        <f>F14</f>
        <v>TO Bílina</v>
      </c>
      <c r="G56" s="42"/>
      <c r="H56" s="42"/>
      <c r="I56" s="153" t="s">
        <v>24</v>
      </c>
      <c r="J56" s="75" t="str">
        <f>IF(J14="","",J14)</f>
        <v>22. 1. 2020</v>
      </c>
      <c r="K56" s="42"/>
      <c r="L56" s="151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</row>
    <row r="57" s="2" customFormat="1" ht="6.96" customHeight="1">
      <c r="A57" s="40"/>
      <c r="B57" s="41"/>
      <c r="C57" s="42"/>
      <c r="D57" s="42"/>
      <c r="E57" s="42"/>
      <c r="F57" s="42"/>
      <c r="G57" s="42"/>
      <c r="H57" s="42"/>
      <c r="I57" s="150"/>
      <c r="J57" s="42"/>
      <c r="K57" s="42"/>
      <c r="L57" s="151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</row>
    <row r="58" s="2" customFormat="1" ht="15.15" customHeight="1">
      <c r="A58" s="40"/>
      <c r="B58" s="41"/>
      <c r="C58" s="33" t="s">
        <v>30</v>
      </c>
      <c r="D58" s="42"/>
      <c r="E58" s="42"/>
      <c r="F58" s="28" t="str">
        <f>E17</f>
        <v>Správa železnic s.o., OŘ UNL, ST Most</v>
      </c>
      <c r="G58" s="42"/>
      <c r="H58" s="42"/>
      <c r="I58" s="153" t="s">
        <v>38</v>
      </c>
      <c r="J58" s="38" t="str">
        <f>E23</f>
        <v xml:space="preserve"> </v>
      </c>
      <c r="K58" s="42"/>
      <c r="L58" s="151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</row>
    <row r="59" s="2" customFormat="1" ht="40.05" customHeight="1">
      <c r="A59" s="40"/>
      <c r="B59" s="41"/>
      <c r="C59" s="33" t="s">
        <v>36</v>
      </c>
      <c r="D59" s="42"/>
      <c r="E59" s="42"/>
      <c r="F59" s="28" t="str">
        <f>IF(E20="","",E20)</f>
        <v>Vyplň údaj</v>
      </c>
      <c r="G59" s="42"/>
      <c r="H59" s="42"/>
      <c r="I59" s="153" t="s">
        <v>42</v>
      </c>
      <c r="J59" s="38" t="str">
        <f>E26</f>
        <v>Ing. Horák Jiří, horak@szdc.cz, +420 602155923</v>
      </c>
      <c r="K59" s="42"/>
      <c r="L59" s="151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</row>
    <row r="60" s="2" customFormat="1" ht="10.32" customHeight="1">
      <c r="A60" s="40"/>
      <c r="B60" s="41"/>
      <c r="C60" s="42"/>
      <c r="D60" s="42"/>
      <c r="E60" s="42"/>
      <c r="F60" s="42"/>
      <c r="G60" s="42"/>
      <c r="H60" s="42"/>
      <c r="I60" s="150"/>
      <c r="J60" s="42"/>
      <c r="K60" s="42"/>
      <c r="L60" s="151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</row>
    <row r="61" s="2" customFormat="1" ht="29.28" customHeight="1">
      <c r="A61" s="40"/>
      <c r="B61" s="41"/>
      <c r="C61" s="184" t="s">
        <v>117</v>
      </c>
      <c r="D61" s="185"/>
      <c r="E61" s="185"/>
      <c r="F61" s="185"/>
      <c r="G61" s="185"/>
      <c r="H61" s="185"/>
      <c r="I61" s="186"/>
      <c r="J61" s="187" t="s">
        <v>118</v>
      </c>
      <c r="K61" s="185"/>
      <c r="L61" s="151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</row>
    <row r="62" s="2" customFormat="1" ht="10.32" customHeight="1">
      <c r="A62" s="40"/>
      <c r="B62" s="41"/>
      <c r="C62" s="42"/>
      <c r="D62" s="42"/>
      <c r="E62" s="42"/>
      <c r="F62" s="42"/>
      <c r="G62" s="42"/>
      <c r="H62" s="42"/>
      <c r="I62" s="150"/>
      <c r="J62" s="42"/>
      <c r="K62" s="42"/>
      <c r="L62" s="151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</row>
    <row r="63" s="2" customFormat="1" ht="22.8" customHeight="1">
      <c r="A63" s="40"/>
      <c r="B63" s="41"/>
      <c r="C63" s="188" t="s">
        <v>78</v>
      </c>
      <c r="D63" s="42"/>
      <c r="E63" s="42"/>
      <c r="F63" s="42"/>
      <c r="G63" s="42"/>
      <c r="H63" s="42"/>
      <c r="I63" s="150"/>
      <c r="J63" s="105">
        <f>J87</f>
        <v>0</v>
      </c>
      <c r="K63" s="42"/>
      <c r="L63" s="151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U63" s="18" t="s">
        <v>119</v>
      </c>
    </row>
    <row r="64" s="9" customFormat="1" ht="24.96" customHeight="1">
      <c r="A64" s="9"/>
      <c r="B64" s="189"/>
      <c r="C64" s="190"/>
      <c r="D64" s="191" t="s">
        <v>120</v>
      </c>
      <c r="E64" s="192"/>
      <c r="F64" s="192"/>
      <c r="G64" s="192"/>
      <c r="H64" s="192"/>
      <c r="I64" s="193"/>
      <c r="J64" s="194">
        <f>J267</f>
        <v>0</v>
      </c>
      <c r="K64" s="190"/>
      <c r="L64" s="195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s="10" customFormat="1" ht="19.92" customHeight="1">
      <c r="A65" s="10"/>
      <c r="B65" s="196"/>
      <c r="C65" s="128"/>
      <c r="D65" s="197" t="s">
        <v>121</v>
      </c>
      <c r="E65" s="198"/>
      <c r="F65" s="198"/>
      <c r="G65" s="198"/>
      <c r="H65" s="198"/>
      <c r="I65" s="199"/>
      <c r="J65" s="200">
        <f>J268</f>
        <v>0</v>
      </c>
      <c r="K65" s="128"/>
      <c r="L65" s="201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s="2" customFormat="1" ht="21.84" customHeight="1">
      <c r="A66" s="40"/>
      <c r="B66" s="41"/>
      <c r="C66" s="42"/>
      <c r="D66" s="42"/>
      <c r="E66" s="42"/>
      <c r="F66" s="42"/>
      <c r="G66" s="42"/>
      <c r="H66" s="42"/>
      <c r="I66" s="150"/>
      <c r="J66" s="42"/>
      <c r="K66" s="42"/>
      <c r="L66" s="151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40"/>
    </row>
    <row r="67" s="2" customFormat="1" ht="6.96" customHeight="1">
      <c r="A67" s="40"/>
      <c r="B67" s="62"/>
      <c r="C67" s="63"/>
      <c r="D67" s="63"/>
      <c r="E67" s="63"/>
      <c r="F67" s="63"/>
      <c r="G67" s="63"/>
      <c r="H67" s="63"/>
      <c r="I67" s="179"/>
      <c r="J67" s="63"/>
      <c r="K67" s="63"/>
      <c r="L67" s="151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</row>
    <row r="71" s="2" customFormat="1" ht="6.96" customHeight="1">
      <c r="A71" s="40"/>
      <c r="B71" s="64"/>
      <c r="C71" s="65"/>
      <c r="D71" s="65"/>
      <c r="E71" s="65"/>
      <c r="F71" s="65"/>
      <c r="G71" s="65"/>
      <c r="H71" s="65"/>
      <c r="I71" s="182"/>
      <c r="J71" s="65"/>
      <c r="K71" s="65"/>
      <c r="L71" s="151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40"/>
      <c r="AD71" s="40"/>
      <c r="AE71" s="40"/>
    </row>
    <row r="72" s="2" customFormat="1" ht="24.96" customHeight="1">
      <c r="A72" s="40"/>
      <c r="B72" s="41"/>
      <c r="C72" s="24" t="s">
        <v>122</v>
      </c>
      <c r="D72" s="42"/>
      <c r="E72" s="42"/>
      <c r="F72" s="42"/>
      <c r="G72" s="42"/>
      <c r="H72" s="42"/>
      <c r="I72" s="150"/>
      <c r="J72" s="42"/>
      <c r="K72" s="42"/>
      <c r="L72" s="151"/>
      <c r="S72" s="40"/>
      <c r="T72" s="40"/>
      <c r="U72" s="40"/>
      <c r="V72" s="40"/>
      <c r="W72" s="40"/>
      <c r="X72" s="40"/>
      <c r="Y72" s="40"/>
      <c r="Z72" s="40"/>
      <c r="AA72" s="40"/>
      <c r="AB72" s="40"/>
      <c r="AC72" s="40"/>
      <c r="AD72" s="40"/>
      <c r="AE72" s="40"/>
    </row>
    <row r="73" s="2" customFormat="1" ht="6.96" customHeight="1">
      <c r="A73" s="40"/>
      <c r="B73" s="41"/>
      <c r="C73" s="42"/>
      <c r="D73" s="42"/>
      <c r="E73" s="42"/>
      <c r="F73" s="42"/>
      <c r="G73" s="42"/>
      <c r="H73" s="42"/>
      <c r="I73" s="150"/>
      <c r="J73" s="42"/>
      <c r="K73" s="42"/>
      <c r="L73" s="151"/>
      <c r="S73" s="40"/>
      <c r="T73" s="40"/>
      <c r="U73" s="40"/>
      <c r="V73" s="40"/>
      <c r="W73" s="40"/>
      <c r="X73" s="40"/>
      <c r="Y73" s="40"/>
      <c r="Z73" s="40"/>
      <c r="AA73" s="40"/>
      <c r="AB73" s="40"/>
      <c r="AC73" s="40"/>
      <c r="AD73" s="40"/>
      <c r="AE73" s="40"/>
    </row>
    <row r="74" s="2" customFormat="1" ht="12" customHeight="1">
      <c r="A74" s="40"/>
      <c r="B74" s="41"/>
      <c r="C74" s="33" t="s">
        <v>16</v>
      </c>
      <c r="D74" s="42"/>
      <c r="E74" s="42"/>
      <c r="F74" s="42"/>
      <c r="G74" s="42"/>
      <c r="H74" s="42"/>
      <c r="I74" s="150"/>
      <c r="J74" s="42"/>
      <c r="K74" s="42"/>
      <c r="L74" s="151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40"/>
      <c r="AD74" s="40"/>
      <c r="AE74" s="40"/>
    </row>
    <row r="75" s="2" customFormat="1" ht="16.5" customHeight="1">
      <c r="A75" s="40"/>
      <c r="B75" s="41"/>
      <c r="C75" s="42"/>
      <c r="D75" s="42"/>
      <c r="E75" s="183" t="str">
        <f>E7</f>
        <v>Oprava koleje v úseku Úpořiny-Řehlovice_změna_1</v>
      </c>
      <c r="F75" s="33"/>
      <c r="G75" s="33"/>
      <c r="H75" s="33"/>
      <c r="I75" s="150"/>
      <c r="J75" s="42"/>
      <c r="K75" s="42"/>
      <c r="L75" s="151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</row>
    <row r="76" s="1" customFormat="1" ht="12" customHeight="1">
      <c r="B76" s="22"/>
      <c r="C76" s="33" t="s">
        <v>112</v>
      </c>
      <c r="D76" s="23"/>
      <c r="E76" s="23"/>
      <c r="F76" s="23"/>
      <c r="G76" s="23"/>
      <c r="H76" s="23"/>
      <c r="I76" s="141"/>
      <c r="J76" s="23"/>
      <c r="K76" s="23"/>
      <c r="L76" s="21"/>
    </row>
    <row r="77" s="2" customFormat="1" ht="16.5" customHeight="1">
      <c r="A77" s="40"/>
      <c r="B77" s="41"/>
      <c r="C77" s="42"/>
      <c r="D77" s="42"/>
      <c r="E77" s="183" t="s">
        <v>113</v>
      </c>
      <c r="F77" s="42"/>
      <c r="G77" s="42"/>
      <c r="H77" s="42"/>
      <c r="I77" s="150"/>
      <c r="J77" s="42"/>
      <c r="K77" s="42"/>
      <c r="L77" s="151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40"/>
      <c r="AD77" s="40"/>
      <c r="AE77" s="40"/>
    </row>
    <row r="78" s="2" customFormat="1" ht="12" customHeight="1">
      <c r="A78" s="40"/>
      <c r="B78" s="41"/>
      <c r="C78" s="33" t="s">
        <v>114</v>
      </c>
      <c r="D78" s="42"/>
      <c r="E78" s="42"/>
      <c r="F78" s="42"/>
      <c r="G78" s="42"/>
      <c r="H78" s="42"/>
      <c r="I78" s="150"/>
      <c r="J78" s="42"/>
      <c r="K78" s="42"/>
      <c r="L78" s="151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0"/>
    </row>
    <row r="79" s="2" customFormat="1" ht="24.75" customHeight="1">
      <c r="A79" s="40"/>
      <c r="B79" s="41"/>
      <c r="C79" s="42"/>
      <c r="D79" s="42"/>
      <c r="E79" s="72" t="str">
        <f>E11</f>
        <v>Č11-zm1 - km 11,557 – km 11,707, 1. TK Řehlovice –Úpořiny _změna_1</v>
      </c>
      <c r="F79" s="42"/>
      <c r="G79" s="42"/>
      <c r="H79" s="42"/>
      <c r="I79" s="150"/>
      <c r="J79" s="42"/>
      <c r="K79" s="42"/>
      <c r="L79" s="151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  <c r="AE79" s="40"/>
    </row>
    <row r="80" s="2" customFormat="1" ht="6.96" customHeight="1">
      <c r="A80" s="40"/>
      <c r="B80" s="41"/>
      <c r="C80" s="42"/>
      <c r="D80" s="42"/>
      <c r="E80" s="42"/>
      <c r="F80" s="42"/>
      <c r="G80" s="42"/>
      <c r="H80" s="42"/>
      <c r="I80" s="150"/>
      <c r="J80" s="42"/>
      <c r="K80" s="42"/>
      <c r="L80" s="151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  <c r="AD80" s="40"/>
      <c r="AE80" s="40"/>
    </row>
    <row r="81" s="2" customFormat="1" ht="12" customHeight="1">
      <c r="A81" s="40"/>
      <c r="B81" s="41"/>
      <c r="C81" s="33" t="s">
        <v>22</v>
      </c>
      <c r="D81" s="42"/>
      <c r="E81" s="42"/>
      <c r="F81" s="28" t="str">
        <f>F14</f>
        <v>TO Bílina</v>
      </c>
      <c r="G81" s="42"/>
      <c r="H81" s="42"/>
      <c r="I81" s="153" t="s">
        <v>24</v>
      </c>
      <c r="J81" s="75" t="str">
        <f>IF(J14="","",J14)</f>
        <v>22. 1. 2020</v>
      </c>
      <c r="K81" s="42"/>
      <c r="L81" s="151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0"/>
    </row>
    <row r="82" s="2" customFormat="1" ht="6.96" customHeight="1">
      <c r="A82" s="40"/>
      <c r="B82" s="41"/>
      <c r="C82" s="42"/>
      <c r="D82" s="42"/>
      <c r="E82" s="42"/>
      <c r="F82" s="42"/>
      <c r="G82" s="42"/>
      <c r="H82" s="42"/>
      <c r="I82" s="150"/>
      <c r="J82" s="42"/>
      <c r="K82" s="42"/>
      <c r="L82" s="151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</row>
    <row r="83" s="2" customFormat="1" ht="15.15" customHeight="1">
      <c r="A83" s="40"/>
      <c r="B83" s="41"/>
      <c r="C83" s="33" t="s">
        <v>30</v>
      </c>
      <c r="D83" s="42"/>
      <c r="E83" s="42"/>
      <c r="F83" s="28" t="str">
        <f>E17</f>
        <v>Správa železnic s.o., OŘ UNL, ST Most</v>
      </c>
      <c r="G83" s="42"/>
      <c r="H83" s="42"/>
      <c r="I83" s="153" t="s">
        <v>38</v>
      </c>
      <c r="J83" s="38" t="str">
        <f>E23</f>
        <v xml:space="preserve"> </v>
      </c>
      <c r="K83" s="42"/>
      <c r="L83" s="151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</row>
    <row r="84" s="2" customFormat="1" ht="40.05" customHeight="1">
      <c r="A84" s="40"/>
      <c r="B84" s="41"/>
      <c r="C84" s="33" t="s">
        <v>36</v>
      </c>
      <c r="D84" s="42"/>
      <c r="E84" s="42"/>
      <c r="F84" s="28" t="str">
        <f>IF(E20="","",E20)</f>
        <v>Vyplň údaj</v>
      </c>
      <c r="G84" s="42"/>
      <c r="H84" s="42"/>
      <c r="I84" s="153" t="s">
        <v>42</v>
      </c>
      <c r="J84" s="38" t="str">
        <f>E26</f>
        <v>Ing. Horák Jiří, horak@szdc.cz, +420 602155923</v>
      </c>
      <c r="K84" s="42"/>
      <c r="L84" s="151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40"/>
    </row>
    <row r="85" s="2" customFormat="1" ht="10.32" customHeight="1">
      <c r="A85" s="40"/>
      <c r="B85" s="41"/>
      <c r="C85" s="42"/>
      <c r="D85" s="42"/>
      <c r="E85" s="42"/>
      <c r="F85" s="42"/>
      <c r="G85" s="42"/>
      <c r="H85" s="42"/>
      <c r="I85" s="150"/>
      <c r="J85" s="42"/>
      <c r="K85" s="42"/>
      <c r="L85" s="151"/>
      <c r="S85" s="40"/>
      <c r="T85" s="40"/>
      <c r="U85" s="40"/>
      <c r="V85" s="40"/>
      <c r="W85" s="40"/>
      <c r="X85" s="40"/>
      <c r="Y85" s="40"/>
      <c r="Z85" s="40"/>
      <c r="AA85" s="40"/>
      <c r="AB85" s="40"/>
      <c r="AC85" s="40"/>
      <c r="AD85" s="40"/>
      <c r="AE85" s="40"/>
    </row>
    <row r="86" s="11" customFormat="1" ht="29.28" customHeight="1">
      <c r="A86" s="202"/>
      <c r="B86" s="203"/>
      <c r="C86" s="204" t="s">
        <v>123</v>
      </c>
      <c r="D86" s="205" t="s">
        <v>65</v>
      </c>
      <c r="E86" s="205" t="s">
        <v>61</v>
      </c>
      <c r="F86" s="205" t="s">
        <v>62</v>
      </c>
      <c r="G86" s="205" t="s">
        <v>124</v>
      </c>
      <c r="H86" s="205" t="s">
        <v>125</v>
      </c>
      <c r="I86" s="206" t="s">
        <v>126</v>
      </c>
      <c r="J86" s="205" t="s">
        <v>118</v>
      </c>
      <c r="K86" s="207" t="s">
        <v>127</v>
      </c>
      <c r="L86" s="208"/>
      <c r="M86" s="95" t="s">
        <v>39</v>
      </c>
      <c r="N86" s="96" t="s">
        <v>50</v>
      </c>
      <c r="O86" s="96" t="s">
        <v>128</v>
      </c>
      <c r="P86" s="96" t="s">
        <v>129</v>
      </c>
      <c r="Q86" s="96" t="s">
        <v>130</v>
      </c>
      <c r="R86" s="96" t="s">
        <v>131</v>
      </c>
      <c r="S86" s="96" t="s">
        <v>132</v>
      </c>
      <c r="T86" s="96" t="s">
        <v>133</v>
      </c>
      <c r="U86" s="97" t="s">
        <v>134</v>
      </c>
      <c r="V86" s="202"/>
      <c r="W86" s="202"/>
      <c r="X86" s="202"/>
      <c r="Y86" s="202"/>
      <c r="Z86" s="202"/>
      <c r="AA86" s="202"/>
      <c r="AB86" s="202"/>
      <c r="AC86" s="202"/>
      <c r="AD86" s="202"/>
      <c r="AE86" s="202"/>
    </row>
    <row r="87" s="2" customFormat="1" ht="22.8" customHeight="1">
      <c r="A87" s="40"/>
      <c r="B87" s="41"/>
      <c r="C87" s="102" t="s">
        <v>135</v>
      </c>
      <c r="D87" s="42"/>
      <c r="E87" s="42"/>
      <c r="F87" s="42"/>
      <c r="G87" s="42"/>
      <c r="H87" s="42"/>
      <c r="I87" s="150"/>
      <c r="J87" s="209">
        <f>BK87</f>
        <v>0</v>
      </c>
      <c r="K87" s="42"/>
      <c r="L87" s="46"/>
      <c r="M87" s="98"/>
      <c r="N87" s="210"/>
      <c r="O87" s="99"/>
      <c r="P87" s="211">
        <f>P88+SUM(P89:P267)</f>
        <v>0</v>
      </c>
      <c r="Q87" s="99"/>
      <c r="R87" s="211">
        <f>R88+SUM(R89:R267)</f>
        <v>1298.4508399999997</v>
      </c>
      <c r="S87" s="99"/>
      <c r="T87" s="211">
        <f>T88+SUM(T89:T267)</f>
        <v>0</v>
      </c>
      <c r="U87" s="100"/>
      <c r="V87" s="40"/>
      <c r="W87" s="40"/>
      <c r="X87" s="40"/>
      <c r="Y87" s="40"/>
      <c r="Z87" s="40"/>
      <c r="AA87" s="40"/>
      <c r="AB87" s="40"/>
      <c r="AC87" s="40"/>
      <c r="AD87" s="40"/>
      <c r="AE87" s="40"/>
      <c r="AT87" s="18" t="s">
        <v>79</v>
      </c>
      <c r="AU87" s="18" t="s">
        <v>119</v>
      </c>
      <c r="BK87" s="212">
        <f>BK88+SUM(BK89:BK267)</f>
        <v>0</v>
      </c>
    </row>
    <row r="88" s="2" customFormat="1" ht="21.75" customHeight="1">
      <c r="A88" s="40"/>
      <c r="B88" s="41"/>
      <c r="C88" s="213" t="s">
        <v>87</v>
      </c>
      <c r="D88" s="213" t="s">
        <v>136</v>
      </c>
      <c r="E88" s="214" t="s">
        <v>137</v>
      </c>
      <c r="F88" s="215" t="s">
        <v>138</v>
      </c>
      <c r="G88" s="216" t="s">
        <v>105</v>
      </c>
      <c r="H88" s="217">
        <v>0.14999999999999999</v>
      </c>
      <c r="I88" s="218"/>
      <c r="J88" s="219">
        <f>ROUND(I88*H88,2)</f>
        <v>0</v>
      </c>
      <c r="K88" s="215" t="s">
        <v>139</v>
      </c>
      <c r="L88" s="46"/>
      <c r="M88" s="220" t="s">
        <v>39</v>
      </c>
      <c r="N88" s="221" t="s">
        <v>53</v>
      </c>
      <c r="O88" s="87"/>
      <c r="P88" s="222">
        <f>O88*H88</f>
        <v>0</v>
      </c>
      <c r="Q88" s="222">
        <v>0</v>
      </c>
      <c r="R88" s="222">
        <f>Q88*H88</f>
        <v>0</v>
      </c>
      <c r="S88" s="222">
        <v>0</v>
      </c>
      <c r="T88" s="222">
        <f>S88*H88</f>
        <v>0</v>
      </c>
      <c r="U88" s="223" t="s">
        <v>39</v>
      </c>
      <c r="V88" s="40"/>
      <c r="W88" s="40"/>
      <c r="X88" s="40"/>
      <c r="Y88" s="40"/>
      <c r="Z88" s="40"/>
      <c r="AA88" s="40"/>
      <c r="AB88" s="40"/>
      <c r="AC88" s="40"/>
      <c r="AD88" s="40"/>
      <c r="AE88" s="40"/>
      <c r="AR88" s="224" t="s">
        <v>140</v>
      </c>
      <c r="AT88" s="224" t="s">
        <v>136</v>
      </c>
      <c r="AU88" s="224" t="s">
        <v>80</v>
      </c>
      <c r="AY88" s="18" t="s">
        <v>141</v>
      </c>
      <c r="BE88" s="225">
        <f>IF(N88="základní",J88,0)</f>
        <v>0</v>
      </c>
      <c r="BF88" s="225">
        <f>IF(N88="snížená",J88,0)</f>
        <v>0</v>
      </c>
      <c r="BG88" s="225">
        <f>IF(N88="zákl. přenesená",J88,0)</f>
        <v>0</v>
      </c>
      <c r="BH88" s="225">
        <f>IF(N88="sníž. přenesená",J88,0)</f>
        <v>0</v>
      </c>
      <c r="BI88" s="225">
        <f>IF(N88="nulová",J88,0)</f>
        <v>0</v>
      </c>
      <c r="BJ88" s="18" t="s">
        <v>140</v>
      </c>
      <c r="BK88" s="225">
        <f>ROUND(I88*H88,2)</f>
        <v>0</v>
      </c>
      <c r="BL88" s="18" t="s">
        <v>140</v>
      </c>
      <c r="BM88" s="224" t="s">
        <v>89</v>
      </c>
    </row>
    <row r="89" s="2" customFormat="1">
      <c r="A89" s="40"/>
      <c r="B89" s="41"/>
      <c r="C89" s="42"/>
      <c r="D89" s="226" t="s">
        <v>142</v>
      </c>
      <c r="E89" s="42"/>
      <c r="F89" s="227" t="s">
        <v>143</v>
      </c>
      <c r="G89" s="42"/>
      <c r="H89" s="42"/>
      <c r="I89" s="150"/>
      <c r="J89" s="42"/>
      <c r="K89" s="42"/>
      <c r="L89" s="46"/>
      <c r="M89" s="228"/>
      <c r="N89" s="229"/>
      <c r="O89" s="87"/>
      <c r="P89" s="87"/>
      <c r="Q89" s="87"/>
      <c r="R89" s="87"/>
      <c r="S89" s="87"/>
      <c r="T89" s="87"/>
      <c r="U89" s="88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T89" s="18" t="s">
        <v>142</v>
      </c>
      <c r="AU89" s="18" t="s">
        <v>80</v>
      </c>
    </row>
    <row r="90" s="2" customFormat="1">
      <c r="A90" s="40"/>
      <c r="B90" s="41"/>
      <c r="C90" s="42"/>
      <c r="D90" s="226" t="s">
        <v>144</v>
      </c>
      <c r="E90" s="42"/>
      <c r="F90" s="230" t="s">
        <v>145</v>
      </c>
      <c r="G90" s="42"/>
      <c r="H90" s="42"/>
      <c r="I90" s="150"/>
      <c r="J90" s="42"/>
      <c r="K90" s="42"/>
      <c r="L90" s="46"/>
      <c r="M90" s="228"/>
      <c r="N90" s="229"/>
      <c r="O90" s="87"/>
      <c r="P90" s="87"/>
      <c r="Q90" s="87"/>
      <c r="R90" s="87"/>
      <c r="S90" s="87"/>
      <c r="T90" s="87"/>
      <c r="U90" s="88"/>
      <c r="V90" s="40"/>
      <c r="W90" s="40"/>
      <c r="X90" s="40"/>
      <c r="Y90" s="40"/>
      <c r="Z90" s="40"/>
      <c r="AA90" s="40"/>
      <c r="AB90" s="40"/>
      <c r="AC90" s="40"/>
      <c r="AD90" s="40"/>
      <c r="AE90" s="40"/>
      <c r="AT90" s="18" t="s">
        <v>144</v>
      </c>
      <c r="AU90" s="18" t="s">
        <v>80</v>
      </c>
    </row>
    <row r="91" s="12" customFormat="1">
      <c r="A91" s="12"/>
      <c r="B91" s="231"/>
      <c r="C91" s="232"/>
      <c r="D91" s="226" t="s">
        <v>146</v>
      </c>
      <c r="E91" s="233" t="s">
        <v>39</v>
      </c>
      <c r="F91" s="234" t="s">
        <v>147</v>
      </c>
      <c r="G91" s="232"/>
      <c r="H91" s="235">
        <v>0.14999999999999999</v>
      </c>
      <c r="I91" s="236"/>
      <c r="J91" s="232"/>
      <c r="K91" s="232"/>
      <c r="L91" s="237"/>
      <c r="M91" s="238"/>
      <c r="N91" s="239"/>
      <c r="O91" s="239"/>
      <c r="P91" s="239"/>
      <c r="Q91" s="239"/>
      <c r="R91" s="239"/>
      <c r="S91" s="239"/>
      <c r="T91" s="239"/>
      <c r="U91" s="240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T91" s="241" t="s">
        <v>146</v>
      </c>
      <c r="AU91" s="241" t="s">
        <v>80</v>
      </c>
      <c r="AV91" s="12" t="s">
        <v>89</v>
      </c>
      <c r="AW91" s="12" t="s">
        <v>41</v>
      </c>
      <c r="AX91" s="12" t="s">
        <v>80</v>
      </c>
      <c r="AY91" s="241" t="s">
        <v>141</v>
      </c>
    </row>
    <row r="92" s="13" customFormat="1">
      <c r="A92" s="13"/>
      <c r="B92" s="242"/>
      <c r="C92" s="243"/>
      <c r="D92" s="226" t="s">
        <v>146</v>
      </c>
      <c r="E92" s="244" t="s">
        <v>103</v>
      </c>
      <c r="F92" s="245" t="s">
        <v>148</v>
      </c>
      <c r="G92" s="243"/>
      <c r="H92" s="246">
        <v>0.14999999999999999</v>
      </c>
      <c r="I92" s="247"/>
      <c r="J92" s="243"/>
      <c r="K92" s="243"/>
      <c r="L92" s="248"/>
      <c r="M92" s="249"/>
      <c r="N92" s="250"/>
      <c r="O92" s="250"/>
      <c r="P92" s="250"/>
      <c r="Q92" s="250"/>
      <c r="R92" s="250"/>
      <c r="S92" s="250"/>
      <c r="T92" s="250"/>
      <c r="U92" s="251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T92" s="252" t="s">
        <v>146</v>
      </c>
      <c r="AU92" s="252" t="s">
        <v>80</v>
      </c>
      <c r="AV92" s="13" t="s">
        <v>140</v>
      </c>
      <c r="AW92" s="13" t="s">
        <v>41</v>
      </c>
      <c r="AX92" s="13" t="s">
        <v>87</v>
      </c>
      <c r="AY92" s="252" t="s">
        <v>141</v>
      </c>
    </row>
    <row r="93" s="2" customFormat="1" ht="21.75" customHeight="1">
      <c r="A93" s="40"/>
      <c r="B93" s="41"/>
      <c r="C93" s="253" t="s">
        <v>89</v>
      </c>
      <c r="D93" s="253" t="s">
        <v>149</v>
      </c>
      <c r="E93" s="254" t="s">
        <v>150</v>
      </c>
      <c r="F93" s="255" t="s">
        <v>151</v>
      </c>
      <c r="G93" s="256" t="s">
        <v>152</v>
      </c>
      <c r="H93" s="257">
        <v>448.83999999999998</v>
      </c>
      <c r="I93" s="258"/>
      <c r="J93" s="259">
        <f>ROUND(I93*H93,2)</f>
        <v>0</v>
      </c>
      <c r="K93" s="255" t="s">
        <v>139</v>
      </c>
      <c r="L93" s="260"/>
      <c r="M93" s="261" t="s">
        <v>39</v>
      </c>
      <c r="N93" s="262" t="s">
        <v>53</v>
      </c>
      <c r="O93" s="87"/>
      <c r="P93" s="222">
        <f>O93*H93</f>
        <v>0</v>
      </c>
      <c r="Q93" s="222">
        <v>1</v>
      </c>
      <c r="R93" s="222">
        <f>Q93*H93</f>
        <v>448.83999999999998</v>
      </c>
      <c r="S93" s="222">
        <v>0</v>
      </c>
      <c r="T93" s="222">
        <f>S93*H93</f>
        <v>0</v>
      </c>
      <c r="U93" s="223" t="s">
        <v>39</v>
      </c>
      <c r="V93" s="40"/>
      <c r="W93" s="40"/>
      <c r="X93" s="40"/>
      <c r="Y93" s="40"/>
      <c r="Z93" s="40"/>
      <c r="AA93" s="40"/>
      <c r="AB93" s="40"/>
      <c r="AC93" s="40"/>
      <c r="AD93" s="40"/>
      <c r="AE93" s="40"/>
      <c r="AR93" s="224" t="s">
        <v>153</v>
      </c>
      <c r="AT93" s="224" t="s">
        <v>149</v>
      </c>
      <c r="AU93" s="224" t="s">
        <v>80</v>
      </c>
      <c r="AY93" s="18" t="s">
        <v>141</v>
      </c>
      <c r="BE93" s="225">
        <f>IF(N93="základní",J93,0)</f>
        <v>0</v>
      </c>
      <c r="BF93" s="225">
        <f>IF(N93="snížená",J93,0)</f>
        <v>0</v>
      </c>
      <c r="BG93" s="225">
        <f>IF(N93="zákl. přenesená",J93,0)</f>
        <v>0</v>
      </c>
      <c r="BH93" s="225">
        <f>IF(N93="sníž. přenesená",J93,0)</f>
        <v>0</v>
      </c>
      <c r="BI93" s="225">
        <f>IF(N93="nulová",J93,0)</f>
        <v>0</v>
      </c>
      <c r="BJ93" s="18" t="s">
        <v>140</v>
      </c>
      <c r="BK93" s="225">
        <f>ROUND(I93*H93,2)</f>
        <v>0</v>
      </c>
      <c r="BL93" s="18" t="s">
        <v>140</v>
      </c>
      <c r="BM93" s="224" t="s">
        <v>154</v>
      </c>
    </row>
    <row r="94" s="2" customFormat="1">
      <c r="A94" s="40"/>
      <c r="B94" s="41"/>
      <c r="C94" s="42"/>
      <c r="D94" s="226" t="s">
        <v>142</v>
      </c>
      <c r="E94" s="42"/>
      <c r="F94" s="227" t="s">
        <v>151</v>
      </c>
      <c r="G94" s="42"/>
      <c r="H94" s="42"/>
      <c r="I94" s="150"/>
      <c r="J94" s="42"/>
      <c r="K94" s="42"/>
      <c r="L94" s="46"/>
      <c r="M94" s="228"/>
      <c r="N94" s="229"/>
      <c r="O94" s="87"/>
      <c r="P94" s="87"/>
      <c r="Q94" s="87"/>
      <c r="R94" s="87"/>
      <c r="S94" s="87"/>
      <c r="T94" s="87"/>
      <c r="U94" s="88"/>
      <c r="V94" s="40"/>
      <c r="W94" s="40"/>
      <c r="X94" s="40"/>
      <c r="Y94" s="40"/>
      <c r="Z94" s="40"/>
      <c r="AA94" s="40"/>
      <c r="AB94" s="40"/>
      <c r="AC94" s="40"/>
      <c r="AD94" s="40"/>
      <c r="AE94" s="40"/>
      <c r="AT94" s="18" t="s">
        <v>142</v>
      </c>
      <c r="AU94" s="18" t="s">
        <v>80</v>
      </c>
    </row>
    <row r="95" s="2" customFormat="1">
      <c r="A95" s="40"/>
      <c r="B95" s="41"/>
      <c r="C95" s="42"/>
      <c r="D95" s="226" t="s">
        <v>155</v>
      </c>
      <c r="E95" s="42"/>
      <c r="F95" s="230" t="s">
        <v>156</v>
      </c>
      <c r="G95" s="42"/>
      <c r="H95" s="42"/>
      <c r="I95" s="150"/>
      <c r="J95" s="42"/>
      <c r="K95" s="42"/>
      <c r="L95" s="46"/>
      <c r="M95" s="228"/>
      <c r="N95" s="229"/>
      <c r="O95" s="87"/>
      <c r="P95" s="87"/>
      <c r="Q95" s="87"/>
      <c r="R95" s="87"/>
      <c r="S95" s="87"/>
      <c r="T95" s="87"/>
      <c r="U95" s="88"/>
      <c r="V95" s="40"/>
      <c r="W95" s="40"/>
      <c r="X95" s="40"/>
      <c r="Y95" s="40"/>
      <c r="Z95" s="40"/>
      <c r="AA95" s="40"/>
      <c r="AB95" s="40"/>
      <c r="AC95" s="40"/>
      <c r="AD95" s="40"/>
      <c r="AE95" s="40"/>
      <c r="AT95" s="18" t="s">
        <v>155</v>
      </c>
      <c r="AU95" s="18" t="s">
        <v>80</v>
      </c>
    </row>
    <row r="96" s="2" customFormat="1" ht="21.75" customHeight="1">
      <c r="A96" s="40"/>
      <c r="B96" s="41"/>
      <c r="C96" s="253" t="s">
        <v>157</v>
      </c>
      <c r="D96" s="253" t="s">
        <v>149</v>
      </c>
      <c r="E96" s="254" t="s">
        <v>158</v>
      </c>
      <c r="F96" s="255" t="s">
        <v>159</v>
      </c>
      <c r="G96" s="256" t="s">
        <v>152</v>
      </c>
      <c r="H96" s="257">
        <v>540</v>
      </c>
      <c r="I96" s="258"/>
      <c r="J96" s="259">
        <f>ROUND(I96*H96,2)</f>
        <v>0</v>
      </c>
      <c r="K96" s="255" t="s">
        <v>139</v>
      </c>
      <c r="L96" s="260"/>
      <c r="M96" s="261" t="s">
        <v>39</v>
      </c>
      <c r="N96" s="262" t="s">
        <v>53</v>
      </c>
      <c r="O96" s="87"/>
      <c r="P96" s="222">
        <f>O96*H96</f>
        <v>0</v>
      </c>
      <c r="Q96" s="222">
        <v>1</v>
      </c>
      <c r="R96" s="222">
        <f>Q96*H96</f>
        <v>540</v>
      </c>
      <c r="S96" s="222">
        <v>0</v>
      </c>
      <c r="T96" s="222">
        <f>S96*H96</f>
        <v>0</v>
      </c>
      <c r="U96" s="223" t="s">
        <v>39</v>
      </c>
      <c r="V96" s="40"/>
      <c r="W96" s="40"/>
      <c r="X96" s="40"/>
      <c r="Y96" s="40"/>
      <c r="Z96" s="40"/>
      <c r="AA96" s="40"/>
      <c r="AB96" s="40"/>
      <c r="AC96" s="40"/>
      <c r="AD96" s="40"/>
      <c r="AE96" s="40"/>
      <c r="AR96" s="224" t="s">
        <v>153</v>
      </c>
      <c r="AT96" s="224" t="s">
        <v>149</v>
      </c>
      <c r="AU96" s="224" t="s">
        <v>80</v>
      </c>
      <c r="AY96" s="18" t="s">
        <v>141</v>
      </c>
      <c r="BE96" s="225">
        <f>IF(N96="základní",J96,0)</f>
        <v>0</v>
      </c>
      <c r="BF96" s="225">
        <f>IF(N96="snížená",J96,0)</f>
        <v>0</v>
      </c>
      <c r="BG96" s="225">
        <f>IF(N96="zákl. přenesená",J96,0)</f>
        <v>0</v>
      </c>
      <c r="BH96" s="225">
        <f>IF(N96="sníž. přenesená",J96,0)</f>
        <v>0</v>
      </c>
      <c r="BI96" s="225">
        <f>IF(N96="nulová",J96,0)</f>
        <v>0</v>
      </c>
      <c r="BJ96" s="18" t="s">
        <v>140</v>
      </c>
      <c r="BK96" s="225">
        <f>ROUND(I96*H96,2)</f>
        <v>0</v>
      </c>
      <c r="BL96" s="18" t="s">
        <v>140</v>
      </c>
      <c r="BM96" s="224" t="s">
        <v>160</v>
      </c>
    </row>
    <row r="97" s="2" customFormat="1">
      <c r="A97" s="40"/>
      <c r="B97" s="41"/>
      <c r="C97" s="42"/>
      <c r="D97" s="226" t="s">
        <v>142</v>
      </c>
      <c r="E97" s="42"/>
      <c r="F97" s="227" t="s">
        <v>159</v>
      </c>
      <c r="G97" s="42"/>
      <c r="H97" s="42"/>
      <c r="I97" s="150"/>
      <c r="J97" s="42"/>
      <c r="K97" s="42"/>
      <c r="L97" s="46"/>
      <c r="M97" s="228"/>
      <c r="N97" s="229"/>
      <c r="O97" s="87"/>
      <c r="P97" s="87"/>
      <c r="Q97" s="87"/>
      <c r="R97" s="87"/>
      <c r="S97" s="87"/>
      <c r="T97" s="87"/>
      <c r="U97" s="88"/>
      <c r="V97" s="40"/>
      <c r="W97" s="40"/>
      <c r="X97" s="40"/>
      <c r="Y97" s="40"/>
      <c r="Z97" s="40"/>
      <c r="AA97" s="40"/>
      <c r="AB97" s="40"/>
      <c r="AC97" s="40"/>
      <c r="AD97" s="40"/>
      <c r="AE97" s="40"/>
      <c r="AT97" s="18" t="s">
        <v>142</v>
      </c>
      <c r="AU97" s="18" t="s">
        <v>80</v>
      </c>
    </row>
    <row r="98" s="2" customFormat="1">
      <c r="A98" s="40"/>
      <c r="B98" s="41"/>
      <c r="C98" s="42"/>
      <c r="D98" s="226" t="s">
        <v>155</v>
      </c>
      <c r="E98" s="42"/>
      <c r="F98" s="230" t="s">
        <v>161</v>
      </c>
      <c r="G98" s="42"/>
      <c r="H98" s="42"/>
      <c r="I98" s="150"/>
      <c r="J98" s="42"/>
      <c r="K98" s="42"/>
      <c r="L98" s="46"/>
      <c r="M98" s="228"/>
      <c r="N98" s="229"/>
      <c r="O98" s="87"/>
      <c r="P98" s="87"/>
      <c r="Q98" s="87"/>
      <c r="R98" s="87"/>
      <c r="S98" s="87"/>
      <c r="T98" s="87"/>
      <c r="U98" s="88"/>
      <c r="V98" s="40"/>
      <c r="W98" s="40"/>
      <c r="X98" s="40"/>
      <c r="Y98" s="40"/>
      <c r="Z98" s="40"/>
      <c r="AA98" s="40"/>
      <c r="AB98" s="40"/>
      <c r="AC98" s="40"/>
      <c r="AD98" s="40"/>
      <c r="AE98" s="40"/>
      <c r="AT98" s="18" t="s">
        <v>155</v>
      </c>
      <c r="AU98" s="18" t="s">
        <v>80</v>
      </c>
    </row>
    <row r="99" s="12" customFormat="1">
      <c r="A99" s="12"/>
      <c r="B99" s="231"/>
      <c r="C99" s="232"/>
      <c r="D99" s="226" t="s">
        <v>146</v>
      </c>
      <c r="E99" s="233" t="s">
        <v>39</v>
      </c>
      <c r="F99" s="234" t="s">
        <v>162</v>
      </c>
      <c r="G99" s="232"/>
      <c r="H99" s="235">
        <v>540</v>
      </c>
      <c r="I99" s="236"/>
      <c r="J99" s="232"/>
      <c r="K99" s="232"/>
      <c r="L99" s="237"/>
      <c r="M99" s="238"/>
      <c r="N99" s="239"/>
      <c r="O99" s="239"/>
      <c r="P99" s="239"/>
      <c r="Q99" s="239"/>
      <c r="R99" s="239"/>
      <c r="S99" s="239"/>
      <c r="T99" s="239"/>
      <c r="U99" s="240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T99" s="241" t="s">
        <v>146</v>
      </c>
      <c r="AU99" s="241" t="s">
        <v>80</v>
      </c>
      <c r="AV99" s="12" t="s">
        <v>89</v>
      </c>
      <c r="AW99" s="12" t="s">
        <v>41</v>
      </c>
      <c r="AX99" s="12" t="s">
        <v>80</v>
      </c>
      <c r="AY99" s="241" t="s">
        <v>141</v>
      </c>
    </row>
    <row r="100" s="13" customFormat="1">
      <c r="A100" s="13"/>
      <c r="B100" s="242"/>
      <c r="C100" s="243"/>
      <c r="D100" s="226" t="s">
        <v>146</v>
      </c>
      <c r="E100" s="244" t="s">
        <v>39</v>
      </c>
      <c r="F100" s="245" t="s">
        <v>148</v>
      </c>
      <c r="G100" s="243"/>
      <c r="H100" s="246">
        <v>540</v>
      </c>
      <c r="I100" s="247"/>
      <c r="J100" s="243"/>
      <c r="K100" s="243"/>
      <c r="L100" s="248"/>
      <c r="M100" s="249"/>
      <c r="N100" s="250"/>
      <c r="O100" s="250"/>
      <c r="P100" s="250"/>
      <c r="Q100" s="250"/>
      <c r="R100" s="250"/>
      <c r="S100" s="250"/>
      <c r="T100" s="250"/>
      <c r="U100" s="251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T100" s="252" t="s">
        <v>146</v>
      </c>
      <c r="AU100" s="252" t="s">
        <v>80</v>
      </c>
      <c r="AV100" s="13" t="s">
        <v>140</v>
      </c>
      <c r="AW100" s="13" t="s">
        <v>41</v>
      </c>
      <c r="AX100" s="13" t="s">
        <v>87</v>
      </c>
      <c r="AY100" s="252" t="s">
        <v>141</v>
      </c>
    </row>
    <row r="101" s="2" customFormat="1" ht="21.75" customHeight="1">
      <c r="A101" s="40"/>
      <c r="B101" s="41"/>
      <c r="C101" s="253" t="s">
        <v>140</v>
      </c>
      <c r="D101" s="253" t="s">
        <v>149</v>
      </c>
      <c r="E101" s="254" t="s">
        <v>163</v>
      </c>
      <c r="F101" s="255" t="s">
        <v>164</v>
      </c>
      <c r="G101" s="256" t="s">
        <v>152</v>
      </c>
      <c r="H101" s="257">
        <v>272</v>
      </c>
      <c r="I101" s="258"/>
      <c r="J101" s="259">
        <f>ROUND(I101*H101,2)</f>
        <v>0</v>
      </c>
      <c r="K101" s="255" t="s">
        <v>139</v>
      </c>
      <c r="L101" s="260"/>
      <c r="M101" s="261" t="s">
        <v>39</v>
      </c>
      <c r="N101" s="262" t="s">
        <v>53</v>
      </c>
      <c r="O101" s="87"/>
      <c r="P101" s="222">
        <f>O101*H101</f>
        <v>0</v>
      </c>
      <c r="Q101" s="222">
        <v>1</v>
      </c>
      <c r="R101" s="222">
        <f>Q101*H101</f>
        <v>272</v>
      </c>
      <c r="S101" s="222">
        <v>0</v>
      </c>
      <c r="T101" s="222">
        <f>S101*H101</f>
        <v>0</v>
      </c>
      <c r="U101" s="223" t="s">
        <v>39</v>
      </c>
      <c r="V101" s="40"/>
      <c r="W101" s="40"/>
      <c r="X101" s="40"/>
      <c r="Y101" s="40"/>
      <c r="Z101" s="40"/>
      <c r="AA101" s="40"/>
      <c r="AB101" s="40"/>
      <c r="AC101" s="40"/>
      <c r="AD101" s="40"/>
      <c r="AE101" s="40"/>
      <c r="AR101" s="224" t="s">
        <v>153</v>
      </c>
      <c r="AT101" s="224" t="s">
        <v>149</v>
      </c>
      <c r="AU101" s="224" t="s">
        <v>80</v>
      </c>
      <c r="AY101" s="18" t="s">
        <v>141</v>
      </c>
      <c r="BE101" s="225">
        <f>IF(N101="základní",J101,0)</f>
        <v>0</v>
      </c>
      <c r="BF101" s="225">
        <f>IF(N101="snížená",J101,0)</f>
        <v>0</v>
      </c>
      <c r="BG101" s="225">
        <f>IF(N101="zákl. přenesená",J101,0)</f>
        <v>0</v>
      </c>
      <c r="BH101" s="225">
        <f>IF(N101="sníž. přenesená",J101,0)</f>
        <v>0</v>
      </c>
      <c r="BI101" s="225">
        <f>IF(N101="nulová",J101,0)</f>
        <v>0</v>
      </c>
      <c r="BJ101" s="18" t="s">
        <v>140</v>
      </c>
      <c r="BK101" s="225">
        <f>ROUND(I101*H101,2)</f>
        <v>0</v>
      </c>
      <c r="BL101" s="18" t="s">
        <v>140</v>
      </c>
      <c r="BM101" s="224" t="s">
        <v>165</v>
      </c>
    </row>
    <row r="102" s="2" customFormat="1">
      <c r="A102" s="40"/>
      <c r="B102" s="41"/>
      <c r="C102" s="42"/>
      <c r="D102" s="226" t="s">
        <v>142</v>
      </c>
      <c r="E102" s="42"/>
      <c r="F102" s="227" t="s">
        <v>164</v>
      </c>
      <c r="G102" s="42"/>
      <c r="H102" s="42"/>
      <c r="I102" s="150"/>
      <c r="J102" s="42"/>
      <c r="K102" s="42"/>
      <c r="L102" s="46"/>
      <c r="M102" s="228"/>
      <c r="N102" s="229"/>
      <c r="O102" s="87"/>
      <c r="P102" s="87"/>
      <c r="Q102" s="87"/>
      <c r="R102" s="87"/>
      <c r="S102" s="87"/>
      <c r="T102" s="87"/>
      <c r="U102" s="88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  <c r="AT102" s="18" t="s">
        <v>142</v>
      </c>
      <c r="AU102" s="18" t="s">
        <v>80</v>
      </c>
    </row>
    <row r="103" s="2" customFormat="1">
      <c r="A103" s="40"/>
      <c r="B103" s="41"/>
      <c r="C103" s="42"/>
      <c r="D103" s="226" t="s">
        <v>155</v>
      </c>
      <c r="E103" s="42"/>
      <c r="F103" s="230" t="s">
        <v>166</v>
      </c>
      <c r="G103" s="42"/>
      <c r="H103" s="42"/>
      <c r="I103" s="150"/>
      <c r="J103" s="42"/>
      <c r="K103" s="42"/>
      <c r="L103" s="46"/>
      <c r="M103" s="228"/>
      <c r="N103" s="229"/>
      <c r="O103" s="87"/>
      <c r="P103" s="87"/>
      <c r="Q103" s="87"/>
      <c r="R103" s="87"/>
      <c r="S103" s="87"/>
      <c r="T103" s="87"/>
      <c r="U103" s="88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  <c r="AT103" s="18" t="s">
        <v>155</v>
      </c>
      <c r="AU103" s="18" t="s">
        <v>80</v>
      </c>
    </row>
    <row r="104" s="2" customFormat="1" ht="21.75" customHeight="1">
      <c r="A104" s="40"/>
      <c r="B104" s="41"/>
      <c r="C104" s="253" t="s">
        <v>167</v>
      </c>
      <c r="D104" s="253" t="s">
        <v>149</v>
      </c>
      <c r="E104" s="254" t="s">
        <v>168</v>
      </c>
      <c r="F104" s="255" t="s">
        <v>169</v>
      </c>
      <c r="G104" s="256" t="s">
        <v>170</v>
      </c>
      <c r="H104" s="257">
        <v>50</v>
      </c>
      <c r="I104" s="258"/>
      <c r="J104" s="259">
        <f>ROUND(I104*H104,2)</f>
        <v>0</v>
      </c>
      <c r="K104" s="255" t="s">
        <v>139</v>
      </c>
      <c r="L104" s="260"/>
      <c r="M104" s="261" t="s">
        <v>39</v>
      </c>
      <c r="N104" s="262" t="s">
        <v>53</v>
      </c>
      <c r="O104" s="87"/>
      <c r="P104" s="222">
        <f>O104*H104</f>
        <v>0</v>
      </c>
      <c r="Q104" s="222">
        <v>0.00123</v>
      </c>
      <c r="R104" s="222">
        <f>Q104*H104</f>
        <v>0.061499999999999999</v>
      </c>
      <c r="S104" s="222">
        <v>0</v>
      </c>
      <c r="T104" s="222">
        <f>S104*H104</f>
        <v>0</v>
      </c>
      <c r="U104" s="223" t="s">
        <v>39</v>
      </c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  <c r="AR104" s="224" t="s">
        <v>153</v>
      </c>
      <c r="AT104" s="224" t="s">
        <v>149</v>
      </c>
      <c r="AU104" s="224" t="s">
        <v>80</v>
      </c>
      <c r="AY104" s="18" t="s">
        <v>141</v>
      </c>
      <c r="BE104" s="225">
        <f>IF(N104="základní",J104,0)</f>
        <v>0</v>
      </c>
      <c r="BF104" s="225">
        <f>IF(N104="snížená",J104,0)</f>
        <v>0</v>
      </c>
      <c r="BG104" s="225">
        <f>IF(N104="zákl. přenesená",J104,0)</f>
        <v>0</v>
      </c>
      <c r="BH104" s="225">
        <f>IF(N104="sníž. přenesená",J104,0)</f>
        <v>0</v>
      </c>
      <c r="BI104" s="225">
        <f>IF(N104="nulová",J104,0)</f>
        <v>0</v>
      </c>
      <c r="BJ104" s="18" t="s">
        <v>140</v>
      </c>
      <c r="BK104" s="225">
        <f>ROUND(I104*H104,2)</f>
        <v>0</v>
      </c>
      <c r="BL104" s="18" t="s">
        <v>140</v>
      </c>
      <c r="BM104" s="224" t="s">
        <v>171</v>
      </c>
    </row>
    <row r="105" s="2" customFormat="1">
      <c r="A105" s="40"/>
      <c r="B105" s="41"/>
      <c r="C105" s="42"/>
      <c r="D105" s="226" t="s">
        <v>142</v>
      </c>
      <c r="E105" s="42"/>
      <c r="F105" s="227" t="s">
        <v>169</v>
      </c>
      <c r="G105" s="42"/>
      <c r="H105" s="42"/>
      <c r="I105" s="150"/>
      <c r="J105" s="42"/>
      <c r="K105" s="42"/>
      <c r="L105" s="46"/>
      <c r="M105" s="228"/>
      <c r="N105" s="229"/>
      <c r="O105" s="87"/>
      <c r="P105" s="87"/>
      <c r="Q105" s="87"/>
      <c r="R105" s="87"/>
      <c r="S105" s="87"/>
      <c r="T105" s="87"/>
      <c r="U105" s="88"/>
      <c r="V105" s="40"/>
      <c r="W105" s="40"/>
      <c r="X105" s="40"/>
      <c r="Y105" s="40"/>
      <c r="Z105" s="40"/>
      <c r="AA105" s="40"/>
      <c r="AB105" s="40"/>
      <c r="AC105" s="40"/>
      <c r="AD105" s="40"/>
      <c r="AE105" s="40"/>
      <c r="AT105" s="18" t="s">
        <v>142</v>
      </c>
      <c r="AU105" s="18" t="s">
        <v>80</v>
      </c>
    </row>
    <row r="106" s="2" customFormat="1" ht="21.75" customHeight="1">
      <c r="A106" s="40"/>
      <c r="B106" s="41"/>
      <c r="C106" s="253" t="s">
        <v>172</v>
      </c>
      <c r="D106" s="253" t="s">
        <v>149</v>
      </c>
      <c r="E106" s="254" t="s">
        <v>173</v>
      </c>
      <c r="F106" s="255" t="s">
        <v>174</v>
      </c>
      <c r="G106" s="256" t="s">
        <v>170</v>
      </c>
      <c r="H106" s="257">
        <v>1262</v>
      </c>
      <c r="I106" s="258"/>
      <c r="J106" s="259">
        <f>ROUND(I106*H106,2)</f>
        <v>0</v>
      </c>
      <c r="K106" s="255" t="s">
        <v>139</v>
      </c>
      <c r="L106" s="260"/>
      <c r="M106" s="261" t="s">
        <v>39</v>
      </c>
      <c r="N106" s="262" t="s">
        <v>53</v>
      </c>
      <c r="O106" s="87"/>
      <c r="P106" s="222">
        <f>O106*H106</f>
        <v>0</v>
      </c>
      <c r="Q106" s="222">
        <v>9.0000000000000006E-05</v>
      </c>
      <c r="R106" s="222">
        <f>Q106*H106</f>
        <v>0.11358</v>
      </c>
      <c r="S106" s="222">
        <v>0</v>
      </c>
      <c r="T106" s="222">
        <f>S106*H106</f>
        <v>0</v>
      </c>
      <c r="U106" s="223" t="s">
        <v>39</v>
      </c>
      <c r="V106" s="40"/>
      <c r="W106" s="40"/>
      <c r="X106" s="40"/>
      <c r="Y106" s="40"/>
      <c r="Z106" s="40"/>
      <c r="AA106" s="40"/>
      <c r="AB106" s="40"/>
      <c r="AC106" s="40"/>
      <c r="AD106" s="40"/>
      <c r="AE106" s="40"/>
      <c r="AR106" s="224" t="s">
        <v>153</v>
      </c>
      <c r="AT106" s="224" t="s">
        <v>149</v>
      </c>
      <c r="AU106" s="224" t="s">
        <v>80</v>
      </c>
      <c r="AY106" s="18" t="s">
        <v>141</v>
      </c>
      <c r="BE106" s="225">
        <f>IF(N106="základní",J106,0)</f>
        <v>0</v>
      </c>
      <c r="BF106" s="225">
        <f>IF(N106="snížená",J106,0)</f>
        <v>0</v>
      </c>
      <c r="BG106" s="225">
        <f>IF(N106="zákl. přenesená",J106,0)</f>
        <v>0</v>
      </c>
      <c r="BH106" s="225">
        <f>IF(N106="sníž. přenesená",J106,0)</f>
        <v>0</v>
      </c>
      <c r="BI106" s="225">
        <f>IF(N106="nulová",J106,0)</f>
        <v>0</v>
      </c>
      <c r="BJ106" s="18" t="s">
        <v>140</v>
      </c>
      <c r="BK106" s="225">
        <f>ROUND(I106*H106,2)</f>
        <v>0</v>
      </c>
      <c r="BL106" s="18" t="s">
        <v>140</v>
      </c>
      <c r="BM106" s="224" t="s">
        <v>175</v>
      </c>
    </row>
    <row r="107" s="2" customFormat="1">
      <c r="A107" s="40"/>
      <c r="B107" s="41"/>
      <c r="C107" s="42"/>
      <c r="D107" s="226" t="s">
        <v>142</v>
      </c>
      <c r="E107" s="42"/>
      <c r="F107" s="227" t="s">
        <v>174</v>
      </c>
      <c r="G107" s="42"/>
      <c r="H107" s="42"/>
      <c r="I107" s="150"/>
      <c r="J107" s="42"/>
      <c r="K107" s="42"/>
      <c r="L107" s="46"/>
      <c r="M107" s="228"/>
      <c r="N107" s="229"/>
      <c r="O107" s="87"/>
      <c r="P107" s="87"/>
      <c r="Q107" s="87"/>
      <c r="R107" s="87"/>
      <c r="S107" s="87"/>
      <c r="T107" s="87"/>
      <c r="U107" s="88"/>
      <c r="V107" s="40"/>
      <c r="W107" s="40"/>
      <c r="X107" s="40"/>
      <c r="Y107" s="40"/>
      <c r="Z107" s="40"/>
      <c r="AA107" s="40"/>
      <c r="AB107" s="40"/>
      <c r="AC107" s="40"/>
      <c r="AD107" s="40"/>
      <c r="AE107" s="40"/>
      <c r="AT107" s="18" t="s">
        <v>142</v>
      </c>
      <c r="AU107" s="18" t="s">
        <v>80</v>
      </c>
    </row>
    <row r="108" s="12" customFormat="1">
      <c r="A108" s="12"/>
      <c r="B108" s="231"/>
      <c r="C108" s="232"/>
      <c r="D108" s="226" t="s">
        <v>146</v>
      </c>
      <c r="E108" s="233" t="s">
        <v>39</v>
      </c>
      <c r="F108" s="234" t="s">
        <v>176</v>
      </c>
      <c r="G108" s="232"/>
      <c r="H108" s="235">
        <v>1312</v>
      </c>
      <c r="I108" s="236"/>
      <c r="J108" s="232"/>
      <c r="K108" s="232"/>
      <c r="L108" s="237"/>
      <c r="M108" s="238"/>
      <c r="N108" s="239"/>
      <c r="O108" s="239"/>
      <c r="P108" s="239"/>
      <c r="Q108" s="239"/>
      <c r="R108" s="239"/>
      <c r="S108" s="239"/>
      <c r="T108" s="239"/>
      <c r="U108" s="240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T108" s="241" t="s">
        <v>146</v>
      </c>
      <c r="AU108" s="241" t="s">
        <v>80</v>
      </c>
      <c r="AV108" s="12" t="s">
        <v>89</v>
      </c>
      <c r="AW108" s="12" t="s">
        <v>41</v>
      </c>
      <c r="AX108" s="12" t="s">
        <v>80</v>
      </c>
      <c r="AY108" s="241" t="s">
        <v>141</v>
      </c>
    </row>
    <row r="109" s="12" customFormat="1">
      <c r="A109" s="12"/>
      <c r="B109" s="231"/>
      <c r="C109" s="232"/>
      <c r="D109" s="226" t="s">
        <v>146</v>
      </c>
      <c r="E109" s="233" t="s">
        <v>39</v>
      </c>
      <c r="F109" s="234" t="s">
        <v>177</v>
      </c>
      <c r="G109" s="232"/>
      <c r="H109" s="235">
        <v>-50</v>
      </c>
      <c r="I109" s="236"/>
      <c r="J109" s="232"/>
      <c r="K109" s="232"/>
      <c r="L109" s="237"/>
      <c r="M109" s="238"/>
      <c r="N109" s="239"/>
      <c r="O109" s="239"/>
      <c r="P109" s="239"/>
      <c r="Q109" s="239"/>
      <c r="R109" s="239"/>
      <c r="S109" s="239"/>
      <c r="T109" s="239"/>
      <c r="U109" s="240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T109" s="241" t="s">
        <v>146</v>
      </c>
      <c r="AU109" s="241" t="s">
        <v>80</v>
      </c>
      <c r="AV109" s="12" t="s">
        <v>89</v>
      </c>
      <c r="AW109" s="12" t="s">
        <v>41</v>
      </c>
      <c r="AX109" s="12" t="s">
        <v>80</v>
      </c>
      <c r="AY109" s="241" t="s">
        <v>141</v>
      </c>
    </row>
    <row r="110" s="13" customFormat="1">
      <c r="A110" s="13"/>
      <c r="B110" s="242"/>
      <c r="C110" s="243"/>
      <c r="D110" s="226" t="s">
        <v>146</v>
      </c>
      <c r="E110" s="244" t="s">
        <v>39</v>
      </c>
      <c r="F110" s="245" t="s">
        <v>148</v>
      </c>
      <c r="G110" s="243"/>
      <c r="H110" s="246">
        <v>1262</v>
      </c>
      <c r="I110" s="247"/>
      <c r="J110" s="243"/>
      <c r="K110" s="243"/>
      <c r="L110" s="248"/>
      <c r="M110" s="249"/>
      <c r="N110" s="250"/>
      <c r="O110" s="250"/>
      <c r="P110" s="250"/>
      <c r="Q110" s="250"/>
      <c r="R110" s="250"/>
      <c r="S110" s="250"/>
      <c r="T110" s="250"/>
      <c r="U110" s="251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T110" s="252" t="s">
        <v>146</v>
      </c>
      <c r="AU110" s="252" t="s">
        <v>80</v>
      </c>
      <c r="AV110" s="13" t="s">
        <v>140</v>
      </c>
      <c r="AW110" s="13" t="s">
        <v>41</v>
      </c>
      <c r="AX110" s="13" t="s">
        <v>87</v>
      </c>
      <c r="AY110" s="252" t="s">
        <v>141</v>
      </c>
    </row>
    <row r="111" s="2" customFormat="1" ht="21.75" customHeight="1">
      <c r="A111" s="40"/>
      <c r="B111" s="41"/>
      <c r="C111" s="253" t="s">
        <v>178</v>
      </c>
      <c r="D111" s="253" t="s">
        <v>149</v>
      </c>
      <c r="E111" s="254" t="s">
        <v>179</v>
      </c>
      <c r="F111" s="255" t="s">
        <v>180</v>
      </c>
      <c r="G111" s="256" t="s">
        <v>170</v>
      </c>
      <c r="H111" s="257">
        <v>656</v>
      </c>
      <c r="I111" s="258"/>
      <c r="J111" s="259">
        <f>ROUND(I111*H111,2)</f>
        <v>0</v>
      </c>
      <c r="K111" s="255" t="s">
        <v>139</v>
      </c>
      <c r="L111" s="260"/>
      <c r="M111" s="261" t="s">
        <v>39</v>
      </c>
      <c r="N111" s="262" t="s">
        <v>53</v>
      </c>
      <c r="O111" s="87"/>
      <c r="P111" s="222">
        <f>O111*H111</f>
        <v>0</v>
      </c>
      <c r="Q111" s="222">
        <v>0.00018000000000000001</v>
      </c>
      <c r="R111" s="222">
        <f>Q111*H111</f>
        <v>0.11808</v>
      </c>
      <c r="S111" s="222">
        <v>0</v>
      </c>
      <c r="T111" s="222">
        <f>S111*H111</f>
        <v>0</v>
      </c>
      <c r="U111" s="223" t="s">
        <v>39</v>
      </c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R111" s="224" t="s">
        <v>153</v>
      </c>
      <c r="AT111" s="224" t="s">
        <v>149</v>
      </c>
      <c r="AU111" s="224" t="s">
        <v>80</v>
      </c>
      <c r="AY111" s="18" t="s">
        <v>141</v>
      </c>
      <c r="BE111" s="225">
        <f>IF(N111="základní",J111,0)</f>
        <v>0</v>
      </c>
      <c r="BF111" s="225">
        <f>IF(N111="snížená",J111,0)</f>
        <v>0</v>
      </c>
      <c r="BG111" s="225">
        <f>IF(N111="zákl. přenesená",J111,0)</f>
        <v>0</v>
      </c>
      <c r="BH111" s="225">
        <f>IF(N111="sníž. přenesená",J111,0)</f>
        <v>0</v>
      </c>
      <c r="BI111" s="225">
        <f>IF(N111="nulová",J111,0)</f>
        <v>0</v>
      </c>
      <c r="BJ111" s="18" t="s">
        <v>140</v>
      </c>
      <c r="BK111" s="225">
        <f>ROUND(I111*H111,2)</f>
        <v>0</v>
      </c>
      <c r="BL111" s="18" t="s">
        <v>140</v>
      </c>
      <c r="BM111" s="224" t="s">
        <v>181</v>
      </c>
    </row>
    <row r="112" s="2" customFormat="1">
      <c r="A112" s="40"/>
      <c r="B112" s="41"/>
      <c r="C112" s="42"/>
      <c r="D112" s="226" t="s">
        <v>142</v>
      </c>
      <c r="E112" s="42"/>
      <c r="F112" s="227" t="s">
        <v>180</v>
      </c>
      <c r="G112" s="42"/>
      <c r="H112" s="42"/>
      <c r="I112" s="150"/>
      <c r="J112" s="42"/>
      <c r="K112" s="42"/>
      <c r="L112" s="46"/>
      <c r="M112" s="228"/>
      <c r="N112" s="229"/>
      <c r="O112" s="87"/>
      <c r="P112" s="87"/>
      <c r="Q112" s="87"/>
      <c r="R112" s="87"/>
      <c r="S112" s="87"/>
      <c r="T112" s="87"/>
      <c r="U112" s="88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T112" s="18" t="s">
        <v>142</v>
      </c>
      <c r="AU112" s="18" t="s">
        <v>80</v>
      </c>
    </row>
    <row r="113" s="12" customFormat="1">
      <c r="A113" s="12"/>
      <c r="B113" s="231"/>
      <c r="C113" s="232"/>
      <c r="D113" s="226" t="s">
        <v>146</v>
      </c>
      <c r="E113" s="233" t="s">
        <v>39</v>
      </c>
      <c r="F113" s="234" t="s">
        <v>182</v>
      </c>
      <c r="G113" s="232"/>
      <c r="H113" s="235">
        <v>656</v>
      </c>
      <c r="I113" s="236"/>
      <c r="J113" s="232"/>
      <c r="K113" s="232"/>
      <c r="L113" s="237"/>
      <c r="M113" s="238"/>
      <c r="N113" s="239"/>
      <c r="O113" s="239"/>
      <c r="P113" s="239"/>
      <c r="Q113" s="239"/>
      <c r="R113" s="239"/>
      <c r="S113" s="239"/>
      <c r="T113" s="239"/>
      <c r="U113" s="240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T113" s="241" t="s">
        <v>146</v>
      </c>
      <c r="AU113" s="241" t="s">
        <v>80</v>
      </c>
      <c r="AV113" s="12" t="s">
        <v>89</v>
      </c>
      <c r="AW113" s="12" t="s">
        <v>41</v>
      </c>
      <c r="AX113" s="12" t="s">
        <v>80</v>
      </c>
      <c r="AY113" s="241" t="s">
        <v>141</v>
      </c>
    </row>
    <row r="114" s="13" customFormat="1">
      <c r="A114" s="13"/>
      <c r="B114" s="242"/>
      <c r="C114" s="243"/>
      <c r="D114" s="226" t="s">
        <v>146</v>
      </c>
      <c r="E114" s="244" t="s">
        <v>39</v>
      </c>
      <c r="F114" s="245" t="s">
        <v>148</v>
      </c>
      <c r="G114" s="243"/>
      <c r="H114" s="246">
        <v>656</v>
      </c>
      <c r="I114" s="247"/>
      <c r="J114" s="243"/>
      <c r="K114" s="243"/>
      <c r="L114" s="248"/>
      <c r="M114" s="249"/>
      <c r="N114" s="250"/>
      <c r="O114" s="250"/>
      <c r="P114" s="250"/>
      <c r="Q114" s="250"/>
      <c r="R114" s="250"/>
      <c r="S114" s="250"/>
      <c r="T114" s="250"/>
      <c r="U114" s="251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T114" s="252" t="s">
        <v>146</v>
      </c>
      <c r="AU114" s="252" t="s">
        <v>80</v>
      </c>
      <c r="AV114" s="13" t="s">
        <v>140</v>
      </c>
      <c r="AW114" s="13" t="s">
        <v>41</v>
      </c>
      <c r="AX114" s="13" t="s">
        <v>87</v>
      </c>
      <c r="AY114" s="252" t="s">
        <v>141</v>
      </c>
    </row>
    <row r="115" s="2" customFormat="1" ht="16.5" customHeight="1">
      <c r="A115" s="40"/>
      <c r="B115" s="41"/>
      <c r="C115" s="253" t="s">
        <v>153</v>
      </c>
      <c r="D115" s="253" t="s">
        <v>149</v>
      </c>
      <c r="E115" s="254" t="s">
        <v>183</v>
      </c>
      <c r="F115" s="255" t="s">
        <v>184</v>
      </c>
      <c r="G115" s="256" t="s">
        <v>170</v>
      </c>
      <c r="H115" s="257">
        <v>66</v>
      </c>
      <c r="I115" s="258"/>
      <c r="J115" s="259">
        <f>ROUND(I115*H115,2)</f>
        <v>0</v>
      </c>
      <c r="K115" s="255" t="s">
        <v>39</v>
      </c>
      <c r="L115" s="260"/>
      <c r="M115" s="261" t="s">
        <v>39</v>
      </c>
      <c r="N115" s="262" t="s">
        <v>53</v>
      </c>
      <c r="O115" s="87"/>
      <c r="P115" s="222">
        <f>O115*H115</f>
        <v>0</v>
      </c>
      <c r="Q115" s="222">
        <v>0.00018000000000000001</v>
      </c>
      <c r="R115" s="222">
        <f>Q115*H115</f>
        <v>0.01188</v>
      </c>
      <c r="S115" s="222">
        <v>0</v>
      </c>
      <c r="T115" s="222">
        <f>S115*H115</f>
        <v>0</v>
      </c>
      <c r="U115" s="223" t="s">
        <v>39</v>
      </c>
      <c r="V115" s="40"/>
      <c r="W115" s="40"/>
      <c r="X115" s="40"/>
      <c r="Y115" s="40"/>
      <c r="Z115" s="40"/>
      <c r="AA115" s="40"/>
      <c r="AB115" s="40"/>
      <c r="AC115" s="40"/>
      <c r="AD115" s="40"/>
      <c r="AE115" s="40"/>
      <c r="AR115" s="224" t="s">
        <v>153</v>
      </c>
      <c r="AT115" s="224" t="s">
        <v>149</v>
      </c>
      <c r="AU115" s="224" t="s">
        <v>80</v>
      </c>
      <c r="AY115" s="18" t="s">
        <v>141</v>
      </c>
      <c r="BE115" s="225">
        <f>IF(N115="základní",J115,0)</f>
        <v>0</v>
      </c>
      <c r="BF115" s="225">
        <f>IF(N115="snížená",J115,0)</f>
        <v>0</v>
      </c>
      <c r="BG115" s="225">
        <f>IF(N115="zákl. přenesená",J115,0)</f>
        <v>0</v>
      </c>
      <c r="BH115" s="225">
        <f>IF(N115="sníž. přenesená",J115,0)</f>
        <v>0</v>
      </c>
      <c r="BI115" s="225">
        <f>IF(N115="nulová",J115,0)</f>
        <v>0</v>
      </c>
      <c r="BJ115" s="18" t="s">
        <v>140</v>
      </c>
      <c r="BK115" s="225">
        <f>ROUND(I115*H115,2)</f>
        <v>0</v>
      </c>
      <c r="BL115" s="18" t="s">
        <v>140</v>
      </c>
      <c r="BM115" s="224" t="s">
        <v>185</v>
      </c>
    </row>
    <row r="116" s="2" customFormat="1">
      <c r="A116" s="40"/>
      <c r="B116" s="41"/>
      <c r="C116" s="42"/>
      <c r="D116" s="226" t="s">
        <v>142</v>
      </c>
      <c r="E116" s="42"/>
      <c r="F116" s="227" t="s">
        <v>184</v>
      </c>
      <c r="G116" s="42"/>
      <c r="H116" s="42"/>
      <c r="I116" s="150"/>
      <c r="J116" s="42"/>
      <c r="K116" s="42"/>
      <c r="L116" s="46"/>
      <c r="M116" s="228"/>
      <c r="N116" s="229"/>
      <c r="O116" s="87"/>
      <c r="P116" s="87"/>
      <c r="Q116" s="87"/>
      <c r="R116" s="87"/>
      <c r="S116" s="87"/>
      <c r="T116" s="87"/>
      <c r="U116" s="88"/>
      <c r="V116" s="40"/>
      <c r="W116" s="40"/>
      <c r="X116" s="40"/>
      <c r="Y116" s="40"/>
      <c r="Z116" s="40"/>
      <c r="AA116" s="40"/>
      <c r="AB116" s="40"/>
      <c r="AC116" s="40"/>
      <c r="AD116" s="40"/>
      <c r="AE116" s="40"/>
      <c r="AT116" s="18" t="s">
        <v>142</v>
      </c>
      <c r="AU116" s="18" t="s">
        <v>80</v>
      </c>
    </row>
    <row r="117" s="2" customFormat="1">
      <c r="A117" s="40"/>
      <c r="B117" s="41"/>
      <c r="C117" s="42"/>
      <c r="D117" s="226" t="s">
        <v>155</v>
      </c>
      <c r="E117" s="42"/>
      <c r="F117" s="230" t="s">
        <v>186</v>
      </c>
      <c r="G117" s="42"/>
      <c r="H117" s="42"/>
      <c r="I117" s="150"/>
      <c r="J117" s="42"/>
      <c r="K117" s="42"/>
      <c r="L117" s="46"/>
      <c r="M117" s="228"/>
      <c r="N117" s="229"/>
      <c r="O117" s="87"/>
      <c r="P117" s="87"/>
      <c r="Q117" s="87"/>
      <c r="R117" s="87"/>
      <c r="S117" s="87"/>
      <c r="T117" s="87"/>
      <c r="U117" s="88"/>
      <c r="V117" s="40"/>
      <c r="W117" s="40"/>
      <c r="X117" s="40"/>
      <c r="Y117" s="40"/>
      <c r="Z117" s="40"/>
      <c r="AA117" s="40"/>
      <c r="AB117" s="40"/>
      <c r="AC117" s="40"/>
      <c r="AD117" s="40"/>
      <c r="AE117" s="40"/>
      <c r="AT117" s="18" t="s">
        <v>155</v>
      </c>
      <c r="AU117" s="18" t="s">
        <v>80</v>
      </c>
    </row>
    <row r="118" s="2" customFormat="1" ht="21.75" customHeight="1">
      <c r="A118" s="40"/>
      <c r="B118" s="41"/>
      <c r="C118" s="253" t="s">
        <v>187</v>
      </c>
      <c r="D118" s="253" t="s">
        <v>149</v>
      </c>
      <c r="E118" s="254" t="s">
        <v>188</v>
      </c>
      <c r="F118" s="255" t="s">
        <v>189</v>
      </c>
      <c r="G118" s="256" t="s">
        <v>170</v>
      </c>
      <c r="H118" s="257">
        <v>1</v>
      </c>
      <c r="I118" s="258"/>
      <c r="J118" s="259">
        <f>ROUND(I118*H118,2)</f>
        <v>0</v>
      </c>
      <c r="K118" s="255" t="s">
        <v>139</v>
      </c>
      <c r="L118" s="260"/>
      <c r="M118" s="261" t="s">
        <v>39</v>
      </c>
      <c r="N118" s="262" t="s">
        <v>53</v>
      </c>
      <c r="O118" s="87"/>
      <c r="P118" s="222">
        <f>O118*H118</f>
        <v>0</v>
      </c>
      <c r="Q118" s="222">
        <v>0.39700000000000002</v>
      </c>
      <c r="R118" s="222">
        <f>Q118*H118</f>
        <v>0.39700000000000002</v>
      </c>
      <c r="S118" s="222">
        <v>0</v>
      </c>
      <c r="T118" s="222">
        <f>S118*H118</f>
        <v>0</v>
      </c>
      <c r="U118" s="223" t="s">
        <v>39</v>
      </c>
      <c r="V118" s="40"/>
      <c r="W118" s="40"/>
      <c r="X118" s="40"/>
      <c r="Y118" s="40"/>
      <c r="Z118" s="40"/>
      <c r="AA118" s="40"/>
      <c r="AB118" s="40"/>
      <c r="AC118" s="40"/>
      <c r="AD118" s="40"/>
      <c r="AE118" s="40"/>
      <c r="AR118" s="224" t="s">
        <v>153</v>
      </c>
      <c r="AT118" s="224" t="s">
        <v>149</v>
      </c>
      <c r="AU118" s="224" t="s">
        <v>80</v>
      </c>
      <c r="AY118" s="18" t="s">
        <v>141</v>
      </c>
      <c r="BE118" s="225">
        <f>IF(N118="základní",J118,0)</f>
        <v>0</v>
      </c>
      <c r="BF118" s="225">
        <f>IF(N118="snížená",J118,0)</f>
        <v>0</v>
      </c>
      <c r="BG118" s="225">
        <f>IF(N118="zákl. přenesená",J118,0)</f>
        <v>0</v>
      </c>
      <c r="BH118" s="225">
        <f>IF(N118="sníž. přenesená",J118,0)</f>
        <v>0</v>
      </c>
      <c r="BI118" s="225">
        <f>IF(N118="nulová",J118,0)</f>
        <v>0</v>
      </c>
      <c r="BJ118" s="18" t="s">
        <v>140</v>
      </c>
      <c r="BK118" s="225">
        <f>ROUND(I118*H118,2)</f>
        <v>0</v>
      </c>
      <c r="BL118" s="18" t="s">
        <v>140</v>
      </c>
      <c r="BM118" s="224" t="s">
        <v>190</v>
      </c>
    </row>
    <row r="119" s="2" customFormat="1">
      <c r="A119" s="40"/>
      <c r="B119" s="41"/>
      <c r="C119" s="42"/>
      <c r="D119" s="226" t="s">
        <v>142</v>
      </c>
      <c r="E119" s="42"/>
      <c r="F119" s="227" t="s">
        <v>189</v>
      </c>
      <c r="G119" s="42"/>
      <c r="H119" s="42"/>
      <c r="I119" s="150"/>
      <c r="J119" s="42"/>
      <c r="K119" s="42"/>
      <c r="L119" s="46"/>
      <c r="M119" s="228"/>
      <c r="N119" s="229"/>
      <c r="O119" s="87"/>
      <c r="P119" s="87"/>
      <c r="Q119" s="87"/>
      <c r="R119" s="87"/>
      <c r="S119" s="87"/>
      <c r="T119" s="87"/>
      <c r="U119" s="88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  <c r="AT119" s="18" t="s">
        <v>142</v>
      </c>
      <c r="AU119" s="18" t="s">
        <v>80</v>
      </c>
    </row>
    <row r="120" s="2" customFormat="1" ht="21.75" customHeight="1">
      <c r="A120" s="40"/>
      <c r="B120" s="41"/>
      <c r="C120" s="253" t="s">
        <v>191</v>
      </c>
      <c r="D120" s="253" t="s">
        <v>149</v>
      </c>
      <c r="E120" s="254" t="s">
        <v>192</v>
      </c>
      <c r="F120" s="255" t="s">
        <v>193</v>
      </c>
      <c r="G120" s="256" t="s">
        <v>170</v>
      </c>
      <c r="H120" s="257">
        <v>1</v>
      </c>
      <c r="I120" s="258"/>
      <c r="J120" s="259">
        <f>ROUND(I120*H120,2)</f>
        <v>0</v>
      </c>
      <c r="K120" s="255" t="s">
        <v>139</v>
      </c>
      <c r="L120" s="260"/>
      <c r="M120" s="261" t="s">
        <v>39</v>
      </c>
      <c r="N120" s="262" t="s">
        <v>53</v>
      </c>
      <c r="O120" s="87"/>
      <c r="P120" s="222">
        <f>O120*H120</f>
        <v>0</v>
      </c>
      <c r="Q120" s="222">
        <v>0</v>
      </c>
      <c r="R120" s="222">
        <f>Q120*H120</f>
        <v>0</v>
      </c>
      <c r="S120" s="222">
        <v>0</v>
      </c>
      <c r="T120" s="222">
        <f>S120*H120</f>
        <v>0</v>
      </c>
      <c r="U120" s="223" t="s">
        <v>39</v>
      </c>
      <c r="V120" s="40"/>
      <c r="W120" s="40"/>
      <c r="X120" s="40"/>
      <c r="Y120" s="40"/>
      <c r="Z120" s="40"/>
      <c r="AA120" s="40"/>
      <c r="AB120" s="40"/>
      <c r="AC120" s="40"/>
      <c r="AD120" s="40"/>
      <c r="AE120" s="40"/>
      <c r="AR120" s="224" t="s">
        <v>153</v>
      </c>
      <c r="AT120" s="224" t="s">
        <v>149</v>
      </c>
      <c r="AU120" s="224" t="s">
        <v>80</v>
      </c>
      <c r="AY120" s="18" t="s">
        <v>141</v>
      </c>
      <c r="BE120" s="225">
        <f>IF(N120="základní",J120,0)</f>
        <v>0</v>
      </c>
      <c r="BF120" s="225">
        <f>IF(N120="snížená",J120,0)</f>
        <v>0</v>
      </c>
      <c r="BG120" s="225">
        <f>IF(N120="zákl. přenesená",J120,0)</f>
        <v>0</v>
      </c>
      <c r="BH120" s="225">
        <f>IF(N120="sníž. přenesená",J120,0)</f>
        <v>0</v>
      </c>
      <c r="BI120" s="225">
        <f>IF(N120="nulová",J120,0)</f>
        <v>0</v>
      </c>
      <c r="BJ120" s="18" t="s">
        <v>140</v>
      </c>
      <c r="BK120" s="225">
        <f>ROUND(I120*H120,2)</f>
        <v>0</v>
      </c>
      <c r="BL120" s="18" t="s">
        <v>140</v>
      </c>
      <c r="BM120" s="224" t="s">
        <v>194</v>
      </c>
    </row>
    <row r="121" s="2" customFormat="1">
      <c r="A121" s="40"/>
      <c r="B121" s="41"/>
      <c r="C121" s="42"/>
      <c r="D121" s="226" t="s">
        <v>142</v>
      </c>
      <c r="E121" s="42"/>
      <c r="F121" s="227" t="s">
        <v>193</v>
      </c>
      <c r="G121" s="42"/>
      <c r="H121" s="42"/>
      <c r="I121" s="150"/>
      <c r="J121" s="42"/>
      <c r="K121" s="42"/>
      <c r="L121" s="46"/>
      <c r="M121" s="228"/>
      <c r="N121" s="229"/>
      <c r="O121" s="87"/>
      <c r="P121" s="87"/>
      <c r="Q121" s="87"/>
      <c r="R121" s="87"/>
      <c r="S121" s="87"/>
      <c r="T121" s="87"/>
      <c r="U121" s="88"/>
      <c r="V121" s="40"/>
      <c r="W121" s="40"/>
      <c r="X121" s="40"/>
      <c r="Y121" s="40"/>
      <c r="Z121" s="40"/>
      <c r="AA121" s="40"/>
      <c r="AB121" s="40"/>
      <c r="AC121" s="40"/>
      <c r="AD121" s="40"/>
      <c r="AE121" s="40"/>
      <c r="AT121" s="18" t="s">
        <v>142</v>
      </c>
      <c r="AU121" s="18" t="s">
        <v>80</v>
      </c>
    </row>
    <row r="122" s="2" customFormat="1" ht="21.75" customHeight="1">
      <c r="A122" s="40"/>
      <c r="B122" s="41"/>
      <c r="C122" s="253" t="s">
        <v>195</v>
      </c>
      <c r="D122" s="253" t="s">
        <v>149</v>
      </c>
      <c r="E122" s="254" t="s">
        <v>196</v>
      </c>
      <c r="F122" s="255" t="s">
        <v>197</v>
      </c>
      <c r="G122" s="256" t="s">
        <v>109</v>
      </c>
      <c r="H122" s="257">
        <v>165</v>
      </c>
      <c r="I122" s="258"/>
      <c r="J122" s="259">
        <f>ROUND(I122*H122,2)</f>
        <v>0</v>
      </c>
      <c r="K122" s="255" t="s">
        <v>139</v>
      </c>
      <c r="L122" s="260"/>
      <c r="M122" s="261" t="s">
        <v>39</v>
      </c>
      <c r="N122" s="262" t="s">
        <v>53</v>
      </c>
      <c r="O122" s="87"/>
      <c r="P122" s="222">
        <f>O122*H122</f>
        <v>0</v>
      </c>
      <c r="Q122" s="222">
        <v>0</v>
      </c>
      <c r="R122" s="222">
        <f>Q122*H122</f>
        <v>0</v>
      </c>
      <c r="S122" s="222">
        <v>0</v>
      </c>
      <c r="T122" s="222">
        <f>S122*H122</f>
        <v>0</v>
      </c>
      <c r="U122" s="223" t="s">
        <v>39</v>
      </c>
      <c r="V122" s="40"/>
      <c r="W122" s="40"/>
      <c r="X122" s="40"/>
      <c r="Y122" s="40"/>
      <c r="Z122" s="40"/>
      <c r="AA122" s="40"/>
      <c r="AB122" s="40"/>
      <c r="AC122" s="40"/>
      <c r="AD122" s="40"/>
      <c r="AE122" s="40"/>
      <c r="AR122" s="224" t="s">
        <v>153</v>
      </c>
      <c r="AT122" s="224" t="s">
        <v>149</v>
      </c>
      <c r="AU122" s="224" t="s">
        <v>80</v>
      </c>
      <c r="AY122" s="18" t="s">
        <v>141</v>
      </c>
      <c r="BE122" s="225">
        <f>IF(N122="základní",J122,0)</f>
        <v>0</v>
      </c>
      <c r="BF122" s="225">
        <f>IF(N122="snížená",J122,0)</f>
        <v>0</v>
      </c>
      <c r="BG122" s="225">
        <f>IF(N122="zákl. přenesená",J122,0)</f>
        <v>0</v>
      </c>
      <c r="BH122" s="225">
        <f>IF(N122="sníž. přenesená",J122,0)</f>
        <v>0</v>
      </c>
      <c r="BI122" s="225">
        <f>IF(N122="nulová",J122,0)</f>
        <v>0</v>
      </c>
      <c r="BJ122" s="18" t="s">
        <v>140</v>
      </c>
      <c r="BK122" s="225">
        <f>ROUND(I122*H122,2)</f>
        <v>0</v>
      </c>
      <c r="BL122" s="18" t="s">
        <v>140</v>
      </c>
      <c r="BM122" s="224" t="s">
        <v>198</v>
      </c>
    </row>
    <row r="123" s="2" customFormat="1">
      <c r="A123" s="40"/>
      <c r="B123" s="41"/>
      <c r="C123" s="42"/>
      <c r="D123" s="226" t="s">
        <v>142</v>
      </c>
      <c r="E123" s="42"/>
      <c r="F123" s="227" t="s">
        <v>197</v>
      </c>
      <c r="G123" s="42"/>
      <c r="H123" s="42"/>
      <c r="I123" s="150"/>
      <c r="J123" s="42"/>
      <c r="K123" s="42"/>
      <c r="L123" s="46"/>
      <c r="M123" s="228"/>
      <c r="N123" s="229"/>
      <c r="O123" s="87"/>
      <c r="P123" s="87"/>
      <c r="Q123" s="87"/>
      <c r="R123" s="87"/>
      <c r="S123" s="87"/>
      <c r="T123" s="87"/>
      <c r="U123" s="88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T123" s="18" t="s">
        <v>142</v>
      </c>
      <c r="AU123" s="18" t="s">
        <v>80</v>
      </c>
    </row>
    <row r="124" s="2" customFormat="1" ht="21.75" customHeight="1">
      <c r="A124" s="40"/>
      <c r="B124" s="41"/>
      <c r="C124" s="253" t="s">
        <v>199</v>
      </c>
      <c r="D124" s="253" t="s">
        <v>149</v>
      </c>
      <c r="E124" s="254" t="s">
        <v>200</v>
      </c>
      <c r="F124" s="255" t="s">
        <v>201</v>
      </c>
      <c r="G124" s="256" t="s">
        <v>170</v>
      </c>
      <c r="H124" s="257">
        <v>3</v>
      </c>
      <c r="I124" s="258"/>
      <c r="J124" s="259">
        <f>ROUND(I124*H124,2)</f>
        <v>0</v>
      </c>
      <c r="K124" s="255" t="s">
        <v>139</v>
      </c>
      <c r="L124" s="260"/>
      <c r="M124" s="261" t="s">
        <v>39</v>
      </c>
      <c r="N124" s="262" t="s">
        <v>53</v>
      </c>
      <c r="O124" s="87"/>
      <c r="P124" s="222">
        <f>O124*H124</f>
        <v>0</v>
      </c>
      <c r="Q124" s="222">
        <v>0</v>
      </c>
      <c r="R124" s="222">
        <f>Q124*H124</f>
        <v>0</v>
      </c>
      <c r="S124" s="222">
        <v>0</v>
      </c>
      <c r="T124" s="222">
        <f>S124*H124</f>
        <v>0</v>
      </c>
      <c r="U124" s="223" t="s">
        <v>39</v>
      </c>
      <c r="V124" s="40"/>
      <c r="W124" s="40"/>
      <c r="X124" s="40"/>
      <c r="Y124" s="40"/>
      <c r="Z124" s="40"/>
      <c r="AA124" s="40"/>
      <c r="AB124" s="40"/>
      <c r="AC124" s="40"/>
      <c r="AD124" s="40"/>
      <c r="AE124" s="40"/>
      <c r="AR124" s="224" t="s">
        <v>153</v>
      </c>
      <c r="AT124" s="224" t="s">
        <v>149</v>
      </c>
      <c r="AU124" s="224" t="s">
        <v>80</v>
      </c>
      <c r="AY124" s="18" t="s">
        <v>141</v>
      </c>
      <c r="BE124" s="225">
        <f>IF(N124="základní",J124,0)</f>
        <v>0</v>
      </c>
      <c r="BF124" s="225">
        <f>IF(N124="snížená",J124,0)</f>
        <v>0</v>
      </c>
      <c r="BG124" s="225">
        <f>IF(N124="zákl. přenesená",J124,0)</f>
        <v>0</v>
      </c>
      <c r="BH124" s="225">
        <f>IF(N124="sníž. přenesená",J124,0)</f>
        <v>0</v>
      </c>
      <c r="BI124" s="225">
        <f>IF(N124="nulová",J124,0)</f>
        <v>0</v>
      </c>
      <c r="BJ124" s="18" t="s">
        <v>140</v>
      </c>
      <c r="BK124" s="225">
        <f>ROUND(I124*H124,2)</f>
        <v>0</v>
      </c>
      <c r="BL124" s="18" t="s">
        <v>140</v>
      </c>
      <c r="BM124" s="224" t="s">
        <v>202</v>
      </c>
    </row>
    <row r="125" s="2" customFormat="1">
      <c r="A125" s="40"/>
      <c r="B125" s="41"/>
      <c r="C125" s="42"/>
      <c r="D125" s="226" t="s">
        <v>142</v>
      </c>
      <c r="E125" s="42"/>
      <c r="F125" s="227" t="s">
        <v>201</v>
      </c>
      <c r="G125" s="42"/>
      <c r="H125" s="42"/>
      <c r="I125" s="150"/>
      <c r="J125" s="42"/>
      <c r="K125" s="42"/>
      <c r="L125" s="46"/>
      <c r="M125" s="228"/>
      <c r="N125" s="229"/>
      <c r="O125" s="87"/>
      <c r="P125" s="87"/>
      <c r="Q125" s="87"/>
      <c r="R125" s="87"/>
      <c r="S125" s="87"/>
      <c r="T125" s="87"/>
      <c r="U125" s="88"/>
      <c r="V125" s="40"/>
      <c r="W125" s="40"/>
      <c r="X125" s="40"/>
      <c r="Y125" s="40"/>
      <c r="Z125" s="40"/>
      <c r="AA125" s="40"/>
      <c r="AB125" s="40"/>
      <c r="AC125" s="40"/>
      <c r="AD125" s="40"/>
      <c r="AE125" s="40"/>
      <c r="AT125" s="18" t="s">
        <v>142</v>
      </c>
      <c r="AU125" s="18" t="s">
        <v>80</v>
      </c>
    </row>
    <row r="126" s="2" customFormat="1">
      <c r="A126" s="40"/>
      <c r="B126" s="41"/>
      <c r="C126" s="42"/>
      <c r="D126" s="226" t="s">
        <v>155</v>
      </c>
      <c r="E126" s="42"/>
      <c r="F126" s="230" t="s">
        <v>203</v>
      </c>
      <c r="G126" s="42"/>
      <c r="H126" s="42"/>
      <c r="I126" s="150"/>
      <c r="J126" s="42"/>
      <c r="K126" s="42"/>
      <c r="L126" s="46"/>
      <c r="M126" s="228"/>
      <c r="N126" s="229"/>
      <c r="O126" s="87"/>
      <c r="P126" s="87"/>
      <c r="Q126" s="87"/>
      <c r="R126" s="87"/>
      <c r="S126" s="87"/>
      <c r="T126" s="87"/>
      <c r="U126" s="88"/>
      <c r="V126" s="40"/>
      <c r="W126" s="40"/>
      <c r="X126" s="40"/>
      <c r="Y126" s="40"/>
      <c r="Z126" s="40"/>
      <c r="AA126" s="40"/>
      <c r="AB126" s="40"/>
      <c r="AC126" s="40"/>
      <c r="AD126" s="40"/>
      <c r="AE126" s="40"/>
      <c r="AT126" s="18" t="s">
        <v>155</v>
      </c>
      <c r="AU126" s="18" t="s">
        <v>80</v>
      </c>
    </row>
    <row r="127" s="2" customFormat="1" ht="21.75" customHeight="1">
      <c r="A127" s="40"/>
      <c r="B127" s="41"/>
      <c r="C127" s="253" t="s">
        <v>204</v>
      </c>
      <c r="D127" s="253" t="s">
        <v>149</v>
      </c>
      <c r="E127" s="254" t="s">
        <v>205</v>
      </c>
      <c r="F127" s="255" t="s">
        <v>206</v>
      </c>
      <c r="G127" s="256" t="s">
        <v>170</v>
      </c>
      <c r="H127" s="257">
        <v>1</v>
      </c>
      <c r="I127" s="258"/>
      <c r="J127" s="259">
        <f>ROUND(I127*H127,2)</f>
        <v>0</v>
      </c>
      <c r="K127" s="255" t="s">
        <v>139</v>
      </c>
      <c r="L127" s="260"/>
      <c r="M127" s="261" t="s">
        <v>39</v>
      </c>
      <c r="N127" s="262" t="s">
        <v>53</v>
      </c>
      <c r="O127" s="87"/>
      <c r="P127" s="222">
        <f>O127*H127</f>
        <v>0</v>
      </c>
      <c r="Q127" s="222">
        <v>0</v>
      </c>
      <c r="R127" s="222">
        <f>Q127*H127</f>
        <v>0</v>
      </c>
      <c r="S127" s="222">
        <v>0</v>
      </c>
      <c r="T127" s="222">
        <f>S127*H127</f>
        <v>0</v>
      </c>
      <c r="U127" s="223" t="s">
        <v>39</v>
      </c>
      <c r="V127" s="40"/>
      <c r="W127" s="40"/>
      <c r="X127" s="40"/>
      <c r="Y127" s="40"/>
      <c r="Z127" s="40"/>
      <c r="AA127" s="40"/>
      <c r="AB127" s="40"/>
      <c r="AC127" s="40"/>
      <c r="AD127" s="40"/>
      <c r="AE127" s="40"/>
      <c r="AR127" s="224" t="s">
        <v>153</v>
      </c>
      <c r="AT127" s="224" t="s">
        <v>149</v>
      </c>
      <c r="AU127" s="224" t="s">
        <v>80</v>
      </c>
      <c r="AY127" s="18" t="s">
        <v>141</v>
      </c>
      <c r="BE127" s="225">
        <f>IF(N127="základní",J127,0)</f>
        <v>0</v>
      </c>
      <c r="BF127" s="225">
        <f>IF(N127="snížená",J127,0)</f>
        <v>0</v>
      </c>
      <c r="BG127" s="225">
        <f>IF(N127="zákl. přenesená",J127,0)</f>
        <v>0</v>
      </c>
      <c r="BH127" s="225">
        <f>IF(N127="sníž. přenesená",J127,0)</f>
        <v>0</v>
      </c>
      <c r="BI127" s="225">
        <f>IF(N127="nulová",J127,0)</f>
        <v>0</v>
      </c>
      <c r="BJ127" s="18" t="s">
        <v>140</v>
      </c>
      <c r="BK127" s="225">
        <f>ROUND(I127*H127,2)</f>
        <v>0</v>
      </c>
      <c r="BL127" s="18" t="s">
        <v>140</v>
      </c>
      <c r="BM127" s="224" t="s">
        <v>207</v>
      </c>
    </row>
    <row r="128" s="2" customFormat="1">
      <c r="A128" s="40"/>
      <c r="B128" s="41"/>
      <c r="C128" s="42"/>
      <c r="D128" s="226" t="s">
        <v>142</v>
      </c>
      <c r="E128" s="42"/>
      <c r="F128" s="227" t="s">
        <v>206</v>
      </c>
      <c r="G128" s="42"/>
      <c r="H128" s="42"/>
      <c r="I128" s="150"/>
      <c r="J128" s="42"/>
      <c r="K128" s="42"/>
      <c r="L128" s="46"/>
      <c r="M128" s="228"/>
      <c r="N128" s="229"/>
      <c r="O128" s="87"/>
      <c r="P128" s="87"/>
      <c r="Q128" s="87"/>
      <c r="R128" s="87"/>
      <c r="S128" s="87"/>
      <c r="T128" s="87"/>
      <c r="U128" s="88"/>
      <c r="V128" s="40"/>
      <c r="W128" s="40"/>
      <c r="X128" s="40"/>
      <c r="Y128" s="40"/>
      <c r="Z128" s="40"/>
      <c r="AA128" s="40"/>
      <c r="AB128" s="40"/>
      <c r="AC128" s="40"/>
      <c r="AD128" s="40"/>
      <c r="AE128" s="40"/>
      <c r="AT128" s="18" t="s">
        <v>142</v>
      </c>
      <c r="AU128" s="18" t="s">
        <v>80</v>
      </c>
    </row>
    <row r="129" s="2" customFormat="1" ht="21.75" customHeight="1">
      <c r="A129" s="40"/>
      <c r="B129" s="41"/>
      <c r="C129" s="253" t="s">
        <v>208</v>
      </c>
      <c r="D129" s="253" t="s">
        <v>149</v>
      </c>
      <c r="E129" s="254" t="s">
        <v>209</v>
      </c>
      <c r="F129" s="255" t="s">
        <v>210</v>
      </c>
      <c r="G129" s="256" t="s">
        <v>170</v>
      </c>
      <c r="H129" s="257">
        <v>4</v>
      </c>
      <c r="I129" s="258"/>
      <c r="J129" s="259">
        <f>ROUND(I129*H129,2)</f>
        <v>0</v>
      </c>
      <c r="K129" s="255" t="s">
        <v>139</v>
      </c>
      <c r="L129" s="260"/>
      <c r="M129" s="261" t="s">
        <v>39</v>
      </c>
      <c r="N129" s="262" t="s">
        <v>53</v>
      </c>
      <c r="O129" s="87"/>
      <c r="P129" s="222">
        <f>O129*H129</f>
        <v>0</v>
      </c>
      <c r="Q129" s="222">
        <v>0.0032000000000000002</v>
      </c>
      <c r="R129" s="222">
        <f>Q129*H129</f>
        <v>0.012800000000000001</v>
      </c>
      <c r="S129" s="222">
        <v>0</v>
      </c>
      <c r="T129" s="222">
        <f>S129*H129</f>
        <v>0</v>
      </c>
      <c r="U129" s="223" t="s">
        <v>39</v>
      </c>
      <c r="V129" s="40"/>
      <c r="W129" s="40"/>
      <c r="X129" s="40"/>
      <c r="Y129" s="40"/>
      <c r="Z129" s="40"/>
      <c r="AA129" s="40"/>
      <c r="AB129" s="40"/>
      <c r="AC129" s="40"/>
      <c r="AD129" s="40"/>
      <c r="AE129" s="40"/>
      <c r="AR129" s="224" t="s">
        <v>153</v>
      </c>
      <c r="AT129" s="224" t="s">
        <v>149</v>
      </c>
      <c r="AU129" s="224" t="s">
        <v>80</v>
      </c>
      <c r="AY129" s="18" t="s">
        <v>141</v>
      </c>
      <c r="BE129" s="225">
        <f>IF(N129="základní",J129,0)</f>
        <v>0</v>
      </c>
      <c r="BF129" s="225">
        <f>IF(N129="snížená",J129,0)</f>
        <v>0</v>
      </c>
      <c r="BG129" s="225">
        <f>IF(N129="zákl. přenesená",J129,0)</f>
        <v>0</v>
      </c>
      <c r="BH129" s="225">
        <f>IF(N129="sníž. přenesená",J129,0)</f>
        <v>0</v>
      </c>
      <c r="BI129" s="225">
        <f>IF(N129="nulová",J129,0)</f>
        <v>0</v>
      </c>
      <c r="BJ129" s="18" t="s">
        <v>140</v>
      </c>
      <c r="BK129" s="225">
        <f>ROUND(I129*H129,2)</f>
        <v>0</v>
      </c>
      <c r="BL129" s="18" t="s">
        <v>140</v>
      </c>
      <c r="BM129" s="224" t="s">
        <v>211</v>
      </c>
    </row>
    <row r="130" s="2" customFormat="1">
      <c r="A130" s="40"/>
      <c r="B130" s="41"/>
      <c r="C130" s="42"/>
      <c r="D130" s="226" t="s">
        <v>142</v>
      </c>
      <c r="E130" s="42"/>
      <c r="F130" s="227" t="s">
        <v>210</v>
      </c>
      <c r="G130" s="42"/>
      <c r="H130" s="42"/>
      <c r="I130" s="150"/>
      <c r="J130" s="42"/>
      <c r="K130" s="42"/>
      <c r="L130" s="46"/>
      <c r="M130" s="228"/>
      <c r="N130" s="229"/>
      <c r="O130" s="87"/>
      <c r="P130" s="87"/>
      <c r="Q130" s="87"/>
      <c r="R130" s="87"/>
      <c r="S130" s="87"/>
      <c r="T130" s="87"/>
      <c r="U130" s="88"/>
      <c r="V130" s="40"/>
      <c r="W130" s="40"/>
      <c r="X130" s="40"/>
      <c r="Y130" s="40"/>
      <c r="Z130" s="40"/>
      <c r="AA130" s="40"/>
      <c r="AB130" s="40"/>
      <c r="AC130" s="40"/>
      <c r="AD130" s="40"/>
      <c r="AE130" s="40"/>
      <c r="AT130" s="18" t="s">
        <v>142</v>
      </c>
      <c r="AU130" s="18" t="s">
        <v>80</v>
      </c>
    </row>
    <row r="131" s="2" customFormat="1" ht="21.75" customHeight="1">
      <c r="A131" s="40"/>
      <c r="B131" s="41"/>
      <c r="C131" s="253" t="s">
        <v>8</v>
      </c>
      <c r="D131" s="253" t="s">
        <v>149</v>
      </c>
      <c r="E131" s="254" t="s">
        <v>212</v>
      </c>
      <c r="F131" s="255" t="s">
        <v>213</v>
      </c>
      <c r="G131" s="256" t="s">
        <v>214</v>
      </c>
      <c r="H131" s="257">
        <v>660</v>
      </c>
      <c r="I131" s="258"/>
      <c r="J131" s="259">
        <f>ROUND(I131*H131,2)</f>
        <v>0</v>
      </c>
      <c r="K131" s="255" t="s">
        <v>139</v>
      </c>
      <c r="L131" s="260"/>
      <c r="M131" s="261" t="s">
        <v>39</v>
      </c>
      <c r="N131" s="262" t="s">
        <v>53</v>
      </c>
      <c r="O131" s="87"/>
      <c r="P131" s="222">
        <f>O131*H131</f>
        <v>0</v>
      </c>
      <c r="Q131" s="222">
        <v>0.0014</v>
      </c>
      <c r="R131" s="222">
        <f>Q131*H131</f>
        <v>0.92400000000000004</v>
      </c>
      <c r="S131" s="222">
        <v>0</v>
      </c>
      <c r="T131" s="222">
        <f>S131*H131</f>
        <v>0</v>
      </c>
      <c r="U131" s="223" t="s">
        <v>39</v>
      </c>
      <c r="V131" s="40"/>
      <c r="W131" s="40"/>
      <c r="X131" s="40"/>
      <c r="Y131" s="40"/>
      <c r="Z131" s="40"/>
      <c r="AA131" s="40"/>
      <c r="AB131" s="40"/>
      <c r="AC131" s="40"/>
      <c r="AD131" s="40"/>
      <c r="AE131" s="40"/>
      <c r="AR131" s="224" t="s">
        <v>153</v>
      </c>
      <c r="AT131" s="224" t="s">
        <v>149</v>
      </c>
      <c r="AU131" s="224" t="s">
        <v>80</v>
      </c>
      <c r="AY131" s="18" t="s">
        <v>141</v>
      </c>
      <c r="BE131" s="225">
        <f>IF(N131="základní",J131,0)</f>
        <v>0</v>
      </c>
      <c r="BF131" s="225">
        <f>IF(N131="snížená",J131,0)</f>
        <v>0</v>
      </c>
      <c r="BG131" s="225">
        <f>IF(N131="zákl. přenesená",J131,0)</f>
        <v>0</v>
      </c>
      <c r="BH131" s="225">
        <f>IF(N131="sníž. přenesená",J131,0)</f>
        <v>0</v>
      </c>
      <c r="BI131" s="225">
        <f>IF(N131="nulová",J131,0)</f>
        <v>0</v>
      </c>
      <c r="BJ131" s="18" t="s">
        <v>140</v>
      </c>
      <c r="BK131" s="225">
        <f>ROUND(I131*H131,2)</f>
        <v>0</v>
      </c>
      <c r="BL131" s="18" t="s">
        <v>140</v>
      </c>
      <c r="BM131" s="224" t="s">
        <v>215</v>
      </c>
    </row>
    <row r="132" s="2" customFormat="1">
      <c r="A132" s="40"/>
      <c r="B132" s="41"/>
      <c r="C132" s="42"/>
      <c r="D132" s="226" t="s">
        <v>142</v>
      </c>
      <c r="E132" s="42"/>
      <c r="F132" s="227" t="s">
        <v>213</v>
      </c>
      <c r="G132" s="42"/>
      <c r="H132" s="42"/>
      <c r="I132" s="150"/>
      <c r="J132" s="42"/>
      <c r="K132" s="42"/>
      <c r="L132" s="46"/>
      <c r="M132" s="228"/>
      <c r="N132" s="229"/>
      <c r="O132" s="87"/>
      <c r="P132" s="87"/>
      <c r="Q132" s="87"/>
      <c r="R132" s="87"/>
      <c r="S132" s="87"/>
      <c r="T132" s="87"/>
      <c r="U132" s="88"/>
      <c r="V132" s="40"/>
      <c r="W132" s="40"/>
      <c r="X132" s="40"/>
      <c r="Y132" s="40"/>
      <c r="Z132" s="40"/>
      <c r="AA132" s="40"/>
      <c r="AB132" s="40"/>
      <c r="AC132" s="40"/>
      <c r="AD132" s="40"/>
      <c r="AE132" s="40"/>
      <c r="AT132" s="18" t="s">
        <v>142</v>
      </c>
      <c r="AU132" s="18" t="s">
        <v>80</v>
      </c>
    </row>
    <row r="133" s="12" customFormat="1">
      <c r="A133" s="12"/>
      <c r="B133" s="231"/>
      <c r="C133" s="232"/>
      <c r="D133" s="226" t="s">
        <v>146</v>
      </c>
      <c r="E133" s="233" t="s">
        <v>39</v>
      </c>
      <c r="F133" s="234" t="s">
        <v>216</v>
      </c>
      <c r="G133" s="232"/>
      <c r="H133" s="235">
        <v>660</v>
      </c>
      <c r="I133" s="236"/>
      <c r="J133" s="232"/>
      <c r="K133" s="232"/>
      <c r="L133" s="237"/>
      <c r="M133" s="238"/>
      <c r="N133" s="239"/>
      <c r="O133" s="239"/>
      <c r="P133" s="239"/>
      <c r="Q133" s="239"/>
      <c r="R133" s="239"/>
      <c r="S133" s="239"/>
      <c r="T133" s="239"/>
      <c r="U133" s="240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T133" s="241" t="s">
        <v>146</v>
      </c>
      <c r="AU133" s="241" t="s">
        <v>80</v>
      </c>
      <c r="AV133" s="12" t="s">
        <v>89</v>
      </c>
      <c r="AW133" s="12" t="s">
        <v>41</v>
      </c>
      <c r="AX133" s="12" t="s">
        <v>80</v>
      </c>
      <c r="AY133" s="241" t="s">
        <v>141</v>
      </c>
    </row>
    <row r="134" s="13" customFormat="1">
      <c r="A134" s="13"/>
      <c r="B134" s="242"/>
      <c r="C134" s="243"/>
      <c r="D134" s="226" t="s">
        <v>146</v>
      </c>
      <c r="E134" s="244" t="s">
        <v>39</v>
      </c>
      <c r="F134" s="245" t="s">
        <v>148</v>
      </c>
      <c r="G134" s="243"/>
      <c r="H134" s="246">
        <v>660</v>
      </c>
      <c r="I134" s="247"/>
      <c r="J134" s="243"/>
      <c r="K134" s="243"/>
      <c r="L134" s="248"/>
      <c r="M134" s="249"/>
      <c r="N134" s="250"/>
      <c r="O134" s="250"/>
      <c r="P134" s="250"/>
      <c r="Q134" s="250"/>
      <c r="R134" s="250"/>
      <c r="S134" s="250"/>
      <c r="T134" s="250"/>
      <c r="U134" s="251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T134" s="252" t="s">
        <v>146</v>
      </c>
      <c r="AU134" s="252" t="s">
        <v>80</v>
      </c>
      <c r="AV134" s="13" t="s">
        <v>140</v>
      </c>
      <c r="AW134" s="13" t="s">
        <v>41</v>
      </c>
      <c r="AX134" s="13" t="s">
        <v>87</v>
      </c>
      <c r="AY134" s="252" t="s">
        <v>141</v>
      </c>
    </row>
    <row r="135" s="2" customFormat="1" ht="16.5" customHeight="1">
      <c r="A135" s="40"/>
      <c r="B135" s="41"/>
      <c r="C135" s="253" t="s">
        <v>217</v>
      </c>
      <c r="D135" s="253" t="s">
        <v>149</v>
      </c>
      <c r="E135" s="254" t="s">
        <v>218</v>
      </c>
      <c r="F135" s="255" t="s">
        <v>219</v>
      </c>
      <c r="G135" s="256" t="s">
        <v>152</v>
      </c>
      <c r="H135" s="257">
        <v>4.5</v>
      </c>
      <c r="I135" s="258"/>
      <c r="J135" s="259">
        <f>ROUND(I135*H135,2)</f>
        <v>0</v>
      </c>
      <c r="K135" s="255" t="s">
        <v>220</v>
      </c>
      <c r="L135" s="260"/>
      <c r="M135" s="261" t="s">
        <v>39</v>
      </c>
      <c r="N135" s="262" t="s">
        <v>53</v>
      </c>
      <c r="O135" s="87"/>
      <c r="P135" s="222">
        <f>O135*H135</f>
        <v>0</v>
      </c>
      <c r="Q135" s="222">
        <v>1</v>
      </c>
      <c r="R135" s="222">
        <f>Q135*H135</f>
        <v>4.5</v>
      </c>
      <c r="S135" s="222">
        <v>0</v>
      </c>
      <c r="T135" s="222">
        <f>S135*H135</f>
        <v>0</v>
      </c>
      <c r="U135" s="223" t="s">
        <v>39</v>
      </c>
      <c r="V135" s="40"/>
      <c r="W135" s="40"/>
      <c r="X135" s="40"/>
      <c r="Y135" s="40"/>
      <c r="Z135" s="40"/>
      <c r="AA135" s="40"/>
      <c r="AB135" s="40"/>
      <c r="AC135" s="40"/>
      <c r="AD135" s="40"/>
      <c r="AE135" s="40"/>
      <c r="AR135" s="224" t="s">
        <v>153</v>
      </c>
      <c r="AT135" s="224" t="s">
        <v>149</v>
      </c>
      <c r="AU135" s="224" t="s">
        <v>80</v>
      </c>
      <c r="AY135" s="18" t="s">
        <v>141</v>
      </c>
      <c r="BE135" s="225">
        <f>IF(N135="základní",J135,0)</f>
        <v>0</v>
      </c>
      <c r="BF135" s="225">
        <f>IF(N135="snížená",J135,0)</f>
        <v>0</v>
      </c>
      <c r="BG135" s="225">
        <f>IF(N135="zákl. přenesená",J135,0)</f>
        <v>0</v>
      </c>
      <c r="BH135" s="225">
        <f>IF(N135="sníž. přenesená",J135,0)</f>
        <v>0</v>
      </c>
      <c r="BI135" s="225">
        <f>IF(N135="nulová",J135,0)</f>
        <v>0</v>
      </c>
      <c r="BJ135" s="18" t="s">
        <v>140</v>
      </c>
      <c r="BK135" s="225">
        <f>ROUND(I135*H135,2)</f>
        <v>0</v>
      </c>
      <c r="BL135" s="18" t="s">
        <v>140</v>
      </c>
      <c r="BM135" s="224" t="s">
        <v>221</v>
      </c>
    </row>
    <row r="136" s="2" customFormat="1">
      <c r="A136" s="40"/>
      <c r="B136" s="41"/>
      <c r="C136" s="42"/>
      <c r="D136" s="226" t="s">
        <v>142</v>
      </c>
      <c r="E136" s="42"/>
      <c r="F136" s="227" t="s">
        <v>219</v>
      </c>
      <c r="G136" s="42"/>
      <c r="H136" s="42"/>
      <c r="I136" s="150"/>
      <c r="J136" s="42"/>
      <c r="K136" s="42"/>
      <c r="L136" s="46"/>
      <c r="M136" s="228"/>
      <c r="N136" s="229"/>
      <c r="O136" s="87"/>
      <c r="P136" s="87"/>
      <c r="Q136" s="87"/>
      <c r="R136" s="87"/>
      <c r="S136" s="87"/>
      <c r="T136" s="87"/>
      <c r="U136" s="88"/>
      <c r="V136" s="40"/>
      <c r="W136" s="40"/>
      <c r="X136" s="40"/>
      <c r="Y136" s="40"/>
      <c r="Z136" s="40"/>
      <c r="AA136" s="40"/>
      <c r="AB136" s="40"/>
      <c r="AC136" s="40"/>
      <c r="AD136" s="40"/>
      <c r="AE136" s="40"/>
      <c r="AT136" s="18" t="s">
        <v>142</v>
      </c>
      <c r="AU136" s="18" t="s">
        <v>80</v>
      </c>
    </row>
    <row r="137" s="2" customFormat="1">
      <c r="A137" s="40"/>
      <c r="B137" s="41"/>
      <c r="C137" s="42"/>
      <c r="D137" s="226" t="s">
        <v>155</v>
      </c>
      <c r="E137" s="42"/>
      <c r="F137" s="230" t="s">
        <v>222</v>
      </c>
      <c r="G137" s="42"/>
      <c r="H137" s="42"/>
      <c r="I137" s="150"/>
      <c r="J137" s="42"/>
      <c r="K137" s="42"/>
      <c r="L137" s="46"/>
      <c r="M137" s="228"/>
      <c r="N137" s="229"/>
      <c r="O137" s="87"/>
      <c r="P137" s="87"/>
      <c r="Q137" s="87"/>
      <c r="R137" s="87"/>
      <c r="S137" s="87"/>
      <c r="T137" s="87"/>
      <c r="U137" s="88"/>
      <c r="V137" s="40"/>
      <c r="W137" s="40"/>
      <c r="X137" s="40"/>
      <c r="Y137" s="40"/>
      <c r="Z137" s="40"/>
      <c r="AA137" s="40"/>
      <c r="AB137" s="40"/>
      <c r="AC137" s="40"/>
      <c r="AD137" s="40"/>
      <c r="AE137" s="40"/>
      <c r="AT137" s="18" t="s">
        <v>155</v>
      </c>
      <c r="AU137" s="18" t="s">
        <v>80</v>
      </c>
    </row>
    <row r="138" s="2" customFormat="1" ht="16.5" customHeight="1">
      <c r="A138" s="40"/>
      <c r="B138" s="41"/>
      <c r="C138" s="253" t="s">
        <v>223</v>
      </c>
      <c r="D138" s="253" t="s">
        <v>149</v>
      </c>
      <c r="E138" s="254" t="s">
        <v>224</v>
      </c>
      <c r="F138" s="255" t="s">
        <v>225</v>
      </c>
      <c r="G138" s="256" t="s">
        <v>152</v>
      </c>
      <c r="H138" s="257">
        <v>9</v>
      </c>
      <c r="I138" s="258"/>
      <c r="J138" s="259">
        <f>ROUND(I138*H138,2)</f>
        <v>0</v>
      </c>
      <c r="K138" s="255" t="s">
        <v>220</v>
      </c>
      <c r="L138" s="260"/>
      <c r="M138" s="261" t="s">
        <v>39</v>
      </c>
      <c r="N138" s="262" t="s">
        <v>53</v>
      </c>
      <c r="O138" s="87"/>
      <c r="P138" s="222">
        <f>O138*H138</f>
        <v>0</v>
      </c>
      <c r="Q138" s="222">
        <v>1</v>
      </c>
      <c r="R138" s="222">
        <f>Q138*H138</f>
        <v>9</v>
      </c>
      <c r="S138" s="222">
        <v>0</v>
      </c>
      <c r="T138" s="222">
        <f>S138*H138</f>
        <v>0</v>
      </c>
      <c r="U138" s="223" t="s">
        <v>39</v>
      </c>
      <c r="V138" s="40"/>
      <c r="W138" s="40"/>
      <c r="X138" s="40"/>
      <c r="Y138" s="40"/>
      <c r="Z138" s="40"/>
      <c r="AA138" s="40"/>
      <c r="AB138" s="40"/>
      <c r="AC138" s="40"/>
      <c r="AD138" s="40"/>
      <c r="AE138" s="40"/>
      <c r="AR138" s="224" t="s">
        <v>153</v>
      </c>
      <c r="AT138" s="224" t="s">
        <v>149</v>
      </c>
      <c r="AU138" s="224" t="s">
        <v>80</v>
      </c>
      <c r="AY138" s="18" t="s">
        <v>141</v>
      </c>
      <c r="BE138" s="225">
        <f>IF(N138="základní",J138,0)</f>
        <v>0</v>
      </c>
      <c r="BF138" s="225">
        <f>IF(N138="snížená",J138,0)</f>
        <v>0</v>
      </c>
      <c r="BG138" s="225">
        <f>IF(N138="zákl. přenesená",J138,0)</f>
        <v>0</v>
      </c>
      <c r="BH138" s="225">
        <f>IF(N138="sníž. přenesená",J138,0)</f>
        <v>0</v>
      </c>
      <c r="BI138" s="225">
        <f>IF(N138="nulová",J138,0)</f>
        <v>0</v>
      </c>
      <c r="BJ138" s="18" t="s">
        <v>140</v>
      </c>
      <c r="BK138" s="225">
        <f>ROUND(I138*H138,2)</f>
        <v>0</v>
      </c>
      <c r="BL138" s="18" t="s">
        <v>140</v>
      </c>
      <c r="BM138" s="224" t="s">
        <v>226</v>
      </c>
    </row>
    <row r="139" s="2" customFormat="1">
      <c r="A139" s="40"/>
      <c r="B139" s="41"/>
      <c r="C139" s="42"/>
      <c r="D139" s="226" t="s">
        <v>142</v>
      </c>
      <c r="E139" s="42"/>
      <c r="F139" s="227" t="s">
        <v>225</v>
      </c>
      <c r="G139" s="42"/>
      <c r="H139" s="42"/>
      <c r="I139" s="150"/>
      <c r="J139" s="42"/>
      <c r="K139" s="42"/>
      <c r="L139" s="46"/>
      <c r="M139" s="228"/>
      <c r="N139" s="229"/>
      <c r="O139" s="87"/>
      <c r="P139" s="87"/>
      <c r="Q139" s="87"/>
      <c r="R139" s="87"/>
      <c r="S139" s="87"/>
      <c r="T139" s="87"/>
      <c r="U139" s="88"/>
      <c r="V139" s="40"/>
      <c r="W139" s="40"/>
      <c r="X139" s="40"/>
      <c r="Y139" s="40"/>
      <c r="Z139" s="40"/>
      <c r="AA139" s="40"/>
      <c r="AB139" s="40"/>
      <c r="AC139" s="40"/>
      <c r="AD139" s="40"/>
      <c r="AE139" s="40"/>
      <c r="AT139" s="18" t="s">
        <v>142</v>
      </c>
      <c r="AU139" s="18" t="s">
        <v>80</v>
      </c>
    </row>
    <row r="140" s="2" customFormat="1">
      <c r="A140" s="40"/>
      <c r="B140" s="41"/>
      <c r="C140" s="42"/>
      <c r="D140" s="226" t="s">
        <v>155</v>
      </c>
      <c r="E140" s="42"/>
      <c r="F140" s="230" t="s">
        <v>227</v>
      </c>
      <c r="G140" s="42"/>
      <c r="H140" s="42"/>
      <c r="I140" s="150"/>
      <c r="J140" s="42"/>
      <c r="K140" s="42"/>
      <c r="L140" s="46"/>
      <c r="M140" s="228"/>
      <c r="N140" s="229"/>
      <c r="O140" s="87"/>
      <c r="P140" s="87"/>
      <c r="Q140" s="87"/>
      <c r="R140" s="87"/>
      <c r="S140" s="87"/>
      <c r="T140" s="87"/>
      <c r="U140" s="88"/>
      <c r="V140" s="40"/>
      <c r="W140" s="40"/>
      <c r="X140" s="40"/>
      <c r="Y140" s="40"/>
      <c r="Z140" s="40"/>
      <c r="AA140" s="40"/>
      <c r="AB140" s="40"/>
      <c r="AC140" s="40"/>
      <c r="AD140" s="40"/>
      <c r="AE140" s="40"/>
      <c r="AT140" s="18" t="s">
        <v>155</v>
      </c>
      <c r="AU140" s="18" t="s">
        <v>80</v>
      </c>
    </row>
    <row r="141" s="2" customFormat="1" ht="21.75" customHeight="1">
      <c r="A141" s="40"/>
      <c r="B141" s="41"/>
      <c r="C141" s="253" t="s">
        <v>228</v>
      </c>
      <c r="D141" s="253" t="s">
        <v>149</v>
      </c>
      <c r="E141" s="254" t="s">
        <v>229</v>
      </c>
      <c r="F141" s="255" t="s">
        <v>230</v>
      </c>
      <c r="G141" s="256" t="s">
        <v>231</v>
      </c>
      <c r="H141" s="257">
        <v>10</v>
      </c>
      <c r="I141" s="258"/>
      <c r="J141" s="259">
        <f>ROUND(I141*H141,2)</f>
        <v>0</v>
      </c>
      <c r="K141" s="255" t="s">
        <v>139</v>
      </c>
      <c r="L141" s="260"/>
      <c r="M141" s="261" t="s">
        <v>39</v>
      </c>
      <c r="N141" s="262" t="s">
        <v>53</v>
      </c>
      <c r="O141" s="87"/>
      <c r="P141" s="222">
        <f>O141*H141</f>
        <v>0</v>
      </c>
      <c r="Q141" s="222">
        <v>2.234</v>
      </c>
      <c r="R141" s="222">
        <f>Q141*H141</f>
        <v>22.34</v>
      </c>
      <c r="S141" s="222">
        <v>0</v>
      </c>
      <c r="T141" s="222">
        <f>S141*H141</f>
        <v>0</v>
      </c>
      <c r="U141" s="223" t="s">
        <v>39</v>
      </c>
      <c r="V141" s="40"/>
      <c r="W141" s="40"/>
      <c r="X141" s="40"/>
      <c r="Y141" s="40"/>
      <c r="Z141" s="40"/>
      <c r="AA141" s="40"/>
      <c r="AB141" s="40"/>
      <c r="AC141" s="40"/>
      <c r="AD141" s="40"/>
      <c r="AE141" s="40"/>
      <c r="AR141" s="224" t="s">
        <v>153</v>
      </c>
      <c r="AT141" s="224" t="s">
        <v>149</v>
      </c>
      <c r="AU141" s="224" t="s">
        <v>80</v>
      </c>
      <c r="AY141" s="18" t="s">
        <v>141</v>
      </c>
      <c r="BE141" s="225">
        <f>IF(N141="základní",J141,0)</f>
        <v>0</v>
      </c>
      <c r="BF141" s="225">
        <f>IF(N141="snížená",J141,0)</f>
        <v>0</v>
      </c>
      <c r="BG141" s="225">
        <f>IF(N141="zákl. přenesená",J141,0)</f>
        <v>0</v>
      </c>
      <c r="BH141" s="225">
        <f>IF(N141="sníž. přenesená",J141,0)</f>
        <v>0</v>
      </c>
      <c r="BI141" s="225">
        <f>IF(N141="nulová",J141,0)</f>
        <v>0</v>
      </c>
      <c r="BJ141" s="18" t="s">
        <v>140</v>
      </c>
      <c r="BK141" s="225">
        <f>ROUND(I141*H141,2)</f>
        <v>0</v>
      </c>
      <c r="BL141" s="18" t="s">
        <v>140</v>
      </c>
      <c r="BM141" s="224" t="s">
        <v>232</v>
      </c>
    </row>
    <row r="142" s="2" customFormat="1">
      <c r="A142" s="40"/>
      <c r="B142" s="41"/>
      <c r="C142" s="42"/>
      <c r="D142" s="226" t="s">
        <v>142</v>
      </c>
      <c r="E142" s="42"/>
      <c r="F142" s="227" t="s">
        <v>230</v>
      </c>
      <c r="G142" s="42"/>
      <c r="H142" s="42"/>
      <c r="I142" s="150"/>
      <c r="J142" s="42"/>
      <c r="K142" s="42"/>
      <c r="L142" s="46"/>
      <c r="M142" s="228"/>
      <c r="N142" s="229"/>
      <c r="O142" s="87"/>
      <c r="P142" s="87"/>
      <c r="Q142" s="87"/>
      <c r="R142" s="87"/>
      <c r="S142" s="87"/>
      <c r="T142" s="87"/>
      <c r="U142" s="88"/>
      <c r="V142" s="40"/>
      <c r="W142" s="40"/>
      <c r="X142" s="40"/>
      <c r="Y142" s="40"/>
      <c r="Z142" s="40"/>
      <c r="AA142" s="40"/>
      <c r="AB142" s="40"/>
      <c r="AC142" s="40"/>
      <c r="AD142" s="40"/>
      <c r="AE142" s="40"/>
      <c r="AT142" s="18" t="s">
        <v>142</v>
      </c>
      <c r="AU142" s="18" t="s">
        <v>80</v>
      </c>
    </row>
    <row r="143" s="2" customFormat="1" ht="21.75" customHeight="1">
      <c r="A143" s="40"/>
      <c r="B143" s="41"/>
      <c r="C143" s="213" t="s">
        <v>233</v>
      </c>
      <c r="D143" s="213" t="s">
        <v>136</v>
      </c>
      <c r="E143" s="214" t="s">
        <v>234</v>
      </c>
      <c r="F143" s="215" t="s">
        <v>235</v>
      </c>
      <c r="G143" s="216" t="s">
        <v>231</v>
      </c>
      <c r="H143" s="217">
        <v>280</v>
      </c>
      <c r="I143" s="218"/>
      <c r="J143" s="219">
        <f>ROUND(I143*H143,2)</f>
        <v>0</v>
      </c>
      <c r="K143" s="215" t="s">
        <v>139</v>
      </c>
      <c r="L143" s="46"/>
      <c r="M143" s="220" t="s">
        <v>39</v>
      </c>
      <c r="N143" s="221" t="s">
        <v>53</v>
      </c>
      <c r="O143" s="87"/>
      <c r="P143" s="222">
        <f>O143*H143</f>
        <v>0</v>
      </c>
      <c r="Q143" s="222">
        <v>0</v>
      </c>
      <c r="R143" s="222">
        <f>Q143*H143</f>
        <v>0</v>
      </c>
      <c r="S143" s="222">
        <v>0</v>
      </c>
      <c r="T143" s="222">
        <f>S143*H143</f>
        <v>0</v>
      </c>
      <c r="U143" s="223" t="s">
        <v>39</v>
      </c>
      <c r="V143" s="40"/>
      <c r="W143" s="40"/>
      <c r="X143" s="40"/>
      <c r="Y143" s="40"/>
      <c r="Z143" s="40"/>
      <c r="AA143" s="40"/>
      <c r="AB143" s="40"/>
      <c r="AC143" s="40"/>
      <c r="AD143" s="40"/>
      <c r="AE143" s="40"/>
      <c r="AR143" s="224" t="s">
        <v>140</v>
      </c>
      <c r="AT143" s="224" t="s">
        <v>136</v>
      </c>
      <c r="AU143" s="224" t="s">
        <v>80</v>
      </c>
      <c r="AY143" s="18" t="s">
        <v>141</v>
      </c>
      <c r="BE143" s="225">
        <f>IF(N143="základní",J143,0)</f>
        <v>0</v>
      </c>
      <c r="BF143" s="225">
        <f>IF(N143="snížená",J143,0)</f>
        <v>0</v>
      </c>
      <c r="BG143" s="225">
        <f>IF(N143="zákl. přenesená",J143,0)</f>
        <v>0</v>
      </c>
      <c r="BH143" s="225">
        <f>IF(N143="sníž. přenesená",J143,0)</f>
        <v>0</v>
      </c>
      <c r="BI143" s="225">
        <f>IF(N143="nulová",J143,0)</f>
        <v>0</v>
      </c>
      <c r="BJ143" s="18" t="s">
        <v>140</v>
      </c>
      <c r="BK143" s="225">
        <f>ROUND(I143*H143,2)</f>
        <v>0</v>
      </c>
      <c r="BL143" s="18" t="s">
        <v>140</v>
      </c>
      <c r="BM143" s="224" t="s">
        <v>140</v>
      </c>
    </row>
    <row r="144" s="2" customFormat="1">
      <c r="A144" s="40"/>
      <c r="B144" s="41"/>
      <c r="C144" s="42"/>
      <c r="D144" s="226" t="s">
        <v>142</v>
      </c>
      <c r="E144" s="42"/>
      <c r="F144" s="227" t="s">
        <v>236</v>
      </c>
      <c r="G144" s="42"/>
      <c r="H144" s="42"/>
      <c r="I144" s="150"/>
      <c r="J144" s="42"/>
      <c r="K144" s="42"/>
      <c r="L144" s="46"/>
      <c r="M144" s="228"/>
      <c r="N144" s="229"/>
      <c r="O144" s="87"/>
      <c r="P144" s="87"/>
      <c r="Q144" s="87"/>
      <c r="R144" s="87"/>
      <c r="S144" s="87"/>
      <c r="T144" s="87"/>
      <c r="U144" s="88"/>
      <c r="V144" s="40"/>
      <c r="W144" s="40"/>
      <c r="X144" s="40"/>
      <c r="Y144" s="40"/>
      <c r="Z144" s="40"/>
      <c r="AA144" s="40"/>
      <c r="AB144" s="40"/>
      <c r="AC144" s="40"/>
      <c r="AD144" s="40"/>
      <c r="AE144" s="40"/>
      <c r="AT144" s="18" t="s">
        <v>142</v>
      </c>
      <c r="AU144" s="18" t="s">
        <v>80</v>
      </c>
    </row>
    <row r="145" s="2" customFormat="1">
      <c r="A145" s="40"/>
      <c r="B145" s="41"/>
      <c r="C145" s="42"/>
      <c r="D145" s="226" t="s">
        <v>144</v>
      </c>
      <c r="E145" s="42"/>
      <c r="F145" s="230" t="s">
        <v>237</v>
      </c>
      <c r="G145" s="42"/>
      <c r="H145" s="42"/>
      <c r="I145" s="150"/>
      <c r="J145" s="42"/>
      <c r="K145" s="42"/>
      <c r="L145" s="46"/>
      <c r="M145" s="228"/>
      <c r="N145" s="229"/>
      <c r="O145" s="87"/>
      <c r="P145" s="87"/>
      <c r="Q145" s="87"/>
      <c r="R145" s="87"/>
      <c r="S145" s="87"/>
      <c r="T145" s="87"/>
      <c r="U145" s="88"/>
      <c r="V145" s="40"/>
      <c r="W145" s="40"/>
      <c r="X145" s="40"/>
      <c r="Y145" s="40"/>
      <c r="Z145" s="40"/>
      <c r="AA145" s="40"/>
      <c r="AB145" s="40"/>
      <c r="AC145" s="40"/>
      <c r="AD145" s="40"/>
      <c r="AE145" s="40"/>
      <c r="AT145" s="18" t="s">
        <v>144</v>
      </c>
      <c r="AU145" s="18" t="s">
        <v>80</v>
      </c>
    </row>
    <row r="146" s="12" customFormat="1">
      <c r="A146" s="12"/>
      <c r="B146" s="231"/>
      <c r="C146" s="232"/>
      <c r="D146" s="226" t="s">
        <v>146</v>
      </c>
      <c r="E146" s="233" t="s">
        <v>39</v>
      </c>
      <c r="F146" s="234" t="s">
        <v>238</v>
      </c>
      <c r="G146" s="232"/>
      <c r="H146" s="235">
        <v>280</v>
      </c>
      <c r="I146" s="236"/>
      <c r="J146" s="232"/>
      <c r="K146" s="232"/>
      <c r="L146" s="237"/>
      <c r="M146" s="238"/>
      <c r="N146" s="239"/>
      <c r="O146" s="239"/>
      <c r="P146" s="239"/>
      <c r="Q146" s="239"/>
      <c r="R146" s="239"/>
      <c r="S146" s="239"/>
      <c r="T146" s="239"/>
      <c r="U146" s="240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T146" s="241" t="s">
        <v>146</v>
      </c>
      <c r="AU146" s="241" t="s">
        <v>80</v>
      </c>
      <c r="AV146" s="12" t="s">
        <v>89</v>
      </c>
      <c r="AW146" s="12" t="s">
        <v>41</v>
      </c>
      <c r="AX146" s="12" t="s">
        <v>80</v>
      </c>
      <c r="AY146" s="241" t="s">
        <v>141</v>
      </c>
    </row>
    <row r="147" s="13" customFormat="1">
      <c r="A147" s="13"/>
      <c r="B147" s="242"/>
      <c r="C147" s="243"/>
      <c r="D147" s="226" t="s">
        <v>146</v>
      </c>
      <c r="E147" s="244" t="s">
        <v>39</v>
      </c>
      <c r="F147" s="245" t="s">
        <v>148</v>
      </c>
      <c r="G147" s="243"/>
      <c r="H147" s="246">
        <v>280</v>
      </c>
      <c r="I147" s="247"/>
      <c r="J147" s="243"/>
      <c r="K147" s="243"/>
      <c r="L147" s="248"/>
      <c r="M147" s="249"/>
      <c r="N147" s="250"/>
      <c r="O147" s="250"/>
      <c r="P147" s="250"/>
      <c r="Q147" s="250"/>
      <c r="R147" s="250"/>
      <c r="S147" s="250"/>
      <c r="T147" s="250"/>
      <c r="U147" s="251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T147" s="252" t="s">
        <v>146</v>
      </c>
      <c r="AU147" s="252" t="s">
        <v>80</v>
      </c>
      <c r="AV147" s="13" t="s">
        <v>140</v>
      </c>
      <c r="AW147" s="13" t="s">
        <v>41</v>
      </c>
      <c r="AX147" s="13" t="s">
        <v>87</v>
      </c>
      <c r="AY147" s="252" t="s">
        <v>141</v>
      </c>
    </row>
    <row r="148" s="2" customFormat="1" ht="21.75" customHeight="1">
      <c r="A148" s="40"/>
      <c r="B148" s="41"/>
      <c r="C148" s="213" t="s">
        <v>239</v>
      </c>
      <c r="D148" s="213" t="s">
        <v>136</v>
      </c>
      <c r="E148" s="214" t="s">
        <v>240</v>
      </c>
      <c r="F148" s="215" t="s">
        <v>241</v>
      </c>
      <c r="G148" s="216" t="s">
        <v>105</v>
      </c>
      <c r="H148" s="217">
        <v>1.3</v>
      </c>
      <c r="I148" s="218"/>
      <c r="J148" s="219">
        <f>ROUND(I148*H148,2)</f>
        <v>0</v>
      </c>
      <c r="K148" s="215" t="s">
        <v>139</v>
      </c>
      <c r="L148" s="46"/>
      <c r="M148" s="220" t="s">
        <v>39</v>
      </c>
      <c r="N148" s="221" t="s">
        <v>53</v>
      </c>
      <c r="O148" s="87"/>
      <c r="P148" s="222">
        <f>O148*H148</f>
        <v>0</v>
      </c>
      <c r="Q148" s="222">
        <v>0</v>
      </c>
      <c r="R148" s="222">
        <f>Q148*H148</f>
        <v>0</v>
      </c>
      <c r="S148" s="222">
        <v>0</v>
      </c>
      <c r="T148" s="222">
        <f>S148*H148</f>
        <v>0</v>
      </c>
      <c r="U148" s="223" t="s">
        <v>39</v>
      </c>
      <c r="V148" s="40"/>
      <c r="W148" s="40"/>
      <c r="X148" s="40"/>
      <c r="Y148" s="40"/>
      <c r="Z148" s="40"/>
      <c r="AA148" s="40"/>
      <c r="AB148" s="40"/>
      <c r="AC148" s="40"/>
      <c r="AD148" s="40"/>
      <c r="AE148" s="40"/>
      <c r="AR148" s="224" t="s">
        <v>140</v>
      </c>
      <c r="AT148" s="224" t="s">
        <v>136</v>
      </c>
      <c r="AU148" s="224" t="s">
        <v>80</v>
      </c>
      <c r="AY148" s="18" t="s">
        <v>141</v>
      </c>
      <c r="BE148" s="225">
        <f>IF(N148="základní",J148,0)</f>
        <v>0</v>
      </c>
      <c r="BF148" s="225">
        <f>IF(N148="snížená",J148,0)</f>
        <v>0</v>
      </c>
      <c r="BG148" s="225">
        <f>IF(N148="zákl. přenesená",J148,0)</f>
        <v>0</v>
      </c>
      <c r="BH148" s="225">
        <f>IF(N148="sníž. přenesená",J148,0)</f>
        <v>0</v>
      </c>
      <c r="BI148" s="225">
        <f>IF(N148="nulová",J148,0)</f>
        <v>0</v>
      </c>
      <c r="BJ148" s="18" t="s">
        <v>140</v>
      </c>
      <c r="BK148" s="225">
        <f>ROUND(I148*H148,2)</f>
        <v>0</v>
      </c>
      <c r="BL148" s="18" t="s">
        <v>140</v>
      </c>
      <c r="BM148" s="224" t="s">
        <v>172</v>
      </c>
    </row>
    <row r="149" s="2" customFormat="1">
      <c r="A149" s="40"/>
      <c r="B149" s="41"/>
      <c r="C149" s="42"/>
      <c r="D149" s="226" t="s">
        <v>142</v>
      </c>
      <c r="E149" s="42"/>
      <c r="F149" s="227" t="s">
        <v>242</v>
      </c>
      <c r="G149" s="42"/>
      <c r="H149" s="42"/>
      <c r="I149" s="150"/>
      <c r="J149" s="42"/>
      <c r="K149" s="42"/>
      <c r="L149" s="46"/>
      <c r="M149" s="228"/>
      <c r="N149" s="229"/>
      <c r="O149" s="87"/>
      <c r="P149" s="87"/>
      <c r="Q149" s="87"/>
      <c r="R149" s="87"/>
      <c r="S149" s="87"/>
      <c r="T149" s="87"/>
      <c r="U149" s="88"/>
      <c r="V149" s="40"/>
      <c r="W149" s="40"/>
      <c r="X149" s="40"/>
      <c r="Y149" s="40"/>
      <c r="Z149" s="40"/>
      <c r="AA149" s="40"/>
      <c r="AB149" s="40"/>
      <c r="AC149" s="40"/>
      <c r="AD149" s="40"/>
      <c r="AE149" s="40"/>
      <c r="AT149" s="18" t="s">
        <v>142</v>
      </c>
      <c r="AU149" s="18" t="s">
        <v>80</v>
      </c>
    </row>
    <row r="150" s="2" customFormat="1">
      <c r="A150" s="40"/>
      <c r="B150" s="41"/>
      <c r="C150" s="42"/>
      <c r="D150" s="226" t="s">
        <v>144</v>
      </c>
      <c r="E150" s="42"/>
      <c r="F150" s="230" t="s">
        <v>243</v>
      </c>
      <c r="G150" s="42"/>
      <c r="H150" s="42"/>
      <c r="I150" s="150"/>
      <c r="J150" s="42"/>
      <c r="K150" s="42"/>
      <c r="L150" s="46"/>
      <c r="M150" s="228"/>
      <c r="N150" s="229"/>
      <c r="O150" s="87"/>
      <c r="P150" s="87"/>
      <c r="Q150" s="87"/>
      <c r="R150" s="87"/>
      <c r="S150" s="87"/>
      <c r="T150" s="87"/>
      <c r="U150" s="88"/>
      <c r="V150" s="40"/>
      <c r="W150" s="40"/>
      <c r="X150" s="40"/>
      <c r="Y150" s="40"/>
      <c r="Z150" s="40"/>
      <c r="AA150" s="40"/>
      <c r="AB150" s="40"/>
      <c r="AC150" s="40"/>
      <c r="AD150" s="40"/>
      <c r="AE150" s="40"/>
      <c r="AT150" s="18" t="s">
        <v>144</v>
      </c>
      <c r="AU150" s="18" t="s">
        <v>80</v>
      </c>
    </row>
    <row r="151" s="12" customFormat="1">
      <c r="A151" s="12"/>
      <c r="B151" s="231"/>
      <c r="C151" s="232"/>
      <c r="D151" s="226" t="s">
        <v>146</v>
      </c>
      <c r="E151" s="233" t="s">
        <v>39</v>
      </c>
      <c r="F151" s="234" t="s">
        <v>244</v>
      </c>
      <c r="G151" s="232"/>
      <c r="H151" s="235">
        <v>1.3</v>
      </c>
      <c r="I151" s="236"/>
      <c r="J151" s="232"/>
      <c r="K151" s="232"/>
      <c r="L151" s="237"/>
      <c r="M151" s="238"/>
      <c r="N151" s="239"/>
      <c r="O151" s="239"/>
      <c r="P151" s="239"/>
      <c r="Q151" s="239"/>
      <c r="R151" s="239"/>
      <c r="S151" s="239"/>
      <c r="T151" s="239"/>
      <c r="U151" s="240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T151" s="241" t="s">
        <v>146</v>
      </c>
      <c r="AU151" s="241" t="s">
        <v>80</v>
      </c>
      <c r="AV151" s="12" t="s">
        <v>89</v>
      </c>
      <c r="AW151" s="12" t="s">
        <v>41</v>
      </c>
      <c r="AX151" s="12" t="s">
        <v>87</v>
      </c>
      <c r="AY151" s="241" t="s">
        <v>141</v>
      </c>
    </row>
    <row r="152" s="2" customFormat="1" ht="21.75" customHeight="1">
      <c r="A152" s="40"/>
      <c r="B152" s="41"/>
      <c r="C152" s="213" t="s">
        <v>7</v>
      </c>
      <c r="D152" s="213" t="s">
        <v>136</v>
      </c>
      <c r="E152" s="214" t="s">
        <v>245</v>
      </c>
      <c r="F152" s="215" t="s">
        <v>246</v>
      </c>
      <c r="G152" s="216" t="s">
        <v>231</v>
      </c>
      <c r="H152" s="217">
        <v>7.3499999999999996</v>
      </c>
      <c r="I152" s="218"/>
      <c r="J152" s="219">
        <f>ROUND(I152*H152,2)</f>
        <v>0</v>
      </c>
      <c r="K152" s="215" t="s">
        <v>139</v>
      </c>
      <c r="L152" s="46"/>
      <c r="M152" s="220" t="s">
        <v>39</v>
      </c>
      <c r="N152" s="221" t="s">
        <v>53</v>
      </c>
      <c r="O152" s="87"/>
      <c r="P152" s="222">
        <f>O152*H152</f>
        <v>0</v>
      </c>
      <c r="Q152" s="222">
        <v>0</v>
      </c>
      <c r="R152" s="222">
        <f>Q152*H152</f>
        <v>0</v>
      </c>
      <c r="S152" s="222">
        <v>0</v>
      </c>
      <c r="T152" s="222">
        <f>S152*H152</f>
        <v>0</v>
      </c>
      <c r="U152" s="223" t="s">
        <v>39</v>
      </c>
      <c r="V152" s="40"/>
      <c r="W152" s="40"/>
      <c r="X152" s="40"/>
      <c r="Y152" s="40"/>
      <c r="Z152" s="40"/>
      <c r="AA152" s="40"/>
      <c r="AB152" s="40"/>
      <c r="AC152" s="40"/>
      <c r="AD152" s="40"/>
      <c r="AE152" s="40"/>
      <c r="AR152" s="224" t="s">
        <v>140</v>
      </c>
      <c r="AT152" s="224" t="s">
        <v>136</v>
      </c>
      <c r="AU152" s="224" t="s">
        <v>80</v>
      </c>
      <c r="AY152" s="18" t="s">
        <v>141</v>
      </c>
      <c r="BE152" s="225">
        <f>IF(N152="základní",J152,0)</f>
        <v>0</v>
      </c>
      <c r="BF152" s="225">
        <f>IF(N152="snížená",J152,0)</f>
        <v>0</v>
      </c>
      <c r="BG152" s="225">
        <f>IF(N152="zákl. přenesená",J152,0)</f>
        <v>0</v>
      </c>
      <c r="BH152" s="225">
        <f>IF(N152="sníž. přenesená",J152,0)</f>
        <v>0</v>
      </c>
      <c r="BI152" s="225">
        <f>IF(N152="nulová",J152,0)</f>
        <v>0</v>
      </c>
      <c r="BJ152" s="18" t="s">
        <v>140</v>
      </c>
      <c r="BK152" s="225">
        <f>ROUND(I152*H152,2)</f>
        <v>0</v>
      </c>
      <c r="BL152" s="18" t="s">
        <v>140</v>
      </c>
      <c r="BM152" s="224" t="s">
        <v>153</v>
      </c>
    </row>
    <row r="153" s="2" customFormat="1">
      <c r="A153" s="40"/>
      <c r="B153" s="41"/>
      <c r="C153" s="42"/>
      <c r="D153" s="226" t="s">
        <v>142</v>
      </c>
      <c r="E153" s="42"/>
      <c r="F153" s="227" t="s">
        <v>247</v>
      </c>
      <c r="G153" s="42"/>
      <c r="H153" s="42"/>
      <c r="I153" s="150"/>
      <c r="J153" s="42"/>
      <c r="K153" s="42"/>
      <c r="L153" s="46"/>
      <c r="M153" s="228"/>
      <c r="N153" s="229"/>
      <c r="O153" s="87"/>
      <c r="P153" s="87"/>
      <c r="Q153" s="87"/>
      <c r="R153" s="87"/>
      <c r="S153" s="87"/>
      <c r="T153" s="87"/>
      <c r="U153" s="88"/>
      <c r="V153" s="40"/>
      <c r="W153" s="40"/>
      <c r="X153" s="40"/>
      <c r="Y153" s="40"/>
      <c r="Z153" s="40"/>
      <c r="AA153" s="40"/>
      <c r="AB153" s="40"/>
      <c r="AC153" s="40"/>
      <c r="AD153" s="40"/>
      <c r="AE153" s="40"/>
      <c r="AT153" s="18" t="s">
        <v>142</v>
      </c>
      <c r="AU153" s="18" t="s">
        <v>80</v>
      </c>
    </row>
    <row r="154" s="2" customFormat="1">
      <c r="A154" s="40"/>
      <c r="B154" s="41"/>
      <c r="C154" s="42"/>
      <c r="D154" s="226" t="s">
        <v>144</v>
      </c>
      <c r="E154" s="42"/>
      <c r="F154" s="230" t="s">
        <v>248</v>
      </c>
      <c r="G154" s="42"/>
      <c r="H154" s="42"/>
      <c r="I154" s="150"/>
      <c r="J154" s="42"/>
      <c r="K154" s="42"/>
      <c r="L154" s="46"/>
      <c r="M154" s="228"/>
      <c r="N154" s="229"/>
      <c r="O154" s="87"/>
      <c r="P154" s="87"/>
      <c r="Q154" s="87"/>
      <c r="R154" s="87"/>
      <c r="S154" s="87"/>
      <c r="T154" s="87"/>
      <c r="U154" s="88"/>
      <c r="V154" s="40"/>
      <c r="W154" s="40"/>
      <c r="X154" s="40"/>
      <c r="Y154" s="40"/>
      <c r="Z154" s="40"/>
      <c r="AA154" s="40"/>
      <c r="AB154" s="40"/>
      <c r="AC154" s="40"/>
      <c r="AD154" s="40"/>
      <c r="AE154" s="40"/>
      <c r="AT154" s="18" t="s">
        <v>144</v>
      </c>
      <c r="AU154" s="18" t="s">
        <v>80</v>
      </c>
    </row>
    <row r="155" s="12" customFormat="1">
      <c r="A155" s="12"/>
      <c r="B155" s="231"/>
      <c r="C155" s="232"/>
      <c r="D155" s="226" t="s">
        <v>146</v>
      </c>
      <c r="E155" s="233" t="s">
        <v>39</v>
      </c>
      <c r="F155" s="234" t="s">
        <v>249</v>
      </c>
      <c r="G155" s="232"/>
      <c r="H155" s="235">
        <v>7.3499999999999996</v>
      </c>
      <c r="I155" s="236"/>
      <c r="J155" s="232"/>
      <c r="K155" s="232"/>
      <c r="L155" s="237"/>
      <c r="M155" s="238"/>
      <c r="N155" s="239"/>
      <c r="O155" s="239"/>
      <c r="P155" s="239"/>
      <c r="Q155" s="239"/>
      <c r="R155" s="239"/>
      <c r="S155" s="239"/>
      <c r="T155" s="239"/>
      <c r="U155" s="240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T155" s="241" t="s">
        <v>146</v>
      </c>
      <c r="AU155" s="241" t="s">
        <v>80</v>
      </c>
      <c r="AV155" s="12" t="s">
        <v>89</v>
      </c>
      <c r="AW155" s="12" t="s">
        <v>41</v>
      </c>
      <c r="AX155" s="12" t="s">
        <v>80</v>
      </c>
      <c r="AY155" s="241" t="s">
        <v>141</v>
      </c>
    </row>
    <row r="156" s="13" customFormat="1">
      <c r="A156" s="13"/>
      <c r="B156" s="242"/>
      <c r="C156" s="243"/>
      <c r="D156" s="226" t="s">
        <v>146</v>
      </c>
      <c r="E156" s="244" t="s">
        <v>250</v>
      </c>
      <c r="F156" s="245" t="s">
        <v>148</v>
      </c>
      <c r="G156" s="243"/>
      <c r="H156" s="246">
        <v>7.3499999999999996</v>
      </c>
      <c r="I156" s="247"/>
      <c r="J156" s="243"/>
      <c r="K156" s="243"/>
      <c r="L156" s="248"/>
      <c r="M156" s="249"/>
      <c r="N156" s="250"/>
      <c r="O156" s="250"/>
      <c r="P156" s="250"/>
      <c r="Q156" s="250"/>
      <c r="R156" s="250"/>
      <c r="S156" s="250"/>
      <c r="T156" s="250"/>
      <c r="U156" s="251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T156" s="252" t="s">
        <v>146</v>
      </c>
      <c r="AU156" s="252" t="s">
        <v>80</v>
      </c>
      <c r="AV156" s="13" t="s">
        <v>140</v>
      </c>
      <c r="AW156" s="13" t="s">
        <v>41</v>
      </c>
      <c r="AX156" s="13" t="s">
        <v>87</v>
      </c>
      <c r="AY156" s="252" t="s">
        <v>141</v>
      </c>
    </row>
    <row r="157" s="2" customFormat="1" ht="21.75" customHeight="1">
      <c r="A157" s="40"/>
      <c r="B157" s="41"/>
      <c r="C157" s="213" t="s">
        <v>251</v>
      </c>
      <c r="D157" s="213" t="s">
        <v>136</v>
      </c>
      <c r="E157" s="214" t="s">
        <v>252</v>
      </c>
      <c r="F157" s="215" t="s">
        <v>253</v>
      </c>
      <c r="G157" s="216" t="s">
        <v>105</v>
      </c>
      <c r="H157" s="217">
        <v>0.14999999999999999</v>
      </c>
      <c r="I157" s="218"/>
      <c r="J157" s="219">
        <f>ROUND(I157*H157,2)</f>
        <v>0</v>
      </c>
      <c r="K157" s="215" t="s">
        <v>139</v>
      </c>
      <c r="L157" s="46"/>
      <c r="M157" s="220" t="s">
        <v>39</v>
      </c>
      <c r="N157" s="221" t="s">
        <v>53</v>
      </c>
      <c r="O157" s="87"/>
      <c r="P157" s="222">
        <f>O157*H157</f>
        <v>0</v>
      </c>
      <c r="Q157" s="222">
        <v>0</v>
      </c>
      <c r="R157" s="222">
        <f>Q157*H157</f>
        <v>0</v>
      </c>
      <c r="S157" s="222">
        <v>0</v>
      </c>
      <c r="T157" s="222">
        <f>S157*H157</f>
        <v>0</v>
      </c>
      <c r="U157" s="223" t="s">
        <v>39</v>
      </c>
      <c r="V157" s="40"/>
      <c r="W157" s="40"/>
      <c r="X157" s="40"/>
      <c r="Y157" s="40"/>
      <c r="Z157" s="40"/>
      <c r="AA157" s="40"/>
      <c r="AB157" s="40"/>
      <c r="AC157" s="40"/>
      <c r="AD157" s="40"/>
      <c r="AE157" s="40"/>
      <c r="AR157" s="224" t="s">
        <v>140</v>
      </c>
      <c r="AT157" s="224" t="s">
        <v>136</v>
      </c>
      <c r="AU157" s="224" t="s">
        <v>80</v>
      </c>
      <c r="AY157" s="18" t="s">
        <v>141</v>
      </c>
      <c r="BE157" s="225">
        <f>IF(N157="základní",J157,0)</f>
        <v>0</v>
      </c>
      <c r="BF157" s="225">
        <f>IF(N157="snížená",J157,0)</f>
        <v>0</v>
      </c>
      <c r="BG157" s="225">
        <f>IF(N157="zákl. přenesená",J157,0)</f>
        <v>0</v>
      </c>
      <c r="BH157" s="225">
        <f>IF(N157="sníž. přenesená",J157,0)</f>
        <v>0</v>
      </c>
      <c r="BI157" s="225">
        <f>IF(N157="nulová",J157,0)</f>
        <v>0</v>
      </c>
      <c r="BJ157" s="18" t="s">
        <v>140</v>
      </c>
      <c r="BK157" s="225">
        <f>ROUND(I157*H157,2)</f>
        <v>0</v>
      </c>
      <c r="BL157" s="18" t="s">
        <v>140</v>
      </c>
      <c r="BM157" s="224" t="s">
        <v>191</v>
      </c>
    </row>
    <row r="158" s="2" customFormat="1">
      <c r="A158" s="40"/>
      <c r="B158" s="41"/>
      <c r="C158" s="42"/>
      <c r="D158" s="226" t="s">
        <v>142</v>
      </c>
      <c r="E158" s="42"/>
      <c r="F158" s="227" t="s">
        <v>254</v>
      </c>
      <c r="G158" s="42"/>
      <c r="H158" s="42"/>
      <c r="I158" s="150"/>
      <c r="J158" s="42"/>
      <c r="K158" s="42"/>
      <c r="L158" s="46"/>
      <c r="M158" s="228"/>
      <c r="N158" s="229"/>
      <c r="O158" s="87"/>
      <c r="P158" s="87"/>
      <c r="Q158" s="87"/>
      <c r="R158" s="87"/>
      <c r="S158" s="87"/>
      <c r="T158" s="87"/>
      <c r="U158" s="88"/>
      <c r="V158" s="40"/>
      <c r="W158" s="40"/>
      <c r="X158" s="40"/>
      <c r="Y158" s="40"/>
      <c r="Z158" s="40"/>
      <c r="AA158" s="40"/>
      <c r="AB158" s="40"/>
      <c r="AC158" s="40"/>
      <c r="AD158" s="40"/>
      <c r="AE158" s="40"/>
      <c r="AT158" s="18" t="s">
        <v>142</v>
      </c>
      <c r="AU158" s="18" t="s">
        <v>80</v>
      </c>
    </row>
    <row r="159" s="2" customFormat="1">
      <c r="A159" s="40"/>
      <c r="B159" s="41"/>
      <c r="C159" s="42"/>
      <c r="D159" s="226" t="s">
        <v>144</v>
      </c>
      <c r="E159" s="42"/>
      <c r="F159" s="230" t="s">
        <v>255</v>
      </c>
      <c r="G159" s="42"/>
      <c r="H159" s="42"/>
      <c r="I159" s="150"/>
      <c r="J159" s="42"/>
      <c r="K159" s="42"/>
      <c r="L159" s="46"/>
      <c r="M159" s="228"/>
      <c r="N159" s="229"/>
      <c r="O159" s="87"/>
      <c r="P159" s="87"/>
      <c r="Q159" s="87"/>
      <c r="R159" s="87"/>
      <c r="S159" s="87"/>
      <c r="T159" s="87"/>
      <c r="U159" s="88"/>
      <c r="V159" s="40"/>
      <c r="W159" s="40"/>
      <c r="X159" s="40"/>
      <c r="Y159" s="40"/>
      <c r="Z159" s="40"/>
      <c r="AA159" s="40"/>
      <c r="AB159" s="40"/>
      <c r="AC159" s="40"/>
      <c r="AD159" s="40"/>
      <c r="AE159" s="40"/>
      <c r="AT159" s="18" t="s">
        <v>144</v>
      </c>
      <c r="AU159" s="18" t="s">
        <v>80</v>
      </c>
    </row>
    <row r="160" s="12" customFormat="1">
      <c r="A160" s="12"/>
      <c r="B160" s="231"/>
      <c r="C160" s="232"/>
      <c r="D160" s="226" t="s">
        <v>146</v>
      </c>
      <c r="E160" s="233" t="s">
        <v>39</v>
      </c>
      <c r="F160" s="234" t="s">
        <v>103</v>
      </c>
      <c r="G160" s="232"/>
      <c r="H160" s="235">
        <v>0.14999999999999999</v>
      </c>
      <c r="I160" s="236"/>
      <c r="J160" s="232"/>
      <c r="K160" s="232"/>
      <c r="L160" s="237"/>
      <c r="M160" s="238"/>
      <c r="N160" s="239"/>
      <c r="O160" s="239"/>
      <c r="P160" s="239"/>
      <c r="Q160" s="239"/>
      <c r="R160" s="239"/>
      <c r="S160" s="239"/>
      <c r="T160" s="239"/>
      <c r="U160" s="240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T160" s="241" t="s">
        <v>146</v>
      </c>
      <c r="AU160" s="241" t="s">
        <v>80</v>
      </c>
      <c r="AV160" s="12" t="s">
        <v>89</v>
      </c>
      <c r="AW160" s="12" t="s">
        <v>41</v>
      </c>
      <c r="AX160" s="12" t="s">
        <v>80</v>
      </c>
      <c r="AY160" s="241" t="s">
        <v>141</v>
      </c>
    </row>
    <row r="161" s="13" customFormat="1">
      <c r="A161" s="13"/>
      <c r="B161" s="242"/>
      <c r="C161" s="243"/>
      <c r="D161" s="226" t="s">
        <v>146</v>
      </c>
      <c r="E161" s="244" t="s">
        <v>39</v>
      </c>
      <c r="F161" s="245" t="s">
        <v>148</v>
      </c>
      <c r="G161" s="243"/>
      <c r="H161" s="246">
        <v>0.14999999999999999</v>
      </c>
      <c r="I161" s="247"/>
      <c r="J161" s="243"/>
      <c r="K161" s="243"/>
      <c r="L161" s="248"/>
      <c r="M161" s="249"/>
      <c r="N161" s="250"/>
      <c r="O161" s="250"/>
      <c r="P161" s="250"/>
      <c r="Q161" s="250"/>
      <c r="R161" s="250"/>
      <c r="S161" s="250"/>
      <c r="T161" s="250"/>
      <c r="U161" s="251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T161" s="252" t="s">
        <v>146</v>
      </c>
      <c r="AU161" s="252" t="s">
        <v>80</v>
      </c>
      <c r="AV161" s="13" t="s">
        <v>140</v>
      </c>
      <c r="AW161" s="13" t="s">
        <v>41</v>
      </c>
      <c r="AX161" s="13" t="s">
        <v>87</v>
      </c>
      <c r="AY161" s="252" t="s">
        <v>141</v>
      </c>
    </row>
    <row r="162" s="2" customFormat="1" ht="21.75" customHeight="1">
      <c r="A162" s="40"/>
      <c r="B162" s="41"/>
      <c r="C162" s="213" t="s">
        <v>256</v>
      </c>
      <c r="D162" s="213" t="s">
        <v>136</v>
      </c>
      <c r="E162" s="214" t="s">
        <v>257</v>
      </c>
      <c r="F162" s="215" t="s">
        <v>258</v>
      </c>
      <c r="G162" s="216" t="s">
        <v>105</v>
      </c>
      <c r="H162" s="217">
        <v>0.14999999999999999</v>
      </c>
      <c r="I162" s="218"/>
      <c r="J162" s="219">
        <f>ROUND(I162*H162,2)</f>
        <v>0</v>
      </c>
      <c r="K162" s="215" t="s">
        <v>139</v>
      </c>
      <c r="L162" s="46"/>
      <c r="M162" s="220" t="s">
        <v>39</v>
      </c>
      <c r="N162" s="221" t="s">
        <v>53</v>
      </c>
      <c r="O162" s="87"/>
      <c r="P162" s="222">
        <f>O162*H162</f>
        <v>0</v>
      </c>
      <c r="Q162" s="222">
        <v>0</v>
      </c>
      <c r="R162" s="222">
        <f>Q162*H162</f>
        <v>0</v>
      </c>
      <c r="S162" s="222">
        <v>0</v>
      </c>
      <c r="T162" s="222">
        <f>S162*H162</f>
        <v>0</v>
      </c>
      <c r="U162" s="223" t="s">
        <v>39</v>
      </c>
      <c r="V162" s="40"/>
      <c r="W162" s="40"/>
      <c r="X162" s="40"/>
      <c r="Y162" s="40"/>
      <c r="Z162" s="40"/>
      <c r="AA162" s="40"/>
      <c r="AB162" s="40"/>
      <c r="AC162" s="40"/>
      <c r="AD162" s="40"/>
      <c r="AE162" s="40"/>
      <c r="AR162" s="224" t="s">
        <v>140</v>
      </c>
      <c r="AT162" s="224" t="s">
        <v>136</v>
      </c>
      <c r="AU162" s="224" t="s">
        <v>80</v>
      </c>
      <c r="AY162" s="18" t="s">
        <v>141</v>
      </c>
      <c r="BE162" s="225">
        <f>IF(N162="základní",J162,0)</f>
        <v>0</v>
      </c>
      <c r="BF162" s="225">
        <f>IF(N162="snížená",J162,0)</f>
        <v>0</v>
      </c>
      <c r="BG162" s="225">
        <f>IF(N162="zákl. přenesená",J162,0)</f>
        <v>0</v>
      </c>
      <c r="BH162" s="225">
        <f>IF(N162="sníž. přenesená",J162,0)</f>
        <v>0</v>
      </c>
      <c r="BI162" s="225">
        <f>IF(N162="nulová",J162,0)</f>
        <v>0</v>
      </c>
      <c r="BJ162" s="18" t="s">
        <v>140</v>
      </c>
      <c r="BK162" s="225">
        <f>ROUND(I162*H162,2)</f>
        <v>0</v>
      </c>
      <c r="BL162" s="18" t="s">
        <v>140</v>
      </c>
      <c r="BM162" s="224" t="s">
        <v>199</v>
      </c>
    </row>
    <row r="163" s="2" customFormat="1">
      <c r="A163" s="40"/>
      <c r="B163" s="41"/>
      <c r="C163" s="42"/>
      <c r="D163" s="226" t="s">
        <v>142</v>
      </c>
      <c r="E163" s="42"/>
      <c r="F163" s="227" t="s">
        <v>259</v>
      </c>
      <c r="G163" s="42"/>
      <c r="H163" s="42"/>
      <c r="I163" s="150"/>
      <c r="J163" s="42"/>
      <c r="K163" s="42"/>
      <c r="L163" s="46"/>
      <c r="M163" s="228"/>
      <c r="N163" s="229"/>
      <c r="O163" s="87"/>
      <c r="P163" s="87"/>
      <c r="Q163" s="87"/>
      <c r="R163" s="87"/>
      <c r="S163" s="87"/>
      <c r="T163" s="87"/>
      <c r="U163" s="88"/>
      <c r="V163" s="40"/>
      <c r="W163" s="40"/>
      <c r="X163" s="40"/>
      <c r="Y163" s="40"/>
      <c r="Z163" s="40"/>
      <c r="AA163" s="40"/>
      <c r="AB163" s="40"/>
      <c r="AC163" s="40"/>
      <c r="AD163" s="40"/>
      <c r="AE163" s="40"/>
      <c r="AT163" s="18" t="s">
        <v>142</v>
      </c>
      <c r="AU163" s="18" t="s">
        <v>80</v>
      </c>
    </row>
    <row r="164" s="2" customFormat="1">
      <c r="A164" s="40"/>
      <c r="B164" s="41"/>
      <c r="C164" s="42"/>
      <c r="D164" s="226" t="s">
        <v>144</v>
      </c>
      <c r="E164" s="42"/>
      <c r="F164" s="230" t="s">
        <v>260</v>
      </c>
      <c r="G164" s="42"/>
      <c r="H164" s="42"/>
      <c r="I164" s="150"/>
      <c r="J164" s="42"/>
      <c r="K164" s="42"/>
      <c r="L164" s="46"/>
      <c r="M164" s="228"/>
      <c r="N164" s="229"/>
      <c r="O164" s="87"/>
      <c r="P164" s="87"/>
      <c r="Q164" s="87"/>
      <c r="R164" s="87"/>
      <c r="S164" s="87"/>
      <c r="T164" s="87"/>
      <c r="U164" s="88"/>
      <c r="V164" s="40"/>
      <c r="W164" s="40"/>
      <c r="X164" s="40"/>
      <c r="Y164" s="40"/>
      <c r="Z164" s="40"/>
      <c r="AA164" s="40"/>
      <c r="AB164" s="40"/>
      <c r="AC164" s="40"/>
      <c r="AD164" s="40"/>
      <c r="AE164" s="40"/>
      <c r="AT164" s="18" t="s">
        <v>144</v>
      </c>
      <c r="AU164" s="18" t="s">
        <v>80</v>
      </c>
    </row>
    <row r="165" s="12" customFormat="1">
      <c r="A165" s="12"/>
      <c r="B165" s="231"/>
      <c r="C165" s="232"/>
      <c r="D165" s="226" t="s">
        <v>146</v>
      </c>
      <c r="E165" s="233" t="s">
        <v>39</v>
      </c>
      <c r="F165" s="234" t="s">
        <v>103</v>
      </c>
      <c r="G165" s="232"/>
      <c r="H165" s="235">
        <v>0.14999999999999999</v>
      </c>
      <c r="I165" s="236"/>
      <c r="J165" s="232"/>
      <c r="K165" s="232"/>
      <c r="L165" s="237"/>
      <c r="M165" s="238"/>
      <c r="N165" s="239"/>
      <c r="O165" s="239"/>
      <c r="P165" s="239"/>
      <c r="Q165" s="239"/>
      <c r="R165" s="239"/>
      <c r="S165" s="239"/>
      <c r="T165" s="239"/>
      <c r="U165" s="240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T165" s="241" t="s">
        <v>146</v>
      </c>
      <c r="AU165" s="241" t="s">
        <v>80</v>
      </c>
      <c r="AV165" s="12" t="s">
        <v>89</v>
      </c>
      <c r="AW165" s="12" t="s">
        <v>41</v>
      </c>
      <c r="AX165" s="12" t="s">
        <v>80</v>
      </c>
      <c r="AY165" s="241" t="s">
        <v>141</v>
      </c>
    </row>
    <row r="166" s="13" customFormat="1">
      <c r="A166" s="13"/>
      <c r="B166" s="242"/>
      <c r="C166" s="243"/>
      <c r="D166" s="226" t="s">
        <v>146</v>
      </c>
      <c r="E166" s="244" t="s">
        <v>39</v>
      </c>
      <c r="F166" s="245" t="s">
        <v>148</v>
      </c>
      <c r="G166" s="243"/>
      <c r="H166" s="246">
        <v>0.14999999999999999</v>
      </c>
      <c r="I166" s="247"/>
      <c r="J166" s="243"/>
      <c r="K166" s="243"/>
      <c r="L166" s="248"/>
      <c r="M166" s="249"/>
      <c r="N166" s="250"/>
      <c r="O166" s="250"/>
      <c r="P166" s="250"/>
      <c r="Q166" s="250"/>
      <c r="R166" s="250"/>
      <c r="S166" s="250"/>
      <c r="T166" s="250"/>
      <c r="U166" s="251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T166" s="252" t="s">
        <v>146</v>
      </c>
      <c r="AU166" s="252" t="s">
        <v>80</v>
      </c>
      <c r="AV166" s="13" t="s">
        <v>140</v>
      </c>
      <c r="AW166" s="13" t="s">
        <v>41</v>
      </c>
      <c r="AX166" s="13" t="s">
        <v>87</v>
      </c>
      <c r="AY166" s="252" t="s">
        <v>141</v>
      </c>
    </row>
    <row r="167" s="2" customFormat="1" ht="21.75" customHeight="1">
      <c r="A167" s="40"/>
      <c r="B167" s="41"/>
      <c r="C167" s="213" t="s">
        <v>261</v>
      </c>
      <c r="D167" s="213" t="s">
        <v>136</v>
      </c>
      <c r="E167" s="214" t="s">
        <v>262</v>
      </c>
      <c r="F167" s="215" t="s">
        <v>263</v>
      </c>
      <c r="G167" s="216" t="s">
        <v>170</v>
      </c>
      <c r="H167" s="217">
        <v>6</v>
      </c>
      <c r="I167" s="218"/>
      <c r="J167" s="219">
        <f>ROUND(I167*H167,2)</f>
        <v>0</v>
      </c>
      <c r="K167" s="215" t="s">
        <v>139</v>
      </c>
      <c r="L167" s="46"/>
      <c r="M167" s="220" t="s">
        <v>39</v>
      </c>
      <c r="N167" s="221" t="s">
        <v>53</v>
      </c>
      <c r="O167" s="87"/>
      <c r="P167" s="222">
        <f>O167*H167</f>
        <v>0</v>
      </c>
      <c r="Q167" s="222">
        <v>0</v>
      </c>
      <c r="R167" s="222">
        <f>Q167*H167</f>
        <v>0</v>
      </c>
      <c r="S167" s="222">
        <v>0</v>
      </c>
      <c r="T167" s="222">
        <f>S167*H167</f>
        <v>0</v>
      </c>
      <c r="U167" s="223" t="s">
        <v>39</v>
      </c>
      <c r="V167" s="40"/>
      <c r="W167" s="40"/>
      <c r="X167" s="40"/>
      <c r="Y167" s="40"/>
      <c r="Z167" s="40"/>
      <c r="AA167" s="40"/>
      <c r="AB167" s="40"/>
      <c r="AC167" s="40"/>
      <c r="AD167" s="40"/>
      <c r="AE167" s="40"/>
      <c r="AR167" s="224" t="s">
        <v>140</v>
      </c>
      <c r="AT167" s="224" t="s">
        <v>136</v>
      </c>
      <c r="AU167" s="224" t="s">
        <v>80</v>
      </c>
      <c r="AY167" s="18" t="s">
        <v>141</v>
      </c>
      <c r="BE167" s="225">
        <f>IF(N167="základní",J167,0)</f>
        <v>0</v>
      </c>
      <c r="BF167" s="225">
        <f>IF(N167="snížená",J167,0)</f>
        <v>0</v>
      </c>
      <c r="BG167" s="225">
        <f>IF(N167="zákl. přenesená",J167,0)</f>
        <v>0</v>
      </c>
      <c r="BH167" s="225">
        <f>IF(N167="sníž. přenesená",J167,0)</f>
        <v>0</v>
      </c>
      <c r="BI167" s="225">
        <f>IF(N167="nulová",J167,0)</f>
        <v>0</v>
      </c>
      <c r="BJ167" s="18" t="s">
        <v>140</v>
      </c>
      <c r="BK167" s="225">
        <f>ROUND(I167*H167,2)</f>
        <v>0</v>
      </c>
      <c r="BL167" s="18" t="s">
        <v>140</v>
      </c>
      <c r="BM167" s="224" t="s">
        <v>208</v>
      </c>
    </row>
    <row r="168" s="2" customFormat="1">
      <c r="A168" s="40"/>
      <c r="B168" s="41"/>
      <c r="C168" s="42"/>
      <c r="D168" s="226" t="s">
        <v>142</v>
      </c>
      <c r="E168" s="42"/>
      <c r="F168" s="227" t="s">
        <v>264</v>
      </c>
      <c r="G168" s="42"/>
      <c r="H168" s="42"/>
      <c r="I168" s="150"/>
      <c r="J168" s="42"/>
      <c r="K168" s="42"/>
      <c r="L168" s="46"/>
      <c r="M168" s="228"/>
      <c r="N168" s="229"/>
      <c r="O168" s="87"/>
      <c r="P168" s="87"/>
      <c r="Q168" s="87"/>
      <c r="R168" s="87"/>
      <c r="S168" s="87"/>
      <c r="T168" s="87"/>
      <c r="U168" s="88"/>
      <c r="V168" s="40"/>
      <c r="W168" s="40"/>
      <c r="X168" s="40"/>
      <c r="Y168" s="40"/>
      <c r="Z168" s="40"/>
      <c r="AA168" s="40"/>
      <c r="AB168" s="40"/>
      <c r="AC168" s="40"/>
      <c r="AD168" s="40"/>
      <c r="AE168" s="40"/>
      <c r="AT168" s="18" t="s">
        <v>142</v>
      </c>
      <c r="AU168" s="18" t="s">
        <v>80</v>
      </c>
    </row>
    <row r="169" s="2" customFormat="1">
      <c r="A169" s="40"/>
      <c r="B169" s="41"/>
      <c r="C169" s="42"/>
      <c r="D169" s="226" t="s">
        <v>144</v>
      </c>
      <c r="E169" s="42"/>
      <c r="F169" s="230" t="s">
        <v>265</v>
      </c>
      <c r="G169" s="42"/>
      <c r="H169" s="42"/>
      <c r="I169" s="150"/>
      <c r="J169" s="42"/>
      <c r="K169" s="42"/>
      <c r="L169" s="46"/>
      <c r="M169" s="228"/>
      <c r="N169" s="229"/>
      <c r="O169" s="87"/>
      <c r="P169" s="87"/>
      <c r="Q169" s="87"/>
      <c r="R169" s="87"/>
      <c r="S169" s="87"/>
      <c r="T169" s="87"/>
      <c r="U169" s="88"/>
      <c r="V169" s="40"/>
      <c r="W169" s="40"/>
      <c r="X169" s="40"/>
      <c r="Y169" s="40"/>
      <c r="Z169" s="40"/>
      <c r="AA169" s="40"/>
      <c r="AB169" s="40"/>
      <c r="AC169" s="40"/>
      <c r="AD169" s="40"/>
      <c r="AE169" s="40"/>
      <c r="AT169" s="18" t="s">
        <v>144</v>
      </c>
      <c r="AU169" s="18" t="s">
        <v>80</v>
      </c>
    </row>
    <row r="170" s="2" customFormat="1">
      <c r="A170" s="40"/>
      <c r="B170" s="41"/>
      <c r="C170" s="42"/>
      <c r="D170" s="226" t="s">
        <v>155</v>
      </c>
      <c r="E170" s="42"/>
      <c r="F170" s="230" t="s">
        <v>266</v>
      </c>
      <c r="G170" s="42"/>
      <c r="H170" s="42"/>
      <c r="I170" s="150"/>
      <c r="J170" s="42"/>
      <c r="K170" s="42"/>
      <c r="L170" s="46"/>
      <c r="M170" s="228"/>
      <c r="N170" s="229"/>
      <c r="O170" s="87"/>
      <c r="P170" s="87"/>
      <c r="Q170" s="87"/>
      <c r="R170" s="87"/>
      <c r="S170" s="87"/>
      <c r="T170" s="87"/>
      <c r="U170" s="88"/>
      <c r="V170" s="40"/>
      <c r="W170" s="40"/>
      <c r="X170" s="40"/>
      <c r="Y170" s="40"/>
      <c r="Z170" s="40"/>
      <c r="AA170" s="40"/>
      <c r="AB170" s="40"/>
      <c r="AC170" s="40"/>
      <c r="AD170" s="40"/>
      <c r="AE170" s="40"/>
      <c r="AT170" s="18" t="s">
        <v>155</v>
      </c>
      <c r="AU170" s="18" t="s">
        <v>80</v>
      </c>
    </row>
    <row r="171" s="2" customFormat="1" ht="21.75" customHeight="1">
      <c r="A171" s="40"/>
      <c r="B171" s="41"/>
      <c r="C171" s="213" t="s">
        <v>267</v>
      </c>
      <c r="D171" s="213" t="s">
        <v>136</v>
      </c>
      <c r="E171" s="214" t="s">
        <v>268</v>
      </c>
      <c r="F171" s="215" t="s">
        <v>269</v>
      </c>
      <c r="G171" s="216" t="s">
        <v>170</v>
      </c>
      <c r="H171" s="217">
        <v>460</v>
      </c>
      <c r="I171" s="218"/>
      <c r="J171" s="219">
        <f>ROUND(I171*H171,2)</f>
        <v>0</v>
      </c>
      <c r="K171" s="215" t="s">
        <v>139</v>
      </c>
      <c r="L171" s="46"/>
      <c r="M171" s="220" t="s">
        <v>39</v>
      </c>
      <c r="N171" s="221" t="s">
        <v>53</v>
      </c>
      <c r="O171" s="87"/>
      <c r="P171" s="222">
        <f>O171*H171</f>
        <v>0</v>
      </c>
      <c r="Q171" s="222">
        <v>0</v>
      </c>
      <c r="R171" s="222">
        <f>Q171*H171</f>
        <v>0</v>
      </c>
      <c r="S171" s="222">
        <v>0</v>
      </c>
      <c r="T171" s="222">
        <f>S171*H171</f>
        <v>0</v>
      </c>
      <c r="U171" s="223" t="s">
        <v>39</v>
      </c>
      <c r="V171" s="40"/>
      <c r="W171" s="40"/>
      <c r="X171" s="40"/>
      <c r="Y171" s="40"/>
      <c r="Z171" s="40"/>
      <c r="AA171" s="40"/>
      <c r="AB171" s="40"/>
      <c r="AC171" s="40"/>
      <c r="AD171" s="40"/>
      <c r="AE171" s="40"/>
      <c r="AR171" s="224" t="s">
        <v>140</v>
      </c>
      <c r="AT171" s="224" t="s">
        <v>136</v>
      </c>
      <c r="AU171" s="224" t="s">
        <v>80</v>
      </c>
      <c r="AY171" s="18" t="s">
        <v>141</v>
      </c>
      <c r="BE171" s="225">
        <f>IF(N171="základní",J171,0)</f>
        <v>0</v>
      </c>
      <c r="BF171" s="225">
        <f>IF(N171="snížená",J171,0)</f>
        <v>0</v>
      </c>
      <c r="BG171" s="225">
        <f>IF(N171="zákl. přenesená",J171,0)</f>
        <v>0</v>
      </c>
      <c r="BH171" s="225">
        <f>IF(N171="sníž. přenesená",J171,0)</f>
        <v>0</v>
      </c>
      <c r="BI171" s="225">
        <f>IF(N171="nulová",J171,0)</f>
        <v>0</v>
      </c>
      <c r="BJ171" s="18" t="s">
        <v>140</v>
      </c>
      <c r="BK171" s="225">
        <f>ROUND(I171*H171,2)</f>
        <v>0</v>
      </c>
      <c r="BL171" s="18" t="s">
        <v>140</v>
      </c>
      <c r="BM171" s="224" t="s">
        <v>217</v>
      </c>
    </row>
    <row r="172" s="2" customFormat="1">
      <c r="A172" s="40"/>
      <c r="B172" s="41"/>
      <c r="C172" s="42"/>
      <c r="D172" s="226" t="s">
        <v>142</v>
      </c>
      <c r="E172" s="42"/>
      <c r="F172" s="227" t="s">
        <v>270</v>
      </c>
      <c r="G172" s="42"/>
      <c r="H172" s="42"/>
      <c r="I172" s="150"/>
      <c r="J172" s="42"/>
      <c r="K172" s="42"/>
      <c r="L172" s="46"/>
      <c r="M172" s="228"/>
      <c r="N172" s="229"/>
      <c r="O172" s="87"/>
      <c r="P172" s="87"/>
      <c r="Q172" s="87"/>
      <c r="R172" s="87"/>
      <c r="S172" s="87"/>
      <c r="T172" s="87"/>
      <c r="U172" s="88"/>
      <c r="V172" s="40"/>
      <c r="W172" s="40"/>
      <c r="X172" s="40"/>
      <c r="Y172" s="40"/>
      <c r="Z172" s="40"/>
      <c r="AA172" s="40"/>
      <c r="AB172" s="40"/>
      <c r="AC172" s="40"/>
      <c r="AD172" s="40"/>
      <c r="AE172" s="40"/>
      <c r="AT172" s="18" t="s">
        <v>142</v>
      </c>
      <c r="AU172" s="18" t="s">
        <v>80</v>
      </c>
    </row>
    <row r="173" s="2" customFormat="1">
      <c r="A173" s="40"/>
      <c r="B173" s="41"/>
      <c r="C173" s="42"/>
      <c r="D173" s="226" t="s">
        <v>144</v>
      </c>
      <c r="E173" s="42"/>
      <c r="F173" s="230" t="s">
        <v>271</v>
      </c>
      <c r="G173" s="42"/>
      <c r="H173" s="42"/>
      <c r="I173" s="150"/>
      <c r="J173" s="42"/>
      <c r="K173" s="42"/>
      <c r="L173" s="46"/>
      <c r="M173" s="228"/>
      <c r="N173" s="229"/>
      <c r="O173" s="87"/>
      <c r="P173" s="87"/>
      <c r="Q173" s="87"/>
      <c r="R173" s="87"/>
      <c r="S173" s="87"/>
      <c r="T173" s="87"/>
      <c r="U173" s="88"/>
      <c r="V173" s="40"/>
      <c r="W173" s="40"/>
      <c r="X173" s="40"/>
      <c r="Y173" s="40"/>
      <c r="Z173" s="40"/>
      <c r="AA173" s="40"/>
      <c r="AB173" s="40"/>
      <c r="AC173" s="40"/>
      <c r="AD173" s="40"/>
      <c r="AE173" s="40"/>
      <c r="AT173" s="18" t="s">
        <v>144</v>
      </c>
      <c r="AU173" s="18" t="s">
        <v>80</v>
      </c>
    </row>
    <row r="174" s="2" customFormat="1">
      <c r="A174" s="40"/>
      <c r="B174" s="41"/>
      <c r="C174" s="42"/>
      <c r="D174" s="226" t="s">
        <v>155</v>
      </c>
      <c r="E174" s="42"/>
      <c r="F174" s="230" t="s">
        <v>272</v>
      </c>
      <c r="G174" s="42"/>
      <c r="H174" s="42"/>
      <c r="I174" s="150"/>
      <c r="J174" s="42"/>
      <c r="K174" s="42"/>
      <c r="L174" s="46"/>
      <c r="M174" s="228"/>
      <c r="N174" s="229"/>
      <c r="O174" s="87"/>
      <c r="P174" s="87"/>
      <c r="Q174" s="87"/>
      <c r="R174" s="87"/>
      <c r="S174" s="87"/>
      <c r="T174" s="87"/>
      <c r="U174" s="88"/>
      <c r="V174" s="40"/>
      <c r="W174" s="40"/>
      <c r="X174" s="40"/>
      <c r="Y174" s="40"/>
      <c r="Z174" s="40"/>
      <c r="AA174" s="40"/>
      <c r="AB174" s="40"/>
      <c r="AC174" s="40"/>
      <c r="AD174" s="40"/>
      <c r="AE174" s="40"/>
      <c r="AT174" s="18" t="s">
        <v>155</v>
      </c>
      <c r="AU174" s="18" t="s">
        <v>80</v>
      </c>
    </row>
    <row r="175" s="2" customFormat="1" ht="21.75" customHeight="1">
      <c r="A175" s="40"/>
      <c r="B175" s="41"/>
      <c r="C175" s="213" t="s">
        <v>273</v>
      </c>
      <c r="D175" s="213" t="s">
        <v>136</v>
      </c>
      <c r="E175" s="214" t="s">
        <v>274</v>
      </c>
      <c r="F175" s="215" t="s">
        <v>275</v>
      </c>
      <c r="G175" s="216" t="s">
        <v>276</v>
      </c>
      <c r="H175" s="217">
        <v>50</v>
      </c>
      <c r="I175" s="218"/>
      <c r="J175" s="219">
        <f>ROUND(I175*H175,2)</f>
        <v>0</v>
      </c>
      <c r="K175" s="215" t="s">
        <v>139</v>
      </c>
      <c r="L175" s="46"/>
      <c r="M175" s="220" t="s">
        <v>39</v>
      </c>
      <c r="N175" s="221" t="s">
        <v>53</v>
      </c>
      <c r="O175" s="87"/>
      <c r="P175" s="222">
        <f>O175*H175</f>
        <v>0</v>
      </c>
      <c r="Q175" s="222">
        <v>0</v>
      </c>
      <c r="R175" s="222">
        <f>Q175*H175</f>
        <v>0</v>
      </c>
      <c r="S175" s="222">
        <v>0</v>
      </c>
      <c r="T175" s="222">
        <f>S175*H175</f>
        <v>0</v>
      </c>
      <c r="U175" s="223" t="s">
        <v>39</v>
      </c>
      <c r="V175" s="40"/>
      <c r="W175" s="40"/>
      <c r="X175" s="40"/>
      <c r="Y175" s="40"/>
      <c r="Z175" s="40"/>
      <c r="AA175" s="40"/>
      <c r="AB175" s="40"/>
      <c r="AC175" s="40"/>
      <c r="AD175" s="40"/>
      <c r="AE175" s="40"/>
      <c r="AR175" s="224" t="s">
        <v>140</v>
      </c>
      <c r="AT175" s="224" t="s">
        <v>136</v>
      </c>
      <c r="AU175" s="224" t="s">
        <v>80</v>
      </c>
      <c r="AY175" s="18" t="s">
        <v>141</v>
      </c>
      <c r="BE175" s="225">
        <f>IF(N175="základní",J175,0)</f>
        <v>0</v>
      </c>
      <c r="BF175" s="225">
        <f>IF(N175="snížená",J175,0)</f>
        <v>0</v>
      </c>
      <c r="BG175" s="225">
        <f>IF(N175="zákl. přenesená",J175,0)</f>
        <v>0</v>
      </c>
      <c r="BH175" s="225">
        <f>IF(N175="sníž. přenesená",J175,0)</f>
        <v>0</v>
      </c>
      <c r="BI175" s="225">
        <f>IF(N175="nulová",J175,0)</f>
        <v>0</v>
      </c>
      <c r="BJ175" s="18" t="s">
        <v>140</v>
      </c>
      <c r="BK175" s="225">
        <f>ROUND(I175*H175,2)</f>
        <v>0</v>
      </c>
      <c r="BL175" s="18" t="s">
        <v>140</v>
      </c>
      <c r="BM175" s="224" t="s">
        <v>228</v>
      </c>
    </row>
    <row r="176" s="2" customFormat="1">
      <c r="A176" s="40"/>
      <c r="B176" s="41"/>
      <c r="C176" s="42"/>
      <c r="D176" s="226" t="s">
        <v>142</v>
      </c>
      <c r="E176" s="42"/>
      <c r="F176" s="227" t="s">
        <v>277</v>
      </c>
      <c r="G176" s="42"/>
      <c r="H176" s="42"/>
      <c r="I176" s="150"/>
      <c r="J176" s="42"/>
      <c r="K176" s="42"/>
      <c r="L176" s="46"/>
      <c r="M176" s="228"/>
      <c r="N176" s="229"/>
      <c r="O176" s="87"/>
      <c r="P176" s="87"/>
      <c r="Q176" s="87"/>
      <c r="R176" s="87"/>
      <c r="S176" s="87"/>
      <c r="T176" s="87"/>
      <c r="U176" s="88"/>
      <c r="V176" s="40"/>
      <c r="W176" s="40"/>
      <c r="X176" s="40"/>
      <c r="Y176" s="40"/>
      <c r="Z176" s="40"/>
      <c r="AA176" s="40"/>
      <c r="AB176" s="40"/>
      <c r="AC176" s="40"/>
      <c r="AD176" s="40"/>
      <c r="AE176" s="40"/>
      <c r="AT176" s="18" t="s">
        <v>142</v>
      </c>
      <c r="AU176" s="18" t="s">
        <v>80</v>
      </c>
    </row>
    <row r="177" s="2" customFormat="1">
      <c r="A177" s="40"/>
      <c r="B177" s="41"/>
      <c r="C177" s="42"/>
      <c r="D177" s="226" t="s">
        <v>144</v>
      </c>
      <c r="E177" s="42"/>
      <c r="F177" s="230" t="s">
        <v>278</v>
      </c>
      <c r="G177" s="42"/>
      <c r="H177" s="42"/>
      <c r="I177" s="150"/>
      <c r="J177" s="42"/>
      <c r="K177" s="42"/>
      <c r="L177" s="46"/>
      <c r="M177" s="228"/>
      <c r="N177" s="229"/>
      <c r="O177" s="87"/>
      <c r="P177" s="87"/>
      <c r="Q177" s="87"/>
      <c r="R177" s="87"/>
      <c r="S177" s="87"/>
      <c r="T177" s="87"/>
      <c r="U177" s="88"/>
      <c r="V177" s="40"/>
      <c r="W177" s="40"/>
      <c r="X177" s="40"/>
      <c r="Y177" s="40"/>
      <c r="Z177" s="40"/>
      <c r="AA177" s="40"/>
      <c r="AB177" s="40"/>
      <c r="AC177" s="40"/>
      <c r="AD177" s="40"/>
      <c r="AE177" s="40"/>
      <c r="AT177" s="18" t="s">
        <v>144</v>
      </c>
      <c r="AU177" s="18" t="s">
        <v>80</v>
      </c>
    </row>
    <row r="178" s="2" customFormat="1">
      <c r="A178" s="40"/>
      <c r="B178" s="41"/>
      <c r="C178" s="42"/>
      <c r="D178" s="226" t="s">
        <v>155</v>
      </c>
      <c r="E178" s="42"/>
      <c r="F178" s="230" t="s">
        <v>279</v>
      </c>
      <c r="G178" s="42"/>
      <c r="H178" s="42"/>
      <c r="I178" s="150"/>
      <c r="J178" s="42"/>
      <c r="K178" s="42"/>
      <c r="L178" s="46"/>
      <c r="M178" s="228"/>
      <c r="N178" s="229"/>
      <c r="O178" s="87"/>
      <c r="P178" s="87"/>
      <c r="Q178" s="87"/>
      <c r="R178" s="87"/>
      <c r="S178" s="87"/>
      <c r="T178" s="87"/>
      <c r="U178" s="88"/>
      <c r="V178" s="40"/>
      <c r="W178" s="40"/>
      <c r="X178" s="40"/>
      <c r="Y178" s="40"/>
      <c r="Z178" s="40"/>
      <c r="AA178" s="40"/>
      <c r="AB178" s="40"/>
      <c r="AC178" s="40"/>
      <c r="AD178" s="40"/>
      <c r="AE178" s="40"/>
      <c r="AT178" s="18" t="s">
        <v>155</v>
      </c>
      <c r="AU178" s="18" t="s">
        <v>80</v>
      </c>
    </row>
    <row r="179" s="2" customFormat="1" ht="21.75" customHeight="1">
      <c r="A179" s="40"/>
      <c r="B179" s="41"/>
      <c r="C179" s="213" t="s">
        <v>280</v>
      </c>
      <c r="D179" s="213" t="s">
        <v>136</v>
      </c>
      <c r="E179" s="214" t="s">
        <v>281</v>
      </c>
      <c r="F179" s="215" t="s">
        <v>282</v>
      </c>
      <c r="G179" s="216" t="s">
        <v>170</v>
      </c>
      <c r="H179" s="217">
        <v>230</v>
      </c>
      <c r="I179" s="218"/>
      <c r="J179" s="219">
        <f>ROUND(I179*H179,2)</f>
        <v>0</v>
      </c>
      <c r="K179" s="215" t="s">
        <v>139</v>
      </c>
      <c r="L179" s="46"/>
      <c r="M179" s="220" t="s">
        <v>39</v>
      </c>
      <c r="N179" s="221" t="s">
        <v>53</v>
      </c>
      <c r="O179" s="87"/>
      <c r="P179" s="222">
        <f>O179*H179</f>
        <v>0</v>
      </c>
      <c r="Q179" s="222">
        <v>0</v>
      </c>
      <c r="R179" s="222">
        <f>Q179*H179</f>
        <v>0</v>
      </c>
      <c r="S179" s="222">
        <v>0</v>
      </c>
      <c r="T179" s="222">
        <f>S179*H179</f>
        <v>0</v>
      </c>
      <c r="U179" s="223" t="s">
        <v>39</v>
      </c>
      <c r="V179" s="40"/>
      <c r="W179" s="40"/>
      <c r="X179" s="40"/>
      <c r="Y179" s="40"/>
      <c r="Z179" s="40"/>
      <c r="AA179" s="40"/>
      <c r="AB179" s="40"/>
      <c r="AC179" s="40"/>
      <c r="AD179" s="40"/>
      <c r="AE179" s="40"/>
      <c r="AR179" s="224" t="s">
        <v>140</v>
      </c>
      <c r="AT179" s="224" t="s">
        <v>136</v>
      </c>
      <c r="AU179" s="224" t="s">
        <v>80</v>
      </c>
      <c r="AY179" s="18" t="s">
        <v>141</v>
      </c>
      <c r="BE179" s="225">
        <f>IF(N179="základní",J179,0)</f>
        <v>0</v>
      </c>
      <c r="BF179" s="225">
        <f>IF(N179="snížená",J179,0)</f>
        <v>0</v>
      </c>
      <c r="BG179" s="225">
        <f>IF(N179="zákl. přenesená",J179,0)</f>
        <v>0</v>
      </c>
      <c r="BH179" s="225">
        <f>IF(N179="sníž. přenesená",J179,0)</f>
        <v>0</v>
      </c>
      <c r="BI179" s="225">
        <f>IF(N179="nulová",J179,0)</f>
        <v>0</v>
      </c>
      <c r="BJ179" s="18" t="s">
        <v>140</v>
      </c>
      <c r="BK179" s="225">
        <f>ROUND(I179*H179,2)</f>
        <v>0</v>
      </c>
      <c r="BL179" s="18" t="s">
        <v>140</v>
      </c>
      <c r="BM179" s="224" t="s">
        <v>239</v>
      </c>
    </row>
    <row r="180" s="2" customFormat="1">
      <c r="A180" s="40"/>
      <c r="B180" s="41"/>
      <c r="C180" s="42"/>
      <c r="D180" s="226" t="s">
        <v>142</v>
      </c>
      <c r="E180" s="42"/>
      <c r="F180" s="227" t="s">
        <v>283</v>
      </c>
      <c r="G180" s="42"/>
      <c r="H180" s="42"/>
      <c r="I180" s="150"/>
      <c r="J180" s="42"/>
      <c r="K180" s="42"/>
      <c r="L180" s="46"/>
      <c r="M180" s="228"/>
      <c r="N180" s="229"/>
      <c r="O180" s="87"/>
      <c r="P180" s="87"/>
      <c r="Q180" s="87"/>
      <c r="R180" s="87"/>
      <c r="S180" s="87"/>
      <c r="T180" s="87"/>
      <c r="U180" s="88"/>
      <c r="V180" s="40"/>
      <c r="W180" s="40"/>
      <c r="X180" s="40"/>
      <c r="Y180" s="40"/>
      <c r="Z180" s="40"/>
      <c r="AA180" s="40"/>
      <c r="AB180" s="40"/>
      <c r="AC180" s="40"/>
      <c r="AD180" s="40"/>
      <c r="AE180" s="40"/>
      <c r="AT180" s="18" t="s">
        <v>142</v>
      </c>
      <c r="AU180" s="18" t="s">
        <v>80</v>
      </c>
    </row>
    <row r="181" s="2" customFormat="1">
      <c r="A181" s="40"/>
      <c r="B181" s="41"/>
      <c r="C181" s="42"/>
      <c r="D181" s="226" t="s">
        <v>144</v>
      </c>
      <c r="E181" s="42"/>
      <c r="F181" s="230" t="s">
        <v>271</v>
      </c>
      <c r="G181" s="42"/>
      <c r="H181" s="42"/>
      <c r="I181" s="150"/>
      <c r="J181" s="42"/>
      <c r="K181" s="42"/>
      <c r="L181" s="46"/>
      <c r="M181" s="228"/>
      <c r="N181" s="229"/>
      <c r="O181" s="87"/>
      <c r="P181" s="87"/>
      <c r="Q181" s="87"/>
      <c r="R181" s="87"/>
      <c r="S181" s="87"/>
      <c r="T181" s="87"/>
      <c r="U181" s="88"/>
      <c r="V181" s="40"/>
      <c r="W181" s="40"/>
      <c r="X181" s="40"/>
      <c r="Y181" s="40"/>
      <c r="Z181" s="40"/>
      <c r="AA181" s="40"/>
      <c r="AB181" s="40"/>
      <c r="AC181" s="40"/>
      <c r="AD181" s="40"/>
      <c r="AE181" s="40"/>
      <c r="AT181" s="18" t="s">
        <v>144</v>
      </c>
      <c r="AU181" s="18" t="s">
        <v>80</v>
      </c>
    </row>
    <row r="182" s="2" customFormat="1">
      <c r="A182" s="40"/>
      <c r="B182" s="41"/>
      <c r="C182" s="42"/>
      <c r="D182" s="226" t="s">
        <v>155</v>
      </c>
      <c r="E182" s="42"/>
      <c r="F182" s="230" t="s">
        <v>284</v>
      </c>
      <c r="G182" s="42"/>
      <c r="H182" s="42"/>
      <c r="I182" s="150"/>
      <c r="J182" s="42"/>
      <c r="K182" s="42"/>
      <c r="L182" s="46"/>
      <c r="M182" s="228"/>
      <c r="N182" s="229"/>
      <c r="O182" s="87"/>
      <c r="P182" s="87"/>
      <c r="Q182" s="87"/>
      <c r="R182" s="87"/>
      <c r="S182" s="87"/>
      <c r="T182" s="87"/>
      <c r="U182" s="88"/>
      <c r="V182" s="40"/>
      <c r="W182" s="40"/>
      <c r="X182" s="40"/>
      <c r="Y182" s="40"/>
      <c r="Z182" s="40"/>
      <c r="AA182" s="40"/>
      <c r="AB182" s="40"/>
      <c r="AC182" s="40"/>
      <c r="AD182" s="40"/>
      <c r="AE182" s="40"/>
      <c r="AT182" s="18" t="s">
        <v>155</v>
      </c>
      <c r="AU182" s="18" t="s">
        <v>80</v>
      </c>
    </row>
    <row r="183" s="2" customFormat="1" ht="21.75" customHeight="1">
      <c r="A183" s="40"/>
      <c r="B183" s="41"/>
      <c r="C183" s="213" t="s">
        <v>285</v>
      </c>
      <c r="D183" s="213" t="s">
        <v>136</v>
      </c>
      <c r="E183" s="214" t="s">
        <v>286</v>
      </c>
      <c r="F183" s="215" t="s">
        <v>287</v>
      </c>
      <c r="G183" s="216" t="s">
        <v>105</v>
      </c>
      <c r="H183" s="217">
        <v>1.3100000000000001</v>
      </c>
      <c r="I183" s="218"/>
      <c r="J183" s="219">
        <f>ROUND(I183*H183,2)</f>
        <v>0</v>
      </c>
      <c r="K183" s="215" t="s">
        <v>139</v>
      </c>
      <c r="L183" s="46"/>
      <c r="M183" s="220" t="s">
        <v>39</v>
      </c>
      <c r="N183" s="221" t="s">
        <v>53</v>
      </c>
      <c r="O183" s="87"/>
      <c r="P183" s="222">
        <f>O183*H183</f>
        <v>0</v>
      </c>
      <c r="Q183" s="222">
        <v>0</v>
      </c>
      <c r="R183" s="222">
        <f>Q183*H183</f>
        <v>0</v>
      </c>
      <c r="S183" s="222">
        <v>0</v>
      </c>
      <c r="T183" s="222">
        <f>S183*H183</f>
        <v>0</v>
      </c>
      <c r="U183" s="223" t="s">
        <v>39</v>
      </c>
      <c r="V183" s="40"/>
      <c r="W183" s="40"/>
      <c r="X183" s="40"/>
      <c r="Y183" s="40"/>
      <c r="Z183" s="40"/>
      <c r="AA183" s="40"/>
      <c r="AB183" s="40"/>
      <c r="AC183" s="40"/>
      <c r="AD183" s="40"/>
      <c r="AE183" s="40"/>
      <c r="AR183" s="224" t="s">
        <v>140</v>
      </c>
      <c r="AT183" s="224" t="s">
        <v>136</v>
      </c>
      <c r="AU183" s="224" t="s">
        <v>80</v>
      </c>
      <c r="AY183" s="18" t="s">
        <v>141</v>
      </c>
      <c r="BE183" s="225">
        <f>IF(N183="základní",J183,0)</f>
        <v>0</v>
      </c>
      <c r="BF183" s="225">
        <f>IF(N183="snížená",J183,0)</f>
        <v>0</v>
      </c>
      <c r="BG183" s="225">
        <f>IF(N183="zákl. přenesená",J183,0)</f>
        <v>0</v>
      </c>
      <c r="BH183" s="225">
        <f>IF(N183="sníž. přenesená",J183,0)</f>
        <v>0</v>
      </c>
      <c r="BI183" s="225">
        <f>IF(N183="nulová",J183,0)</f>
        <v>0</v>
      </c>
      <c r="BJ183" s="18" t="s">
        <v>140</v>
      </c>
      <c r="BK183" s="225">
        <f>ROUND(I183*H183,2)</f>
        <v>0</v>
      </c>
      <c r="BL183" s="18" t="s">
        <v>140</v>
      </c>
      <c r="BM183" s="224" t="s">
        <v>251</v>
      </c>
    </row>
    <row r="184" s="2" customFormat="1">
      <c r="A184" s="40"/>
      <c r="B184" s="41"/>
      <c r="C184" s="42"/>
      <c r="D184" s="226" t="s">
        <v>142</v>
      </c>
      <c r="E184" s="42"/>
      <c r="F184" s="227" t="s">
        <v>288</v>
      </c>
      <c r="G184" s="42"/>
      <c r="H184" s="42"/>
      <c r="I184" s="150"/>
      <c r="J184" s="42"/>
      <c r="K184" s="42"/>
      <c r="L184" s="46"/>
      <c r="M184" s="228"/>
      <c r="N184" s="229"/>
      <c r="O184" s="87"/>
      <c r="P184" s="87"/>
      <c r="Q184" s="87"/>
      <c r="R184" s="87"/>
      <c r="S184" s="87"/>
      <c r="T184" s="87"/>
      <c r="U184" s="88"/>
      <c r="V184" s="40"/>
      <c r="W184" s="40"/>
      <c r="X184" s="40"/>
      <c r="Y184" s="40"/>
      <c r="Z184" s="40"/>
      <c r="AA184" s="40"/>
      <c r="AB184" s="40"/>
      <c r="AC184" s="40"/>
      <c r="AD184" s="40"/>
      <c r="AE184" s="40"/>
      <c r="AT184" s="18" t="s">
        <v>142</v>
      </c>
      <c r="AU184" s="18" t="s">
        <v>80</v>
      </c>
    </row>
    <row r="185" s="2" customFormat="1">
      <c r="A185" s="40"/>
      <c r="B185" s="41"/>
      <c r="C185" s="42"/>
      <c r="D185" s="226" t="s">
        <v>144</v>
      </c>
      <c r="E185" s="42"/>
      <c r="F185" s="230" t="s">
        <v>289</v>
      </c>
      <c r="G185" s="42"/>
      <c r="H185" s="42"/>
      <c r="I185" s="150"/>
      <c r="J185" s="42"/>
      <c r="K185" s="42"/>
      <c r="L185" s="46"/>
      <c r="M185" s="228"/>
      <c r="N185" s="229"/>
      <c r="O185" s="87"/>
      <c r="P185" s="87"/>
      <c r="Q185" s="87"/>
      <c r="R185" s="87"/>
      <c r="S185" s="87"/>
      <c r="T185" s="87"/>
      <c r="U185" s="88"/>
      <c r="V185" s="40"/>
      <c r="W185" s="40"/>
      <c r="X185" s="40"/>
      <c r="Y185" s="40"/>
      <c r="Z185" s="40"/>
      <c r="AA185" s="40"/>
      <c r="AB185" s="40"/>
      <c r="AC185" s="40"/>
      <c r="AD185" s="40"/>
      <c r="AE185" s="40"/>
      <c r="AT185" s="18" t="s">
        <v>144</v>
      </c>
      <c r="AU185" s="18" t="s">
        <v>80</v>
      </c>
    </row>
    <row r="186" s="2" customFormat="1">
      <c r="A186" s="40"/>
      <c r="B186" s="41"/>
      <c r="C186" s="42"/>
      <c r="D186" s="226" t="s">
        <v>155</v>
      </c>
      <c r="E186" s="42"/>
      <c r="F186" s="230" t="s">
        <v>290</v>
      </c>
      <c r="G186" s="42"/>
      <c r="H186" s="42"/>
      <c r="I186" s="150"/>
      <c r="J186" s="42"/>
      <c r="K186" s="42"/>
      <c r="L186" s="46"/>
      <c r="M186" s="228"/>
      <c r="N186" s="229"/>
      <c r="O186" s="87"/>
      <c r="P186" s="87"/>
      <c r="Q186" s="87"/>
      <c r="R186" s="87"/>
      <c r="S186" s="87"/>
      <c r="T186" s="87"/>
      <c r="U186" s="88"/>
      <c r="V186" s="40"/>
      <c r="W186" s="40"/>
      <c r="X186" s="40"/>
      <c r="Y186" s="40"/>
      <c r="Z186" s="40"/>
      <c r="AA186" s="40"/>
      <c r="AB186" s="40"/>
      <c r="AC186" s="40"/>
      <c r="AD186" s="40"/>
      <c r="AE186" s="40"/>
      <c r="AT186" s="18" t="s">
        <v>155</v>
      </c>
      <c r="AU186" s="18" t="s">
        <v>80</v>
      </c>
    </row>
    <row r="187" s="2" customFormat="1" ht="21.75" customHeight="1">
      <c r="A187" s="40"/>
      <c r="B187" s="41"/>
      <c r="C187" s="213" t="s">
        <v>291</v>
      </c>
      <c r="D187" s="213" t="s">
        <v>136</v>
      </c>
      <c r="E187" s="214" t="s">
        <v>292</v>
      </c>
      <c r="F187" s="215" t="s">
        <v>293</v>
      </c>
      <c r="G187" s="216" t="s">
        <v>105</v>
      </c>
      <c r="H187" s="217">
        <v>0.31</v>
      </c>
      <c r="I187" s="218"/>
      <c r="J187" s="219">
        <f>ROUND(I187*H187,2)</f>
        <v>0</v>
      </c>
      <c r="K187" s="215" t="s">
        <v>139</v>
      </c>
      <c r="L187" s="46"/>
      <c r="M187" s="220" t="s">
        <v>39</v>
      </c>
      <c r="N187" s="221" t="s">
        <v>53</v>
      </c>
      <c r="O187" s="87"/>
      <c r="P187" s="222">
        <f>O187*H187</f>
        <v>0</v>
      </c>
      <c r="Q187" s="222">
        <v>0</v>
      </c>
      <c r="R187" s="222">
        <f>Q187*H187</f>
        <v>0</v>
      </c>
      <c r="S187" s="222">
        <v>0</v>
      </c>
      <c r="T187" s="222">
        <f>S187*H187</f>
        <v>0</v>
      </c>
      <c r="U187" s="223" t="s">
        <v>39</v>
      </c>
      <c r="V187" s="40"/>
      <c r="W187" s="40"/>
      <c r="X187" s="40"/>
      <c r="Y187" s="40"/>
      <c r="Z187" s="40"/>
      <c r="AA187" s="40"/>
      <c r="AB187" s="40"/>
      <c r="AC187" s="40"/>
      <c r="AD187" s="40"/>
      <c r="AE187" s="40"/>
      <c r="AR187" s="224" t="s">
        <v>140</v>
      </c>
      <c r="AT187" s="224" t="s">
        <v>136</v>
      </c>
      <c r="AU187" s="224" t="s">
        <v>80</v>
      </c>
      <c r="AY187" s="18" t="s">
        <v>141</v>
      </c>
      <c r="BE187" s="225">
        <f>IF(N187="základní",J187,0)</f>
        <v>0</v>
      </c>
      <c r="BF187" s="225">
        <f>IF(N187="snížená",J187,0)</f>
        <v>0</v>
      </c>
      <c r="BG187" s="225">
        <f>IF(N187="zákl. přenesená",J187,0)</f>
        <v>0</v>
      </c>
      <c r="BH187" s="225">
        <f>IF(N187="sníž. přenesená",J187,0)</f>
        <v>0</v>
      </c>
      <c r="BI187" s="225">
        <f>IF(N187="nulová",J187,0)</f>
        <v>0</v>
      </c>
      <c r="BJ187" s="18" t="s">
        <v>140</v>
      </c>
      <c r="BK187" s="225">
        <f>ROUND(I187*H187,2)</f>
        <v>0</v>
      </c>
      <c r="BL187" s="18" t="s">
        <v>140</v>
      </c>
      <c r="BM187" s="224" t="s">
        <v>261</v>
      </c>
    </row>
    <row r="188" s="2" customFormat="1">
      <c r="A188" s="40"/>
      <c r="B188" s="41"/>
      <c r="C188" s="42"/>
      <c r="D188" s="226" t="s">
        <v>142</v>
      </c>
      <c r="E188" s="42"/>
      <c r="F188" s="227" t="s">
        <v>294</v>
      </c>
      <c r="G188" s="42"/>
      <c r="H188" s="42"/>
      <c r="I188" s="150"/>
      <c r="J188" s="42"/>
      <c r="K188" s="42"/>
      <c r="L188" s="46"/>
      <c r="M188" s="228"/>
      <c r="N188" s="229"/>
      <c r="O188" s="87"/>
      <c r="P188" s="87"/>
      <c r="Q188" s="87"/>
      <c r="R188" s="87"/>
      <c r="S188" s="87"/>
      <c r="T188" s="87"/>
      <c r="U188" s="88"/>
      <c r="V188" s="40"/>
      <c r="W188" s="40"/>
      <c r="X188" s="40"/>
      <c r="Y188" s="40"/>
      <c r="Z188" s="40"/>
      <c r="AA188" s="40"/>
      <c r="AB188" s="40"/>
      <c r="AC188" s="40"/>
      <c r="AD188" s="40"/>
      <c r="AE188" s="40"/>
      <c r="AT188" s="18" t="s">
        <v>142</v>
      </c>
      <c r="AU188" s="18" t="s">
        <v>80</v>
      </c>
    </row>
    <row r="189" s="2" customFormat="1">
      <c r="A189" s="40"/>
      <c r="B189" s="41"/>
      <c r="C189" s="42"/>
      <c r="D189" s="226" t="s">
        <v>144</v>
      </c>
      <c r="E189" s="42"/>
      <c r="F189" s="230" t="s">
        <v>295</v>
      </c>
      <c r="G189" s="42"/>
      <c r="H189" s="42"/>
      <c r="I189" s="150"/>
      <c r="J189" s="42"/>
      <c r="K189" s="42"/>
      <c r="L189" s="46"/>
      <c r="M189" s="228"/>
      <c r="N189" s="229"/>
      <c r="O189" s="87"/>
      <c r="P189" s="87"/>
      <c r="Q189" s="87"/>
      <c r="R189" s="87"/>
      <c r="S189" s="87"/>
      <c r="T189" s="87"/>
      <c r="U189" s="88"/>
      <c r="V189" s="40"/>
      <c r="W189" s="40"/>
      <c r="X189" s="40"/>
      <c r="Y189" s="40"/>
      <c r="Z189" s="40"/>
      <c r="AA189" s="40"/>
      <c r="AB189" s="40"/>
      <c r="AC189" s="40"/>
      <c r="AD189" s="40"/>
      <c r="AE189" s="40"/>
      <c r="AT189" s="18" t="s">
        <v>144</v>
      </c>
      <c r="AU189" s="18" t="s">
        <v>80</v>
      </c>
    </row>
    <row r="190" s="2" customFormat="1">
      <c r="A190" s="40"/>
      <c r="B190" s="41"/>
      <c r="C190" s="42"/>
      <c r="D190" s="226" t="s">
        <v>155</v>
      </c>
      <c r="E190" s="42"/>
      <c r="F190" s="230" t="s">
        <v>296</v>
      </c>
      <c r="G190" s="42"/>
      <c r="H190" s="42"/>
      <c r="I190" s="150"/>
      <c r="J190" s="42"/>
      <c r="K190" s="42"/>
      <c r="L190" s="46"/>
      <c r="M190" s="228"/>
      <c r="N190" s="229"/>
      <c r="O190" s="87"/>
      <c r="P190" s="87"/>
      <c r="Q190" s="87"/>
      <c r="R190" s="87"/>
      <c r="S190" s="87"/>
      <c r="T190" s="87"/>
      <c r="U190" s="88"/>
      <c r="V190" s="40"/>
      <c r="W190" s="40"/>
      <c r="X190" s="40"/>
      <c r="Y190" s="40"/>
      <c r="Z190" s="40"/>
      <c r="AA190" s="40"/>
      <c r="AB190" s="40"/>
      <c r="AC190" s="40"/>
      <c r="AD190" s="40"/>
      <c r="AE190" s="40"/>
      <c r="AT190" s="18" t="s">
        <v>155</v>
      </c>
      <c r="AU190" s="18" t="s">
        <v>80</v>
      </c>
    </row>
    <row r="191" s="2" customFormat="1" ht="21.75" customHeight="1">
      <c r="A191" s="40"/>
      <c r="B191" s="41"/>
      <c r="C191" s="213" t="s">
        <v>297</v>
      </c>
      <c r="D191" s="213" t="s">
        <v>136</v>
      </c>
      <c r="E191" s="214" t="s">
        <v>298</v>
      </c>
      <c r="F191" s="215" t="s">
        <v>299</v>
      </c>
      <c r="G191" s="216" t="s">
        <v>105</v>
      </c>
      <c r="H191" s="217">
        <v>1.3100000000000001</v>
      </c>
      <c r="I191" s="218"/>
      <c r="J191" s="219">
        <f>ROUND(I191*H191,2)</f>
        <v>0</v>
      </c>
      <c r="K191" s="215" t="s">
        <v>139</v>
      </c>
      <c r="L191" s="46"/>
      <c r="M191" s="220" t="s">
        <v>39</v>
      </c>
      <c r="N191" s="221" t="s">
        <v>53</v>
      </c>
      <c r="O191" s="87"/>
      <c r="P191" s="222">
        <f>O191*H191</f>
        <v>0</v>
      </c>
      <c r="Q191" s="222">
        <v>0</v>
      </c>
      <c r="R191" s="222">
        <f>Q191*H191</f>
        <v>0</v>
      </c>
      <c r="S191" s="222">
        <v>0</v>
      </c>
      <c r="T191" s="222">
        <f>S191*H191</f>
        <v>0</v>
      </c>
      <c r="U191" s="223" t="s">
        <v>39</v>
      </c>
      <c r="V191" s="40"/>
      <c r="W191" s="40"/>
      <c r="X191" s="40"/>
      <c r="Y191" s="40"/>
      <c r="Z191" s="40"/>
      <c r="AA191" s="40"/>
      <c r="AB191" s="40"/>
      <c r="AC191" s="40"/>
      <c r="AD191" s="40"/>
      <c r="AE191" s="40"/>
      <c r="AR191" s="224" t="s">
        <v>140</v>
      </c>
      <c r="AT191" s="224" t="s">
        <v>136</v>
      </c>
      <c r="AU191" s="224" t="s">
        <v>80</v>
      </c>
      <c r="AY191" s="18" t="s">
        <v>141</v>
      </c>
      <c r="BE191" s="225">
        <f>IF(N191="základní",J191,0)</f>
        <v>0</v>
      </c>
      <c r="BF191" s="225">
        <f>IF(N191="snížená",J191,0)</f>
        <v>0</v>
      </c>
      <c r="BG191" s="225">
        <f>IF(N191="zákl. přenesená",J191,0)</f>
        <v>0</v>
      </c>
      <c r="BH191" s="225">
        <f>IF(N191="sníž. přenesená",J191,0)</f>
        <v>0</v>
      </c>
      <c r="BI191" s="225">
        <f>IF(N191="nulová",J191,0)</f>
        <v>0</v>
      </c>
      <c r="BJ191" s="18" t="s">
        <v>140</v>
      </c>
      <c r="BK191" s="225">
        <f>ROUND(I191*H191,2)</f>
        <v>0</v>
      </c>
      <c r="BL191" s="18" t="s">
        <v>140</v>
      </c>
      <c r="BM191" s="224" t="s">
        <v>273</v>
      </c>
    </row>
    <row r="192" s="2" customFormat="1">
      <c r="A192" s="40"/>
      <c r="B192" s="41"/>
      <c r="C192" s="42"/>
      <c r="D192" s="226" t="s">
        <v>142</v>
      </c>
      <c r="E192" s="42"/>
      <c r="F192" s="227" t="s">
        <v>300</v>
      </c>
      <c r="G192" s="42"/>
      <c r="H192" s="42"/>
      <c r="I192" s="150"/>
      <c r="J192" s="42"/>
      <c r="K192" s="42"/>
      <c r="L192" s="46"/>
      <c r="M192" s="228"/>
      <c r="N192" s="229"/>
      <c r="O192" s="87"/>
      <c r="P192" s="87"/>
      <c r="Q192" s="87"/>
      <c r="R192" s="87"/>
      <c r="S192" s="87"/>
      <c r="T192" s="87"/>
      <c r="U192" s="88"/>
      <c r="V192" s="40"/>
      <c r="W192" s="40"/>
      <c r="X192" s="40"/>
      <c r="Y192" s="40"/>
      <c r="Z192" s="40"/>
      <c r="AA192" s="40"/>
      <c r="AB192" s="40"/>
      <c r="AC192" s="40"/>
      <c r="AD192" s="40"/>
      <c r="AE192" s="40"/>
      <c r="AT192" s="18" t="s">
        <v>142</v>
      </c>
      <c r="AU192" s="18" t="s">
        <v>80</v>
      </c>
    </row>
    <row r="193" s="2" customFormat="1">
      <c r="A193" s="40"/>
      <c r="B193" s="41"/>
      <c r="C193" s="42"/>
      <c r="D193" s="226" t="s">
        <v>144</v>
      </c>
      <c r="E193" s="42"/>
      <c r="F193" s="230" t="s">
        <v>295</v>
      </c>
      <c r="G193" s="42"/>
      <c r="H193" s="42"/>
      <c r="I193" s="150"/>
      <c r="J193" s="42"/>
      <c r="K193" s="42"/>
      <c r="L193" s="46"/>
      <c r="M193" s="228"/>
      <c r="N193" s="229"/>
      <c r="O193" s="87"/>
      <c r="P193" s="87"/>
      <c r="Q193" s="87"/>
      <c r="R193" s="87"/>
      <c r="S193" s="87"/>
      <c r="T193" s="87"/>
      <c r="U193" s="88"/>
      <c r="V193" s="40"/>
      <c r="W193" s="40"/>
      <c r="X193" s="40"/>
      <c r="Y193" s="40"/>
      <c r="Z193" s="40"/>
      <c r="AA193" s="40"/>
      <c r="AB193" s="40"/>
      <c r="AC193" s="40"/>
      <c r="AD193" s="40"/>
      <c r="AE193" s="40"/>
      <c r="AT193" s="18" t="s">
        <v>144</v>
      </c>
      <c r="AU193" s="18" t="s">
        <v>80</v>
      </c>
    </row>
    <row r="194" s="2" customFormat="1">
      <c r="A194" s="40"/>
      <c r="B194" s="41"/>
      <c r="C194" s="42"/>
      <c r="D194" s="226" t="s">
        <v>155</v>
      </c>
      <c r="E194" s="42"/>
      <c r="F194" s="230" t="s">
        <v>301</v>
      </c>
      <c r="G194" s="42"/>
      <c r="H194" s="42"/>
      <c r="I194" s="150"/>
      <c r="J194" s="42"/>
      <c r="K194" s="42"/>
      <c r="L194" s="46"/>
      <c r="M194" s="228"/>
      <c r="N194" s="229"/>
      <c r="O194" s="87"/>
      <c r="P194" s="87"/>
      <c r="Q194" s="87"/>
      <c r="R194" s="87"/>
      <c r="S194" s="87"/>
      <c r="T194" s="87"/>
      <c r="U194" s="88"/>
      <c r="V194" s="40"/>
      <c r="W194" s="40"/>
      <c r="X194" s="40"/>
      <c r="Y194" s="40"/>
      <c r="Z194" s="40"/>
      <c r="AA194" s="40"/>
      <c r="AB194" s="40"/>
      <c r="AC194" s="40"/>
      <c r="AD194" s="40"/>
      <c r="AE194" s="40"/>
      <c r="AT194" s="18" t="s">
        <v>155</v>
      </c>
      <c r="AU194" s="18" t="s">
        <v>80</v>
      </c>
    </row>
    <row r="195" s="2" customFormat="1" ht="21.75" customHeight="1">
      <c r="A195" s="40"/>
      <c r="B195" s="41"/>
      <c r="C195" s="213" t="s">
        <v>302</v>
      </c>
      <c r="D195" s="213" t="s">
        <v>136</v>
      </c>
      <c r="E195" s="214" t="s">
        <v>303</v>
      </c>
      <c r="F195" s="215" t="s">
        <v>304</v>
      </c>
      <c r="G195" s="216" t="s">
        <v>305</v>
      </c>
      <c r="H195" s="217">
        <v>6</v>
      </c>
      <c r="I195" s="218"/>
      <c r="J195" s="219">
        <f>ROUND(I195*H195,2)</f>
        <v>0</v>
      </c>
      <c r="K195" s="215" t="s">
        <v>139</v>
      </c>
      <c r="L195" s="46"/>
      <c r="M195" s="220" t="s">
        <v>39</v>
      </c>
      <c r="N195" s="221" t="s">
        <v>53</v>
      </c>
      <c r="O195" s="87"/>
      <c r="P195" s="222">
        <f>O195*H195</f>
        <v>0</v>
      </c>
      <c r="Q195" s="222">
        <v>0</v>
      </c>
      <c r="R195" s="222">
        <f>Q195*H195</f>
        <v>0</v>
      </c>
      <c r="S195" s="222">
        <v>0</v>
      </c>
      <c r="T195" s="222">
        <f>S195*H195</f>
        <v>0</v>
      </c>
      <c r="U195" s="223" t="s">
        <v>39</v>
      </c>
      <c r="V195" s="40"/>
      <c r="W195" s="40"/>
      <c r="X195" s="40"/>
      <c r="Y195" s="40"/>
      <c r="Z195" s="40"/>
      <c r="AA195" s="40"/>
      <c r="AB195" s="40"/>
      <c r="AC195" s="40"/>
      <c r="AD195" s="40"/>
      <c r="AE195" s="40"/>
      <c r="AR195" s="224" t="s">
        <v>140</v>
      </c>
      <c r="AT195" s="224" t="s">
        <v>136</v>
      </c>
      <c r="AU195" s="224" t="s">
        <v>80</v>
      </c>
      <c r="AY195" s="18" t="s">
        <v>141</v>
      </c>
      <c r="BE195" s="225">
        <f>IF(N195="základní",J195,0)</f>
        <v>0</v>
      </c>
      <c r="BF195" s="225">
        <f>IF(N195="snížená",J195,0)</f>
        <v>0</v>
      </c>
      <c r="BG195" s="225">
        <f>IF(N195="zákl. přenesená",J195,0)</f>
        <v>0</v>
      </c>
      <c r="BH195" s="225">
        <f>IF(N195="sníž. přenesená",J195,0)</f>
        <v>0</v>
      </c>
      <c r="BI195" s="225">
        <f>IF(N195="nulová",J195,0)</f>
        <v>0</v>
      </c>
      <c r="BJ195" s="18" t="s">
        <v>140</v>
      </c>
      <c r="BK195" s="225">
        <f>ROUND(I195*H195,2)</f>
        <v>0</v>
      </c>
      <c r="BL195" s="18" t="s">
        <v>140</v>
      </c>
      <c r="BM195" s="224" t="s">
        <v>285</v>
      </c>
    </row>
    <row r="196" s="2" customFormat="1">
      <c r="A196" s="40"/>
      <c r="B196" s="41"/>
      <c r="C196" s="42"/>
      <c r="D196" s="226" t="s">
        <v>142</v>
      </c>
      <c r="E196" s="42"/>
      <c r="F196" s="227" t="s">
        <v>306</v>
      </c>
      <c r="G196" s="42"/>
      <c r="H196" s="42"/>
      <c r="I196" s="150"/>
      <c r="J196" s="42"/>
      <c r="K196" s="42"/>
      <c r="L196" s="46"/>
      <c r="M196" s="228"/>
      <c r="N196" s="229"/>
      <c r="O196" s="87"/>
      <c r="P196" s="87"/>
      <c r="Q196" s="87"/>
      <c r="R196" s="87"/>
      <c r="S196" s="87"/>
      <c r="T196" s="87"/>
      <c r="U196" s="88"/>
      <c r="V196" s="40"/>
      <c r="W196" s="40"/>
      <c r="X196" s="40"/>
      <c r="Y196" s="40"/>
      <c r="Z196" s="40"/>
      <c r="AA196" s="40"/>
      <c r="AB196" s="40"/>
      <c r="AC196" s="40"/>
      <c r="AD196" s="40"/>
      <c r="AE196" s="40"/>
      <c r="AT196" s="18" t="s">
        <v>142</v>
      </c>
      <c r="AU196" s="18" t="s">
        <v>80</v>
      </c>
    </row>
    <row r="197" s="2" customFormat="1">
      <c r="A197" s="40"/>
      <c r="B197" s="41"/>
      <c r="C197" s="42"/>
      <c r="D197" s="226" t="s">
        <v>144</v>
      </c>
      <c r="E197" s="42"/>
      <c r="F197" s="230" t="s">
        <v>307</v>
      </c>
      <c r="G197" s="42"/>
      <c r="H197" s="42"/>
      <c r="I197" s="150"/>
      <c r="J197" s="42"/>
      <c r="K197" s="42"/>
      <c r="L197" s="46"/>
      <c r="M197" s="228"/>
      <c r="N197" s="229"/>
      <c r="O197" s="87"/>
      <c r="P197" s="87"/>
      <c r="Q197" s="87"/>
      <c r="R197" s="87"/>
      <c r="S197" s="87"/>
      <c r="T197" s="87"/>
      <c r="U197" s="88"/>
      <c r="V197" s="40"/>
      <c r="W197" s="40"/>
      <c r="X197" s="40"/>
      <c r="Y197" s="40"/>
      <c r="Z197" s="40"/>
      <c r="AA197" s="40"/>
      <c r="AB197" s="40"/>
      <c r="AC197" s="40"/>
      <c r="AD197" s="40"/>
      <c r="AE197" s="40"/>
      <c r="AT197" s="18" t="s">
        <v>144</v>
      </c>
      <c r="AU197" s="18" t="s">
        <v>80</v>
      </c>
    </row>
    <row r="198" s="2" customFormat="1" ht="21.75" customHeight="1">
      <c r="A198" s="40"/>
      <c r="B198" s="41"/>
      <c r="C198" s="213" t="s">
        <v>308</v>
      </c>
      <c r="D198" s="213" t="s">
        <v>136</v>
      </c>
      <c r="E198" s="214" t="s">
        <v>309</v>
      </c>
      <c r="F198" s="215" t="s">
        <v>310</v>
      </c>
      <c r="G198" s="216" t="s">
        <v>305</v>
      </c>
      <c r="H198" s="217">
        <v>2</v>
      </c>
      <c r="I198" s="218"/>
      <c r="J198" s="219">
        <f>ROUND(I198*H198,2)</f>
        <v>0</v>
      </c>
      <c r="K198" s="215" t="s">
        <v>139</v>
      </c>
      <c r="L198" s="46"/>
      <c r="M198" s="220" t="s">
        <v>39</v>
      </c>
      <c r="N198" s="221" t="s">
        <v>53</v>
      </c>
      <c r="O198" s="87"/>
      <c r="P198" s="222">
        <f>O198*H198</f>
        <v>0</v>
      </c>
      <c r="Q198" s="222">
        <v>0</v>
      </c>
      <c r="R198" s="222">
        <f>Q198*H198</f>
        <v>0</v>
      </c>
      <c r="S198" s="222">
        <v>0</v>
      </c>
      <c r="T198" s="222">
        <f>S198*H198</f>
        <v>0</v>
      </c>
      <c r="U198" s="223" t="s">
        <v>39</v>
      </c>
      <c r="V198" s="40"/>
      <c r="W198" s="40"/>
      <c r="X198" s="40"/>
      <c r="Y198" s="40"/>
      <c r="Z198" s="40"/>
      <c r="AA198" s="40"/>
      <c r="AB198" s="40"/>
      <c r="AC198" s="40"/>
      <c r="AD198" s="40"/>
      <c r="AE198" s="40"/>
      <c r="AR198" s="224" t="s">
        <v>140</v>
      </c>
      <c r="AT198" s="224" t="s">
        <v>136</v>
      </c>
      <c r="AU198" s="224" t="s">
        <v>80</v>
      </c>
      <c r="AY198" s="18" t="s">
        <v>141</v>
      </c>
      <c r="BE198" s="225">
        <f>IF(N198="základní",J198,0)</f>
        <v>0</v>
      </c>
      <c r="BF198" s="225">
        <f>IF(N198="snížená",J198,0)</f>
        <v>0</v>
      </c>
      <c r="BG198" s="225">
        <f>IF(N198="zákl. přenesená",J198,0)</f>
        <v>0</v>
      </c>
      <c r="BH198" s="225">
        <f>IF(N198="sníž. přenesená",J198,0)</f>
        <v>0</v>
      </c>
      <c r="BI198" s="225">
        <f>IF(N198="nulová",J198,0)</f>
        <v>0</v>
      </c>
      <c r="BJ198" s="18" t="s">
        <v>140</v>
      </c>
      <c r="BK198" s="225">
        <f>ROUND(I198*H198,2)</f>
        <v>0</v>
      </c>
      <c r="BL198" s="18" t="s">
        <v>140</v>
      </c>
      <c r="BM198" s="224" t="s">
        <v>297</v>
      </c>
    </row>
    <row r="199" s="2" customFormat="1">
      <c r="A199" s="40"/>
      <c r="B199" s="41"/>
      <c r="C199" s="42"/>
      <c r="D199" s="226" t="s">
        <v>142</v>
      </c>
      <c r="E199" s="42"/>
      <c r="F199" s="227" t="s">
        <v>311</v>
      </c>
      <c r="G199" s="42"/>
      <c r="H199" s="42"/>
      <c r="I199" s="150"/>
      <c r="J199" s="42"/>
      <c r="K199" s="42"/>
      <c r="L199" s="46"/>
      <c r="M199" s="228"/>
      <c r="N199" s="229"/>
      <c r="O199" s="87"/>
      <c r="P199" s="87"/>
      <c r="Q199" s="87"/>
      <c r="R199" s="87"/>
      <c r="S199" s="87"/>
      <c r="T199" s="87"/>
      <c r="U199" s="88"/>
      <c r="V199" s="40"/>
      <c r="W199" s="40"/>
      <c r="X199" s="40"/>
      <c r="Y199" s="40"/>
      <c r="Z199" s="40"/>
      <c r="AA199" s="40"/>
      <c r="AB199" s="40"/>
      <c r="AC199" s="40"/>
      <c r="AD199" s="40"/>
      <c r="AE199" s="40"/>
      <c r="AT199" s="18" t="s">
        <v>142</v>
      </c>
      <c r="AU199" s="18" t="s">
        <v>80</v>
      </c>
    </row>
    <row r="200" s="2" customFormat="1">
      <c r="A200" s="40"/>
      <c r="B200" s="41"/>
      <c r="C200" s="42"/>
      <c r="D200" s="226" t="s">
        <v>144</v>
      </c>
      <c r="E200" s="42"/>
      <c r="F200" s="230" t="s">
        <v>312</v>
      </c>
      <c r="G200" s="42"/>
      <c r="H200" s="42"/>
      <c r="I200" s="150"/>
      <c r="J200" s="42"/>
      <c r="K200" s="42"/>
      <c r="L200" s="46"/>
      <c r="M200" s="228"/>
      <c r="N200" s="229"/>
      <c r="O200" s="87"/>
      <c r="P200" s="87"/>
      <c r="Q200" s="87"/>
      <c r="R200" s="87"/>
      <c r="S200" s="87"/>
      <c r="T200" s="87"/>
      <c r="U200" s="88"/>
      <c r="V200" s="40"/>
      <c r="W200" s="40"/>
      <c r="X200" s="40"/>
      <c r="Y200" s="40"/>
      <c r="Z200" s="40"/>
      <c r="AA200" s="40"/>
      <c r="AB200" s="40"/>
      <c r="AC200" s="40"/>
      <c r="AD200" s="40"/>
      <c r="AE200" s="40"/>
      <c r="AT200" s="18" t="s">
        <v>144</v>
      </c>
      <c r="AU200" s="18" t="s">
        <v>80</v>
      </c>
    </row>
    <row r="201" s="2" customFormat="1" ht="33" customHeight="1">
      <c r="A201" s="40"/>
      <c r="B201" s="41"/>
      <c r="C201" s="213" t="s">
        <v>313</v>
      </c>
      <c r="D201" s="213" t="s">
        <v>136</v>
      </c>
      <c r="E201" s="214" t="s">
        <v>314</v>
      </c>
      <c r="F201" s="215" t="s">
        <v>315</v>
      </c>
      <c r="G201" s="216" t="s">
        <v>109</v>
      </c>
      <c r="H201" s="217">
        <v>400</v>
      </c>
      <c r="I201" s="218"/>
      <c r="J201" s="219">
        <f>ROUND(I201*H201,2)</f>
        <v>0</v>
      </c>
      <c r="K201" s="215" t="s">
        <v>139</v>
      </c>
      <c r="L201" s="46"/>
      <c r="M201" s="220" t="s">
        <v>39</v>
      </c>
      <c r="N201" s="221" t="s">
        <v>53</v>
      </c>
      <c r="O201" s="87"/>
      <c r="P201" s="222">
        <f>O201*H201</f>
        <v>0</v>
      </c>
      <c r="Q201" s="222">
        <v>0</v>
      </c>
      <c r="R201" s="222">
        <f>Q201*H201</f>
        <v>0</v>
      </c>
      <c r="S201" s="222">
        <v>0</v>
      </c>
      <c r="T201" s="222">
        <f>S201*H201</f>
        <v>0</v>
      </c>
      <c r="U201" s="223" t="s">
        <v>39</v>
      </c>
      <c r="V201" s="40"/>
      <c r="W201" s="40"/>
      <c r="X201" s="40"/>
      <c r="Y201" s="40"/>
      <c r="Z201" s="40"/>
      <c r="AA201" s="40"/>
      <c r="AB201" s="40"/>
      <c r="AC201" s="40"/>
      <c r="AD201" s="40"/>
      <c r="AE201" s="40"/>
      <c r="AR201" s="224" t="s">
        <v>140</v>
      </c>
      <c r="AT201" s="224" t="s">
        <v>136</v>
      </c>
      <c r="AU201" s="224" t="s">
        <v>80</v>
      </c>
      <c r="AY201" s="18" t="s">
        <v>141</v>
      </c>
      <c r="BE201" s="225">
        <f>IF(N201="základní",J201,0)</f>
        <v>0</v>
      </c>
      <c r="BF201" s="225">
        <f>IF(N201="snížená",J201,0)</f>
        <v>0</v>
      </c>
      <c r="BG201" s="225">
        <f>IF(N201="zákl. přenesená",J201,0)</f>
        <v>0</v>
      </c>
      <c r="BH201" s="225">
        <f>IF(N201="sníž. přenesená",J201,0)</f>
        <v>0</v>
      </c>
      <c r="BI201" s="225">
        <f>IF(N201="nulová",J201,0)</f>
        <v>0</v>
      </c>
      <c r="BJ201" s="18" t="s">
        <v>140</v>
      </c>
      <c r="BK201" s="225">
        <f>ROUND(I201*H201,2)</f>
        <v>0</v>
      </c>
      <c r="BL201" s="18" t="s">
        <v>140</v>
      </c>
      <c r="BM201" s="224" t="s">
        <v>308</v>
      </c>
    </row>
    <row r="202" s="2" customFormat="1">
      <c r="A202" s="40"/>
      <c r="B202" s="41"/>
      <c r="C202" s="42"/>
      <c r="D202" s="226" t="s">
        <v>142</v>
      </c>
      <c r="E202" s="42"/>
      <c r="F202" s="227" t="s">
        <v>316</v>
      </c>
      <c r="G202" s="42"/>
      <c r="H202" s="42"/>
      <c r="I202" s="150"/>
      <c r="J202" s="42"/>
      <c r="K202" s="42"/>
      <c r="L202" s="46"/>
      <c r="M202" s="228"/>
      <c r="N202" s="229"/>
      <c r="O202" s="87"/>
      <c r="P202" s="87"/>
      <c r="Q202" s="87"/>
      <c r="R202" s="87"/>
      <c r="S202" s="87"/>
      <c r="T202" s="87"/>
      <c r="U202" s="88"/>
      <c r="V202" s="40"/>
      <c r="W202" s="40"/>
      <c r="X202" s="40"/>
      <c r="Y202" s="40"/>
      <c r="Z202" s="40"/>
      <c r="AA202" s="40"/>
      <c r="AB202" s="40"/>
      <c r="AC202" s="40"/>
      <c r="AD202" s="40"/>
      <c r="AE202" s="40"/>
      <c r="AT202" s="18" t="s">
        <v>142</v>
      </c>
      <c r="AU202" s="18" t="s">
        <v>80</v>
      </c>
    </row>
    <row r="203" s="2" customFormat="1">
      <c r="A203" s="40"/>
      <c r="B203" s="41"/>
      <c r="C203" s="42"/>
      <c r="D203" s="226" t="s">
        <v>144</v>
      </c>
      <c r="E203" s="42"/>
      <c r="F203" s="230" t="s">
        <v>317</v>
      </c>
      <c r="G203" s="42"/>
      <c r="H203" s="42"/>
      <c r="I203" s="150"/>
      <c r="J203" s="42"/>
      <c r="K203" s="42"/>
      <c r="L203" s="46"/>
      <c r="M203" s="228"/>
      <c r="N203" s="229"/>
      <c r="O203" s="87"/>
      <c r="P203" s="87"/>
      <c r="Q203" s="87"/>
      <c r="R203" s="87"/>
      <c r="S203" s="87"/>
      <c r="T203" s="87"/>
      <c r="U203" s="88"/>
      <c r="V203" s="40"/>
      <c r="W203" s="40"/>
      <c r="X203" s="40"/>
      <c r="Y203" s="40"/>
      <c r="Z203" s="40"/>
      <c r="AA203" s="40"/>
      <c r="AB203" s="40"/>
      <c r="AC203" s="40"/>
      <c r="AD203" s="40"/>
      <c r="AE203" s="40"/>
      <c r="AT203" s="18" t="s">
        <v>144</v>
      </c>
      <c r="AU203" s="18" t="s">
        <v>80</v>
      </c>
    </row>
    <row r="204" s="2" customFormat="1">
      <c r="A204" s="40"/>
      <c r="B204" s="41"/>
      <c r="C204" s="42"/>
      <c r="D204" s="226" t="s">
        <v>155</v>
      </c>
      <c r="E204" s="42"/>
      <c r="F204" s="230" t="s">
        <v>318</v>
      </c>
      <c r="G204" s="42"/>
      <c r="H204" s="42"/>
      <c r="I204" s="150"/>
      <c r="J204" s="42"/>
      <c r="K204" s="42"/>
      <c r="L204" s="46"/>
      <c r="M204" s="228"/>
      <c r="N204" s="229"/>
      <c r="O204" s="87"/>
      <c r="P204" s="87"/>
      <c r="Q204" s="87"/>
      <c r="R204" s="87"/>
      <c r="S204" s="87"/>
      <c r="T204" s="87"/>
      <c r="U204" s="88"/>
      <c r="V204" s="40"/>
      <c r="W204" s="40"/>
      <c r="X204" s="40"/>
      <c r="Y204" s="40"/>
      <c r="Z204" s="40"/>
      <c r="AA204" s="40"/>
      <c r="AB204" s="40"/>
      <c r="AC204" s="40"/>
      <c r="AD204" s="40"/>
      <c r="AE204" s="40"/>
      <c r="AT204" s="18" t="s">
        <v>155</v>
      </c>
      <c r="AU204" s="18" t="s">
        <v>80</v>
      </c>
    </row>
    <row r="205" s="12" customFormat="1">
      <c r="A205" s="12"/>
      <c r="B205" s="231"/>
      <c r="C205" s="232"/>
      <c r="D205" s="226" t="s">
        <v>146</v>
      </c>
      <c r="E205" s="233" t="s">
        <v>39</v>
      </c>
      <c r="F205" s="234" t="s">
        <v>319</v>
      </c>
      <c r="G205" s="232"/>
      <c r="H205" s="235">
        <v>400</v>
      </c>
      <c r="I205" s="236"/>
      <c r="J205" s="232"/>
      <c r="K205" s="232"/>
      <c r="L205" s="237"/>
      <c r="M205" s="238"/>
      <c r="N205" s="239"/>
      <c r="O205" s="239"/>
      <c r="P205" s="239"/>
      <c r="Q205" s="239"/>
      <c r="R205" s="239"/>
      <c r="S205" s="239"/>
      <c r="T205" s="239"/>
      <c r="U205" s="240"/>
      <c r="V205" s="12"/>
      <c r="W205" s="12"/>
      <c r="X205" s="12"/>
      <c r="Y205" s="12"/>
      <c r="Z205" s="12"/>
      <c r="AA205" s="12"/>
      <c r="AB205" s="12"/>
      <c r="AC205" s="12"/>
      <c r="AD205" s="12"/>
      <c r="AE205" s="12"/>
      <c r="AT205" s="241" t="s">
        <v>146</v>
      </c>
      <c r="AU205" s="241" t="s">
        <v>80</v>
      </c>
      <c r="AV205" s="12" t="s">
        <v>89</v>
      </c>
      <c r="AW205" s="12" t="s">
        <v>41</v>
      </c>
      <c r="AX205" s="12" t="s">
        <v>80</v>
      </c>
      <c r="AY205" s="241" t="s">
        <v>141</v>
      </c>
    </row>
    <row r="206" s="13" customFormat="1">
      <c r="A206" s="13"/>
      <c r="B206" s="242"/>
      <c r="C206" s="243"/>
      <c r="D206" s="226" t="s">
        <v>146</v>
      </c>
      <c r="E206" s="244" t="s">
        <v>107</v>
      </c>
      <c r="F206" s="245" t="s">
        <v>148</v>
      </c>
      <c r="G206" s="243"/>
      <c r="H206" s="246">
        <v>400</v>
      </c>
      <c r="I206" s="247"/>
      <c r="J206" s="243"/>
      <c r="K206" s="243"/>
      <c r="L206" s="248"/>
      <c r="M206" s="249"/>
      <c r="N206" s="250"/>
      <c r="O206" s="250"/>
      <c r="P206" s="250"/>
      <c r="Q206" s="250"/>
      <c r="R206" s="250"/>
      <c r="S206" s="250"/>
      <c r="T206" s="250"/>
      <c r="U206" s="251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T206" s="252" t="s">
        <v>146</v>
      </c>
      <c r="AU206" s="252" t="s">
        <v>80</v>
      </c>
      <c r="AV206" s="13" t="s">
        <v>140</v>
      </c>
      <c r="AW206" s="13" t="s">
        <v>41</v>
      </c>
      <c r="AX206" s="13" t="s">
        <v>87</v>
      </c>
      <c r="AY206" s="252" t="s">
        <v>141</v>
      </c>
    </row>
    <row r="207" s="2" customFormat="1" ht="33" customHeight="1">
      <c r="A207" s="40"/>
      <c r="B207" s="41"/>
      <c r="C207" s="213" t="s">
        <v>320</v>
      </c>
      <c r="D207" s="213" t="s">
        <v>136</v>
      </c>
      <c r="E207" s="214" t="s">
        <v>321</v>
      </c>
      <c r="F207" s="215" t="s">
        <v>322</v>
      </c>
      <c r="G207" s="216" t="s">
        <v>109</v>
      </c>
      <c r="H207" s="217">
        <v>400</v>
      </c>
      <c r="I207" s="218"/>
      <c r="J207" s="219">
        <f>ROUND(I207*H207,2)</f>
        <v>0</v>
      </c>
      <c r="K207" s="215" t="s">
        <v>139</v>
      </c>
      <c r="L207" s="46"/>
      <c r="M207" s="220" t="s">
        <v>39</v>
      </c>
      <c r="N207" s="221" t="s">
        <v>53</v>
      </c>
      <c r="O207" s="87"/>
      <c r="P207" s="222">
        <f>O207*H207</f>
        <v>0</v>
      </c>
      <c r="Q207" s="222">
        <v>0</v>
      </c>
      <c r="R207" s="222">
        <f>Q207*H207</f>
        <v>0</v>
      </c>
      <c r="S207" s="222">
        <v>0</v>
      </c>
      <c r="T207" s="222">
        <f>S207*H207</f>
        <v>0</v>
      </c>
      <c r="U207" s="223" t="s">
        <v>39</v>
      </c>
      <c r="V207" s="40"/>
      <c r="W207" s="40"/>
      <c r="X207" s="40"/>
      <c r="Y207" s="40"/>
      <c r="Z207" s="40"/>
      <c r="AA207" s="40"/>
      <c r="AB207" s="40"/>
      <c r="AC207" s="40"/>
      <c r="AD207" s="40"/>
      <c r="AE207" s="40"/>
      <c r="AR207" s="224" t="s">
        <v>140</v>
      </c>
      <c r="AT207" s="224" t="s">
        <v>136</v>
      </c>
      <c r="AU207" s="224" t="s">
        <v>80</v>
      </c>
      <c r="AY207" s="18" t="s">
        <v>141</v>
      </c>
      <c r="BE207" s="225">
        <f>IF(N207="základní",J207,0)</f>
        <v>0</v>
      </c>
      <c r="BF207" s="225">
        <f>IF(N207="snížená",J207,0)</f>
        <v>0</v>
      </c>
      <c r="BG207" s="225">
        <f>IF(N207="zákl. přenesená",J207,0)</f>
        <v>0</v>
      </c>
      <c r="BH207" s="225">
        <f>IF(N207="sníž. přenesená",J207,0)</f>
        <v>0</v>
      </c>
      <c r="BI207" s="225">
        <f>IF(N207="nulová",J207,0)</f>
        <v>0</v>
      </c>
      <c r="BJ207" s="18" t="s">
        <v>140</v>
      </c>
      <c r="BK207" s="225">
        <f>ROUND(I207*H207,2)</f>
        <v>0</v>
      </c>
      <c r="BL207" s="18" t="s">
        <v>140</v>
      </c>
      <c r="BM207" s="224" t="s">
        <v>320</v>
      </c>
    </row>
    <row r="208" s="2" customFormat="1">
      <c r="A208" s="40"/>
      <c r="B208" s="41"/>
      <c r="C208" s="42"/>
      <c r="D208" s="226" t="s">
        <v>142</v>
      </c>
      <c r="E208" s="42"/>
      <c r="F208" s="227" t="s">
        <v>323</v>
      </c>
      <c r="G208" s="42"/>
      <c r="H208" s="42"/>
      <c r="I208" s="150"/>
      <c r="J208" s="42"/>
      <c r="K208" s="42"/>
      <c r="L208" s="46"/>
      <c r="M208" s="228"/>
      <c r="N208" s="229"/>
      <c r="O208" s="87"/>
      <c r="P208" s="87"/>
      <c r="Q208" s="87"/>
      <c r="R208" s="87"/>
      <c r="S208" s="87"/>
      <c r="T208" s="87"/>
      <c r="U208" s="88"/>
      <c r="V208" s="40"/>
      <c r="W208" s="40"/>
      <c r="X208" s="40"/>
      <c r="Y208" s="40"/>
      <c r="Z208" s="40"/>
      <c r="AA208" s="40"/>
      <c r="AB208" s="40"/>
      <c r="AC208" s="40"/>
      <c r="AD208" s="40"/>
      <c r="AE208" s="40"/>
      <c r="AT208" s="18" t="s">
        <v>142</v>
      </c>
      <c r="AU208" s="18" t="s">
        <v>80</v>
      </c>
    </row>
    <row r="209" s="2" customFormat="1">
      <c r="A209" s="40"/>
      <c r="B209" s="41"/>
      <c r="C209" s="42"/>
      <c r="D209" s="226" t="s">
        <v>144</v>
      </c>
      <c r="E209" s="42"/>
      <c r="F209" s="230" t="s">
        <v>317</v>
      </c>
      <c r="G209" s="42"/>
      <c r="H209" s="42"/>
      <c r="I209" s="150"/>
      <c r="J209" s="42"/>
      <c r="K209" s="42"/>
      <c r="L209" s="46"/>
      <c r="M209" s="228"/>
      <c r="N209" s="229"/>
      <c r="O209" s="87"/>
      <c r="P209" s="87"/>
      <c r="Q209" s="87"/>
      <c r="R209" s="87"/>
      <c r="S209" s="87"/>
      <c r="T209" s="87"/>
      <c r="U209" s="88"/>
      <c r="V209" s="40"/>
      <c r="W209" s="40"/>
      <c r="X209" s="40"/>
      <c r="Y209" s="40"/>
      <c r="Z209" s="40"/>
      <c r="AA209" s="40"/>
      <c r="AB209" s="40"/>
      <c r="AC209" s="40"/>
      <c r="AD209" s="40"/>
      <c r="AE209" s="40"/>
      <c r="AT209" s="18" t="s">
        <v>144</v>
      </c>
      <c r="AU209" s="18" t="s">
        <v>80</v>
      </c>
    </row>
    <row r="210" s="2" customFormat="1">
      <c r="A210" s="40"/>
      <c r="B210" s="41"/>
      <c r="C210" s="42"/>
      <c r="D210" s="226" t="s">
        <v>155</v>
      </c>
      <c r="E210" s="42"/>
      <c r="F210" s="230" t="s">
        <v>318</v>
      </c>
      <c r="G210" s="42"/>
      <c r="H210" s="42"/>
      <c r="I210" s="150"/>
      <c r="J210" s="42"/>
      <c r="K210" s="42"/>
      <c r="L210" s="46"/>
      <c r="M210" s="228"/>
      <c r="N210" s="229"/>
      <c r="O210" s="87"/>
      <c r="P210" s="87"/>
      <c r="Q210" s="87"/>
      <c r="R210" s="87"/>
      <c r="S210" s="87"/>
      <c r="T210" s="87"/>
      <c r="U210" s="88"/>
      <c r="V210" s="40"/>
      <c r="W210" s="40"/>
      <c r="X210" s="40"/>
      <c r="Y210" s="40"/>
      <c r="Z210" s="40"/>
      <c r="AA210" s="40"/>
      <c r="AB210" s="40"/>
      <c r="AC210" s="40"/>
      <c r="AD210" s="40"/>
      <c r="AE210" s="40"/>
      <c r="AT210" s="18" t="s">
        <v>155</v>
      </c>
      <c r="AU210" s="18" t="s">
        <v>80</v>
      </c>
    </row>
    <row r="211" s="12" customFormat="1">
      <c r="A211" s="12"/>
      <c r="B211" s="231"/>
      <c r="C211" s="232"/>
      <c r="D211" s="226" t="s">
        <v>146</v>
      </c>
      <c r="E211" s="233" t="s">
        <v>39</v>
      </c>
      <c r="F211" s="234" t="s">
        <v>107</v>
      </c>
      <c r="G211" s="232"/>
      <c r="H211" s="235">
        <v>400</v>
      </c>
      <c r="I211" s="236"/>
      <c r="J211" s="232"/>
      <c r="K211" s="232"/>
      <c r="L211" s="237"/>
      <c r="M211" s="238"/>
      <c r="N211" s="239"/>
      <c r="O211" s="239"/>
      <c r="P211" s="239"/>
      <c r="Q211" s="239"/>
      <c r="R211" s="239"/>
      <c r="S211" s="239"/>
      <c r="T211" s="239"/>
      <c r="U211" s="240"/>
      <c r="V211" s="12"/>
      <c r="W211" s="12"/>
      <c r="X211" s="12"/>
      <c r="Y211" s="12"/>
      <c r="Z211" s="12"/>
      <c r="AA211" s="12"/>
      <c r="AB211" s="12"/>
      <c r="AC211" s="12"/>
      <c r="AD211" s="12"/>
      <c r="AE211" s="12"/>
      <c r="AT211" s="241" t="s">
        <v>146</v>
      </c>
      <c r="AU211" s="241" t="s">
        <v>80</v>
      </c>
      <c r="AV211" s="12" t="s">
        <v>89</v>
      </c>
      <c r="AW211" s="12" t="s">
        <v>41</v>
      </c>
      <c r="AX211" s="12" t="s">
        <v>87</v>
      </c>
      <c r="AY211" s="241" t="s">
        <v>141</v>
      </c>
    </row>
    <row r="212" s="2" customFormat="1" ht="21.75" customHeight="1">
      <c r="A212" s="40"/>
      <c r="B212" s="41"/>
      <c r="C212" s="213" t="s">
        <v>324</v>
      </c>
      <c r="D212" s="213" t="s">
        <v>136</v>
      </c>
      <c r="E212" s="214" t="s">
        <v>325</v>
      </c>
      <c r="F212" s="215" t="s">
        <v>326</v>
      </c>
      <c r="G212" s="216" t="s">
        <v>170</v>
      </c>
      <c r="H212" s="217">
        <v>20</v>
      </c>
      <c r="I212" s="218"/>
      <c r="J212" s="219">
        <f>ROUND(I212*H212,2)</f>
        <v>0</v>
      </c>
      <c r="K212" s="215" t="s">
        <v>139</v>
      </c>
      <c r="L212" s="46"/>
      <c r="M212" s="220" t="s">
        <v>39</v>
      </c>
      <c r="N212" s="221" t="s">
        <v>53</v>
      </c>
      <c r="O212" s="87"/>
      <c r="P212" s="222">
        <f>O212*H212</f>
        <v>0</v>
      </c>
      <c r="Q212" s="222">
        <v>0</v>
      </c>
      <c r="R212" s="222">
        <f>Q212*H212</f>
        <v>0</v>
      </c>
      <c r="S212" s="222">
        <v>0</v>
      </c>
      <c r="T212" s="222">
        <f>S212*H212</f>
        <v>0</v>
      </c>
      <c r="U212" s="223" t="s">
        <v>39</v>
      </c>
      <c r="V212" s="40"/>
      <c r="W212" s="40"/>
      <c r="X212" s="40"/>
      <c r="Y212" s="40"/>
      <c r="Z212" s="40"/>
      <c r="AA212" s="40"/>
      <c r="AB212" s="40"/>
      <c r="AC212" s="40"/>
      <c r="AD212" s="40"/>
      <c r="AE212" s="40"/>
      <c r="AR212" s="224" t="s">
        <v>140</v>
      </c>
      <c r="AT212" s="224" t="s">
        <v>136</v>
      </c>
      <c r="AU212" s="224" t="s">
        <v>80</v>
      </c>
      <c r="AY212" s="18" t="s">
        <v>141</v>
      </c>
      <c r="BE212" s="225">
        <f>IF(N212="základní",J212,0)</f>
        <v>0</v>
      </c>
      <c r="BF212" s="225">
        <f>IF(N212="snížená",J212,0)</f>
        <v>0</v>
      </c>
      <c r="BG212" s="225">
        <f>IF(N212="zákl. přenesená",J212,0)</f>
        <v>0</v>
      </c>
      <c r="BH212" s="225">
        <f>IF(N212="sníž. přenesená",J212,0)</f>
        <v>0</v>
      </c>
      <c r="BI212" s="225">
        <f>IF(N212="nulová",J212,0)</f>
        <v>0</v>
      </c>
      <c r="BJ212" s="18" t="s">
        <v>140</v>
      </c>
      <c r="BK212" s="225">
        <f>ROUND(I212*H212,2)</f>
        <v>0</v>
      </c>
      <c r="BL212" s="18" t="s">
        <v>140</v>
      </c>
      <c r="BM212" s="224" t="s">
        <v>327</v>
      </c>
    </row>
    <row r="213" s="2" customFormat="1">
      <c r="A213" s="40"/>
      <c r="B213" s="41"/>
      <c r="C213" s="42"/>
      <c r="D213" s="226" t="s">
        <v>142</v>
      </c>
      <c r="E213" s="42"/>
      <c r="F213" s="227" t="s">
        <v>326</v>
      </c>
      <c r="G213" s="42"/>
      <c r="H213" s="42"/>
      <c r="I213" s="150"/>
      <c r="J213" s="42"/>
      <c r="K213" s="42"/>
      <c r="L213" s="46"/>
      <c r="M213" s="228"/>
      <c r="N213" s="229"/>
      <c r="O213" s="87"/>
      <c r="P213" s="87"/>
      <c r="Q213" s="87"/>
      <c r="R213" s="87"/>
      <c r="S213" s="87"/>
      <c r="T213" s="87"/>
      <c r="U213" s="88"/>
      <c r="V213" s="40"/>
      <c r="W213" s="40"/>
      <c r="X213" s="40"/>
      <c r="Y213" s="40"/>
      <c r="Z213" s="40"/>
      <c r="AA213" s="40"/>
      <c r="AB213" s="40"/>
      <c r="AC213" s="40"/>
      <c r="AD213" s="40"/>
      <c r="AE213" s="40"/>
      <c r="AT213" s="18" t="s">
        <v>142</v>
      </c>
      <c r="AU213" s="18" t="s">
        <v>80</v>
      </c>
    </row>
    <row r="214" s="2" customFormat="1">
      <c r="A214" s="40"/>
      <c r="B214" s="41"/>
      <c r="C214" s="42"/>
      <c r="D214" s="226" t="s">
        <v>155</v>
      </c>
      <c r="E214" s="42"/>
      <c r="F214" s="230" t="s">
        <v>328</v>
      </c>
      <c r="G214" s="42"/>
      <c r="H214" s="42"/>
      <c r="I214" s="150"/>
      <c r="J214" s="42"/>
      <c r="K214" s="42"/>
      <c r="L214" s="46"/>
      <c r="M214" s="228"/>
      <c r="N214" s="229"/>
      <c r="O214" s="87"/>
      <c r="P214" s="87"/>
      <c r="Q214" s="87"/>
      <c r="R214" s="87"/>
      <c r="S214" s="87"/>
      <c r="T214" s="87"/>
      <c r="U214" s="88"/>
      <c r="V214" s="40"/>
      <c r="W214" s="40"/>
      <c r="X214" s="40"/>
      <c r="Y214" s="40"/>
      <c r="Z214" s="40"/>
      <c r="AA214" s="40"/>
      <c r="AB214" s="40"/>
      <c r="AC214" s="40"/>
      <c r="AD214" s="40"/>
      <c r="AE214" s="40"/>
      <c r="AT214" s="18" t="s">
        <v>155</v>
      </c>
      <c r="AU214" s="18" t="s">
        <v>80</v>
      </c>
    </row>
    <row r="215" s="2" customFormat="1" ht="33" customHeight="1">
      <c r="A215" s="40"/>
      <c r="B215" s="41"/>
      <c r="C215" s="213" t="s">
        <v>327</v>
      </c>
      <c r="D215" s="213" t="s">
        <v>136</v>
      </c>
      <c r="E215" s="214" t="s">
        <v>329</v>
      </c>
      <c r="F215" s="215" t="s">
        <v>330</v>
      </c>
      <c r="G215" s="216" t="s">
        <v>170</v>
      </c>
      <c r="H215" s="217">
        <v>20</v>
      </c>
      <c r="I215" s="218"/>
      <c r="J215" s="219">
        <f>ROUND(I215*H215,2)</f>
        <v>0</v>
      </c>
      <c r="K215" s="215" t="s">
        <v>139</v>
      </c>
      <c r="L215" s="46"/>
      <c r="M215" s="220" t="s">
        <v>39</v>
      </c>
      <c r="N215" s="221" t="s">
        <v>53</v>
      </c>
      <c r="O215" s="87"/>
      <c r="P215" s="222">
        <f>O215*H215</f>
        <v>0</v>
      </c>
      <c r="Q215" s="222">
        <v>0</v>
      </c>
      <c r="R215" s="222">
        <f>Q215*H215</f>
        <v>0</v>
      </c>
      <c r="S215" s="222">
        <v>0</v>
      </c>
      <c r="T215" s="222">
        <f>S215*H215</f>
        <v>0</v>
      </c>
      <c r="U215" s="223" t="s">
        <v>39</v>
      </c>
      <c r="V215" s="40"/>
      <c r="W215" s="40"/>
      <c r="X215" s="40"/>
      <c r="Y215" s="40"/>
      <c r="Z215" s="40"/>
      <c r="AA215" s="40"/>
      <c r="AB215" s="40"/>
      <c r="AC215" s="40"/>
      <c r="AD215" s="40"/>
      <c r="AE215" s="40"/>
      <c r="AR215" s="224" t="s">
        <v>140</v>
      </c>
      <c r="AT215" s="224" t="s">
        <v>136</v>
      </c>
      <c r="AU215" s="224" t="s">
        <v>80</v>
      </c>
      <c r="AY215" s="18" t="s">
        <v>141</v>
      </c>
      <c r="BE215" s="225">
        <f>IF(N215="základní",J215,0)</f>
        <v>0</v>
      </c>
      <c r="BF215" s="225">
        <f>IF(N215="snížená",J215,0)</f>
        <v>0</v>
      </c>
      <c r="BG215" s="225">
        <f>IF(N215="zákl. přenesená",J215,0)</f>
        <v>0</v>
      </c>
      <c r="BH215" s="225">
        <f>IF(N215="sníž. přenesená",J215,0)</f>
        <v>0</v>
      </c>
      <c r="BI215" s="225">
        <f>IF(N215="nulová",J215,0)</f>
        <v>0</v>
      </c>
      <c r="BJ215" s="18" t="s">
        <v>140</v>
      </c>
      <c r="BK215" s="225">
        <f>ROUND(I215*H215,2)</f>
        <v>0</v>
      </c>
      <c r="BL215" s="18" t="s">
        <v>140</v>
      </c>
      <c r="BM215" s="224" t="s">
        <v>331</v>
      </c>
    </row>
    <row r="216" s="2" customFormat="1">
      <c r="A216" s="40"/>
      <c r="B216" s="41"/>
      <c r="C216" s="42"/>
      <c r="D216" s="226" t="s">
        <v>142</v>
      </c>
      <c r="E216" s="42"/>
      <c r="F216" s="227" t="s">
        <v>332</v>
      </c>
      <c r="G216" s="42"/>
      <c r="H216" s="42"/>
      <c r="I216" s="150"/>
      <c r="J216" s="42"/>
      <c r="K216" s="42"/>
      <c r="L216" s="46"/>
      <c r="M216" s="228"/>
      <c r="N216" s="229"/>
      <c r="O216" s="87"/>
      <c r="P216" s="87"/>
      <c r="Q216" s="87"/>
      <c r="R216" s="87"/>
      <c r="S216" s="87"/>
      <c r="T216" s="87"/>
      <c r="U216" s="88"/>
      <c r="V216" s="40"/>
      <c r="W216" s="40"/>
      <c r="X216" s="40"/>
      <c r="Y216" s="40"/>
      <c r="Z216" s="40"/>
      <c r="AA216" s="40"/>
      <c r="AB216" s="40"/>
      <c r="AC216" s="40"/>
      <c r="AD216" s="40"/>
      <c r="AE216" s="40"/>
      <c r="AT216" s="18" t="s">
        <v>142</v>
      </c>
      <c r="AU216" s="18" t="s">
        <v>80</v>
      </c>
    </row>
    <row r="217" s="2" customFormat="1">
      <c r="A217" s="40"/>
      <c r="B217" s="41"/>
      <c r="C217" s="42"/>
      <c r="D217" s="226" t="s">
        <v>155</v>
      </c>
      <c r="E217" s="42"/>
      <c r="F217" s="230" t="s">
        <v>328</v>
      </c>
      <c r="G217" s="42"/>
      <c r="H217" s="42"/>
      <c r="I217" s="150"/>
      <c r="J217" s="42"/>
      <c r="K217" s="42"/>
      <c r="L217" s="46"/>
      <c r="M217" s="228"/>
      <c r="N217" s="229"/>
      <c r="O217" s="87"/>
      <c r="P217" s="87"/>
      <c r="Q217" s="87"/>
      <c r="R217" s="87"/>
      <c r="S217" s="87"/>
      <c r="T217" s="87"/>
      <c r="U217" s="88"/>
      <c r="V217" s="40"/>
      <c r="W217" s="40"/>
      <c r="X217" s="40"/>
      <c r="Y217" s="40"/>
      <c r="Z217" s="40"/>
      <c r="AA217" s="40"/>
      <c r="AB217" s="40"/>
      <c r="AC217" s="40"/>
      <c r="AD217" s="40"/>
      <c r="AE217" s="40"/>
      <c r="AT217" s="18" t="s">
        <v>155</v>
      </c>
      <c r="AU217" s="18" t="s">
        <v>80</v>
      </c>
    </row>
    <row r="218" s="2" customFormat="1" ht="21.75" customHeight="1">
      <c r="A218" s="40"/>
      <c r="B218" s="41"/>
      <c r="C218" s="213" t="s">
        <v>333</v>
      </c>
      <c r="D218" s="213" t="s">
        <v>136</v>
      </c>
      <c r="E218" s="214" t="s">
        <v>334</v>
      </c>
      <c r="F218" s="215" t="s">
        <v>335</v>
      </c>
      <c r="G218" s="216" t="s">
        <v>109</v>
      </c>
      <c r="H218" s="217">
        <v>118</v>
      </c>
      <c r="I218" s="218"/>
      <c r="J218" s="219">
        <f>ROUND(I218*H218,2)</f>
        <v>0</v>
      </c>
      <c r="K218" s="215" t="s">
        <v>139</v>
      </c>
      <c r="L218" s="46"/>
      <c r="M218" s="220" t="s">
        <v>39</v>
      </c>
      <c r="N218" s="221" t="s">
        <v>53</v>
      </c>
      <c r="O218" s="87"/>
      <c r="P218" s="222">
        <f>O218*H218</f>
        <v>0</v>
      </c>
      <c r="Q218" s="222">
        <v>0</v>
      </c>
      <c r="R218" s="222">
        <f>Q218*H218</f>
        <v>0</v>
      </c>
      <c r="S218" s="222">
        <v>0</v>
      </c>
      <c r="T218" s="222">
        <f>S218*H218</f>
        <v>0</v>
      </c>
      <c r="U218" s="223" t="s">
        <v>39</v>
      </c>
      <c r="V218" s="40"/>
      <c r="W218" s="40"/>
      <c r="X218" s="40"/>
      <c r="Y218" s="40"/>
      <c r="Z218" s="40"/>
      <c r="AA218" s="40"/>
      <c r="AB218" s="40"/>
      <c r="AC218" s="40"/>
      <c r="AD218" s="40"/>
      <c r="AE218" s="40"/>
      <c r="AR218" s="224" t="s">
        <v>140</v>
      </c>
      <c r="AT218" s="224" t="s">
        <v>136</v>
      </c>
      <c r="AU218" s="224" t="s">
        <v>80</v>
      </c>
      <c r="AY218" s="18" t="s">
        <v>141</v>
      </c>
      <c r="BE218" s="225">
        <f>IF(N218="základní",J218,0)</f>
        <v>0</v>
      </c>
      <c r="BF218" s="225">
        <f>IF(N218="snížená",J218,0)</f>
        <v>0</v>
      </c>
      <c r="BG218" s="225">
        <f>IF(N218="zákl. přenesená",J218,0)</f>
        <v>0</v>
      </c>
      <c r="BH218" s="225">
        <f>IF(N218="sníž. přenesená",J218,0)</f>
        <v>0</v>
      </c>
      <c r="BI218" s="225">
        <f>IF(N218="nulová",J218,0)</f>
        <v>0</v>
      </c>
      <c r="BJ218" s="18" t="s">
        <v>140</v>
      </c>
      <c r="BK218" s="225">
        <f>ROUND(I218*H218,2)</f>
        <v>0</v>
      </c>
      <c r="BL218" s="18" t="s">
        <v>140</v>
      </c>
      <c r="BM218" s="224" t="s">
        <v>336</v>
      </c>
    </row>
    <row r="219" s="2" customFormat="1">
      <c r="A219" s="40"/>
      <c r="B219" s="41"/>
      <c r="C219" s="42"/>
      <c r="D219" s="226" t="s">
        <v>142</v>
      </c>
      <c r="E219" s="42"/>
      <c r="F219" s="227" t="s">
        <v>337</v>
      </c>
      <c r="G219" s="42"/>
      <c r="H219" s="42"/>
      <c r="I219" s="150"/>
      <c r="J219" s="42"/>
      <c r="K219" s="42"/>
      <c r="L219" s="46"/>
      <c r="M219" s="228"/>
      <c r="N219" s="229"/>
      <c r="O219" s="87"/>
      <c r="P219" s="87"/>
      <c r="Q219" s="87"/>
      <c r="R219" s="87"/>
      <c r="S219" s="87"/>
      <c r="T219" s="87"/>
      <c r="U219" s="88"/>
      <c r="V219" s="40"/>
      <c r="W219" s="40"/>
      <c r="X219" s="40"/>
      <c r="Y219" s="40"/>
      <c r="Z219" s="40"/>
      <c r="AA219" s="40"/>
      <c r="AB219" s="40"/>
      <c r="AC219" s="40"/>
      <c r="AD219" s="40"/>
      <c r="AE219" s="40"/>
      <c r="AT219" s="18" t="s">
        <v>142</v>
      </c>
      <c r="AU219" s="18" t="s">
        <v>80</v>
      </c>
    </row>
    <row r="220" s="2" customFormat="1">
      <c r="A220" s="40"/>
      <c r="B220" s="41"/>
      <c r="C220" s="42"/>
      <c r="D220" s="226" t="s">
        <v>144</v>
      </c>
      <c r="E220" s="42"/>
      <c r="F220" s="230" t="s">
        <v>338</v>
      </c>
      <c r="G220" s="42"/>
      <c r="H220" s="42"/>
      <c r="I220" s="150"/>
      <c r="J220" s="42"/>
      <c r="K220" s="42"/>
      <c r="L220" s="46"/>
      <c r="M220" s="228"/>
      <c r="N220" s="229"/>
      <c r="O220" s="87"/>
      <c r="P220" s="87"/>
      <c r="Q220" s="87"/>
      <c r="R220" s="87"/>
      <c r="S220" s="87"/>
      <c r="T220" s="87"/>
      <c r="U220" s="88"/>
      <c r="V220" s="40"/>
      <c r="W220" s="40"/>
      <c r="X220" s="40"/>
      <c r="Y220" s="40"/>
      <c r="Z220" s="40"/>
      <c r="AA220" s="40"/>
      <c r="AB220" s="40"/>
      <c r="AC220" s="40"/>
      <c r="AD220" s="40"/>
      <c r="AE220" s="40"/>
      <c r="AT220" s="18" t="s">
        <v>144</v>
      </c>
      <c r="AU220" s="18" t="s">
        <v>80</v>
      </c>
    </row>
    <row r="221" s="2" customFormat="1" ht="21.75" customHeight="1">
      <c r="A221" s="40"/>
      <c r="B221" s="41"/>
      <c r="C221" s="213" t="s">
        <v>331</v>
      </c>
      <c r="D221" s="213" t="s">
        <v>136</v>
      </c>
      <c r="E221" s="214" t="s">
        <v>339</v>
      </c>
      <c r="F221" s="215" t="s">
        <v>340</v>
      </c>
      <c r="G221" s="216" t="s">
        <v>109</v>
      </c>
      <c r="H221" s="217">
        <v>60</v>
      </c>
      <c r="I221" s="218"/>
      <c r="J221" s="219">
        <f>ROUND(I221*H221,2)</f>
        <v>0</v>
      </c>
      <c r="K221" s="215" t="s">
        <v>139</v>
      </c>
      <c r="L221" s="46"/>
      <c r="M221" s="220" t="s">
        <v>39</v>
      </c>
      <c r="N221" s="221" t="s">
        <v>53</v>
      </c>
      <c r="O221" s="87"/>
      <c r="P221" s="222">
        <f>O221*H221</f>
        <v>0</v>
      </c>
      <c r="Q221" s="222">
        <v>0</v>
      </c>
      <c r="R221" s="222">
        <f>Q221*H221</f>
        <v>0</v>
      </c>
      <c r="S221" s="222">
        <v>0</v>
      </c>
      <c r="T221" s="222">
        <f>S221*H221</f>
        <v>0</v>
      </c>
      <c r="U221" s="223" t="s">
        <v>39</v>
      </c>
      <c r="V221" s="40"/>
      <c r="W221" s="40"/>
      <c r="X221" s="40"/>
      <c r="Y221" s="40"/>
      <c r="Z221" s="40"/>
      <c r="AA221" s="40"/>
      <c r="AB221" s="40"/>
      <c r="AC221" s="40"/>
      <c r="AD221" s="40"/>
      <c r="AE221" s="40"/>
      <c r="AR221" s="224" t="s">
        <v>140</v>
      </c>
      <c r="AT221" s="224" t="s">
        <v>136</v>
      </c>
      <c r="AU221" s="224" t="s">
        <v>80</v>
      </c>
      <c r="AY221" s="18" t="s">
        <v>141</v>
      </c>
      <c r="BE221" s="225">
        <f>IF(N221="základní",J221,0)</f>
        <v>0</v>
      </c>
      <c r="BF221" s="225">
        <f>IF(N221="snížená",J221,0)</f>
        <v>0</v>
      </c>
      <c r="BG221" s="225">
        <f>IF(N221="zákl. přenesená",J221,0)</f>
        <v>0</v>
      </c>
      <c r="BH221" s="225">
        <f>IF(N221="sníž. přenesená",J221,0)</f>
        <v>0</v>
      </c>
      <c r="BI221" s="225">
        <f>IF(N221="nulová",J221,0)</f>
        <v>0</v>
      </c>
      <c r="BJ221" s="18" t="s">
        <v>140</v>
      </c>
      <c r="BK221" s="225">
        <f>ROUND(I221*H221,2)</f>
        <v>0</v>
      </c>
      <c r="BL221" s="18" t="s">
        <v>140</v>
      </c>
      <c r="BM221" s="224" t="s">
        <v>341</v>
      </c>
    </row>
    <row r="222" s="2" customFormat="1">
      <c r="A222" s="40"/>
      <c r="B222" s="41"/>
      <c r="C222" s="42"/>
      <c r="D222" s="226" t="s">
        <v>142</v>
      </c>
      <c r="E222" s="42"/>
      <c r="F222" s="227" t="s">
        <v>342</v>
      </c>
      <c r="G222" s="42"/>
      <c r="H222" s="42"/>
      <c r="I222" s="150"/>
      <c r="J222" s="42"/>
      <c r="K222" s="42"/>
      <c r="L222" s="46"/>
      <c r="M222" s="228"/>
      <c r="N222" s="229"/>
      <c r="O222" s="87"/>
      <c r="P222" s="87"/>
      <c r="Q222" s="87"/>
      <c r="R222" s="87"/>
      <c r="S222" s="87"/>
      <c r="T222" s="87"/>
      <c r="U222" s="88"/>
      <c r="V222" s="40"/>
      <c r="W222" s="40"/>
      <c r="X222" s="40"/>
      <c r="Y222" s="40"/>
      <c r="Z222" s="40"/>
      <c r="AA222" s="40"/>
      <c r="AB222" s="40"/>
      <c r="AC222" s="40"/>
      <c r="AD222" s="40"/>
      <c r="AE222" s="40"/>
      <c r="AT222" s="18" t="s">
        <v>142</v>
      </c>
      <c r="AU222" s="18" t="s">
        <v>80</v>
      </c>
    </row>
    <row r="223" s="2" customFormat="1">
      <c r="A223" s="40"/>
      <c r="B223" s="41"/>
      <c r="C223" s="42"/>
      <c r="D223" s="226" t="s">
        <v>144</v>
      </c>
      <c r="E223" s="42"/>
      <c r="F223" s="230" t="s">
        <v>343</v>
      </c>
      <c r="G223" s="42"/>
      <c r="H223" s="42"/>
      <c r="I223" s="150"/>
      <c r="J223" s="42"/>
      <c r="K223" s="42"/>
      <c r="L223" s="46"/>
      <c r="M223" s="228"/>
      <c r="N223" s="229"/>
      <c r="O223" s="87"/>
      <c r="P223" s="87"/>
      <c r="Q223" s="87"/>
      <c r="R223" s="87"/>
      <c r="S223" s="87"/>
      <c r="T223" s="87"/>
      <c r="U223" s="88"/>
      <c r="V223" s="40"/>
      <c r="W223" s="40"/>
      <c r="X223" s="40"/>
      <c r="Y223" s="40"/>
      <c r="Z223" s="40"/>
      <c r="AA223" s="40"/>
      <c r="AB223" s="40"/>
      <c r="AC223" s="40"/>
      <c r="AD223" s="40"/>
      <c r="AE223" s="40"/>
      <c r="AT223" s="18" t="s">
        <v>144</v>
      </c>
      <c r="AU223" s="18" t="s">
        <v>80</v>
      </c>
    </row>
    <row r="224" s="2" customFormat="1" ht="21.75" customHeight="1">
      <c r="A224" s="40"/>
      <c r="B224" s="41"/>
      <c r="C224" s="213" t="s">
        <v>344</v>
      </c>
      <c r="D224" s="213" t="s">
        <v>136</v>
      </c>
      <c r="E224" s="214" t="s">
        <v>345</v>
      </c>
      <c r="F224" s="215" t="s">
        <v>346</v>
      </c>
      <c r="G224" s="216" t="s">
        <v>231</v>
      </c>
      <c r="H224" s="217">
        <v>1</v>
      </c>
      <c r="I224" s="218"/>
      <c r="J224" s="219">
        <f>ROUND(I224*H224,2)</f>
        <v>0</v>
      </c>
      <c r="K224" s="215" t="s">
        <v>139</v>
      </c>
      <c r="L224" s="46"/>
      <c r="M224" s="220" t="s">
        <v>39</v>
      </c>
      <c r="N224" s="221" t="s">
        <v>53</v>
      </c>
      <c r="O224" s="87"/>
      <c r="P224" s="222">
        <f>O224*H224</f>
        <v>0</v>
      </c>
      <c r="Q224" s="222">
        <v>0</v>
      </c>
      <c r="R224" s="222">
        <f>Q224*H224</f>
        <v>0</v>
      </c>
      <c r="S224" s="222">
        <v>0</v>
      </c>
      <c r="T224" s="222">
        <f>S224*H224</f>
        <v>0</v>
      </c>
      <c r="U224" s="223" t="s">
        <v>39</v>
      </c>
      <c r="V224" s="40"/>
      <c r="W224" s="40"/>
      <c r="X224" s="40"/>
      <c r="Y224" s="40"/>
      <c r="Z224" s="40"/>
      <c r="AA224" s="40"/>
      <c r="AB224" s="40"/>
      <c r="AC224" s="40"/>
      <c r="AD224" s="40"/>
      <c r="AE224" s="40"/>
      <c r="AR224" s="224" t="s">
        <v>140</v>
      </c>
      <c r="AT224" s="224" t="s">
        <v>136</v>
      </c>
      <c r="AU224" s="224" t="s">
        <v>80</v>
      </c>
      <c r="AY224" s="18" t="s">
        <v>141</v>
      </c>
      <c r="BE224" s="225">
        <f>IF(N224="základní",J224,0)</f>
        <v>0</v>
      </c>
      <c r="BF224" s="225">
        <f>IF(N224="snížená",J224,0)</f>
        <v>0</v>
      </c>
      <c r="BG224" s="225">
        <f>IF(N224="zákl. přenesená",J224,0)</f>
        <v>0</v>
      </c>
      <c r="BH224" s="225">
        <f>IF(N224="sníž. přenesená",J224,0)</f>
        <v>0</v>
      </c>
      <c r="BI224" s="225">
        <f>IF(N224="nulová",J224,0)</f>
        <v>0</v>
      </c>
      <c r="BJ224" s="18" t="s">
        <v>140</v>
      </c>
      <c r="BK224" s="225">
        <f>ROUND(I224*H224,2)</f>
        <v>0</v>
      </c>
      <c r="BL224" s="18" t="s">
        <v>140</v>
      </c>
      <c r="BM224" s="224" t="s">
        <v>347</v>
      </c>
    </row>
    <row r="225" s="2" customFormat="1">
      <c r="A225" s="40"/>
      <c r="B225" s="41"/>
      <c r="C225" s="42"/>
      <c r="D225" s="226" t="s">
        <v>142</v>
      </c>
      <c r="E225" s="42"/>
      <c r="F225" s="227" t="s">
        <v>348</v>
      </c>
      <c r="G225" s="42"/>
      <c r="H225" s="42"/>
      <c r="I225" s="150"/>
      <c r="J225" s="42"/>
      <c r="K225" s="42"/>
      <c r="L225" s="46"/>
      <c r="M225" s="228"/>
      <c r="N225" s="229"/>
      <c r="O225" s="87"/>
      <c r="P225" s="87"/>
      <c r="Q225" s="87"/>
      <c r="R225" s="87"/>
      <c r="S225" s="87"/>
      <c r="T225" s="87"/>
      <c r="U225" s="88"/>
      <c r="V225" s="40"/>
      <c r="W225" s="40"/>
      <c r="X225" s="40"/>
      <c r="Y225" s="40"/>
      <c r="Z225" s="40"/>
      <c r="AA225" s="40"/>
      <c r="AB225" s="40"/>
      <c r="AC225" s="40"/>
      <c r="AD225" s="40"/>
      <c r="AE225" s="40"/>
      <c r="AT225" s="18" t="s">
        <v>142</v>
      </c>
      <c r="AU225" s="18" t="s">
        <v>80</v>
      </c>
    </row>
    <row r="226" s="2" customFormat="1">
      <c r="A226" s="40"/>
      <c r="B226" s="41"/>
      <c r="C226" s="42"/>
      <c r="D226" s="226" t="s">
        <v>144</v>
      </c>
      <c r="E226" s="42"/>
      <c r="F226" s="230" t="s">
        <v>349</v>
      </c>
      <c r="G226" s="42"/>
      <c r="H226" s="42"/>
      <c r="I226" s="150"/>
      <c r="J226" s="42"/>
      <c r="K226" s="42"/>
      <c r="L226" s="46"/>
      <c r="M226" s="228"/>
      <c r="N226" s="229"/>
      <c r="O226" s="87"/>
      <c r="P226" s="87"/>
      <c r="Q226" s="87"/>
      <c r="R226" s="87"/>
      <c r="S226" s="87"/>
      <c r="T226" s="87"/>
      <c r="U226" s="88"/>
      <c r="V226" s="40"/>
      <c r="W226" s="40"/>
      <c r="X226" s="40"/>
      <c r="Y226" s="40"/>
      <c r="Z226" s="40"/>
      <c r="AA226" s="40"/>
      <c r="AB226" s="40"/>
      <c r="AC226" s="40"/>
      <c r="AD226" s="40"/>
      <c r="AE226" s="40"/>
      <c r="AT226" s="18" t="s">
        <v>144</v>
      </c>
      <c r="AU226" s="18" t="s">
        <v>80</v>
      </c>
    </row>
    <row r="227" s="2" customFormat="1">
      <c r="A227" s="40"/>
      <c r="B227" s="41"/>
      <c r="C227" s="42"/>
      <c r="D227" s="226" t="s">
        <v>155</v>
      </c>
      <c r="E227" s="42"/>
      <c r="F227" s="230" t="s">
        <v>350</v>
      </c>
      <c r="G227" s="42"/>
      <c r="H227" s="42"/>
      <c r="I227" s="150"/>
      <c r="J227" s="42"/>
      <c r="K227" s="42"/>
      <c r="L227" s="46"/>
      <c r="M227" s="228"/>
      <c r="N227" s="229"/>
      <c r="O227" s="87"/>
      <c r="P227" s="87"/>
      <c r="Q227" s="87"/>
      <c r="R227" s="87"/>
      <c r="S227" s="87"/>
      <c r="T227" s="87"/>
      <c r="U227" s="88"/>
      <c r="V227" s="40"/>
      <c r="W227" s="40"/>
      <c r="X227" s="40"/>
      <c r="Y227" s="40"/>
      <c r="Z227" s="40"/>
      <c r="AA227" s="40"/>
      <c r="AB227" s="40"/>
      <c r="AC227" s="40"/>
      <c r="AD227" s="40"/>
      <c r="AE227" s="40"/>
      <c r="AT227" s="18" t="s">
        <v>155</v>
      </c>
      <c r="AU227" s="18" t="s">
        <v>80</v>
      </c>
    </row>
    <row r="228" s="2" customFormat="1" ht="21.75" customHeight="1">
      <c r="A228" s="40"/>
      <c r="B228" s="41"/>
      <c r="C228" s="213" t="s">
        <v>336</v>
      </c>
      <c r="D228" s="213" t="s">
        <v>136</v>
      </c>
      <c r="E228" s="214" t="s">
        <v>351</v>
      </c>
      <c r="F228" s="215" t="s">
        <v>352</v>
      </c>
      <c r="G228" s="216" t="s">
        <v>231</v>
      </c>
      <c r="H228" s="217">
        <v>64</v>
      </c>
      <c r="I228" s="218"/>
      <c r="J228" s="219">
        <f>ROUND(I228*H228,2)</f>
        <v>0</v>
      </c>
      <c r="K228" s="215" t="s">
        <v>139</v>
      </c>
      <c r="L228" s="46"/>
      <c r="M228" s="220" t="s">
        <v>39</v>
      </c>
      <c r="N228" s="221" t="s">
        <v>53</v>
      </c>
      <c r="O228" s="87"/>
      <c r="P228" s="222">
        <f>O228*H228</f>
        <v>0</v>
      </c>
      <c r="Q228" s="222">
        <v>0</v>
      </c>
      <c r="R228" s="222">
        <f>Q228*H228</f>
        <v>0</v>
      </c>
      <c r="S228" s="222">
        <v>0</v>
      </c>
      <c r="T228" s="222">
        <f>S228*H228</f>
        <v>0</v>
      </c>
      <c r="U228" s="223" t="s">
        <v>39</v>
      </c>
      <c r="V228" s="40"/>
      <c r="W228" s="40"/>
      <c r="X228" s="40"/>
      <c r="Y228" s="40"/>
      <c r="Z228" s="40"/>
      <c r="AA228" s="40"/>
      <c r="AB228" s="40"/>
      <c r="AC228" s="40"/>
      <c r="AD228" s="40"/>
      <c r="AE228" s="40"/>
      <c r="AR228" s="224" t="s">
        <v>140</v>
      </c>
      <c r="AT228" s="224" t="s">
        <v>136</v>
      </c>
      <c r="AU228" s="224" t="s">
        <v>80</v>
      </c>
      <c r="AY228" s="18" t="s">
        <v>141</v>
      </c>
      <c r="BE228" s="225">
        <f>IF(N228="základní",J228,0)</f>
        <v>0</v>
      </c>
      <c r="BF228" s="225">
        <f>IF(N228="snížená",J228,0)</f>
        <v>0</v>
      </c>
      <c r="BG228" s="225">
        <f>IF(N228="zákl. přenesená",J228,0)</f>
        <v>0</v>
      </c>
      <c r="BH228" s="225">
        <f>IF(N228="sníž. přenesená",J228,0)</f>
        <v>0</v>
      </c>
      <c r="BI228" s="225">
        <f>IF(N228="nulová",J228,0)</f>
        <v>0</v>
      </c>
      <c r="BJ228" s="18" t="s">
        <v>140</v>
      </c>
      <c r="BK228" s="225">
        <f>ROUND(I228*H228,2)</f>
        <v>0</v>
      </c>
      <c r="BL228" s="18" t="s">
        <v>140</v>
      </c>
      <c r="BM228" s="224" t="s">
        <v>353</v>
      </c>
    </row>
    <row r="229" s="2" customFormat="1">
      <c r="A229" s="40"/>
      <c r="B229" s="41"/>
      <c r="C229" s="42"/>
      <c r="D229" s="226" t="s">
        <v>142</v>
      </c>
      <c r="E229" s="42"/>
      <c r="F229" s="227" t="s">
        <v>354</v>
      </c>
      <c r="G229" s="42"/>
      <c r="H229" s="42"/>
      <c r="I229" s="150"/>
      <c r="J229" s="42"/>
      <c r="K229" s="42"/>
      <c r="L229" s="46"/>
      <c r="M229" s="228"/>
      <c r="N229" s="229"/>
      <c r="O229" s="87"/>
      <c r="P229" s="87"/>
      <c r="Q229" s="87"/>
      <c r="R229" s="87"/>
      <c r="S229" s="87"/>
      <c r="T229" s="87"/>
      <c r="U229" s="88"/>
      <c r="V229" s="40"/>
      <c r="W229" s="40"/>
      <c r="X229" s="40"/>
      <c r="Y229" s="40"/>
      <c r="Z229" s="40"/>
      <c r="AA229" s="40"/>
      <c r="AB229" s="40"/>
      <c r="AC229" s="40"/>
      <c r="AD229" s="40"/>
      <c r="AE229" s="40"/>
      <c r="AT229" s="18" t="s">
        <v>142</v>
      </c>
      <c r="AU229" s="18" t="s">
        <v>80</v>
      </c>
    </row>
    <row r="230" s="2" customFormat="1">
      <c r="A230" s="40"/>
      <c r="B230" s="41"/>
      <c r="C230" s="42"/>
      <c r="D230" s="226" t="s">
        <v>144</v>
      </c>
      <c r="E230" s="42"/>
      <c r="F230" s="230" t="s">
        <v>355</v>
      </c>
      <c r="G230" s="42"/>
      <c r="H230" s="42"/>
      <c r="I230" s="150"/>
      <c r="J230" s="42"/>
      <c r="K230" s="42"/>
      <c r="L230" s="46"/>
      <c r="M230" s="228"/>
      <c r="N230" s="229"/>
      <c r="O230" s="87"/>
      <c r="P230" s="87"/>
      <c r="Q230" s="87"/>
      <c r="R230" s="87"/>
      <c r="S230" s="87"/>
      <c r="T230" s="87"/>
      <c r="U230" s="88"/>
      <c r="V230" s="40"/>
      <c r="W230" s="40"/>
      <c r="X230" s="40"/>
      <c r="Y230" s="40"/>
      <c r="Z230" s="40"/>
      <c r="AA230" s="40"/>
      <c r="AB230" s="40"/>
      <c r="AC230" s="40"/>
      <c r="AD230" s="40"/>
      <c r="AE230" s="40"/>
      <c r="AT230" s="18" t="s">
        <v>144</v>
      </c>
      <c r="AU230" s="18" t="s">
        <v>80</v>
      </c>
    </row>
    <row r="231" s="12" customFormat="1">
      <c r="A231" s="12"/>
      <c r="B231" s="231"/>
      <c r="C231" s="232"/>
      <c r="D231" s="226" t="s">
        <v>146</v>
      </c>
      <c r="E231" s="233" t="s">
        <v>39</v>
      </c>
      <c r="F231" s="234" t="s">
        <v>356</v>
      </c>
      <c r="G231" s="232"/>
      <c r="H231" s="235">
        <v>28</v>
      </c>
      <c r="I231" s="236"/>
      <c r="J231" s="232"/>
      <c r="K231" s="232"/>
      <c r="L231" s="237"/>
      <c r="M231" s="238"/>
      <c r="N231" s="239"/>
      <c r="O231" s="239"/>
      <c r="P231" s="239"/>
      <c r="Q231" s="239"/>
      <c r="R231" s="239"/>
      <c r="S231" s="239"/>
      <c r="T231" s="239"/>
      <c r="U231" s="240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T231" s="241" t="s">
        <v>146</v>
      </c>
      <c r="AU231" s="241" t="s">
        <v>80</v>
      </c>
      <c r="AV231" s="12" t="s">
        <v>89</v>
      </c>
      <c r="AW231" s="12" t="s">
        <v>41</v>
      </c>
      <c r="AX231" s="12" t="s">
        <v>80</v>
      </c>
      <c r="AY231" s="241" t="s">
        <v>141</v>
      </c>
    </row>
    <row r="232" s="12" customFormat="1">
      <c r="A232" s="12"/>
      <c r="B232" s="231"/>
      <c r="C232" s="232"/>
      <c r="D232" s="226" t="s">
        <v>146</v>
      </c>
      <c r="E232" s="233" t="s">
        <v>39</v>
      </c>
      <c r="F232" s="234" t="s">
        <v>357</v>
      </c>
      <c r="G232" s="232"/>
      <c r="H232" s="235">
        <v>36</v>
      </c>
      <c r="I232" s="236"/>
      <c r="J232" s="232"/>
      <c r="K232" s="232"/>
      <c r="L232" s="237"/>
      <c r="M232" s="238"/>
      <c r="N232" s="239"/>
      <c r="O232" s="239"/>
      <c r="P232" s="239"/>
      <c r="Q232" s="239"/>
      <c r="R232" s="239"/>
      <c r="S232" s="239"/>
      <c r="T232" s="239"/>
      <c r="U232" s="240"/>
      <c r="V232" s="12"/>
      <c r="W232" s="12"/>
      <c r="X232" s="12"/>
      <c r="Y232" s="12"/>
      <c r="Z232" s="12"/>
      <c r="AA232" s="12"/>
      <c r="AB232" s="12"/>
      <c r="AC232" s="12"/>
      <c r="AD232" s="12"/>
      <c r="AE232" s="12"/>
      <c r="AT232" s="241" t="s">
        <v>146</v>
      </c>
      <c r="AU232" s="241" t="s">
        <v>80</v>
      </c>
      <c r="AV232" s="12" t="s">
        <v>89</v>
      </c>
      <c r="AW232" s="12" t="s">
        <v>41</v>
      </c>
      <c r="AX232" s="12" t="s">
        <v>80</v>
      </c>
      <c r="AY232" s="241" t="s">
        <v>141</v>
      </c>
    </row>
    <row r="233" s="13" customFormat="1">
      <c r="A233" s="13"/>
      <c r="B233" s="242"/>
      <c r="C233" s="243"/>
      <c r="D233" s="226" t="s">
        <v>146</v>
      </c>
      <c r="E233" s="244" t="s">
        <v>39</v>
      </c>
      <c r="F233" s="245" t="s">
        <v>148</v>
      </c>
      <c r="G233" s="243"/>
      <c r="H233" s="246">
        <v>64</v>
      </c>
      <c r="I233" s="247"/>
      <c r="J233" s="243"/>
      <c r="K233" s="243"/>
      <c r="L233" s="248"/>
      <c r="M233" s="249"/>
      <c r="N233" s="250"/>
      <c r="O233" s="250"/>
      <c r="P233" s="250"/>
      <c r="Q233" s="250"/>
      <c r="R233" s="250"/>
      <c r="S233" s="250"/>
      <c r="T233" s="250"/>
      <c r="U233" s="251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T233" s="252" t="s">
        <v>146</v>
      </c>
      <c r="AU233" s="252" t="s">
        <v>80</v>
      </c>
      <c r="AV233" s="13" t="s">
        <v>140</v>
      </c>
      <c r="AW233" s="13" t="s">
        <v>41</v>
      </c>
      <c r="AX233" s="13" t="s">
        <v>87</v>
      </c>
      <c r="AY233" s="252" t="s">
        <v>141</v>
      </c>
    </row>
    <row r="234" s="2" customFormat="1" ht="21.75" customHeight="1">
      <c r="A234" s="40"/>
      <c r="B234" s="41"/>
      <c r="C234" s="213" t="s">
        <v>358</v>
      </c>
      <c r="D234" s="213" t="s">
        <v>136</v>
      </c>
      <c r="E234" s="214" t="s">
        <v>359</v>
      </c>
      <c r="F234" s="215" t="s">
        <v>360</v>
      </c>
      <c r="G234" s="216" t="s">
        <v>170</v>
      </c>
      <c r="H234" s="217">
        <v>2</v>
      </c>
      <c r="I234" s="218"/>
      <c r="J234" s="219">
        <f>ROUND(I234*H234,2)</f>
        <v>0</v>
      </c>
      <c r="K234" s="215" t="s">
        <v>139</v>
      </c>
      <c r="L234" s="46"/>
      <c r="M234" s="220" t="s">
        <v>39</v>
      </c>
      <c r="N234" s="221" t="s">
        <v>53</v>
      </c>
      <c r="O234" s="87"/>
      <c r="P234" s="222">
        <f>O234*H234</f>
        <v>0</v>
      </c>
      <c r="Q234" s="222">
        <v>0</v>
      </c>
      <c r="R234" s="222">
        <f>Q234*H234</f>
        <v>0</v>
      </c>
      <c r="S234" s="222">
        <v>0</v>
      </c>
      <c r="T234" s="222">
        <f>S234*H234</f>
        <v>0</v>
      </c>
      <c r="U234" s="223" t="s">
        <v>39</v>
      </c>
      <c r="V234" s="40"/>
      <c r="W234" s="40"/>
      <c r="X234" s="40"/>
      <c r="Y234" s="40"/>
      <c r="Z234" s="40"/>
      <c r="AA234" s="40"/>
      <c r="AB234" s="40"/>
      <c r="AC234" s="40"/>
      <c r="AD234" s="40"/>
      <c r="AE234" s="40"/>
      <c r="AR234" s="224" t="s">
        <v>140</v>
      </c>
      <c r="AT234" s="224" t="s">
        <v>136</v>
      </c>
      <c r="AU234" s="224" t="s">
        <v>80</v>
      </c>
      <c r="AY234" s="18" t="s">
        <v>141</v>
      </c>
      <c r="BE234" s="225">
        <f>IF(N234="základní",J234,0)</f>
        <v>0</v>
      </c>
      <c r="BF234" s="225">
        <f>IF(N234="snížená",J234,0)</f>
        <v>0</v>
      </c>
      <c r="BG234" s="225">
        <f>IF(N234="zákl. přenesená",J234,0)</f>
        <v>0</v>
      </c>
      <c r="BH234" s="225">
        <f>IF(N234="sníž. přenesená",J234,0)</f>
        <v>0</v>
      </c>
      <c r="BI234" s="225">
        <f>IF(N234="nulová",J234,0)</f>
        <v>0</v>
      </c>
      <c r="BJ234" s="18" t="s">
        <v>140</v>
      </c>
      <c r="BK234" s="225">
        <f>ROUND(I234*H234,2)</f>
        <v>0</v>
      </c>
      <c r="BL234" s="18" t="s">
        <v>140</v>
      </c>
      <c r="BM234" s="224" t="s">
        <v>361</v>
      </c>
    </row>
    <row r="235" s="2" customFormat="1">
      <c r="A235" s="40"/>
      <c r="B235" s="41"/>
      <c r="C235" s="42"/>
      <c r="D235" s="226" t="s">
        <v>142</v>
      </c>
      <c r="E235" s="42"/>
      <c r="F235" s="227" t="s">
        <v>362</v>
      </c>
      <c r="G235" s="42"/>
      <c r="H235" s="42"/>
      <c r="I235" s="150"/>
      <c r="J235" s="42"/>
      <c r="K235" s="42"/>
      <c r="L235" s="46"/>
      <c r="M235" s="228"/>
      <c r="N235" s="229"/>
      <c r="O235" s="87"/>
      <c r="P235" s="87"/>
      <c r="Q235" s="87"/>
      <c r="R235" s="87"/>
      <c r="S235" s="87"/>
      <c r="T235" s="87"/>
      <c r="U235" s="88"/>
      <c r="V235" s="40"/>
      <c r="W235" s="40"/>
      <c r="X235" s="40"/>
      <c r="Y235" s="40"/>
      <c r="Z235" s="40"/>
      <c r="AA235" s="40"/>
      <c r="AB235" s="40"/>
      <c r="AC235" s="40"/>
      <c r="AD235" s="40"/>
      <c r="AE235" s="40"/>
      <c r="AT235" s="18" t="s">
        <v>142</v>
      </c>
      <c r="AU235" s="18" t="s">
        <v>80</v>
      </c>
    </row>
    <row r="236" s="2" customFormat="1">
      <c r="A236" s="40"/>
      <c r="B236" s="41"/>
      <c r="C236" s="42"/>
      <c r="D236" s="226" t="s">
        <v>144</v>
      </c>
      <c r="E236" s="42"/>
      <c r="F236" s="230" t="s">
        <v>363</v>
      </c>
      <c r="G236" s="42"/>
      <c r="H236" s="42"/>
      <c r="I236" s="150"/>
      <c r="J236" s="42"/>
      <c r="K236" s="42"/>
      <c r="L236" s="46"/>
      <c r="M236" s="228"/>
      <c r="N236" s="229"/>
      <c r="O236" s="87"/>
      <c r="P236" s="87"/>
      <c r="Q236" s="87"/>
      <c r="R236" s="87"/>
      <c r="S236" s="87"/>
      <c r="T236" s="87"/>
      <c r="U236" s="88"/>
      <c r="V236" s="40"/>
      <c r="W236" s="40"/>
      <c r="X236" s="40"/>
      <c r="Y236" s="40"/>
      <c r="Z236" s="40"/>
      <c r="AA236" s="40"/>
      <c r="AB236" s="40"/>
      <c r="AC236" s="40"/>
      <c r="AD236" s="40"/>
      <c r="AE236" s="40"/>
      <c r="AT236" s="18" t="s">
        <v>144</v>
      </c>
      <c r="AU236" s="18" t="s">
        <v>80</v>
      </c>
    </row>
    <row r="237" s="2" customFormat="1">
      <c r="A237" s="40"/>
      <c r="B237" s="41"/>
      <c r="C237" s="42"/>
      <c r="D237" s="226" t="s">
        <v>155</v>
      </c>
      <c r="E237" s="42"/>
      <c r="F237" s="230" t="s">
        <v>364</v>
      </c>
      <c r="G237" s="42"/>
      <c r="H237" s="42"/>
      <c r="I237" s="150"/>
      <c r="J237" s="42"/>
      <c r="K237" s="42"/>
      <c r="L237" s="46"/>
      <c r="M237" s="228"/>
      <c r="N237" s="229"/>
      <c r="O237" s="87"/>
      <c r="P237" s="87"/>
      <c r="Q237" s="87"/>
      <c r="R237" s="87"/>
      <c r="S237" s="87"/>
      <c r="T237" s="87"/>
      <c r="U237" s="88"/>
      <c r="V237" s="40"/>
      <c r="W237" s="40"/>
      <c r="X237" s="40"/>
      <c r="Y237" s="40"/>
      <c r="Z237" s="40"/>
      <c r="AA237" s="40"/>
      <c r="AB237" s="40"/>
      <c r="AC237" s="40"/>
      <c r="AD237" s="40"/>
      <c r="AE237" s="40"/>
      <c r="AT237" s="18" t="s">
        <v>155</v>
      </c>
      <c r="AU237" s="18" t="s">
        <v>80</v>
      </c>
    </row>
    <row r="238" s="2" customFormat="1" ht="21.75" customHeight="1">
      <c r="A238" s="40"/>
      <c r="B238" s="41"/>
      <c r="C238" s="213" t="s">
        <v>341</v>
      </c>
      <c r="D238" s="213" t="s">
        <v>136</v>
      </c>
      <c r="E238" s="214" t="s">
        <v>365</v>
      </c>
      <c r="F238" s="215" t="s">
        <v>366</v>
      </c>
      <c r="G238" s="216" t="s">
        <v>170</v>
      </c>
      <c r="H238" s="217">
        <v>2</v>
      </c>
      <c r="I238" s="218"/>
      <c r="J238" s="219">
        <f>ROUND(I238*H238,2)</f>
        <v>0</v>
      </c>
      <c r="K238" s="215" t="s">
        <v>139</v>
      </c>
      <c r="L238" s="46"/>
      <c r="M238" s="220" t="s">
        <v>39</v>
      </c>
      <c r="N238" s="221" t="s">
        <v>53</v>
      </c>
      <c r="O238" s="87"/>
      <c r="P238" s="222">
        <f>O238*H238</f>
        <v>0</v>
      </c>
      <c r="Q238" s="222">
        <v>0</v>
      </c>
      <c r="R238" s="222">
        <f>Q238*H238</f>
        <v>0</v>
      </c>
      <c r="S238" s="222">
        <v>0</v>
      </c>
      <c r="T238" s="222">
        <f>S238*H238</f>
        <v>0</v>
      </c>
      <c r="U238" s="223" t="s">
        <v>39</v>
      </c>
      <c r="V238" s="40"/>
      <c r="W238" s="40"/>
      <c r="X238" s="40"/>
      <c r="Y238" s="40"/>
      <c r="Z238" s="40"/>
      <c r="AA238" s="40"/>
      <c r="AB238" s="40"/>
      <c r="AC238" s="40"/>
      <c r="AD238" s="40"/>
      <c r="AE238" s="40"/>
      <c r="AR238" s="224" t="s">
        <v>140</v>
      </c>
      <c r="AT238" s="224" t="s">
        <v>136</v>
      </c>
      <c r="AU238" s="224" t="s">
        <v>80</v>
      </c>
      <c r="AY238" s="18" t="s">
        <v>141</v>
      </c>
      <c r="BE238" s="225">
        <f>IF(N238="základní",J238,0)</f>
        <v>0</v>
      </c>
      <c r="BF238" s="225">
        <f>IF(N238="snížená",J238,0)</f>
        <v>0</v>
      </c>
      <c r="BG238" s="225">
        <f>IF(N238="zákl. přenesená",J238,0)</f>
        <v>0</v>
      </c>
      <c r="BH238" s="225">
        <f>IF(N238="sníž. přenesená",J238,0)</f>
        <v>0</v>
      </c>
      <c r="BI238" s="225">
        <f>IF(N238="nulová",J238,0)</f>
        <v>0</v>
      </c>
      <c r="BJ238" s="18" t="s">
        <v>140</v>
      </c>
      <c r="BK238" s="225">
        <f>ROUND(I238*H238,2)</f>
        <v>0</v>
      </c>
      <c r="BL238" s="18" t="s">
        <v>140</v>
      </c>
      <c r="BM238" s="224" t="s">
        <v>367</v>
      </c>
    </row>
    <row r="239" s="2" customFormat="1">
      <c r="A239" s="40"/>
      <c r="B239" s="41"/>
      <c r="C239" s="42"/>
      <c r="D239" s="226" t="s">
        <v>142</v>
      </c>
      <c r="E239" s="42"/>
      <c r="F239" s="227" t="s">
        <v>368</v>
      </c>
      <c r="G239" s="42"/>
      <c r="H239" s="42"/>
      <c r="I239" s="150"/>
      <c r="J239" s="42"/>
      <c r="K239" s="42"/>
      <c r="L239" s="46"/>
      <c r="M239" s="228"/>
      <c r="N239" s="229"/>
      <c r="O239" s="87"/>
      <c r="P239" s="87"/>
      <c r="Q239" s="87"/>
      <c r="R239" s="87"/>
      <c r="S239" s="87"/>
      <c r="T239" s="87"/>
      <c r="U239" s="88"/>
      <c r="V239" s="40"/>
      <c r="W239" s="40"/>
      <c r="X239" s="40"/>
      <c r="Y239" s="40"/>
      <c r="Z239" s="40"/>
      <c r="AA239" s="40"/>
      <c r="AB239" s="40"/>
      <c r="AC239" s="40"/>
      <c r="AD239" s="40"/>
      <c r="AE239" s="40"/>
      <c r="AT239" s="18" t="s">
        <v>142</v>
      </c>
      <c r="AU239" s="18" t="s">
        <v>80</v>
      </c>
    </row>
    <row r="240" s="2" customFormat="1">
      <c r="A240" s="40"/>
      <c r="B240" s="41"/>
      <c r="C240" s="42"/>
      <c r="D240" s="226" t="s">
        <v>144</v>
      </c>
      <c r="E240" s="42"/>
      <c r="F240" s="230" t="s">
        <v>369</v>
      </c>
      <c r="G240" s="42"/>
      <c r="H240" s="42"/>
      <c r="I240" s="150"/>
      <c r="J240" s="42"/>
      <c r="K240" s="42"/>
      <c r="L240" s="46"/>
      <c r="M240" s="228"/>
      <c r="N240" s="229"/>
      <c r="O240" s="87"/>
      <c r="P240" s="87"/>
      <c r="Q240" s="87"/>
      <c r="R240" s="87"/>
      <c r="S240" s="87"/>
      <c r="T240" s="87"/>
      <c r="U240" s="88"/>
      <c r="V240" s="40"/>
      <c r="W240" s="40"/>
      <c r="X240" s="40"/>
      <c r="Y240" s="40"/>
      <c r="Z240" s="40"/>
      <c r="AA240" s="40"/>
      <c r="AB240" s="40"/>
      <c r="AC240" s="40"/>
      <c r="AD240" s="40"/>
      <c r="AE240" s="40"/>
      <c r="AT240" s="18" t="s">
        <v>144</v>
      </c>
      <c r="AU240" s="18" t="s">
        <v>80</v>
      </c>
    </row>
    <row r="241" s="2" customFormat="1">
      <c r="A241" s="40"/>
      <c r="B241" s="41"/>
      <c r="C241" s="42"/>
      <c r="D241" s="226" t="s">
        <v>155</v>
      </c>
      <c r="E241" s="42"/>
      <c r="F241" s="230" t="s">
        <v>364</v>
      </c>
      <c r="G241" s="42"/>
      <c r="H241" s="42"/>
      <c r="I241" s="150"/>
      <c r="J241" s="42"/>
      <c r="K241" s="42"/>
      <c r="L241" s="46"/>
      <c r="M241" s="228"/>
      <c r="N241" s="229"/>
      <c r="O241" s="87"/>
      <c r="P241" s="87"/>
      <c r="Q241" s="87"/>
      <c r="R241" s="87"/>
      <c r="S241" s="87"/>
      <c r="T241" s="87"/>
      <c r="U241" s="88"/>
      <c r="V241" s="40"/>
      <c r="W241" s="40"/>
      <c r="X241" s="40"/>
      <c r="Y241" s="40"/>
      <c r="Z241" s="40"/>
      <c r="AA241" s="40"/>
      <c r="AB241" s="40"/>
      <c r="AC241" s="40"/>
      <c r="AD241" s="40"/>
      <c r="AE241" s="40"/>
      <c r="AT241" s="18" t="s">
        <v>155</v>
      </c>
      <c r="AU241" s="18" t="s">
        <v>80</v>
      </c>
    </row>
    <row r="242" s="2" customFormat="1" ht="21.75" customHeight="1">
      <c r="A242" s="40"/>
      <c r="B242" s="41"/>
      <c r="C242" s="213" t="s">
        <v>370</v>
      </c>
      <c r="D242" s="213" t="s">
        <v>136</v>
      </c>
      <c r="E242" s="214" t="s">
        <v>371</v>
      </c>
      <c r="F242" s="215" t="s">
        <v>372</v>
      </c>
      <c r="G242" s="216" t="s">
        <v>109</v>
      </c>
      <c r="H242" s="217">
        <v>165</v>
      </c>
      <c r="I242" s="218"/>
      <c r="J242" s="219">
        <f>ROUND(I242*H242,2)</f>
        <v>0</v>
      </c>
      <c r="K242" s="215" t="s">
        <v>139</v>
      </c>
      <c r="L242" s="46"/>
      <c r="M242" s="220" t="s">
        <v>39</v>
      </c>
      <c r="N242" s="221" t="s">
        <v>53</v>
      </c>
      <c r="O242" s="87"/>
      <c r="P242" s="222">
        <f>O242*H242</f>
        <v>0</v>
      </c>
      <c r="Q242" s="222">
        <v>0</v>
      </c>
      <c r="R242" s="222">
        <f>Q242*H242</f>
        <v>0</v>
      </c>
      <c r="S242" s="222">
        <v>0</v>
      </c>
      <c r="T242" s="222">
        <f>S242*H242</f>
        <v>0</v>
      </c>
      <c r="U242" s="223" t="s">
        <v>39</v>
      </c>
      <c r="V242" s="40"/>
      <c r="W242" s="40"/>
      <c r="X242" s="40"/>
      <c r="Y242" s="40"/>
      <c r="Z242" s="40"/>
      <c r="AA242" s="40"/>
      <c r="AB242" s="40"/>
      <c r="AC242" s="40"/>
      <c r="AD242" s="40"/>
      <c r="AE242" s="40"/>
      <c r="AR242" s="224" t="s">
        <v>140</v>
      </c>
      <c r="AT242" s="224" t="s">
        <v>136</v>
      </c>
      <c r="AU242" s="224" t="s">
        <v>80</v>
      </c>
      <c r="AY242" s="18" t="s">
        <v>141</v>
      </c>
      <c r="BE242" s="225">
        <f>IF(N242="základní",J242,0)</f>
        <v>0</v>
      </c>
      <c r="BF242" s="225">
        <f>IF(N242="snížená",J242,0)</f>
        <v>0</v>
      </c>
      <c r="BG242" s="225">
        <f>IF(N242="zákl. přenesená",J242,0)</f>
        <v>0</v>
      </c>
      <c r="BH242" s="225">
        <f>IF(N242="sníž. přenesená",J242,0)</f>
        <v>0</v>
      </c>
      <c r="BI242" s="225">
        <f>IF(N242="nulová",J242,0)</f>
        <v>0</v>
      </c>
      <c r="BJ242" s="18" t="s">
        <v>140</v>
      </c>
      <c r="BK242" s="225">
        <f>ROUND(I242*H242,2)</f>
        <v>0</v>
      </c>
      <c r="BL242" s="18" t="s">
        <v>140</v>
      </c>
      <c r="BM242" s="224" t="s">
        <v>373</v>
      </c>
    </row>
    <row r="243" s="2" customFormat="1">
      <c r="A243" s="40"/>
      <c r="B243" s="41"/>
      <c r="C243" s="42"/>
      <c r="D243" s="226" t="s">
        <v>142</v>
      </c>
      <c r="E243" s="42"/>
      <c r="F243" s="227" t="s">
        <v>374</v>
      </c>
      <c r="G243" s="42"/>
      <c r="H243" s="42"/>
      <c r="I243" s="150"/>
      <c r="J243" s="42"/>
      <c r="K243" s="42"/>
      <c r="L243" s="46"/>
      <c r="M243" s="228"/>
      <c r="N243" s="229"/>
      <c r="O243" s="87"/>
      <c r="P243" s="87"/>
      <c r="Q243" s="87"/>
      <c r="R243" s="87"/>
      <c r="S243" s="87"/>
      <c r="T243" s="87"/>
      <c r="U243" s="88"/>
      <c r="V243" s="40"/>
      <c r="W243" s="40"/>
      <c r="X243" s="40"/>
      <c r="Y243" s="40"/>
      <c r="Z243" s="40"/>
      <c r="AA243" s="40"/>
      <c r="AB243" s="40"/>
      <c r="AC243" s="40"/>
      <c r="AD243" s="40"/>
      <c r="AE243" s="40"/>
      <c r="AT243" s="18" t="s">
        <v>142</v>
      </c>
      <c r="AU243" s="18" t="s">
        <v>80</v>
      </c>
    </row>
    <row r="244" s="2" customFormat="1">
      <c r="A244" s="40"/>
      <c r="B244" s="41"/>
      <c r="C244" s="42"/>
      <c r="D244" s="226" t="s">
        <v>144</v>
      </c>
      <c r="E244" s="42"/>
      <c r="F244" s="230" t="s">
        <v>375</v>
      </c>
      <c r="G244" s="42"/>
      <c r="H244" s="42"/>
      <c r="I244" s="150"/>
      <c r="J244" s="42"/>
      <c r="K244" s="42"/>
      <c r="L244" s="46"/>
      <c r="M244" s="228"/>
      <c r="N244" s="229"/>
      <c r="O244" s="87"/>
      <c r="P244" s="87"/>
      <c r="Q244" s="87"/>
      <c r="R244" s="87"/>
      <c r="S244" s="87"/>
      <c r="T244" s="87"/>
      <c r="U244" s="88"/>
      <c r="V244" s="40"/>
      <c r="W244" s="40"/>
      <c r="X244" s="40"/>
      <c r="Y244" s="40"/>
      <c r="Z244" s="40"/>
      <c r="AA244" s="40"/>
      <c r="AB244" s="40"/>
      <c r="AC244" s="40"/>
      <c r="AD244" s="40"/>
      <c r="AE244" s="40"/>
      <c r="AT244" s="18" t="s">
        <v>144</v>
      </c>
      <c r="AU244" s="18" t="s">
        <v>80</v>
      </c>
    </row>
    <row r="245" s="2" customFormat="1">
      <c r="A245" s="40"/>
      <c r="B245" s="41"/>
      <c r="C245" s="42"/>
      <c r="D245" s="226" t="s">
        <v>155</v>
      </c>
      <c r="E245" s="42"/>
      <c r="F245" s="230" t="s">
        <v>376</v>
      </c>
      <c r="G245" s="42"/>
      <c r="H245" s="42"/>
      <c r="I245" s="150"/>
      <c r="J245" s="42"/>
      <c r="K245" s="42"/>
      <c r="L245" s="46"/>
      <c r="M245" s="228"/>
      <c r="N245" s="229"/>
      <c r="O245" s="87"/>
      <c r="P245" s="87"/>
      <c r="Q245" s="87"/>
      <c r="R245" s="87"/>
      <c r="S245" s="87"/>
      <c r="T245" s="87"/>
      <c r="U245" s="88"/>
      <c r="V245" s="40"/>
      <c r="W245" s="40"/>
      <c r="X245" s="40"/>
      <c r="Y245" s="40"/>
      <c r="Z245" s="40"/>
      <c r="AA245" s="40"/>
      <c r="AB245" s="40"/>
      <c r="AC245" s="40"/>
      <c r="AD245" s="40"/>
      <c r="AE245" s="40"/>
      <c r="AT245" s="18" t="s">
        <v>155</v>
      </c>
      <c r="AU245" s="18" t="s">
        <v>80</v>
      </c>
    </row>
    <row r="246" s="2" customFormat="1" ht="21.75" customHeight="1">
      <c r="A246" s="40"/>
      <c r="B246" s="41"/>
      <c r="C246" s="213" t="s">
        <v>347</v>
      </c>
      <c r="D246" s="213" t="s">
        <v>136</v>
      </c>
      <c r="E246" s="214" t="s">
        <v>377</v>
      </c>
      <c r="F246" s="215" t="s">
        <v>378</v>
      </c>
      <c r="G246" s="216" t="s">
        <v>109</v>
      </c>
      <c r="H246" s="217">
        <v>4</v>
      </c>
      <c r="I246" s="218"/>
      <c r="J246" s="219">
        <f>ROUND(I246*H246,2)</f>
        <v>0</v>
      </c>
      <c r="K246" s="215" t="s">
        <v>139</v>
      </c>
      <c r="L246" s="46"/>
      <c r="M246" s="220" t="s">
        <v>39</v>
      </c>
      <c r="N246" s="221" t="s">
        <v>53</v>
      </c>
      <c r="O246" s="87"/>
      <c r="P246" s="222">
        <f>O246*H246</f>
        <v>0</v>
      </c>
      <c r="Q246" s="222">
        <v>0</v>
      </c>
      <c r="R246" s="222">
        <f>Q246*H246</f>
        <v>0</v>
      </c>
      <c r="S246" s="222">
        <v>0</v>
      </c>
      <c r="T246" s="222">
        <f>S246*H246</f>
        <v>0</v>
      </c>
      <c r="U246" s="223" t="s">
        <v>39</v>
      </c>
      <c r="V246" s="40"/>
      <c r="W246" s="40"/>
      <c r="X246" s="40"/>
      <c r="Y246" s="40"/>
      <c r="Z246" s="40"/>
      <c r="AA246" s="40"/>
      <c r="AB246" s="40"/>
      <c r="AC246" s="40"/>
      <c r="AD246" s="40"/>
      <c r="AE246" s="40"/>
      <c r="AR246" s="224" t="s">
        <v>140</v>
      </c>
      <c r="AT246" s="224" t="s">
        <v>136</v>
      </c>
      <c r="AU246" s="224" t="s">
        <v>80</v>
      </c>
      <c r="AY246" s="18" t="s">
        <v>141</v>
      </c>
      <c r="BE246" s="225">
        <f>IF(N246="základní",J246,0)</f>
        <v>0</v>
      </c>
      <c r="BF246" s="225">
        <f>IF(N246="snížená",J246,0)</f>
        <v>0</v>
      </c>
      <c r="BG246" s="225">
        <f>IF(N246="zákl. přenesená",J246,0)</f>
        <v>0</v>
      </c>
      <c r="BH246" s="225">
        <f>IF(N246="sníž. přenesená",J246,0)</f>
        <v>0</v>
      </c>
      <c r="BI246" s="225">
        <f>IF(N246="nulová",J246,0)</f>
        <v>0</v>
      </c>
      <c r="BJ246" s="18" t="s">
        <v>140</v>
      </c>
      <c r="BK246" s="225">
        <f>ROUND(I246*H246,2)</f>
        <v>0</v>
      </c>
      <c r="BL246" s="18" t="s">
        <v>140</v>
      </c>
      <c r="BM246" s="224" t="s">
        <v>379</v>
      </c>
    </row>
    <row r="247" s="2" customFormat="1">
      <c r="A247" s="40"/>
      <c r="B247" s="41"/>
      <c r="C247" s="42"/>
      <c r="D247" s="226" t="s">
        <v>142</v>
      </c>
      <c r="E247" s="42"/>
      <c r="F247" s="227" t="s">
        <v>380</v>
      </c>
      <c r="G247" s="42"/>
      <c r="H247" s="42"/>
      <c r="I247" s="150"/>
      <c r="J247" s="42"/>
      <c r="K247" s="42"/>
      <c r="L247" s="46"/>
      <c r="M247" s="228"/>
      <c r="N247" s="229"/>
      <c r="O247" s="87"/>
      <c r="P247" s="87"/>
      <c r="Q247" s="87"/>
      <c r="R247" s="87"/>
      <c r="S247" s="87"/>
      <c r="T247" s="87"/>
      <c r="U247" s="88"/>
      <c r="V247" s="40"/>
      <c r="W247" s="40"/>
      <c r="X247" s="40"/>
      <c r="Y247" s="40"/>
      <c r="Z247" s="40"/>
      <c r="AA247" s="40"/>
      <c r="AB247" s="40"/>
      <c r="AC247" s="40"/>
      <c r="AD247" s="40"/>
      <c r="AE247" s="40"/>
      <c r="AT247" s="18" t="s">
        <v>142</v>
      </c>
      <c r="AU247" s="18" t="s">
        <v>80</v>
      </c>
    </row>
    <row r="248" s="2" customFormat="1">
      <c r="A248" s="40"/>
      <c r="B248" s="41"/>
      <c r="C248" s="42"/>
      <c r="D248" s="226" t="s">
        <v>144</v>
      </c>
      <c r="E248" s="42"/>
      <c r="F248" s="230" t="s">
        <v>375</v>
      </c>
      <c r="G248" s="42"/>
      <c r="H248" s="42"/>
      <c r="I248" s="150"/>
      <c r="J248" s="42"/>
      <c r="K248" s="42"/>
      <c r="L248" s="46"/>
      <c r="M248" s="228"/>
      <c r="N248" s="229"/>
      <c r="O248" s="87"/>
      <c r="P248" s="87"/>
      <c r="Q248" s="87"/>
      <c r="R248" s="87"/>
      <c r="S248" s="87"/>
      <c r="T248" s="87"/>
      <c r="U248" s="88"/>
      <c r="V248" s="40"/>
      <c r="W248" s="40"/>
      <c r="X248" s="40"/>
      <c r="Y248" s="40"/>
      <c r="Z248" s="40"/>
      <c r="AA248" s="40"/>
      <c r="AB248" s="40"/>
      <c r="AC248" s="40"/>
      <c r="AD248" s="40"/>
      <c r="AE248" s="40"/>
      <c r="AT248" s="18" t="s">
        <v>144</v>
      </c>
      <c r="AU248" s="18" t="s">
        <v>80</v>
      </c>
    </row>
    <row r="249" s="2" customFormat="1">
      <c r="A249" s="40"/>
      <c r="B249" s="41"/>
      <c r="C249" s="42"/>
      <c r="D249" s="226" t="s">
        <v>155</v>
      </c>
      <c r="E249" s="42"/>
      <c r="F249" s="230" t="s">
        <v>381</v>
      </c>
      <c r="G249" s="42"/>
      <c r="H249" s="42"/>
      <c r="I249" s="150"/>
      <c r="J249" s="42"/>
      <c r="K249" s="42"/>
      <c r="L249" s="46"/>
      <c r="M249" s="228"/>
      <c r="N249" s="229"/>
      <c r="O249" s="87"/>
      <c r="P249" s="87"/>
      <c r="Q249" s="87"/>
      <c r="R249" s="87"/>
      <c r="S249" s="87"/>
      <c r="T249" s="87"/>
      <c r="U249" s="88"/>
      <c r="V249" s="40"/>
      <c r="W249" s="40"/>
      <c r="X249" s="40"/>
      <c r="Y249" s="40"/>
      <c r="Z249" s="40"/>
      <c r="AA249" s="40"/>
      <c r="AB249" s="40"/>
      <c r="AC249" s="40"/>
      <c r="AD249" s="40"/>
      <c r="AE249" s="40"/>
      <c r="AT249" s="18" t="s">
        <v>155</v>
      </c>
      <c r="AU249" s="18" t="s">
        <v>80</v>
      </c>
    </row>
    <row r="250" s="2" customFormat="1" ht="21.75" customHeight="1">
      <c r="A250" s="40"/>
      <c r="B250" s="41"/>
      <c r="C250" s="213" t="s">
        <v>382</v>
      </c>
      <c r="D250" s="213" t="s">
        <v>136</v>
      </c>
      <c r="E250" s="214" t="s">
        <v>383</v>
      </c>
      <c r="F250" s="215" t="s">
        <v>384</v>
      </c>
      <c r="G250" s="216" t="s">
        <v>214</v>
      </c>
      <c r="H250" s="217">
        <v>675</v>
      </c>
      <c r="I250" s="218"/>
      <c r="J250" s="219">
        <f>ROUND(I250*H250,2)</f>
        <v>0</v>
      </c>
      <c r="K250" s="215" t="s">
        <v>139</v>
      </c>
      <c r="L250" s="46"/>
      <c r="M250" s="220" t="s">
        <v>39</v>
      </c>
      <c r="N250" s="221" t="s">
        <v>53</v>
      </c>
      <c r="O250" s="87"/>
      <c r="P250" s="222">
        <f>O250*H250</f>
        <v>0</v>
      </c>
      <c r="Q250" s="222">
        <v>0</v>
      </c>
      <c r="R250" s="222">
        <f>Q250*H250</f>
        <v>0</v>
      </c>
      <c r="S250" s="222">
        <v>0</v>
      </c>
      <c r="T250" s="222">
        <f>S250*H250</f>
        <v>0</v>
      </c>
      <c r="U250" s="223" t="s">
        <v>39</v>
      </c>
      <c r="V250" s="40"/>
      <c r="W250" s="40"/>
      <c r="X250" s="40"/>
      <c r="Y250" s="40"/>
      <c r="Z250" s="40"/>
      <c r="AA250" s="40"/>
      <c r="AB250" s="40"/>
      <c r="AC250" s="40"/>
      <c r="AD250" s="40"/>
      <c r="AE250" s="40"/>
      <c r="AR250" s="224" t="s">
        <v>140</v>
      </c>
      <c r="AT250" s="224" t="s">
        <v>136</v>
      </c>
      <c r="AU250" s="224" t="s">
        <v>80</v>
      </c>
      <c r="AY250" s="18" t="s">
        <v>141</v>
      </c>
      <c r="BE250" s="225">
        <f>IF(N250="základní",J250,0)</f>
        <v>0</v>
      </c>
      <c r="BF250" s="225">
        <f>IF(N250="snížená",J250,0)</f>
        <v>0</v>
      </c>
      <c r="BG250" s="225">
        <f>IF(N250="zákl. přenesená",J250,0)</f>
        <v>0</v>
      </c>
      <c r="BH250" s="225">
        <f>IF(N250="sníž. přenesená",J250,0)</f>
        <v>0</v>
      </c>
      <c r="BI250" s="225">
        <f>IF(N250="nulová",J250,0)</f>
        <v>0</v>
      </c>
      <c r="BJ250" s="18" t="s">
        <v>140</v>
      </c>
      <c r="BK250" s="225">
        <f>ROUND(I250*H250,2)</f>
        <v>0</v>
      </c>
      <c r="BL250" s="18" t="s">
        <v>140</v>
      </c>
      <c r="BM250" s="224" t="s">
        <v>385</v>
      </c>
    </row>
    <row r="251" s="2" customFormat="1">
      <c r="A251" s="40"/>
      <c r="B251" s="41"/>
      <c r="C251" s="42"/>
      <c r="D251" s="226" t="s">
        <v>142</v>
      </c>
      <c r="E251" s="42"/>
      <c r="F251" s="227" t="s">
        <v>386</v>
      </c>
      <c r="G251" s="42"/>
      <c r="H251" s="42"/>
      <c r="I251" s="150"/>
      <c r="J251" s="42"/>
      <c r="K251" s="42"/>
      <c r="L251" s="46"/>
      <c r="M251" s="228"/>
      <c r="N251" s="229"/>
      <c r="O251" s="87"/>
      <c r="P251" s="87"/>
      <c r="Q251" s="87"/>
      <c r="R251" s="87"/>
      <c r="S251" s="87"/>
      <c r="T251" s="87"/>
      <c r="U251" s="88"/>
      <c r="V251" s="40"/>
      <c r="W251" s="40"/>
      <c r="X251" s="40"/>
      <c r="Y251" s="40"/>
      <c r="Z251" s="40"/>
      <c r="AA251" s="40"/>
      <c r="AB251" s="40"/>
      <c r="AC251" s="40"/>
      <c r="AD251" s="40"/>
      <c r="AE251" s="40"/>
      <c r="AT251" s="18" t="s">
        <v>142</v>
      </c>
      <c r="AU251" s="18" t="s">
        <v>80</v>
      </c>
    </row>
    <row r="252" s="2" customFormat="1">
      <c r="A252" s="40"/>
      <c r="B252" s="41"/>
      <c r="C252" s="42"/>
      <c r="D252" s="226" t="s">
        <v>144</v>
      </c>
      <c r="E252" s="42"/>
      <c r="F252" s="230" t="s">
        <v>387</v>
      </c>
      <c r="G252" s="42"/>
      <c r="H252" s="42"/>
      <c r="I252" s="150"/>
      <c r="J252" s="42"/>
      <c r="K252" s="42"/>
      <c r="L252" s="46"/>
      <c r="M252" s="228"/>
      <c r="N252" s="229"/>
      <c r="O252" s="87"/>
      <c r="P252" s="87"/>
      <c r="Q252" s="87"/>
      <c r="R252" s="87"/>
      <c r="S252" s="87"/>
      <c r="T252" s="87"/>
      <c r="U252" s="88"/>
      <c r="V252" s="40"/>
      <c r="W252" s="40"/>
      <c r="X252" s="40"/>
      <c r="Y252" s="40"/>
      <c r="Z252" s="40"/>
      <c r="AA252" s="40"/>
      <c r="AB252" s="40"/>
      <c r="AC252" s="40"/>
      <c r="AD252" s="40"/>
      <c r="AE252" s="40"/>
      <c r="AT252" s="18" t="s">
        <v>144</v>
      </c>
      <c r="AU252" s="18" t="s">
        <v>80</v>
      </c>
    </row>
    <row r="253" s="2" customFormat="1">
      <c r="A253" s="40"/>
      <c r="B253" s="41"/>
      <c r="C253" s="42"/>
      <c r="D253" s="226" t="s">
        <v>155</v>
      </c>
      <c r="E253" s="42"/>
      <c r="F253" s="230" t="s">
        <v>388</v>
      </c>
      <c r="G253" s="42"/>
      <c r="H253" s="42"/>
      <c r="I253" s="150"/>
      <c r="J253" s="42"/>
      <c r="K253" s="42"/>
      <c r="L253" s="46"/>
      <c r="M253" s="228"/>
      <c r="N253" s="229"/>
      <c r="O253" s="87"/>
      <c r="P253" s="87"/>
      <c r="Q253" s="87"/>
      <c r="R253" s="87"/>
      <c r="S253" s="87"/>
      <c r="T253" s="87"/>
      <c r="U253" s="88"/>
      <c r="V253" s="40"/>
      <c r="W253" s="40"/>
      <c r="X253" s="40"/>
      <c r="Y253" s="40"/>
      <c r="Z253" s="40"/>
      <c r="AA253" s="40"/>
      <c r="AB253" s="40"/>
      <c r="AC253" s="40"/>
      <c r="AD253" s="40"/>
      <c r="AE253" s="40"/>
      <c r="AT253" s="18" t="s">
        <v>155</v>
      </c>
      <c r="AU253" s="18" t="s">
        <v>80</v>
      </c>
    </row>
    <row r="254" s="12" customFormat="1">
      <c r="A254" s="12"/>
      <c r="B254" s="231"/>
      <c r="C254" s="232"/>
      <c r="D254" s="226" t="s">
        <v>146</v>
      </c>
      <c r="E254" s="233" t="s">
        <v>39</v>
      </c>
      <c r="F254" s="234" t="s">
        <v>389</v>
      </c>
      <c r="G254" s="232"/>
      <c r="H254" s="235">
        <v>675</v>
      </c>
      <c r="I254" s="236"/>
      <c r="J254" s="232"/>
      <c r="K254" s="232"/>
      <c r="L254" s="237"/>
      <c r="M254" s="238"/>
      <c r="N254" s="239"/>
      <c r="O254" s="239"/>
      <c r="P254" s="239"/>
      <c r="Q254" s="239"/>
      <c r="R254" s="239"/>
      <c r="S254" s="239"/>
      <c r="T254" s="239"/>
      <c r="U254" s="240"/>
      <c r="V254" s="12"/>
      <c r="W254" s="12"/>
      <c r="X254" s="12"/>
      <c r="Y254" s="12"/>
      <c r="Z254" s="12"/>
      <c r="AA254" s="12"/>
      <c r="AB254" s="12"/>
      <c r="AC254" s="12"/>
      <c r="AD254" s="12"/>
      <c r="AE254" s="12"/>
      <c r="AT254" s="241" t="s">
        <v>146</v>
      </c>
      <c r="AU254" s="241" t="s">
        <v>80</v>
      </c>
      <c r="AV254" s="12" t="s">
        <v>89</v>
      </c>
      <c r="AW254" s="12" t="s">
        <v>41</v>
      </c>
      <c r="AX254" s="12" t="s">
        <v>80</v>
      </c>
      <c r="AY254" s="241" t="s">
        <v>141</v>
      </c>
    </row>
    <row r="255" s="13" customFormat="1">
      <c r="A255" s="13"/>
      <c r="B255" s="242"/>
      <c r="C255" s="243"/>
      <c r="D255" s="226" t="s">
        <v>146</v>
      </c>
      <c r="E255" s="244" t="s">
        <v>39</v>
      </c>
      <c r="F255" s="245" t="s">
        <v>148</v>
      </c>
      <c r="G255" s="243"/>
      <c r="H255" s="246">
        <v>675</v>
      </c>
      <c r="I255" s="247"/>
      <c r="J255" s="243"/>
      <c r="K255" s="243"/>
      <c r="L255" s="248"/>
      <c r="M255" s="249"/>
      <c r="N255" s="250"/>
      <c r="O255" s="250"/>
      <c r="P255" s="250"/>
      <c r="Q255" s="250"/>
      <c r="R255" s="250"/>
      <c r="S255" s="250"/>
      <c r="T255" s="250"/>
      <c r="U255" s="251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T255" s="252" t="s">
        <v>146</v>
      </c>
      <c r="AU255" s="252" t="s">
        <v>80</v>
      </c>
      <c r="AV255" s="13" t="s">
        <v>140</v>
      </c>
      <c r="AW255" s="13" t="s">
        <v>41</v>
      </c>
      <c r="AX255" s="13" t="s">
        <v>87</v>
      </c>
      <c r="AY255" s="252" t="s">
        <v>141</v>
      </c>
    </row>
    <row r="256" s="2" customFormat="1" ht="21.75" customHeight="1">
      <c r="A256" s="40"/>
      <c r="B256" s="41"/>
      <c r="C256" s="213" t="s">
        <v>353</v>
      </c>
      <c r="D256" s="213" t="s">
        <v>136</v>
      </c>
      <c r="E256" s="214" t="s">
        <v>390</v>
      </c>
      <c r="F256" s="215" t="s">
        <v>391</v>
      </c>
      <c r="G256" s="216" t="s">
        <v>152</v>
      </c>
      <c r="H256" s="217">
        <v>374.39999999999998</v>
      </c>
      <c r="I256" s="218"/>
      <c r="J256" s="219">
        <f>ROUND(I256*H256,2)</f>
        <v>0</v>
      </c>
      <c r="K256" s="215" t="s">
        <v>139</v>
      </c>
      <c r="L256" s="46"/>
      <c r="M256" s="220" t="s">
        <v>39</v>
      </c>
      <c r="N256" s="221" t="s">
        <v>53</v>
      </c>
      <c r="O256" s="87"/>
      <c r="P256" s="222">
        <f>O256*H256</f>
        <v>0</v>
      </c>
      <c r="Q256" s="222">
        <v>0</v>
      </c>
      <c r="R256" s="222">
        <f>Q256*H256</f>
        <v>0</v>
      </c>
      <c r="S256" s="222">
        <v>0</v>
      </c>
      <c r="T256" s="222">
        <f>S256*H256</f>
        <v>0</v>
      </c>
      <c r="U256" s="223" t="s">
        <v>39</v>
      </c>
      <c r="V256" s="40"/>
      <c r="W256" s="40"/>
      <c r="X256" s="40"/>
      <c r="Y256" s="40"/>
      <c r="Z256" s="40"/>
      <c r="AA256" s="40"/>
      <c r="AB256" s="40"/>
      <c r="AC256" s="40"/>
      <c r="AD256" s="40"/>
      <c r="AE256" s="40"/>
      <c r="AR256" s="224" t="s">
        <v>140</v>
      </c>
      <c r="AT256" s="224" t="s">
        <v>136</v>
      </c>
      <c r="AU256" s="224" t="s">
        <v>80</v>
      </c>
      <c r="AY256" s="18" t="s">
        <v>141</v>
      </c>
      <c r="BE256" s="225">
        <f>IF(N256="základní",J256,0)</f>
        <v>0</v>
      </c>
      <c r="BF256" s="225">
        <f>IF(N256="snížená",J256,0)</f>
        <v>0</v>
      </c>
      <c r="BG256" s="225">
        <f>IF(N256="zákl. přenesená",J256,0)</f>
        <v>0</v>
      </c>
      <c r="BH256" s="225">
        <f>IF(N256="sníž. přenesená",J256,0)</f>
        <v>0</v>
      </c>
      <c r="BI256" s="225">
        <f>IF(N256="nulová",J256,0)</f>
        <v>0</v>
      </c>
      <c r="BJ256" s="18" t="s">
        <v>140</v>
      </c>
      <c r="BK256" s="225">
        <f>ROUND(I256*H256,2)</f>
        <v>0</v>
      </c>
      <c r="BL256" s="18" t="s">
        <v>140</v>
      </c>
      <c r="BM256" s="224" t="s">
        <v>392</v>
      </c>
    </row>
    <row r="257" s="2" customFormat="1">
      <c r="A257" s="40"/>
      <c r="B257" s="41"/>
      <c r="C257" s="42"/>
      <c r="D257" s="226" t="s">
        <v>142</v>
      </c>
      <c r="E257" s="42"/>
      <c r="F257" s="227" t="s">
        <v>393</v>
      </c>
      <c r="G257" s="42"/>
      <c r="H257" s="42"/>
      <c r="I257" s="150"/>
      <c r="J257" s="42"/>
      <c r="K257" s="42"/>
      <c r="L257" s="46"/>
      <c r="M257" s="228"/>
      <c r="N257" s="229"/>
      <c r="O257" s="87"/>
      <c r="P257" s="87"/>
      <c r="Q257" s="87"/>
      <c r="R257" s="87"/>
      <c r="S257" s="87"/>
      <c r="T257" s="87"/>
      <c r="U257" s="88"/>
      <c r="V257" s="40"/>
      <c r="W257" s="40"/>
      <c r="X257" s="40"/>
      <c r="Y257" s="40"/>
      <c r="Z257" s="40"/>
      <c r="AA257" s="40"/>
      <c r="AB257" s="40"/>
      <c r="AC257" s="40"/>
      <c r="AD257" s="40"/>
      <c r="AE257" s="40"/>
      <c r="AT257" s="18" t="s">
        <v>142</v>
      </c>
      <c r="AU257" s="18" t="s">
        <v>80</v>
      </c>
    </row>
    <row r="258" s="2" customFormat="1">
      <c r="A258" s="40"/>
      <c r="B258" s="41"/>
      <c r="C258" s="42"/>
      <c r="D258" s="226" t="s">
        <v>144</v>
      </c>
      <c r="E258" s="42"/>
      <c r="F258" s="230" t="s">
        <v>394</v>
      </c>
      <c r="G258" s="42"/>
      <c r="H258" s="42"/>
      <c r="I258" s="150"/>
      <c r="J258" s="42"/>
      <c r="K258" s="42"/>
      <c r="L258" s="46"/>
      <c r="M258" s="228"/>
      <c r="N258" s="229"/>
      <c r="O258" s="87"/>
      <c r="P258" s="87"/>
      <c r="Q258" s="87"/>
      <c r="R258" s="87"/>
      <c r="S258" s="87"/>
      <c r="T258" s="87"/>
      <c r="U258" s="88"/>
      <c r="V258" s="40"/>
      <c r="W258" s="40"/>
      <c r="X258" s="40"/>
      <c r="Y258" s="40"/>
      <c r="Z258" s="40"/>
      <c r="AA258" s="40"/>
      <c r="AB258" s="40"/>
      <c r="AC258" s="40"/>
      <c r="AD258" s="40"/>
      <c r="AE258" s="40"/>
      <c r="AT258" s="18" t="s">
        <v>144</v>
      </c>
      <c r="AU258" s="18" t="s">
        <v>80</v>
      </c>
    </row>
    <row r="259" s="2" customFormat="1">
      <c r="A259" s="40"/>
      <c r="B259" s="41"/>
      <c r="C259" s="42"/>
      <c r="D259" s="226" t="s">
        <v>155</v>
      </c>
      <c r="E259" s="42"/>
      <c r="F259" s="230" t="s">
        <v>395</v>
      </c>
      <c r="G259" s="42"/>
      <c r="H259" s="42"/>
      <c r="I259" s="150"/>
      <c r="J259" s="42"/>
      <c r="K259" s="42"/>
      <c r="L259" s="46"/>
      <c r="M259" s="228"/>
      <c r="N259" s="229"/>
      <c r="O259" s="87"/>
      <c r="P259" s="87"/>
      <c r="Q259" s="87"/>
      <c r="R259" s="87"/>
      <c r="S259" s="87"/>
      <c r="T259" s="87"/>
      <c r="U259" s="88"/>
      <c r="V259" s="40"/>
      <c r="W259" s="40"/>
      <c r="X259" s="40"/>
      <c r="Y259" s="40"/>
      <c r="Z259" s="40"/>
      <c r="AA259" s="40"/>
      <c r="AB259" s="40"/>
      <c r="AC259" s="40"/>
      <c r="AD259" s="40"/>
      <c r="AE259" s="40"/>
      <c r="AT259" s="18" t="s">
        <v>155</v>
      </c>
      <c r="AU259" s="18" t="s">
        <v>80</v>
      </c>
    </row>
    <row r="260" s="14" customFormat="1">
      <c r="A260" s="14"/>
      <c r="B260" s="263"/>
      <c r="C260" s="264"/>
      <c r="D260" s="226" t="s">
        <v>146</v>
      </c>
      <c r="E260" s="265" t="s">
        <v>39</v>
      </c>
      <c r="F260" s="266" t="s">
        <v>396</v>
      </c>
      <c r="G260" s="264"/>
      <c r="H260" s="265" t="s">
        <v>39</v>
      </c>
      <c r="I260" s="267"/>
      <c r="J260" s="264"/>
      <c r="K260" s="264"/>
      <c r="L260" s="268"/>
      <c r="M260" s="269"/>
      <c r="N260" s="270"/>
      <c r="O260" s="270"/>
      <c r="P260" s="270"/>
      <c r="Q260" s="270"/>
      <c r="R260" s="270"/>
      <c r="S260" s="270"/>
      <c r="T260" s="270"/>
      <c r="U260" s="271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T260" s="272" t="s">
        <v>146</v>
      </c>
      <c r="AU260" s="272" t="s">
        <v>80</v>
      </c>
      <c r="AV260" s="14" t="s">
        <v>87</v>
      </c>
      <c r="AW260" s="14" t="s">
        <v>41</v>
      </c>
      <c r="AX260" s="14" t="s">
        <v>80</v>
      </c>
      <c r="AY260" s="272" t="s">
        <v>141</v>
      </c>
    </row>
    <row r="261" s="12" customFormat="1">
      <c r="A261" s="12"/>
      <c r="B261" s="231"/>
      <c r="C261" s="232"/>
      <c r="D261" s="226" t="s">
        <v>146</v>
      </c>
      <c r="E261" s="233" t="s">
        <v>39</v>
      </c>
      <c r="F261" s="234" t="s">
        <v>397</v>
      </c>
      <c r="G261" s="232"/>
      <c r="H261" s="235">
        <v>374.39999999999998</v>
      </c>
      <c r="I261" s="236"/>
      <c r="J261" s="232"/>
      <c r="K261" s="232"/>
      <c r="L261" s="237"/>
      <c r="M261" s="238"/>
      <c r="N261" s="239"/>
      <c r="O261" s="239"/>
      <c r="P261" s="239"/>
      <c r="Q261" s="239"/>
      <c r="R261" s="239"/>
      <c r="S261" s="239"/>
      <c r="T261" s="239"/>
      <c r="U261" s="240"/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T261" s="241" t="s">
        <v>146</v>
      </c>
      <c r="AU261" s="241" t="s">
        <v>80</v>
      </c>
      <c r="AV261" s="12" t="s">
        <v>89</v>
      </c>
      <c r="AW261" s="12" t="s">
        <v>41</v>
      </c>
      <c r="AX261" s="12" t="s">
        <v>80</v>
      </c>
      <c r="AY261" s="241" t="s">
        <v>141</v>
      </c>
    </row>
    <row r="262" s="13" customFormat="1">
      <c r="A262" s="13"/>
      <c r="B262" s="242"/>
      <c r="C262" s="243"/>
      <c r="D262" s="226" t="s">
        <v>146</v>
      </c>
      <c r="E262" s="244" t="s">
        <v>39</v>
      </c>
      <c r="F262" s="245" t="s">
        <v>148</v>
      </c>
      <c r="G262" s="243"/>
      <c r="H262" s="246">
        <v>374.39999999999998</v>
      </c>
      <c r="I262" s="247"/>
      <c r="J262" s="243"/>
      <c r="K262" s="243"/>
      <c r="L262" s="248"/>
      <c r="M262" s="249"/>
      <c r="N262" s="250"/>
      <c r="O262" s="250"/>
      <c r="P262" s="250"/>
      <c r="Q262" s="250"/>
      <c r="R262" s="250"/>
      <c r="S262" s="250"/>
      <c r="T262" s="250"/>
      <c r="U262" s="251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T262" s="252" t="s">
        <v>146</v>
      </c>
      <c r="AU262" s="252" t="s">
        <v>80</v>
      </c>
      <c r="AV262" s="13" t="s">
        <v>140</v>
      </c>
      <c r="AW262" s="13" t="s">
        <v>41</v>
      </c>
      <c r="AX262" s="13" t="s">
        <v>87</v>
      </c>
      <c r="AY262" s="252" t="s">
        <v>141</v>
      </c>
    </row>
    <row r="263" s="2" customFormat="1" ht="21.75" customHeight="1">
      <c r="A263" s="40"/>
      <c r="B263" s="41"/>
      <c r="C263" s="213" t="s">
        <v>398</v>
      </c>
      <c r="D263" s="213" t="s">
        <v>136</v>
      </c>
      <c r="E263" s="214" t="s">
        <v>399</v>
      </c>
      <c r="F263" s="215" t="s">
        <v>400</v>
      </c>
      <c r="G263" s="216" t="s">
        <v>170</v>
      </c>
      <c r="H263" s="217">
        <v>1</v>
      </c>
      <c r="I263" s="218"/>
      <c r="J263" s="219">
        <f>ROUND(I263*H263,2)</f>
        <v>0</v>
      </c>
      <c r="K263" s="215" t="s">
        <v>139</v>
      </c>
      <c r="L263" s="46"/>
      <c r="M263" s="220" t="s">
        <v>39</v>
      </c>
      <c r="N263" s="221" t="s">
        <v>53</v>
      </c>
      <c r="O263" s="87"/>
      <c r="P263" s="222">
        <f>O263*H263</f>
        <v>0</v>
      </c>
      <c r="Q263" s="222">
        <v>0</v>
      </c>
      <c r="R263" s="222">
        <f>Q263*H263</f>
        <v>0</v>
      </c>
      <c r="S263" s="222">
        <v>0</v>
      </c>
      <c r="T263" s="222">
        <f>S263*H263</f>
        <v>0</v>
      </c>
      <c r="U263" s="223" t="s">
        <v>39</v>
      </c>
      <c r="V263" s="40"/>
      <c r="W263" s="40"/>
      <c r="X263" s="40"/>
      <c r="Y263" s="40"/>
      <c r="Z263" s="40"/>
      <c r="AA263" s="40"/>
      <c r="AB263" s="40"/>
      <c r="AC263" s="40"/>
      <c r="AD263" s="40"/>
      <c r="AE263" s="40"/>
      <c r="AR263" s="224" t="s">
        <v>140</v>
      </c>
      <c r="AT263" s="224" t="s">
        <v>136</v>
      </c>
      <c r="AU263" s="224" t="s">
        <v>80</v>
      </c>
      <c r="AY263" s="18" t="s">
        <v>141</v>
      </c>
      <c r="BE263" s="225">
        <f>IF(N263="základní",J263,0)</f>
        <v>0</v>
      </c>
      <c r="BF263" s="225">
        <f>IF(N263="snížená",J263,0)</f>
        <v>0</v>
      </c>
      <c r="BG263" s="225">
        <f>IF(N263="zákl. přenesená",J263,0)</f>
        <v>0</v>
      </c>
      <c r="BH263" s="225">
        <f>IF(N263="sníž. přenesená",J263,0)</f>
        <v>0</v>
      </c>
      <c r="BI263" s="225">
        <f>IF(N263="nulová",J263,0)</f>
        <v>0</v>
      </c>
      <c r="BJ263" s="18" t="s">
        <v>140</v>
      </c>
      <c r="BK263" s="225">
        <f>ROUND(I263*H263,2)</f>
        <v>0</v>
      </c>
      <c r="BL263" s="18" t="s">
        <v>140</v>
      </c>
      <c r="BM263" s="224" t="s">
        <v>401</v>
      </c>
    </row>
    <row r="264" s="2" customFormat="1">
      <c r="A264" s="40"/>
      <c r="B264" s="41"/>
      <c r="C264" s="42"/>
      <c r="D264" s="226" t="s">
        <v>142</v>
      </c>
      <c r="E264" s="42"/>
      <c r="F264" s="227" t="s">
        <v>402</v>
      </c>
      <c r="G264" s="42"/>
      <c r="H264" s="42"/>
      <c r="I264" s="150"/>
      <c r="J264" s="42"/>
      <c r="K264" s="42"/>
      <c r="L264" s="46"/>
      <c r="M264" s="228"/>
      <c r="N264" s="229"/>
      <c r="O264" s="87"/>
      <c r="P264" s="87"/>
      <c r="Q264" s="87"/>
      <c r="R264" s="87"/>
      <c r="S264" s="87"/>
      <c r="T264" s="87"/>
      <c r="U264" s="88"/>
      <c r="V264" s="40"/>
      <c r="W264" s="40"/>
      <c r="X264" s="40"/>
      <c r="Y264" s="40"/>
      <c r="Z264" s="40"/>
      <c r="AA264" s="40"/>
      <c r="AB264" s="40"/>
      <c r="AC264" s="40"/>
      <c r="AD264" s="40"/>
      <c r="AE264" s="40"/>
      <c r="AT264" s="18" t="s">
        <v>142</v>
      </c>
      <c r="AU264" s="18" t="s">
        <v>80</v>
      </c>
    </row>
    <row r="265" s="2" customFormat="1">
      <c r="A265" s="40"/>
      <c r="B265" s="41"/>
      <c r="C265" s="42"/>
      <c r="D265" s="226" t="s">
        <v>144</v>
      </c>
      <c r="E265" s="42"/>
      <c r="F265" s="230" t="s">
        <v>403</v>
      </c>
      <c r="G265" s="42"/>
      <c r="H265" s="42"/>
      <c r="I265" s="150"/>
      <c r="J265" s="42"/>
      <c r="K265" s="42"/>
      <c r="L265" s="46"/>
      <c r="M265" s="228"/>
      <c r="N265" s="229"/>
      <c r="O265" s="87"/>
      <c r="P265" s="87"/>
      <c r="Q265" s="87"/>
      <c r="R265" s="87"/>
      <c r="S265" s="87"/>
      <c r="T265" s="87"/>
      <c r="U265" s="88"/>
      <c r="V265" s="40"/>
      <c r="W265" s="40"/>
      <c r="X265" s="40"/>
      <c r="Y265" s="40"/>
      <c r="Z265" s="40"/>
      <c r="AA265" s="40"/>
      <c r="AB265" s="40"/>
      <c r="AC265" s="40"/>
      <c r="AD265" s="40"/>
      <c r="AE265" s="40"/>
      <c r="AT265" s="18" t="s">
        <v>144</v>
      </c>
      <c r="AU265" s="18" t="s">
        <v>80</v>
      </c>
    </row>
    <row r="266" s="2" customFormat="1">
      <c r="A266" s="40"/>
      <c r="B266" s="41"/>
      <c r="C266" s="42"/>
      <c r="D266" s="226" t="s">
        <v>155</v>
      </c>
      <c r="E266" s="42"/>
      <c r="F266" s="230" t="s">
        <v>404</v>
      </c>
      <c r="G266" s="42"/>
      <c r="H266" s="42"/>
      <c r="I266" s="150"/>
      <c r="J266" s="42"/>
      <c r="K266" s="42"/>
      <c r="L266" s="46"/>
      <c r="M266" s="228"/>
      <c r="N266" s="229"/>
      <c r="O266" s="87"/>
      <c r="P266" s="87"/>
      <c r="Q266" s="87"/>
      <c r="R266" s="87"/>
      <c r="S266" s="87"/>
      <c r="T266" s="87"/>
      <c r="U266" s="88"/>
      <c r="V266" s="40"/>
      <c r="W266" s="40"/>
      <c r="X266" s="40"/>
      <c r="Y266" s="40"/>
      <c r="Z266" s="40"/>
      <c r="AA266" s="40"/>
      <c r="AB266" s="40"/>
      <c r="AC266" s="40"/>
      <c r="AD266" s="40"/>
      <c r="AE266" s="40"/>
      <c r="AT266" s="18" t="s">
        <v>155</v>
      </c>
      <c r="AU266" s="18" t="s">
        <v>80</v>
      </c>
    </row>
    <row r="267" s="15" customFormat="1" ht="25.92" customHeight="1">
      <c r="A267" s="15"/>
      <c r="B267" s="273"/>
      <c r="C267" s="274"/>
      <c r="D267" s="275" t="s">
        <v>79</v>
      </c>
      <c r="E267" s="276" t="s">
        <v>405</v>
      </c>
      <c r="F267" s="276" t="s">
        <v>406</v>
      </c>
      <c r="G267" s="274"/>
      <c r="H267" s="274"/>
      <c r="I267" s="277"/>
      <c r="J267" s="278">
        <f>BK267</f>
        <v>0</v>
      </c>
      <c r="K267" s="274"/>
      <c r="L267" s="279"/>
      <c r="M267" s="280"/>
      <c r="N267" s="281"/>
      <c r="O267" s="281"/>
      <c r="P267" s="282">
        <f>P268</f>
        <v>0</v>
      </c>
      <c r="Q267" s="281"/>
      <c r="R267" s="282">
        <f>R268</f>
        <v>0.13200000000000001</v>
      </c>
      <c r="S267" s="281"/>
      <c r="T267" s="282">
        <f>T268</f>
        <v>0</v>
      </c>
      <c r="U267" s="283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  <c r="AR267" s="284" t="s">
        <v>87</v>
      </c>
      <c r="AT267" s="285" t="s">
        <v>79</v>
      </c>
      <c r="AU267" s="285" t="s">
        <v>80</v>
      </c>
      <c r="AY267" s="284" t="s">
        <v>141</v>
      </c>
      <c r="BK267" s="286">
        <f>BK268</f>
        <v>0</v>
      </c>
    </row>
    <row r="268" s="15" customFormat="1" ht="22.8" customHeight="1">
      <c r="A268" s="15"/>
      <c r="B268" s="273"/>
      <c r="C268" s="274"/>
      <c r="D268" s="275" t="s">
        <v>79</v>
      </c>
      <c r="E268" s="287" t="s">
        <v>87</v>
      </c>
      <c r="F268" s="287" t="s">
        <v>407</v>
      </c>
      <c r="G268" s="274"/>
      <c r="H268" s="274"/>
      <c r="I268" s="277"/>
      <c r="J268" s="288">
        <f>BK268</f>
        <v>0</v>
      </c>
      <c r="K268" s="274"/>
      <c r="L268" s="279"/>
      <c r="M268" s="280"/>
      <c r="N268" s="281"/>
      <c r="O268" s="281"/>
      <c r="P268" s="282">
        <f>SUM(P269:P272)</f>
        <v>0</v>
      </c>
      <c r="Q268" s="281"/>
      <c r="R268" s="282">
        <f>SUM(R269:R272)</f>
        <v>0.13200000000000001</v>
      </c>
      <c r="S268" s="281"/>
      <c r="T268" s="282">
        <f>SUM(T269:T272)</f>
        <v>0</v>
      </c>
      <c r="U268" s="283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  <c r="AR268" s="284" t="s">
        <v>87</v>
      </c>
      <c r="AT268" s="285" t="s">
        <v>79</v>
      </c>
      <c r="AU268" s="285" t="s">
        <v>87</v>
      </c>
      <c r="AY268" s="284" t="s">
        <v>141</v>
      </c>
      <c r="BK268" s="286">
        <f>SUM(BK269:BK272)</f>
        <v>0</v>
      </c>
    </row>
    <row r="269" s="2" customFormat="1" ht="33" customHeight="1">
      <c r="A269" s="40"/>
      <c r="B269" s="41"/>
      <c r="C269" s="213" t="s">
        <v>361</v>
      </c>
      <c r="D269" s="213" t="s">
        <v>136</v>
      </c>
      <c r="E269" s="214" t="s">
        <v>408</v>
      </c>
      <c r="F269" s="215" t="s">
        <v>409</v>
      </c>
      <c r="G269" s="216" t="s">
        <v>109</v>
      </c>
      <c r="H269" s="217">
        <v>12</v>
      </c>
      <c r="I269" s="218"/>
      <c r="J269" s="219">
        <f>ROUND(I269*H269,2)</f>
        <v>0</v>
      </c>
      <c r="K269" s="215" t="s">
        <v>220</v>
      </c>
      <c r="L269" s="46"/>
      <c r="M269" s="220" t="s">
        <v>39</v>
      </c>
      <c r="N269" s="221" t="s">
        <v>53</v>
      </c>
      <c r="O269" s="87"/>
      <c r="P269" s="222">
        <f>O269*H269</f>
        <v>0</v>
      </c>
      <c r="Q269" s="222">
        <v>0.010999999999999999</v>
      </c>
      <c r="R269" s="222">
        <f>Q269*H269</f>
        <v>0.13200000000000001</v>
      </c>
      <c r="S269" s="222">
        <v>0</v>
      </c>
      <c r="T269" s="222">
        <f>S269*H269</f>
        <v>0</v>
      </c>
      <c r="U269" s="223" t="s">
        <v>39</v>
      </c>
      <c r="V269" s="40"/>
      <c r="W269" s="40"/>
      <c r="X269" s="40"/>
      <c r="Y269" s="40"/>
      <c r="Z269" s="40"/>
      <c r="AA269" s="40"/>
      <c r="AB269" s="40"/>
      <c r="AC269" s="40"/>
      <c r="AD269" s="40"/>
      <c r="AE269" s="40"/>
      <c r="AR269" s="224" t="s">
        <v>140</v>
      </c>
      <c r="AT269" s="224" t="s">
        <v>136</v>
      </c>
      <c r="AU269" s="224" t="s">
        <v>89</v>
      </c>
      <c r="AY269" s="18" t="s">
        <v>141</v>
      </c>
      <c r="BE269" s="225">
        <f>IF(N269="základní",J269,0)</f>
        <v>0</v>
      </c>
      <c r="BF269" s="225">
        <f>IF(N269="snížená",J269,0)</f>
        <v>0</v>
      </c>
      <c r="BG269" s="225">
        <f>IF(N269="zákl. přenesená",J269,0)</f>
        <v>0</v>
      </c>
      <c r="BH269" s="225">
        <f>IF(N269="sníž. přenesená",J269,0)</f>
        <v>0</v>
      </c>
      <c r="BI269" s="225">
        <f>IF(N269="nulová",J269,0)</f>
        <v>0</v>
      </c>
      <c r="BJ269" s="18" t="s">
        <v>140</v>
      </c>
      <c r="BK269" s="225">
        <f>ROUND(I269*H269,2)</f>
        <v>0</v>
      </c>
      <c r="BL269" s="18" t="s">
        <v>140</v>
      </c>
      <c r="BM269" s="224" t="s">
        <v>410</v>
      </c>
    </row>
    <row r="270" s="2" customFormat="1">
      <c r="A270" s="40"/>
      <c r="B270" s="41"/>
      <c r="C270" s="42"/>
      <c r="D270" s="226" t="s">
        <v>142</v>
      </c>
      <c r="E270" s="42"/>
      <c r="F270" s="227" t="s">
        <v>411</v>
      </c>
      <c r="G270" s="42"/>
      <c r="H270" s="42"/>
      <c r="I270" s="150"/>
      <c r="J270" s="42"/>
      <c r="K270" s="42"/>
      <c r="L270" s="46"/>
      <c r="M270" s="228"/>
      <c r="N270" s="229"/>
      <c r="O270" s="87"/>
      <c r="P270" s="87"/>
      <c r="Q270" s="87"/>
      <c r="R270" s="87"/>
      <c r="S270" s="87"/>
      <c r="T270" s="87"/>
      <c r="U270" s="88"/>
      <c r="V270" s="40"/>
      <c r="W270" s="40"/>
      <c r="X270" s="40"/>
      <c r="Y270" s="40"/>
      <c r="Z270" s="40"/>
      <c r="AA270" s="40"/>
      <c r="AB270" s="40"/>
      <c r="AC270" s="40"/>
      <c r="AD270" s="40"/>
      <c r="AE270" s="40"/>
      <c r="AT270" s="18" t="s">
        <v>142</v>
      </c>
      <c r="AU270" s="18" t="s">
        <v>89</v>
      </c>
    </row>
    <row r="271" s="2" customFormat="1">
      <c r="A271" s="40"/>
      <c r="B271" s="41"/>
      <c r="C271" s="42"/>
      <c r="D271" s="226" t="s">
        <v>144</v>
      </c>
      <c r="E271" s="42"/>
      <c r="F271" s="230" t="s">
        <v>412</v>
      </c>
      <c r="G271" s="42"/>
      <c r="H271" s="42"/>
      <c r="I271" s="150"/>
      <c r="J271" s="42"/>
      <c r="K271" s="42"/>
      <c r="L271" s="46"/>
      <c r="M271" s="228"/>
      <c r="N271" s="229"/>
      <c r="O271" s="87"/>
      <c r="P271" s="87"/>
      <c r="Q271" s="87"/>
      <c r="R271" s="87"/>
      <c r="S271" s="87"/>
      <c r="T271" s="87"/>
      <c r="U271" s="88"/>
      <c r="V271" s="40"/>
      <c r="W271" s="40"/>
      <c r="X271" s="40"/>
      <c r="Y271" s="40"/>
      <c r="Z271" s="40"/>
      <c r="AA271" s="40"/>
      <c r="AB271" s="40"/>
      <c r="AC271" s="40"/>
      <c r="AD271" s="40"/>
      <c r="AE271" s="40"/>
      <c r="AT271" s="18" t="s">
        <v>144</v>
      </c>
      <c r="AU271" s="18" t="s">
        <v>89</v>
      </c>
    </row>
    <row r="272" s="2" customFormat="1">
      <c r="A272" s="40"/>
      <c r="B272" s="41"/>
      <c r="C272" s="42"/>
      <c r="D272" s="226" t="s">
        <v>155</v>
      </c>
      <c r="E272" s="42"/>
      <c r="F272" s="230" t="s">
        <v>413</v>
      </c>
      <c r="G272" s="42"/>
      <c r="H272" s="42"/>
      <c r="I272" s="150"/>
      <c r="J272" s="42"/>
      <c r="K272" s="42"/>
      <c r="L272" s="46"/>
      <c r="M272" s="289"/>
      <c r="N272" s="290"/>
      <c r="O272" s="291"/>
      <c r="P272" s="291"/>
      <c r="Q272" s="291"/>
      <c r="R272" s="291"/>
      <c r="S272" s="291"/>
      <c r="T272" s="291"/>
      <c r="U272" s="292"/>
      <c r="V272" s="40"/>
      <c r="W272" s="40"/>
      <c r="X272" s="40"/>
      <c r="Y272" s="40"/>
      <c r="Z272" s="40"/>
      <c r="AA272" s="40"/>
      <c r="AB272" s="40"/>
      <c r="AC272" s="40"/>
      <c r="AD272" s="40"/>
      <c r="AE272" s="40"/>
      <c r="AT272" s="18" t="s">
        <v>155</v>
      </c>
      <c r="AU272" s="18" t="s">
        <v>89</v>
      </c>
    </row>
    <row r="273" s="2" customFormat="1" ht="6.96" customHeight="1">
      <c r="A273" s="40"/>
      <c r="B273" s="62"/>
      <c r="C273" s="63"/>
      <c r="D273" s="63"/>
      <c r="E273" s="63"/>
      <c r="F273" s="63"/>
      <c r="G273" s="63"/>
      <c r="H273" s="63"/>
      <c r="I273" s="179"/>
      <c r="J273" s="63"/>
      <c r="K273" s="63"/>
      <c r="L273" s="46"/>
      <c r="M273" s="40"/>
      <c r="O273" s="40"/>
      <c r="P273" s="40"/>
      <c r="Q273" s="40"/>
      <c r="R273" s="40"/>
      <c r="S273" s="40"/>
      <c r="T273" s="40"/>
      <c r="U273" s="40"/>
      <c r="V273" s="40"/>
      <c r="W273" s="40"/>
      <c r="X273" s="40"/>
      <c r="Y273" s="40"/>
      <c r="Z273" s="40"/>
      <c r="AA273" s="40"/>
      <c r="AB273" s="40"/>
      <c r="AC273" s="40"/>
      <c r="AD273" s="40"/>
      <c r="AE273" s="40"/>
    </row>
  </sheetData>
  <sheetProtection sheet="1" autoFilter="0" formatColumns="0" formatRows="0" objects="1" scenarios="1" spinCount="100000" saltValue="LuiGBO0ZTlj239IXfypY3+0bUIeJDGwSUdJabdVx4JDRVFwiUs4v+pBdeo5AU0vGZfg3Ndq4H1h1G6VAwnYHRQ==" hashValue="1L4mqWVi66NcP8/uRk/hqgN1jlyyl+DaYhzcJgS6RS3MyxlisbMtzuxbMFCUtXgLJfRxUtr9ywMba5kvFhAgXQ==" algorithmName="SHA-512" password="CDD6"/>
  <autoFilter ref="C86:K272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5:H75"/>
    <mergeCell ref="E77:H77"/>
    <mergeCell ref="E79:H79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41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4.16016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4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97</v>
      </c>
      <c r="AZ2" s="142" t="s">
        <v>414</v>
      </c>
      <c r="BA2" s="142" t="s">
        <v>415</v>
      </c>
      <c r="BB2" s="142" t="s">
        <v>152</v>
      </c>
      <c r="BC2" s="142" t="s">
        <v>416</v>
      </c>
      <c r="BD2" s="142" t="s">
        <v>89</v>
      </c>
    </row>
    <row r="3" s="1" customFormat="1" ht="6.96" customHeight="1">
      <c r="B3" s="143"/>
      <c r="C3" s="144"/>
      <c r="D3" s="144"/>
      <c r="E3" s="144"/>
      <c r="F3" s="144"/>
      <c r="G3" s="144"/>
      <c r="H3" s="144"/>
      <c r="I3" s="145"/>
      <c r="J3" s="144"/>
      <c r="K3" s="144"/>
      <c r="L3" s="21"/>
      <c r="AT3" s="18" t="s">
        <v>89</v>
      </c>
    </row>
    <row r="4" s="1" customFormat="1" ht="24.96" customHeight="1">
      <c r="B4" s="21"/>
      <c r="D4" s="146" t="s">
        <v>111</v>
      </c>
      <c r="I4" s="141"/>
      <c r="L4" s="21"/>
      <c r="M4" s="147" t="s">
        <v>10</v>
      </c>
      <c r="AT4" s="18" t="s">
        <v>41</v>
      </c>
    </row>
    <row r="5" s="1" customFormat="1" ht="6.96" customHeight="1">
      <c r="B5" s="21"/>
      <c r="I5" s="141"/>
      <c r="L5" s="21"/>
    </row>
    <row r="6" s="1" customFormat="1" ht="12" customHeight="1">
      <c r="B6" s="21"/>
      <c r="D6" s="148" t="s">
        <v>16</v>
      </c>
      <c r="I6" s="141"/>
      <c r="L6" s="21"/>
    </row>
    <row r="7" s="1" customFormat="1" ht="16.5" customHeight="1">
      <c r="B7" s="21"/>
      <c r="E7" s="149" t="str">
        <f>'Rekapitulace zakázky'!K6</f>
        <v>Oprava koleje v úseku Úpořiny-Řehlovice_změna_1</v>
      </c>
      <c r="F7" s="148"/>
      <c r="G7" s="148"/>
      <c r="H7" s="148"/>
      <c r="I7" s="141"/>
      <c r="L7" s="21"/>
    </row>
    <row r="8" s="1" customFormat="1" ht="12" customHeight="1">
      <c r="B8" s="21"/>
      <c r="D8" s="148" t="s">
        <v>112</v>
      </c>
      <c r="I8" s="141"/>
      <c r="L8" s="21"/>
    </row>
    <row r="9" s="2" customFormat="1" ht="16.5" customHeight="1">
      <c r="A9" s="40"/>
      <c r="B9" s="46"/>
      <c r="C9" s="40"/>
      <c r="D9" s="40"/>
      <c r="E9" s="149" t="s">
        <v>113</v>
      </c>
      <c r="F9" s="40"/>
      <c r="G9" s="40"/>
      <c r="H9" s="40"/>
      <c r="I9" s="150"/>
      <c r="J9" s="40"/>
      <c r="K9" s="40"/>
      <c r="L9" s="151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</row>
    <row r="10" s="2" customFormat="1" ht="12" customHeight="1">
      <c r="A10" s="40"/>
      <c r="B10" s="46"/>
      <c r="C10" s="40"/>
      <c r="D10" s="148" t="s">
        <v>114</v>
      </c>
      <c r="E10" s="40"/>
      <c r="F10" s="40"/>
      <c r="G10" s="40"/>
      <c r="H10" s="40"/>
      <c r="I10" s="150"/>
      <c r="J10" s="40"/>
      <c r="K10" s="40"/>
      <c r="L10" s="151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</row>
    <row r="11" s="2" customFormat="1" ht="16.5" customHeight="1">
      <c r="A11" s="40"/>
      <c r="B11" s="46"/>
      <c r="C11" s="40"/>
      <c r="D11" s="40"/>
      <c r="E11" s="152" t="s">
        <v>417</v>
      </c>
      <c r="F11" s="40"/>
      <c r="G11" s="40"/>
      <c r="H11" s="40"/>
      <c r="I11" s="150"/>
      <c r="J11" s="40"/>
      <c r="K11" s="40"/>
      <c r="L11" s="151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</row>
    <row r="12" s="2" customFormat="1">
      <c r="A12" s="40"/>
      <c r="B12" s="46"/>
      <c r="C12" s="40"/>
      <c r="D12" s="40"/>
      <c r="E12" s="40"/>
      <c r="F12" s="40"/>
      <c r="G12" s="40"/>
      <c r="H12" s="40"/>
      <c r="I12" s="150"/>
      <c r="J12" s="40"/>
      <c r="K12" s="40"/>
      <c r="L12" s="151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</row>
    <row r="13" s="2" customFormat="1" ht="12" customHeight="1">
      <c r="A13" s="40"/>
      <c r="B13" s="46"/>
      <c r="C13" s="40"/>
      <c r="D13" s="148" t="s">
        <v>18</v>
      </c>
      <c r="E13" s="40"/>
      <c r="F13" s="136" t="s">
        <v>39</v>
      </c>
      <c r="G13" s="40"/>
      <c r="H13" s="40"/>
      <c r="I13" s="153" t="s">
        <v>20</v>
      </c>
      <c r="J13" s="136" t="s">
        <v>39</v>
      </c>
      <c r="K13" s="40"/>
      <c r="L13" s="151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</row>
    <row r="14" s="2" customFormat="1" ht="12" customHeight="1">
      <c r="A14" s="40"/>
      <c r="B14" s="46"/>
      <c r="C14" s="40"/>
      <c r="D14" s="148" t="s">
        <v>22</v>
      </c>
      <c r="E14" s="40"/>
      <c r="F14" s="136" t="s">
        <v>23</v>
      </c>
      <c r="G14" s="40"/>
      <c r="H14" s="40"/>
      <c r="I14" s="153" t="s">
        <v>24</v>
      </c>
      <c r="J14" s="154" t="str">
        <f>'Rekapitulace zakázky'!AN8</f>
        <v>22. 1. 2020</v>
      </c>
      <c r="K14" s="40"/>
      <c r="L14" s="151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</row>
    <row r="15" s="2" customFormat="1" ht="10.8" customHeight="1">
      <c r="A15" s="40"/>
      <c r="B15" s="46"/>
      <c r="C15" s="40"/>
      <c r="D15" s="40"/>
      <c r="E15" s="40"/>
      <c r="F15" s="40"/>
      <c r="G15" s="40"/>
      <c r="H15" s="40"/>
      <c r="I15" s="150"/>
      <c r="J15" s="40"/>
      <c r="K15" s="40"/>
      <c r="L15" s="151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</row>
    <row r="16" s="2" customFormat="1" ht="12" customHeight="1">
      <c r="A16" s="40"/>
      <c r="B16" s="46"/>
      <c r="C16" s="40"/>
      <c r="D16" s="148" t="s">
        <v>30</v>
      </c>
      <c r="E16" s="40"/>
      <c r="F16" s="40"/>
      <c r="G16" s="40"/>
      <c r="H16" s="40"/>
      <c r="I16" s="153" t="s">
        <v>31</v>
      </c>
      <c r="J16" s="136" t="s">
        <v>32</v>
      </c>
      <c r="K16" s="40"/>
      <c r="L16" s="151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</row>
    <row r="17" s="2" customFormat="1" ht="18" customHeight="1">
      <c r="A17" s="40"/>
      <c r="B17" s="46"/>
      <c r="C17" s="40"/>
      <c r="D17" s="40"/>
      <c r="E17" s="136" t="s">
        <v>33</v>
      </c>
      <c r="F17" s="40"/>
      <c r="G17" s="40"/>
      <c r="H17" s="40"/>
      <c r="I17" s="153" t="s">
        <v>34</v>
      </c>
      <c r="J17" s="136" t="s">
        <v>35</v>
      </c>
      <c r="K17" s="40"/>
      <c r="L17" s="151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</row>
    <row r="18" s="2" customFormat="1" ht="6.96" customHeight="1">
      <c r="A18" s="40"/>
      <c r="B18" s="46"/>
      <c r="C18" s="40"/>
      <c r="D18" s="40"/>
      <c r="E18" s="40"/>
      <c r="F18" s="40"/>
      <c r="G18" s="40"/>
      <c r="H18" s="40"/>
      <c r="I18" s="150"/>
      <c r="J18" s="40"/>
      <c r="K18" s="40"/>
      <c r="L18" s="151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</row>
    <row r="19" s="2" customFormat="1" ht="12" customHeight="1">
      <c r="A19" s="40"/>
      <c r="B19" s="46"/>
      <c r="C19" s="40"/>
      <c r="D19" s="148" t="s">
        <v>36</v>
      </c>
      <c r="E19" s="40"/>
      <c r="F19" s="40"/>
      <c r="G19" s="40"/>
      <c r="H19" s="40"/>
      <c r="I19" s="153" t="s">
        <v>31</v>
      </c>
      <c r="J19" s="34" t="str">
        <f>'Rekapitulace zakázky'!AN13</f>
        <v>Vyplň údaj</v>
      </c>
      <c r="K19" s="40"/>
      <c r="L19" s="151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</row>
    <row r="20" s="2" customFormat="1" ht="18" customHeight="1">
      <c r="A20" s="40"/>
      <c r="B20" s="46"/>
      <c r="C20" s="40"/>
      <c r="D20" s="40"/>
      <c r="E20" s="34" t="str">
        <f>'Rekapitulace zakázky'!E14</f>
        <v>Vyplň údaj</v>
      </c>
      <c r="F20" s="136"/>
      <c r="G20" s="136"/>
      <c r="H20" s="136"/>
      <c r="I20" s="153" t="s">
        <v>34</v>
      </c>
      <c r="J20" s="34" t="str">
        <f>'Rekapitulace zakázky'!AN14</f>
        <v>Vyplň údaj</v>
      </c>
      <c r="K20" s="40"/>
      <c r="L20" s="151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</row>
    <row r="21" s="2" customFormat="1" ht="6.96" customHeight="1">
      <c r="A21" s="40"/>
      <c r="B21" s="46"/>
      <c r="C21" s="40"/>
      <c r="D21" s="40"/>
      <c r="E21" s="40"/>
      <c r="F21" s="40"/>
      <c r="G21" s="40"/>
      <c r="H21" s="40"/>
      <c r="I21" s="150"/>
      <c r="J21" s="40"/>
      <c r="K21" s="40"/>
      <c r="L21" s="151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</row>
    <row r="22" s="2" customFormat="1" ht="12" customHeight="1">
      <c r="A22" s="40"/>
      <c r="B22" s="46"/>
      <c r="C22" s="40"/>
      <c r="D22" s="148" t="s">
        <v>38</v>
      </c>
      <c r="E22" s="40"/>
      <c r="F22" s="40"/>
      <c r="G22" s="40"/>
      <c r="H22" s="40"/>
      <c r="I22" s="153" t="s">
        <v>31</v>
      </c>
      <c r="J22" s="136" t="str">
        <f>IF('Rekapitulace zakázky'!AN16="","",'Rekapitulace zakázky'!AN16)</f>
        <v/>
      </c>
      <c r="K22" s="40"/>
      <c r="L22" s="151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</row>
    <row r="23" s="2" customFormat="1" ht="18" customHeight="1">
      <c r="A23" s="40"/>
      <c r="B23" s="46"/>
      <c r="C23" s="40"/>
      <c r="D23" s="40"/>
      <c r="E23" s="136" t="str">
        <f>IF('Rekapitulace zakázky'!E17="","",'Rekapitulace zakázky'!E17)</f>
        <v xml:space="preserve"> </v>
      </c>
      <c r="F23" s="40"/>
      <c r="G23" s="40"/>
      <c r="H23" s="40"/>
      <c r="I23" s="153" t="s">
        <v>34</v>
      </c>
      <c r="J23" s="136" t="str">
        <f>IF('Rekapitulace zakázky'!AN17="","",'Rekapitulace zakázky'!AN17)</f>
        <v/>
      </c>
      <c r="K23" s="40"/>
      <c r="L23" s="151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</row>
    <row r="24" s="2" customFormat="1" ht="6.96" customHeight="1">
      <c r="A24" s="40"/>
      <c r="B24" s="46"/>
      <c r="C24" s="40"/>
      <c r="D24" s="40"/>
      <c r="E24" s="40"/>
      <c r="F24" s="40"/>
      <c r="G24" s="40"/>
      <c r="H24" s="40"/>
      <c r="I24" s="150"/>
      <c r="J24" s="40"/>
      <c r="K24" s="40"/>
      <c r="L24" s="151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="2" customFormat="1" ht="12" customHeight="1">
      <c r="A25" s="40"/>
      <c r="B25" s="46"/>
      <c r="C25" s="40"/>
      <c r="D25" s="148" t="s">
        <v>42</v>
      </c>
      <c r="E25" s="40"/>
      <c r="F25" s="40"/>
      <c r="G25" s="40"/>
      <c r="H25" s="40"/>
      <c r="I25" s="153" t="s">
        <v>31</v>
      </c>
      <c r="J25" s="136" t="s">
        <v>39</v>
      </c>
      <c r="K25" s="40"/>
      <c r="L25" s="151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</row>
    <row r="26" s="2" customFormat="1" ht="18" customHeight="1">
      <c r="A26" s="40"/>
      <c r="B26" s="46"/>
      <c r="C26" s="40"/>
      <c r="D26" s="40"/>
      <c r="E26" s="136" t="s">
        <v>43</v>
      </c>
      <c r="F26" s="40"/>
      <c r="G26" s="40"/>
      <c r="H26" s="40"/>
      <c r="I26" s="153" t="s">
        <v>34</v>
      </c>
      <c r="J26" s="136" t="s">
        <v>39</v>
      </c>
      <c r="K26" s="40"/>
      <c r="L26" s="151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</row>
    <row r="27" s="2" customFormat="1" ht="6.96" customHeight="1">
      <c r="A27" s="40"/>
      <c r="B27" s="46"/>
      <c r="C27" s="40"/>
      <c r="D27" s="40"/>
      <c r="E27" s="40"/>
      <c r="F27" s="40"/>
      <c r="G27" s="40"/>
      <c r="H27" s="40"/>
      <c r="I27" s="150"/>
      <c r="J27" s="40"/>
      <c r="K27" s="40"/>
      <c r="L27" s="151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</row>
    <row r="28" s="2" customFormat="1" ht="12" customHeight="1">
      <c r="A28" s="40"/>
      <c r="B28" s="46"/>
      <c r="C28" s="40"/>
      <c r="D28" s="148" t="s">
        <v>44</v>
      </c>
      <c r="E28" s="40"/>
      <c r="F28" s="40"/>
      <c r="G28" s="40"/>
      <c r="H28" s="40"/>
      <c r="I28" s="150"/>
      <c r="J28" s="40"/>
      <c r="K28" s="40"/>
      <c r="L28" s="151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="8" customFormat="1" ht="16.5" customHeight="1">
      <c r="A29" s="155"/>
      <c r="B29" s="156"/>
      <c r="C29" s="155"/>
      <c r="D29" s="155"/>
      <c r="E29" s="157" t="s">
        <v>39</v>
      </c>
      <c r="F29" s="157"/>
      <c r="G29" s="157"/>
      <c r="H29" s="157"/>
      <c r="I29" s="158"/>
      <c r="J29" s="155"/>
      <c r="K29" s="155"/>
      <c r="L29" s="159"/>
      <c r="S29" s="155"/>
      <c r="T29" s="155"/>
      <c r="U29" s="155"/>
      <c r="V29" s="155"/>
      <c r="W29" s="155"/>
      <c r="X29" s="155"/>
      <c r="Y29" s="155"/>
      <c r="Z29" s="155"/>
      <c r="AA29" s="155"/>
      <c r="AB29" s="155"/>
      <c r="AC29" s="155"/>
      <c r="AD29" s="155"/>
      <c r="AE29" s="155"/>
    </row>
    <row r="30" s="2" customFormat="1" ht="6.96" customHeight="1">
      <c r="A30" s="40"/>
      <c r="B30" s="46"/>
      <c r="C30" s="40"/>
      <c r="D30" s="40"/>
      <c r="E30" s="40"/>
      <c r="F30" s="40"/>
      <c r="G30" s="40"/>
      <c r="H30" s="40"/>
      <c r="I30" s="150"/>
      <c r="J30" s="40"/>
      <c r="K30" s="40"/>
      <c r="L30" s="151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</row>
    <row r="31" s="2" customFormat="1" ht="6.96" customHeight="1">
      <c r="A31" s="40"/>
      <c r="B31" s="46"/>
      <c r="C31" s="40"/>
      <c r="D31" s="160"/>
      <c r="E31" s="160"/>
      <c r="F31" s="160"/>
      <c r="G31" s="160"/>
      <c r="H31" s="160"/>
      <c r="I31" s="161"/>
      <c r="J31" s="160"/>
      <c r="K31" s="160"/>
      <c r="L31" s="151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</row>
    <row r="32" s="2" customFormat="1" ht="25.44" customHeight="1">
      <c r="A32" s="40"/>
      <c r="B32" s="46"/>
      <c r="C32" s="40"/>
      <c r="D32" s="162" t="s">
        <v>46</v>
      </c>
      <c r="E32" s="40"/>
      <c r="F32" s="40"/>
      <c r="G32" s="40"/>
      <c r="H32" s="40"/>
      <c r="I32" s="150"/>
      <c r="J32" s="163">
        <f>ROUND(J85, 2)</f>
        <v>0</v>
      </c>
      <c r="K32" s="40"/>
      <c r="L32" s="151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</row>
    <row r="33" s="2" customFormat="1" ht="6.96" customHeight="1">
      <c r="A33" s="40"/>
      <c r="B33" s="46"/>
      <c r="C33" s="40"/>
      <c r="D33" s="160"/>
      <c r="E33" s="160"/>
      <c r="F33" s="160"/>
      <c r="G33" s="160"/>
      <c r="H33" s="160"/>
      <c r="I33" s="161"/>
      <c r="J33" s="160"/>
      <c r="K33" s="160"/>
      <c r="L33" s="151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</row>
    <row r="34" s="2" customFormat="1" ht="14.4" customHeight="1">
      <c r="A34" s="40"/>
      <c r="B34" s="46"/>
      <c r="C34" s="40"/>
      <c r="D34" s="40"/>
      <c r="E34" s="40"/>
      <c r="F34" s="164" t="s">
        <v>48</v>
      </c>
      <c r="G34" s="40"/>
      <c r="H34" s="40"/>
      <c r="I34" s="165" t="s">
        <v>47</v>
      </c>
      <c r="J34" s="164" t="s">
        <v>49</v>
      </c>
      <c r="K34" s="40"/>
      <c r="L34" s="151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</row>
    <row r="35" hidden="1" s="2" customFormat="1" ht="14.4" customHeight="1">
      <c r="A35" s="40"/>
      <c r="B35" s="46"/>
      <c r="C35" s="40"/>
      <c r="D35" s="166" t="s">
        <v>50</v>
      </c>
      <c r="E35" s="148" t="s">
        <v>51</v>
      </c>
      <c r="F35" s="167">
        <f>ROUND((SUM(BE85:BE124)),  2)</f>
        <v>0</v>
      </c>
      <c r="G35" s="40"/>
      <c r="H35" s="40"/>
      <c r="I35" s="168">
        <v>0.20999999999999999</v>
      </c>
      <c r="J35" s="167">
        <f>ROUND(((SUM(BE85:BE124))*I35),  2)</f>
        <v>0</v>
      </c>
      <c r="K35" s="40"/>
      <c r="L35" s="151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</row>
    <row r="36" hidden="1" s="2" customFormat="1" ht="14.4" customHeight="1">
      <c r="A36" s="40"/>
      <c r="B36" s="46"/>
      <c r="C36" s="40"/>
      <c r="D36" s="40"/>
      <c r="E36" s="148" t="s">
        <v>52</v>
      </c>
      <c r="F36" s="167">
        <f>ROUND((SUM(BF85:BF124)),  2)</f>
        <v>0</v>
      </c>
      <c r="G36" s="40"/>
      <c r="H36" s="40"/>
      <c r="I36" s="168">
        <v>0.14999999999999999</v>
      </c>
      <c r="J36" s="167">
        <f>ROUND(((SUM(BF85:BF124))*I36),  2)</f>
        <v>0</v>
      </c>
      <c r="K36" s="40"/>
      <c r="L36" s="151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</row>
    <row r="37" s="2" customFormat="1" ht="14.4" customHeight="1">
      <c r="A37" s="40"/>
      <c r="B37" s="46"/>
      <c r="C37" s="40"/>
      <c r="D37" s="148" t="s">
        <v>50</v>
      </c>
      <c r="E37" s="148" t="s">
        <v>53</v>
      </c>
      <c r="F37" s="167">
        <f>ROUND((SUM(BG85:BG124)),  2)</f>
        <v>0</v>
      </c>
      <c r="G37" s="40"/>
      <c r="H37" s="40"/>
      <c r="I37" s="168">
        <v>0.20999999999999999</v>
      </c>
      <c r="J37" s="167">
        <f>0</f>
        <v>0</v>
      </c>
      <c r="K37" s="40"/>
      <c r="L37" s="151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</row>
    <row r="38" s="2" customFormat="1" ht="14.4" customHeight="1">
      <c r="A38" s="40"/>
      <c r="B38" s="46"/>
      <c r="C38" s="40"/>
      <c r="D38" s="40"/>
      <c r="E38" s="148" t="s">
        <v>54</v>
      </c>
      <c r="F38" s="167">
        <f>ROUND((SUM(BH85:BH124)),  2)</f>
        <v>0</v>
      </c>
      <c r="G38" s="40"/>
      <c r="H38" s="40"/>
      <c r="I38" s="168">
        <v>0.14999999999999999</v>
      </c>
      <c r="J38" s="167">
        <f>0</f>
        <v>0</v>
      </c>
      <c r="K38" s="40"/>
      <c r="L38" s="151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</row>
    <row r="39" hidden="1" s="2" customFormat="1" ht="14.4" customHeight="1">
      <c r="A39" s="40"/>
      <c r="B39" s="46"/>
      <c r="C39" s="40"/>
      <c r="D39" s="40"/>
      <c r="E39" s="148" t="s">
        <v>55</v>
      </c>
      <c r="F39" s="167">
        <f>ROUND((SUM(BI85:BI124)),  2)</f>
        <v>0</v>
      </c>
      <c r="G39" s="40"/>
      <c r="H39" s="40"/>
      <c r="I39" s="168">
        <v>0</v>
      </c>
      <c r="J39" s="167">
        <f>0</f>
        <v>0</v>
      </c>
      <c r="K39" s="40"/>
      <c r="L39" s="151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</row>
    <row r="40" s="2" customFormat="1" ht="6.96" customHeight="1">
      <c r="A40" s="40"/>
      <c r="B40" s="46"/>
      <c r="C40" s="40"/>
      <c r="D40" s="40"/>
      <c r="E40" s="40"/>
      <c r="F40" s="40"/>
      <c r="G40" s="40"/>
      <c r="H40" s="40"/>
      <c r="I40" s="150"/>
      <c r="J40" s="40"/>
      <c r="K40" s="40"/>
      <c r="L40" s="151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</row>
    <row r="41" s="2" customFormat="1" ht="25.44" customHeight="1">
      <c r="A41" s="40"/>
      <c r="B41" s="46"/>
      <c r="C41" s="169"/>
      <c r="D41" s="170" t="s">
        <v>56</v>
      </c>
      <c r="E41" s="171"/>
      <c r="F41" s="171"/>
      <c r="G41" s="172" t="s">
        <v>57</v>
      </c>
      <c r="H41" s="173" t="s">
        <v>58</v>
      </c>
      <c r="I41" s="174"/>
      <c r="J41" s="175">
        <f>SUM(J32:J39)</f>
        <v>0</v>
      </c>
      <c r="K41" s="176"/>
      <c r="L41" s="151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</row>
    <row r="42" s="2" customFormat="1" ht="14.4" customHeight="1">
      <c r="A42" s="40"/>
      <c r="B42" s="177"/>
      <c r="C42" s="178"/>
      <c r="D42" s="178"/>
      <c r="E42" s="178"/>
      <c r="F42" s="178"/>
      <c r="G42" s="178"/>
      <c r="H42" s="178"/>
      <c r="I42" s="179"/>
      <c r="J42" s="178"/>
      <c r="K42" s="178"/>
      <c r="L42" s="151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</row>
    <row r="46" s="2" customFormat="1" ht="6.96" customHeight="1">
      <c r="A46" s="40"/>
      <c r="B46" s="180"/>
      <c r="C46" s="181"/>
      <c r="D46" s="181"/>
      <c r="E46" s="181"/>
      <c r="F46" s="181"/>
      <c r="G46" s="181"/>
      <c r="H46" s="181"/>
      <c r="I46" s="182"/>
      <c r="J46" s="181"/>
      <c r="K46" s="181"/>
      <c r="L46" s="151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</row>
    <row r="47" s="2" customFormat="1" ht="24.96" customHeight="1">
      <c r="A47" s="40"/>
      <c r="B47" s="41"/>
      <c r="C47" s="24" t="s">
        <v>116</v>
      </c>
      <c r="D47" s="42"/>
      <c r="E47" s="42"/>
      <c r="F47" s="42"/>
      <c r="G47" s="42"/>
      <c r="H47" s="42"/>
      <c r="I47" s="150"/>
      <c r="J47" s="42"/>
      <c r="K47" s="42"/>
      <c r="L47" s="151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</row>
    <row r="48" s="2" customFormat="1" ht="6.96" customHeight="1">
      <c r="A48" s="40"/>
      <c r="B48" s="41"/>
      <c r="C48" s="42"/>
      <c r="D48" s="42"/>
      <c r="E48" s="42"/>
      <c r="F48" s="42"/>
      <c r="G48" s="42"/>
      <c r="H48" s="42"/>
      <c r="I48" s="150"/>
      <c r="J48" s="42"/>
      <c r="K48" s="42"/>
      <c r="L48" s="151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</row>
    <row r="49" s="2" customFormat="1" ht="12" customHeight="1">
      <c r="A49" s="40"/>
      <c r="B49" s="41"/>
      <c r="C49" s="33" t="s">
        <v>16</v>
      </c>
      <c r="D49" s="42"/>
      <c r="E49" s="42"/>
      <c r="F49" s="42"/>
      <c r="G49" s="42"/>
      <c r="H49" s="42"/>
      <c r="I49" s="150"/>
      <c r="J49" s="42"/>
      <c r="K49" s="42"/>
      <c r="L49" s="151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</row>
    <row r="50" s="2" customFormat="1" ht="16.5" customHeight="1">
      <c r="A50" s="40"/>
      <c r="B50" s="41"/>
      <c r="C50" s="42"/>
      <c r="D50" s="42"/>
      <c r="E50" s="183" t="str">
        <f>E7</f>
        <v>Oprava koleje v úseku Úpořiny-Řehlovice_změna_1</v>
      </c>
      <c r="F50" s="33"/>
      <c r="G50" s="33"/>
      <c r="H50" s="33"/>
      <c r="I50" s="150"/>
      <c r="J50" s="42"/>
      <c r="K50" s="42"/>
      <c r="L50" s="151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</row>
    <row r="51" s="1" customFormat="1" ht="12" customHeight="1">
      <c r="B51" s="22"/>
      <c r="C51" s="33" t="s">
        <v>112</v>
      </c>
      <c r="D51" s="23"/>
      <c r="E51" s="23"/>
      <c r="F51" s="23"/>
      <c r="G51" s="23"/>
      <c r="H51" s="23"/>
      <c r="I51" s="141"/>
      <c r="J51" s="23"/>
      <c r="K51" s="23"/>
      <c r="L51" s="21"/>
    </row>
    <row r="52" s="2" customFormat="1" ht="16.5" customHeight="1">
      <c r="A52" s="40"/>
      <c r="B52" s="41"/>
      <c r="C52" s="42"/>
      <c r="D52" s="42"/>
      <c r="E52" s="183" t="s">
        <v>113</v>
      </c>
      <c r="F52" s="42"/>
      <c r="G52" s="42"/>
      <c r="H52" s="42"/>
      <c r="I52" s="150"/>
      <c r="J52" s="42"/>
      <c r="K52" s="42"/>
      <c r="L52" s="151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</row>
    <row r="53" s="2" customFormat="1" ht="12" customHeight="1">
      <c r="A53" s="40"/>
      <c r="B53" s="41"/>
      <c r="C53" s="33" t="s">
        <v>114</v>
      </c>
      <c r="D53" s="42"/>
      <c r="E53" s="42"/>
      <c r="F53" s="42"/>
      <c r="G53" s="42"/>
      <c r="H53" s="42"/>
      <c r="I53" s="150"/>
      <c r="J53" s="42"/>
      <c r="K53" s="42"/>
      <c r="L53" s="151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</row>
    <row r="54" s="2" customFormat="1" ht="16.5" customHeight="1">
      <c r="A54" s="40"/>
      <c r="B54" s="41"/>
      <c r="C54" s="42"/>
      <c r="D54" s="42"/>
      <c r="E54" s="72" t="str">
        <f>E11</f>
        <v>Č12_zm_1 - mimostaveništní doprava_změna_1</v>
      </c>
      <c r="F54" s="42"/>
      <c r="G54" s="42"/>
      <c r="H54" s="42"/>
      <c r="I54" s="150"/>
      <c r="J54" s="42"/>
      <c r="K54" s="42"/>
      <c r="L54" s="151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</row>
    <row r="55" s="2" customFormat="1" ht="6.96" customHeight="1">
      <c r="A55" s="40"/>
      <c r="B55" s="41"/>
      <c r="C55" s="42"/>
      <c r="D55" s="42"/>
      <c r="E55" s="42"/>
      <c r="F55" s="42"/>
      <c r="G55" s="42"/>
      <c r="H55" s="42"/>
      <c r="I55" s="150"/>
      <c r="J55" s="42"/>
      <c r="K55" s="42"/>
      <c r="L55" s="151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</row>
    <row r="56" s="2" customFormat="1" ht="12" customHeight="1">
      <c r="A56" s="40"/>
      <c r="B56" s="41"/>
      <c r="C56" s="33" t="s">
        <v>22</v>
      </c>
      <c r="D56" s="42"/>
      <c r="E56" s="42"/>
      <c r="F56" s="28" t="str">
        <f>F14</f>
        <v>TO Bílina</v>
      </c>
      <c r="G56" s="42"/>
      <c r="H56" s="42"/>
      <c r="I56" s="153" t="s">
        <v>24</v>
      </c>
      <c r="J56" s="75" t="str">
        <f>IF(J14="","",J14)</f>
        <v>22. 1. 2020</v>
      </c>
      <c r="K56" s="42"/>
      <c r="L56" s="151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</row>
    <row r="57" s="2" customFormat="1" ht="6.96" customHeight="1">
      <c r="A57" s="40"/>
      <c r="B57" s="41"/>
      <c r="C57" s="42"/>
      <c r="D57" s="42"/>
      <c r="E57" s="42"/>
      <c r="F57" s="42"/>
      <c r="G57" s="42"/>
      <c r="H57" s="42"/>
      <c r="I57" s="150"/>
      <c r="J57" s="42"/>
      <c r="K57" s="42"/>
      <c r="L57" s="151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</row>
    <row r="58" s="2" customFormat="1" ht="15.15" customHeight="1">
      <c r="A58" s="40"/>
      <c r="B58" s="41"/>
      <c r="C58" s="33" t="s">
        <v>30</v>
      </c>
      <c r="D58" s="42"/>
      <c r="E58" s="42"/>
      <c r="F58" s="28" t="str">
        <f>E17</f>
        <v>Správa železnic s.o., OŘ UNL, ST Most</v>
      </c>
      <c r="G58" s="42"/>
      <c r="H58" s="42"/>
      <c r="I58" s="153" t="s">
        <v>38</v>
      </c>
      <c r="J58" s="38" t="str">
        <f>E23</f>
        <v xml:space="preserve"> </v>
      </c>
      <c r="K58" s="42"/>
      <c r="L58" s="151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</row>
    <row r="59" s="2" customFormat="1" ht="40.05" customHeight="1">
      <c r="A59" s="40"/>
      <c r="B59" s="41"/>
      <c r="C59" s="33" t="s">
        <v>36</v>
      </c>
      <c r="D59" s="42"/>
      <c r="E59" s="42"/>
      <c r="F59" s="28" t="str">
        <f>IF(E20="","",E20)</f>
        <v>Vyplň údaj</v>
      </c>
      <c r="G59" s="42"/>
      <c r="H59" s="42"/>
      <c r="I59" s="153" t="s">
        <v>42</v>
      </c>
      <c r="J59" s="38" t="str">
        <f>E26</f>
        <v>Ing. Horák Jiří, horak@szdc.cz, +420 602155923</v>
      </c>
      <c r="K59" s="42"/>
      <c r="L59" s="151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</row>
    <row r="60" s="2" customFormat="1" ht="10.32" customHeight="1">
      <c r="A60" s="40"/>
      <c r="B60" s="41"/>
      <c r="C60" s="42"/>
      <c r="D60" s="42"/>
      <c r="E60" s="42"/>
      <c r="F60" s="42"/>
      <c r="G60" s="42"/>
      <c r="H60" s="42"/>
      <c r="I60" s="150"/>
      <c r="J60" s="42"/>
      <c r="K60" s="42"/>
      <c r="L60" s="151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</row>
    <row r="61" s="2" customFormat="1" ht="29.28" customHeight="1">
      <c r="A61" s="40"/>
      <c r="B61" s="41"/>
      <c r="C61" s="184" t="s">
        <v>117</v>
      </c>
      <c r="D61" s="185"/>
      <c r="E61" s="185"/>
      <c r="F61" s="185"/>
      <c r="G61" s="185"/>
      <c r="H61" s="185"/>
      <c r="I61" s="186"/>
      <c r="J61" s="187" t="s">
        <v>118</v>
      </c>
      <c r="K61" s="185"/>
      <c r="L61" s="151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</row>
    <row r="62" s="2" customFormat="1" ht="10.32" customHeight="1">
      <c r="A62" s="40"/>
      <c r="B62" s="41"/>
      <c r="C62" s="42"/>
      <c r="D62" s="42"/>
      <c r="E62" s="42"/>
      <c r="F62" s="42"/>
      <c r="G62" s="42"/>
      <c r="H62" s="42"/>
      <c r="I62" s="150"/>
      <c r="J62" s="42"/>
      <c r="K62" s="42"/>
      <c r="L62" s="151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</row>
    <row r="63" s="2" customFormat="1" ht="22.8" customHeight="1">
      <c r="A63" s="40"/>
      <c r="B63" s="41"/>
      <c r="C63" s="188" t="s">
        <v>78</v>
      </c>
      <c r="D63" s="42"/>
      <c r="E63" s="42"/>
      <c r="F63" s="42"/>
      <c r="G63" s="42"/>
      <c r="H63" s="42"/>
      <c r="I63" s="150"/>
      <c r="J63" s="105">
        <f>J85</f>
        <v>0</v>
      </c>
      <c r="K63" s="42"/>
      <c r="L63" s="151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U63" s="18" t="s">
        <v>119</v>
      </c>
    </row>
    <row r="64" s="2" customFormat="1" ht="21.84" customHeight="1">
      <c r="A64" s="40"/>
      <c r="B64" s="41"/>
      <c r="C64" s="42"/>
      <c r="D64" s="42"/>
      <c r="E64" s="42"/>
      <c r="F64" s="42"/>
      <c r="G64" s="42"/>
      <c r="H64" s="42"/>
      <c r="I64" s="150"/>
      <c r="J64" s="42"/>
      <c r="K64" s="42"/>
      <c r="L64" s="151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</row>
    <row r="65" s="2" customFormat="1" ht="6.96" customHeight="1">
      <c r="A65" s="40"/>
      <c r="B65" s="62"/>
      <c r="C65" s="63"/>
      <c r="D65" s="63"/>
      <c r="E65" s="63"/>
      <c r="F65" s="63"/>
      <c r="G65" s="63"/>
      <c r="H65" s="63"/>
      <c r="I65" s="179"/>
      <c r="J65" s="63"/>
      <c r="K65" s="63"/>
      <c r="L65" s="151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</row>
    <row r="69" s="2" customFormat="1" ht="6.96" customHeight="1">
      <c r="A69" s="40"/>
      <c r="B69" s="64"/>
      <c r="C69" s="65"/>
      <c r="D69" s="65"/>
      <c r="E69" s="65"/>
      <c r="F69" s="65"/>
      <c r="G69" s="65"/>
      <c r="H69" s="65"/>
      <c r="I69" s="182"/>
      <c r="J69" s="65"/>
      <c r="K69" s="65"/>
      <c r="L69" s="151"/>
      <c r="S69" s="40"/>
      <c r="T69" s="40"/>
      <c r="U69" s="40"/>
      <c r="V69" s="40"/>
      <c r="W69" s="40"/>
      <c r="X69" s="40"/>
      <c r="Y69" s="40"/>
      <c r="Z69" s="40"/>
      <c r="AA69" s="40"/>
      <c r="AB69" s="40"/>
      <c r="AC69" s="40"/>
      <c r="AD69" s="40"/>
      <c r="AE69" s="40"/>
    </row>
    <row r="70" s="2" customFormat="1" ht="24.96" customHeight="1">
      <c r="A70" s="40"/>
      <c r="B70" s="41"/>
      <c r="C70" s="24" t="s">
        <v>122</v>
      </c>
      <c r="D70" s="42"/>
      <c r="E70" s="42"/>
      <c r="F70" s="42"/>
      <c r="G70" s="42"/>
      <c r="H70" s="42"/>
      <c r="I70" s="150"/>
      <c r="J70" s="42"/>
      <c r="K70" s="42"/>
      <c r="L70" s="151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</row>
    <row r="71" s="2" customFormat="1" ht="6.96" customHeight="1">
      <c r="A71" s="40"/>
      <c r="B71" s="41"/>
      <c r="C71" s="42"/>
      <c r="D71" s="42"/>
      <c r="E71" s="42"/>
      <c r="F71" s="42"/>
      <c r="G71" s="42"/>
      <c r="H71" s="42"/>
      <c r="I71" s="150"/>
      <c r="J71" s="42"/>
      <c r="K71" s="42"/>
      <c r="L71" s="151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40"/>
      <c r="AD71" s="40"/>
      <c r="AE71" s="40"/>
    </row>
    <row r="72" s="2" customFormat="1" ht="12" customHeight="1">
      <c r="A72" s="40"/>
      <c r="B72" s="41"/>
      <c r="C72" s="33" t="s">
        <v>16</v>
      </c>
      <c r="D72" s="42"/>
      <c r="E72" s="42"/>
      <c r="F72" s="42"/>
      <c r="G72" s="42"/>
      <c r="H72" s="42"/>
      <c r="I72" s="150"/>
      <c r="J72" s="42"/>
      <c r="K72" s="42"/>
      <c r="L72" s="151"/>
      <c r="S72" s="40"/>
      <c r="T72" s="40"/>
      <c r="U72" s="40"/>
      <c r="V72" s="40"/>
      <c r="W72" s="40"/>
      <c r="X72" s="40"/>
      <c r="Y72" s="40"/>
      <c r="Z72" s="40"/>
      <c r="AA72" s="40"/>
      <c r="AB72" s="40"/>
      <c r="AC72" s="40"/>
      <c r="AD72" s="40"/>
      <c r="AE72" s="40"/>
    </row>
    <row r="73" s="2" customFormat="1" ht="16.5" customHeight="1">
      <c r="A73" s="40"/>
      <c r="B73" s="41"/>
      <c r="C73" s="42"/>
      <c r="D73" s="42"/>
      <c r="E73" s="183" t="str">
        <f>E7</f>
        <v>Oprava koleje v úseku Úpořiny-Řehlovice_změna_1</v>
      </c>
      <c r="F73" s="33"/>
      <c r="G73" s="33"/>
      <c r="H73" s="33"/>
      <c r="I73" s="150"/>
      <c r="J73" s="42"/>
      <c r="K73" s="42"/>
      <c r="L73" s="151"/>
      <c r="S73" s="40"/>
      <c r="T73" s="40"/>
      <c r="U73" s="40"/>
      <c r="V73" s="40"/>
      <c r="W73" s="40"/>
      <c r="X73" s="40"/>
      <c r="Y73" s="40"/>
      <c r="Z73" s="40"/>
      <c r="AA73" s="40"/>
      <c r="AB73" s="40"/>
      <c r="AC73" s="40"/>
      <c r="AD73" s="40"/>
      <c r="AE73" s="40"/>
    </row>
    <row r="74" s="1" customFormat="1" ht="12" customHeight="1">
      <c r="B74" s="22"/>
      <c r="C74" s="33" t="s">
        <v>112</v>
      </c>
      <c r="D74" s="23"/>
      <c r="E74" s="23"/>
      <c r="F74" s="23"/>
      <c r="G74" s="23"/>
      <c r="H74" s="23"/>
      <c r="I74" s="141"/>
      <c r="J74" s="23"/>
      <c r="K74" s="23"/>
      <c r="L74" s="21"/>
    </row>
    <row r="75" s="2" customFormat="1" ht="16.5" customHeight="1">
      <c r="A75" s="40"/>
      <c r="B75" s="41"/>
      <c r="C75" s="42"/>
      <c r="D75" s="42"/>
      <c r="E75" s="183" t="s">
        <v>113</v>
      </c>
      <c r="F75" s="42"/>
      <c r="G75" s="42"/>
      <c r="H75" s="42"/>
      <c r="I75" s="150"/>
      <c r="J75" s="42"/>
      <c r="K75" s="42"/>
      <c r="L75" s="151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</row>
    <row r="76" s="2" customFormat="1" ht="12" customHeight="1">
      <c r="A76" s="40"/>
      <c r="B76" s="41"/>
      <c r="C76" s="33" t="s">
        <v>114</v>
      </c>
      <c r="D76" s="42"/>
      <c r="E76" s="42"/>
      <c r="F76" s="42"/>
      <c r="G76" s="42"/>
      <c r="H76" s="42"/>
      <c r="I76" s="150"/>
      <c r="J76" s="42"/>
      <c r="K76" s="42"/>
      <c r="L76" s="151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</row>
    <row r="77" s="2" customFormat="1" ht="16.5" customHeight="1">
      <c r="A77" s="40"/>
      <c r="B77" s="41"/>
      <c r="C77" s="42"/>
      <c r="D77" s="42"/>
      <c r="E77" s="72" t="str">
        <f>E11</f>
        <v>Č12_zm_1 - mimostaveništní doprava_změna_1</v>
      </c>
      <c r="F77" s="42"/>
      <c r="G77" s="42"/>
      <c r="H77" s="42"/>
      <c r="I77" s="150"/>
      <c r="J77" s="42"/>
      <c r="K77" s="42"/>
      <c r="L77" s="151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40"/>
      <c r="AD77" s="40"/>
      <c r="AE77" s="40"/>
    </row>
    <row r="78" s="2" customFormat="1" ht="6.96" customHeight="1">
      <c r="A78" s="40"/>
      <c r="B78" s="41"/>
      <c r="C78" s="42"/>
      <c r="D78" s="42"/>
      <c r="E78" s="42"/>
      <c r="F78" s="42"/>
      <c r="G78" s="42"/>
      <c r="H78" s="42"/>
      <c r="I78" s="150"/>
      <c r="J78" s="42"/>
      <c r="K78" s="42"/>
      <c r="L78" s="151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0"/>
    </row>
    <row r="79" s="2" customFormat="1" ht="12" customHeight="1">
      <c r="A79" s="40"/>
      <c r="B79" s="41"/>
      <c r="C79" s="33" t="s">
        <v>22</v>
      </c>
      <c r="D79" s="42"/>
      <c r="E79" s="42"/>
      <c r="F79" s="28" t="str">
        <f>F14</f>
        <v>TO Bílina</v>
      </c>
      <c r="G79" s="42"/>
      <c r="H79" s="42"/>
      <c r="I79" s="153" t="s">
        <v>24</v>
      </c>
      <c r="J79" s="75" t="str">
        <f>IF(J14="","",J14)</f>
        <v>22. 1. 2020</v>
      </c>
      <c r="K79" s="42"/>
      <c r="L79" s="151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  <c r="AE79" s="40"/>
    </row>
    <row r="80" s="2" customFormat="1" ht="6.96" customHeight="1">
      <c r="A80" s="40"/>
      <c r="B80" s="41"/>
      <c r="C80" s="42"/>
      <c r="D80" s="42"/>
      <c r="E80" s="42"/>
      <c r="F80" s="42"/>
      <c r="G80" s="42"/>
      <c r="H80" s="42"/>
      <c r="I80" s="150"/>
      <c r="J80" s="42"/>
      <c r="K80" s="42"/>
      <c r="L80" s="151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  <c r="AD80" s="40"/>
      <c r="AE80" s="40"/>
    </row>
    <row r="81" s="2" customFormat="1" ht="15.15" customHeight="1">
      <c r="A81" s="40"/>
      <c r="B81" s="41"/>
      <c r="C81" s="33" t="s">
        <v>30</v>
      </c>
      <c r="D81" s="42"/>
      <c r="E81" s="42"/>
      <c r="F81" s="28" t="str">
        <f>E17</f>
        <v>Správa železnic s.o., OŘ UNL, ST Most</v>
      </c>
      <c r="G81" s="42"/>
      <c r="H81" s="42"/>
      <c r="I81" s="153" t="s">
        <v>38</v>
      </c>
      <c r="J81" s="38" t="str">
        <f>E23</f>
        <v xml:space="preserve"> </v>
      </c>
      <c r="K81" s="42"/>
      <c r="L81" s="151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0"/>
    </row>
    <row r="82" s="2" customFormat="1" ht="40.05" customHeight="1">
      <c r="A82" s="40"/>
      <c r="B82" s="41"/>
      <c r="C82" s="33" t="s">
        <v>36</v>
      </c>
      <c r="D82" s="42"/>
      <c r="E82" s="42"/>
      <c r="F82" s="28" t="str">
        <f>IF(E20="","",E20)</f>
        <v>Vyplň údaj</v>
      </c>
      <c r="G82" s="42"/>
      <c r="H82" s="42"/>
      <c r="I82" s="153" t="s">
        <v>42</v>
      </c>
      <c r="J82" s="38" t="str">
        <f>E26</f>
        <v>Ing. Horák Jiří, horak@szdc.cz, +420 602155923</v>
      </c>
      <c r="K82" s="42"/>
      <c r="L82" s="151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</row>
    <row r="83" s="2" customFormat="1" ht="10.32" customHeight="1">
      <c r="A83" s="40"/>
      <c r="B83" s="41"/>
      <c r="C83" s="42"/>
      <c r="D83" s="42"/>
      <c r="E83" s="42"/>
      <c r="F83" s="42"/>
      <c r="G83" s="42"/>
      <c r="H83" s="42"/>
      <c r="I83" s="150"/>
      <c r="J83" s="42"/>
      <c r="K83" s="42"/>
      <c r="L83" s="151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</row>
    <row r="84" s="11" customFormat="1" ht="29.28" customHeight="1">
      <c r="A84" s="202"/>
      <c r="B84" s="203"/>
      <c r="C84" s="204" t="s">
        <v>123</v>
      </c>
      <c r="D84" s="205" t="s">
        <v>65</v>
      </c>
      <c r="E84" s="205" t="s">
        <v>61</v>
      </c>
      <c r="F84" s="205" t="s">
        <v>62</v>
      </c>
      <c r="G84" s="205" t="s">
        <v>124</v>
      </c>
      <c r="H84" s="205" t="s">
        <v>125</v>
      </c>
      <c r="I84" s="206" t="s">
        <v>126</v>
      </c>
      <c r="J84" s="205" t="s">
        <v>118</v>
      </c>
      <c r="K84" s="207" t="s">
        <v>127</v>
      </c>
      <c r="L84" s="208"/>
      <c r="M84" s="95" t="s">
        <v>39</v>
      </c>
      <c r="N84" s="96" t="s">
        <v>50</v>
      </c>
      <c r="O84" s="96" t="s">
        <v>128</v>
      </c>
      <c r="P84" s="96" t="s">
        <v>129</v>
      </c>
      <c r="Q84" s="96" t="s">
        <v>130</v>
      </c>
      <c r="R84" s="96" t="s">
        <v>131</v>
      </c>
      <c r="S84" s="96" t="s">
        <v>132</v>
      </c>
      <c r="T84" s="96" t="s">
        <v>133</v>
      </c>
      <c r="U84" s="97" t="s">
        <v>134</v>
      </c>
      <c r="V84" s="202"/>
      <c r="W84" s="202"/>
      <c r="X84" s="202"/>
      <c r="Y84" s="202"/>
      <c r="Z84" s="202"/>
      <c r="AA84" s="202"/>
      <c r="AB84" s="202"/>
      <c r="AC84" s="202"/>
      <c r="AD84" s="202"/>
      <c r="AE84" s="202"/>
    </row>
    <row r="85" s="2" customFormat="1" ht="22.8" customHeight="1">
      <c r="A85" s="40"/>
      <c r="B85" s="41"/>
      <c r="C85" s="102" t="s">
        <v>135</v>
      </c>
      <c r="D85" s="42"/>
      <c r="E85" s="42"/>
      <c r="F85" s="42"/>
      <c r="G85" s="42"/>
      <c r="H85" s="42"/>
      <c r="I85" s="150"/>
      <c r="J85" s="209">
        <f>BK85</f>
        <v>0</v>
      </c>
      <c r="K85" s="42"/>
      <c r="L85" s="46"/>
      <c r="M85" s="98"/>
      <c r="N85" s="210"/>
      <c r="O85" s="99"/>
      <c r="P85" s="211">
        <f>SUM(P86:P124)</f>
        <v>0</v>
      </c>
      <c r="Q85" s="99"/>
      <c r="R85" s="211">
        <f>SUM(R86:R124)</f>
        <v>0</v>
      </c>
      <c r="S85" s="99"/>
      <c r="T85" s="211">
        <f>SUM(T86:T124)</f>
        <v>0</v>
      </c>
      <c r="U85" s="100"/>
      <c r="V85" s="40"/>
      <c r="W85" s="40"/>
      <c r="X85" s="40"/>
      <c r="Y85" s="40"/>
      <c r="Z85" s="40"/>
      <c r="AA85" s="40"/>
      <c r="AB85" s="40"/>
      <c r="AC85" s="40"/>
      <c r="AD85" s="40"/>
      <c r="AE85" s="40"/>
      <c r="AT85" s="18" t="s">
        <v>79</v>
      </c>
      <c r="AU85" s="18" t="s">
        <v>119</v>
      </c>
      <c r="BK85" s="212">
        <f>SUM(BK86:BK124)</f>
        <v>0</v>
      </c>
    </row>
    <row r="86" s="2" customFormat="1" ht="21.75" customHeight="1">
      <c r="A86" s="40"/>
      <c r="B86" s="41"/>
      <c r="C86" s="213" t="s">
        <v>87</v>
      </c>
      <c r="D86" s="213" t="s">
        <v>136</v>
      </c>
      <c r="E86" s="214" t="s">
        <v>418</v>
      </c>
      <c r="F86" s="215" t="s">
        <v>419</v>
      </c>
      <c r="G86" s="216" t="s">
        <v>170</v>
      </c>
      <c r="H86" s="217">
        <v>1</v>
      </c>
      <c r="I86" s="218"/>
      <c r="J86" s="219">
        <f>ROUND(I86*H86,2)</f>
        <v>0</v>
      </c>
      <c r="K86" s="215" t="s">
        <v>139</v>
      </c>
      <c r="L86" s="46"/>
      <c r="M86" s="220" t="s">
        <v>39</v>
      </c>
      <c r="N86" s="221" t="s">
        <v>53</v>
      </c>
      <c r="O86" s="87"/>
      <c r="P86" s="222">
        <f>O86*H86</f>
        <v>0</v>
      </c>
      <c r="Q86" s="222">
        <v>0</v>
      </c>
      <c r="R86" s="222">
        <f>Q86*H86</f>
        <v>0</v>
      </c>
      <c r="S86" s="222">
        <v>0</v>
      </c>
      <c r="T86" s="222">
        <f>S86*H86</f>
        <v>0</v>
      </c>
      <c r="U86" s="223" t="s">
        <v>39</v>
      </c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R86" s="224" t="s">
        <v>140</v>
      </c>
      <c r="AT86" s="224" t="s">
        <v>136</v>
      </c>
      <c r="AU86" s="224" t="s">
        <v>80</v>
      </c>
      <c r="AY86" s="18" t="s">
        <v>141</v>
      </c>
      <c r="BE86" s="225">
        <f>IF(N86="základní",J86,0)</f>
        <v>0</v>
      </c>
      <c r="BF86" s="225">
        <f>IF(N86="snížená",J86,0)</f>
        <v>0</v>
      </c>
      <c r="BG86" s="225">
        <f>IF(N86="zákl. přenesená",J86,0)</f>
        <v>0</v>
      </c>
      <c r="BH86" s="225">
        <f>IF(N86="sníž. přenesená",J86,0)</f>
        <v>0</v>
      </c>
      <c r="BI86" s="225">
        <f>IF(N86="nulová",J86,0)</f>
        <v>0</v>
      </c>
      <c r="BJ86" s="18" t="s">
        <v>140</v>
      </c>
      <c r="BK86" s="225">
        <f>ROUND(I86*H86,2)</f>
        <v>0</v>
      </c>
      <c r="BL86" s="18" t="s">
        <v>140</v>
      </c>
      <c r="BM86" s="224" t="s">
        <v>89</v>
      </c>
    </row>
    <row r="87" s="2" customFormat="1">
      <c r="A87" s="40"/>
      <c r="B87" s="41"/>
      <c r="C87" s="42"/>
      <c r="D87" s="226" t="s">
        <v>142</v>
      </c>
      <c r="E87" s="42"/>
      <c r="F87" s="227" t="s">
        <v>420</v>
      </c>
      <c r="G87" s="42"/>
      <c r="H87" s="42"/>
      <c r="I87" s="150"/>
      <c r="J87" s="42"/>
      <c r="K87" s="42"/>
      <c r="L87" s="46"/>
      <c r="M87" s="228"/>
      <c r="N87" s="229"/>
      <c r="O87" s="87"/>
      <c r="P87" s="87"/>
      <c r="Q87" s="87"/>
      <c r="R87" s="87"/>
      <c r="S87" s="87"/>
      <c r="T87" s="87"/>
      <c r="U87" s="88"/>
      <c r="V87" s="40"/>
      <c r="W87" s="40"/>
      <c r="X87" s="40"/>
      <c r="Y87" s="40"/>
      <c r="Z87" s="40"/>
      <c r="AA87" s="40"/>
      <c r="AB87" s="40"/>
      <c r="AC87" s="40"/>
      <c r="AD87" s="40"/>
      <c r="AE87" s="40"/>
      <c r="AT87" s="18" t="s">
        <v>142</v>
      </c>
      <c r="AU87" s="18" t="s">
        <v>80</v>
      </c>
    </row>
    <row r="88" s="2" customFormat="1">
      <c r="A88" s="40"/>
      <c r="B88" s="41"/>
      <c r="C88" s="42"/>
      <c r="D88" s="226" t="s">
        <v>155</v>
      </c>
      <c r="E88" s="42"/>
      <c r="F88" s="230" t="s">
        <v>421</v>
      </c>
      <c r="G88" s="42"/>
      <c r="H88" s="42"/>
      <c r="I88" s="150"/>
      <c r="J88" s="42"/>
      <c r="K88" s="42"/>
      <c r="L88" s="46"/>
      <c r="M88" s="228"/>
      <c r="N88" s="229"/>
      <c r="O88" s="87"/>
      <c r="P88" s="87"/>
      <c r="Q88" s="87"/>
      <c r="R88" s="87"/>
      <c r="S88" s="87"/>
      <c r="T88" s="87"/>
      <c r="U88" s="88"/>
      <c r="V88" s="40"/>
      <c r="W88" s="40"/>
      <c r="X88" s="40"/>
      <c r="Y88" s="40"/>
      <c r="Z88" s="40"/>
      <c r="AA88" s="40"/>
      <c r="AB88" s="40"/>
      <c r="AC88" s="40"/>
      <c r="AD88" s="40"/>
      <c r="AE88" s="40"/>
      <c r="AT88" s="18" t="s">
        <v>155</v>
      </c>
      <c r="AU88" s="18" t="s">
        <v>80</v>
      </c>
    </row>
    <row r="89" s="2" customFormat="1" ht="21.75" customHeight="1">
      <c r="A89" s="40"/>
      <c r="B89" s="41"/>
      <c r="C89" s="213" t="s">
        <v>89</v>
      </c>
      <c r="D89" s="213" t="s">
        <v>136</v>
      </c>
      <c r="E89" s="214" t="s">
        <v>422</v>
      </c>
      <c r="F89" s="215" t="s">
        <v>423</v>
      </c>
      <c r="G89" s="216" t="s">
        <v>152</v>
      </c>
      <c r="H89" s="217">
        <v>1180</v>
      </c>
      <c r="I89" s="218"/>
      <c r="J89" s="219">
        <f>ROUND(I89*H89,2)</f>
        <v>0</v>
      </c>
      <c r="K89" s="215" t="s">
        <v>139</v>
      </c>
      <c r="L89" s="46"/>
      <c r="M89" s="220" t="s">
        <v>39</v>
      </c>
      <c r="N89" s="221" t="s">
        <v>53</v>
      </c>
      <c r="O89" s="87"/>
      <c r="P89" s="222">
        <f>O89*H89</f>
        <v>0</v>
      </c>
      <c r="Q89" s="222">
        <v>0</v>
      </c>
      <c r="R89" s="222">
        <f>Q89*H89</f>
        <v>0</v>
      </c>
      <c r="S89" s="222">
        <v>0</v>
      </c>
      <c r="T89" s="222">
        <f>S89*H89</f>
        <v>0</v>
      </c>
      <c r="U89" s="223" t="s">
        <v>39</v>
      </c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R89" s="224" t="s">
        <v>140</v>
      </c>
      <c r="AT89" s="224" t="s">
        <v>136</v>
      </c>
      <c r="AU89" s="224" t="s">
        <v>80</v>
      </c>
      <c r="AY89" s="18" t="s">
        <v>141</v>
      </c>
      <c r="BE89" s="225">
        <f>IF(N89="základní",J89,0)</f>
        <v>0</v>
      </c>
      <c r="BF89" s="225">
        <f>IF(N89="snížená",J89,0)</f>
        <v>0</v>
      </c>
      <c r="BG89" s="225">
        <f>IF(N89="zákl. přenesená",J89,0)</f>
        <v>0</v>
      </c>
      <c r="BH89" s="225">
        <f>IF(N89="sníž. přenesená",J89,0)</f>
        <v>0</v>
      </c>
      <c r="BI89" s="225">
        <f>IF(N89="nulová",J89,0)</f>
        <v>0</v>
      </c>
      <c r="BJ89" s="18" t="s">
        <v>140</v>
      </c>
      <c r="BK89" s="225">
        <f>ROUND(I89*H89,2)</f>
        <v>0</v>
      </c>
      <c r="BL89" s="18" t="s">
        <v>140</v>
      </c>
      <c r="BM89" s="224" t="s">
        <v>140</v>
      </c>
    </row>
    <row r="90" s="2" customFormat="1">
      <c r="A90" s="40"/>
      <c r="B90" s="41"/>
      <c r="C90" s="42"/>
      <c r="D90" s="226" t="s">
        <v>142</v>
      </c>
      <c r="E90" s="42"/>
      <c r="F90" s="227" t="s">
        <v>424</v>
      </c>
      <c r="G90" s="42"/>
      <c r="H90" s="42"/>
      <c r="I90" s="150"/>
      <c r="J90" s="42"/>
      <c r="K90" s="42"/>
      <c r="L90" s="46"/>
      <c r="M90" s="228"/>
      <c r="N90" s="229"/>
      <c r="O90" s="87"/>
      <c r="P90" s="87"/>
      <c r="Q90" s="87"/>
      <c r="R90" s="87"/>
      <c r="S90" s="87"/>
      <c r="T90" s="87"/>
      <c r="U90" s="88"/>
      <c r="V90" s="40"/>
      <c r="W90" s="40"/>
      <c r="X90" s="40"/>
      <c r="Y90" s="40"/>
      <c r="Z90" s="40"/>
      <c r="AA90" s="40"/>
      <c r="AB90" s="40"/>
      <c r="AC90" s="40"/>
      <c r="AD90" s="40"/>
      <c r="AE90" s="40"/>
      <c r="AT90" s="18" t="s">
        <v>142</v>
      </c>
      <c r="AU90" s="18" t="s">
        <v>80</v>
      </c>
    </row>
    <row r="91" s="2" customFormat="1">
      <c r="A91" s="40"/>
      <c r="B91" s="41"/>
      <c r="C91" s="42"/>
      <c r="D91" s="226" t="s">
        <v>155</v>
      </c>
      <c r="E91" s="42"/>
      <c r="F91" s="230" t="s">
        <v>425</v>
      </c>
      <c r="G91" s="42"/>
      <c r="H91" s="42"/>
      <c r="I91" s="150"/>
      <c r="J91" s="42"/>
      <c r="K91" s="42"/>
      <c r="L91" s="46"/>
      <c r="M91" s="228"/>
      <c r="N91" s="229"/>
      <c r="O91" s="87"/>
      <c r="P91" s="87"/>
      <c r="Q91" s="87"/>
      <c r="R91" s="87"/>
      <c r="S91" s="87"/>
      <c r="T91" s="87"/>
      <c r="U91" s="88"/>
      <c r="V91" s="40"/>
      <c r="W91" s="40"/>
      <c r="X91" s="40"/>
      <c r="Y91" s="40"/>
      <c r="Z91" s="40"/>
      <c r="AA91" s="40"/>
      <c r="AB91" s="40"/>
      <c r="AC91" s="40"/>
      <c r="AD91" s="40"/>
      <c r="AE91" s="40"/>
      <c r="AT91" s="18" t="s">
        <v>155</v>
      </c>
      <c r="AU91" s="18" t="s">
        <v>80</v>
      </c>
    </row>
    <row r="92" s="12" customFormat="1">
      <c r="A92" s="12"/>
      <c r="B92" s="231"/>
      <c r="C92" s="232"/>
      <c r="D92" s="226" t="s">
        <v>146</v>
      </c>
      <c r="E92" s="233" t="s">
        <v>39</v>
      </c>
      <c r="F92" s="234" t="s">
        <v>416</v>
      </c>
      <c r="G92" s="232"/>
      <c r="H92" s="235">
        <v>1180</v>
      </c>
      <c r="I92" s="236"/>
      <c r="J92" s="232"/>
      <c r="K92" s="232"/>
      <c r="L92" s="237"/>
      <c r="M92" s="238"/>
      <c r="N92" s="239"/>
      <c r="O92" s="239"/>
      <c r="P92" s="239"/>
      <c r="Q92" s="239"/>
      <c r="R92" s="239"/>
      <c r="S92" s="239"/>
      <c r="T92" s="239"/>
      <c r="U92" s="240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T92" s="241" t="s">
        <v>146</v>
      </c>
      <c r="AU92" s="241" t="s">
        <v>80</v>
      </c>
      <c r="AV92" s="12" t="s">
        <v>89</v>
      </c>
      <c r="AW92" s="12" t="s">
        <v>41</v>
      </c>
      <c r="AX92" s="12" t="s">
        <v>80</v>
      </c>
      <c r="AY92" s="241" t="s">
        <v>141</v>
      </c>
    </row>
    <row r="93" s="13" customFormat="1">
      <c r="A93" s="13"/>
      <c r="B93" s="242"/>
      <c r="C93" s="243"/>
      <c r="D93" s="226" t="s">
        <v>146</v>
      </c>
      <c r="E93" s="244" t="s">
        <v>414</v>
      </c>
      <c r="F93" s="245" t="s">
        <v>148</v>
      </c>
      <c r="G93" s="243"/>
      <c r="H93" s="246">
        <v>1180</v>
      </c>
      <c r="I93" s="247"/>
      <c r="J93" s="243"/>
      <c r="K93" s="243"/>
      <c r="L93" s="248"/>
      <c r="M93" s="249"/>
      <c r="N93" s="250"/>
      <c r="O93" s="250"/>
      <c r="P93" s="250"/>
      <c r="Q93" s="250"/>
      <c r="R93" s="250"/>
      <c r="S93" s="250"/>
      <c r="T93" s="250"/>
      <c r="U93" s="251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T93" s="252" t="s">
        <v>146</v>
      </c>
      <c r="AU93" s="252" t="s">
        <v>80</v>
      </c>
      <c r="AV93" s="13" t="s">
        <v>140</v>
      </c>
      <c r="AW93" s="13" t="s">
        <v>41</v>
      </c>
      <c r="AX93" s="13" t="s">
        <v>87</v>
      </c>
      <c r="AY93" s="252" t="s">
        <v>141</v>
      </c>
    </row>
    <row r="94" s="2" customFormat="1" ht="21.75" customHeight="1">
      <c r="A94" s="40"/>
      <c r="B94" s="41"/>
      <c r="C94" s="213" t="s">
        <v>157</v>
      </c>
      <c r="D94" s="213" t="s">
        <v>136</v>
      </c>
      <c r="E94" s="214" t="s">
        <v>426</v>
      </c>
      <c r="F94" s="215" t="s">
        <v>427</v>
      </c>
      <c r="G94" s="216" t="s">
        <v>152</v>
      </c>
      <c r="H94" s="217">
        <v>1180</v>
      </c>
      <c r="I94" s="218"/>
      <c r="J94" s="219">
        <f>ROUND(I94*H94,2)</f>
        <v>0</v>
      </c>
      <c r="K94" s="215" t="s">
        <v>139</v>
      </c>
      <c r="L94" s="46"/>
      <c r="M94" s="220" t="s">
        <v>39</v>
      </c>
      <c r="N94" s="221" t="s">
        <v>53</v>
      </c>
      <c r="O94" s="87"/>
      <c r="P94" s="222">
        <f>O94*H94</f>
        <v>0</v>
      </c>
      <c r="Q94" s="222">
        <v>0</v>
      </c>
      <c r="R94" s="222">
        <f>Q94*H94</f>
        <v>0</v>
      </c>
      <c r="S94" s="222">
        <v>0</v>
      </c>
      <c r="T94" s="222">
        <f>S94*H94</f>
        <v>0</v>
      </c>
      <c r="U94" s="223" t="s">
        <v>39</v>
      </c>
      <c r="V94" s="40"/>
      <c r="W94" s="40"/>
      <c r="X94" s="40"/>
      <c r="Y94" s="40"/>
      <c r="Z94" s="40"/>
      <c r="AA94" s="40"/>
      <c r="AB94" s="40"/>
      <c r="AC94" s="40"/>
      <c r="AD94" s="40"/>
      <c r="AE94" s="40"/>
      <c r="AR94" s="224" t="s">
        <v>140</v>
      </c>
      <c r="AT94" s="224" t="s">
        <v>136</v>
      </c>
      <c r="AU94" s="224" t="s">
        <v>80</v>
      </c>
      <c r="AY94" s="18" t="s">
        <v>141</v>
      </c>
      <c r="BE94" s="225">
        <f>IF(N94="základní",J94,0)</f>
        <v>0</v>
      </c>
      <c r="BF94" s="225">
        <f>IF(N94="snížená",J94,0)</f>
        <v>0</v>
      </c>
      <c r="BG94" s="225">
        <f>IF(N94="zákl. přenesená",J94,0)</f>
        <v>0</v>
      </c>
      <c r="BH94" s="225">
        <f>IF(N94="sníž. přenesená",J94,0)</f>
        <v>0</v>
      </c>
      <c r="BI94" s="225">
        <f>IF(N94="nulová",J94,0)</f>
        <v>0</v>
      </c>
      <c r="BJ94" s="18" t="s">
        <v>140</v>
      </c>
      <c r="BK94" s="225">
        <f>ROUND(I94*H94,2)</f>
        <v>0</v>
      </c>
      <c r="BL94" s="18" t="s">
        <v>140</v>
      </c>
      <c r="BM94" s="224" t="s">
        <v>172</v>
      </c>
    </row>
    <row r="95" s="2" customFormat="1">
      <c r="A95" s="40"/>
      <c r="B95" s="41"/>
      <c r="C95" s="42"/>
      <c r="D95" s="226" t="s">
        <v>142</v>
      </c>
      <c r="E95" s="42"/>
      <c r="F95" s="227" t="s">
        <v>428</v>
      </c>
      <c r="G95" s="42"/>
      <c r="H95" s="42"/>
      <c r="I95" s="150"/>
      <c r="J95" s="42"/>
      <c r="K95" s="42"/>
      <c r="L95" s="46"/>
      <c r="M95" s="228"/>
      <c r="N95" s="229"/>
      <c r="O95" s="87"/>
      <c r="P95" s="87"/>
      <c r="Q95" s="87"/>
      <c r="R95" s="87"/>
      <c r="S95" s="87"/>
      <c r="T95" s="87"/>
      <c r="U95" s="88"/>
      <c r="V95" s="40"/>
      <c r="W95" s="40"/>
      <c r="X95" s="40"/>
      <c r="Y95" s="40"/>
      <c r="Z95" s="40"/>
      <c r="AA95" s="40"/>
      <c r="AB95" s="40"/>
      <c r="AC95" s="40"/>
      <c r="AD95" s="40"/>
      <c r="AE95" s="40"/>
      <c r="AT95" s="18" t="s">
        <v>142</v>
      </c>
      <c r="AU95" s="18" t="s">
        <v>80</v>
      </c>
    </row>
    <row r="96" s="2" customFormat="1">
      <c r="A96" s="40"/>
      <c r="B96" s="41"/>
      <c r="C96" s="42"/>
      <c r="D96" s="226" t="s">
        <v>155</v>
      </c>
      <c r="E96" s="42"/>
      <c r="F96" s="230" t="s">
        <v>429</v>
      </c>
      <c r="G96" s="42"/>
      <c r="H96" s="42"/>
      <c r="I96" s="150"/>
      <c r="J96" s="42"/>
      <c r="K96" s="42"/>
      <c r="L96" s="46"/>
      <c r="M96" s="228"/>
      <c r="N96" s="229"/>
      <c r="O96" s="87"/>
      <c r="P96" s="87"/>
      <c r="Q96" s="87"/>
      <c r="R96" s="87"/>
      <c r="S96" s="87"/>
      <c r="T96" s="87"/>
      <c r="U96" s="88"/>
      <c r="V96" s="40"/>
      <c r="W96" s="40"/>
      <c r="X96" s="40"/>
      <c r="Y96" s="40"/>
      <c r="Z96" s="40"/>
      <c r="AA96" s="40"/>
      <c r="AB96" s="40"/>
      <c r="AC96" s="40"/>
      <c r="AD96" s="40"/>
      <c r="AE96" s="40"/>
      <c r="AT96" s="18" t="s">
        <v>155</v>
      </c>
      <c r="AU96" s="18" t="s">
        <v>80</v>
      </c>
    </row>
    <row r="97" s="12" customFormat="1">
      <c r="A97" s="12"/>
      <c r="B97" s="231"/>
      <c r="C97" s="232"/>
      <c r="D97" s="226" t="s">
        <v>146</v>
      </c>
      <c r="E97" s="233" t="s">
        <v>39</v>
      </c>
      <c r="F97" s="234" t="s">
        <v>414</v>
      </c>
      <c r="G97" s="232"/>
      <c r="H97" s="235">
        <v>1180</v>
      </c>
      <c r="I97" s="236"/>
      <c r="J97" s="232"/>
      <c r="K97" s="232"/>
      <c r="L97" s="237"/>
      <c r="M97" s="238"/>
      <c r="N97" s="239"/>
      <c r="O97" s="239"/>
      <c r="P97" s="239"/>
      <c r="Q97" s="239"/>
      <c r="R97" s="239"/>
      <c r="S97" s="239"/>
      <c r="T97" s="239"/>
      <c r="U97" s="240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T97" s="241" t="s">
        <v>146</v>
      </c>
      <c r="AU97" s="241" t="s">
        <v>80</v>
      </c>
      <c r="AV97" s="12" t="s">
        <v>89</v>
      </c>
      <c r="AW97" s="12" t="s">
        <v>41</v>
      </c>
      <c r="AX97" s="12" t="s">
        <v>87</v>
      </c>
      <c r="AY97" s="241" t="s">
        <v>141</v>
      </c>
    </row>
    <row r="98" s="2" customFormat="1" ht="21.75" customHeight="1">
      <c r="A98" s="40"/>
      <c r="B98" s="41"/>
      <c r="C98" s="213" t="s">
        <v>140</v>
      </c>
      <c r="D98" s="213" t="s">
        <v>136</v>
      </c>
      <c r="E98" s="214" t="s">
        <v>430</v>
      </c>
      <c r="F98" s="215" t="s">
        <v>431</v>
      </c>
      <c r="G98" s="216" t="s">
        <v>152</v>
      </c>
      <c r="H98" s="217">
        <v>1180</v>
      </c>
      <c r="I98" s="218"/>
      <c r="J98" s="219">
        <f>ROUND(I98*H98,2)</f>
        <v>0</v>
      </c>
      <c r="K98" s="215" t="s">
        <v>139</v>
      </c>
      <c r="L98" s="46"/>
      <c r="M98" s="220" t="s">
        <v>39</v>
      </c>
      <c r="N98" s="221" t="s">
        <v>53</v>
      </c>
      <c r="O98" s="87"/>
      <c r="P98" s="222">
        <f>O98*H98</f>
        <v>0</v>
      </c>
      <c r="Q98" s="222">
        <v>0</v>
      </c>
      <c r="R98" s="222">
        <f>Q98*H98</f>
        <v>0</v>
      </c>
      <c r="S98" s="222">
        <v>0</v>
      </c>
      <c r="T98" s="222">
        <f>S98*H98</f>
        <v>0</v>
      </c>
      <c r="U98" s="223" t="s">
        <v>39</v>
      </c>
      <c r="V98" s="40"/>
      <c r="W98" s="40"/>
      <c r="X98" s="40"/>
      <c r="Y98" s="40"/>
      <c r="Z98" s="40"/>
      <c r="AA98" s="40"/>
      <c r="AB98" s="40"/>
      <c r="AC98" s="40"/>
      <c r="AD98" s="40"/>
      <c r="AE98" s="40"/>
      <c r="AR98" s="224" t="s">
        <v>140</v>
      </c>
      <c r="AT98" s="224" t="s">
        <v>136</v>
      </c>
      <c r="AU98" s="224" t="s">
        <v>80</v>
      </c>
      <c r="AY98" s="18" t="s">
        <v>141</v>
      </c>
      <c r="BE98" s="225">
        <f>IF(N98="základní",J98,0)</f>
        <v>0</v>
      </c>
      <c r="BF98" s="225">
        <f>IF(N98="snížená",J98,0)</f>
        <v>0</v>
      </c>
      <c r="BG98" s="225">
        <f>IF(N98="zákl. přenesená",J98,0)</f>
        <v>0</v>
      </c>
      <c r="BH98" s="225">
        <f>IF(N98="sníž. přenesená",J98,0)</f>
        <v>0</v>
      </c>
      <c r="BI98" s="225">
        <f>IF(N98="nulová",J98,0)</f>
        <v>0</v>
      </c>
      <c r="BJ98" s="18" t="s">
        <v>140</v>
      </c>
      <c r="BK98" s="225">
        <f>ROUND(I98*H98,2)</f>
        <v>0</v>
      </c>
      <c r="BL98" s="18" t="s">
        <v>140</v>
      </c>
      <c r="BM98" s="224" t="s">
        <v>153</v>
      </c>
    </row>
    <row r="99" s="2" customFormat="1">
      <c r="A99" s="40"/>
      <c r="B99" s="41"/>
      <c r="C99" s="42"/>
      <c r="D99" s="226" t="s">
        <v>142</v>
      </c>
      <c r="E99" s="42"/>
      <c r="F99" s="227" t="s">
        <v>432</v>
      </c>
      <c r="G99" s="42"/>
      <c r="H99" s="42"/>
      <c r="I99" s="150"/>
      <c r="J99" s="42"/>
      <c r="K99" s="42"/>
      <c r="L99" s="46"/>
      <c r="M99" s="228"/>
      <c r="N99" s="229"/>
      <c r="O99" s="87"/>
      <c r="P99" s="87"/>
      <c r="Q99" s="87"/>
      <c r="R99" s="87"/>
      <c r="S99" s="87"/>
      <c r="T99" s="87"/>
      <c r="U99" s="88"/>
      <c r="V99" s="40"/>
      <c r="W99" s="40"/>
      <c r="X99" s="40"/>
      <c r="Y99" s="40"/>
      <c r="Z99" s="40"/>
      <c r="AA99" s="40"/>
      <c r="AB99" s="40"/>
      <c r="AC99" s="40"/>
      <c r="AD99" s="40"/>
      <c r="AE99" s="40"/>
      <c r="AT99" s="18" t="s">
        <v>142</v>
      </c>
      <c r="AU99" s="18" t="s">
        <v>80</v>
      </c>
    </row>
    <row r="100" s="12" customFormat="1">
      <c r="A100" s="12"/>
      <c r="B100" s="231"/>
      <c r="C100" s="232"/>
      <c r="D100" s="226" t="s">
        <v>146</v>
      </c>
      <c r="E100" s="233" t="s">
        <v>39</v>
      </c>
      <c r="F100" s="234" t="s">
        <v>414</v>
      </c>
      <c r="G100" s="232"/>
      <c r="H100" s="235">
        <v>1180</v>
      </c>
      <c r="I100" s="236"/>
      <c r="J100" s="232"/>
      <c r="K100" s="232"/>
      <c r="L100" s="237"/>
      <c r="M100" s="238"/>
      <c r="N100" s="239"/>
      <c r="O100" s="239"/>
      <c r="P100" s="239"/>
      <c r="Q100" s="239"/>
      <c r="R100" s="239"/>
      <c r="S100" s="239"/>
      <c r="T100" s="239"/>
      <c r="U100" s="240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T100" s="241" t="s">
        <v>146</v>
      </c>
      <c r="AU100" s="241" t="s">
        <v>80</v>
      </c>
      <c r="AV100" s="12" t="s">
        <v>89</v>
      </c>
      <c r="AW100" s="12" t="s">
        <v>41</v>
      </c>
      <c r="AX100" s="12" t="s">
        <v>87</v>
      </c>
      <c r="AY100" s="241" t="s">
        <v>141</v>
      </c>
    </row>
    <row r="101" s="2" customFormat="1" ht="21.75" customHeight="1">
      <c r="A101" s="40"/>
      <c r="B101" s="41"/>
      <c r="C101" s="213" t="s">
        <v>167</v>
      </c>
      <c r="D101" s="213" t="s">
        <v>136</v>
      </c>
      <c r="E101" s="214" t="s">
        <v>433</v>
      </c>
      <c r="F101" s="215" t="s">
        <v>434</v>
      </c>
      <c r="G101" s="216" t="s">
        <v>152</v>
      </c>
      <c r="H101" s="217">
        <v>0.14000000000000001</v>
      </c>
      <c r="I101" s="218"/>
      <c r="J101" s="219">
        <f>ROUND(I101*H101,2)</f>
        <v>0</v>
      </c>
      <c r="K101" s="215" t="s">
        <v>139</v>
      </c>
      <c r="L101" s="46"/>
      <c r="M101" s="220" t="s">
        <v>39</v>
      </c>
      <c r="N101" s="221" t="s">
        <v>53</v>
      </c>
      <c r="O101" s="87"/>
      <c r="P101" s="222">
        <f>O101*H101</f>
        <v>0</v>
      </c>
      <c r="Q101" s="222">
        <v>0</v>
      </c>
      <c r="R101" s="222">
        <f>Q101*H101</f>
        <v>0</v>
      </c>
      <c r="S101" s="222">
        <v>0</v>
      </c>
      <c r="T101" s="222">
        <f>S101*H101</f>
        <v>0</v>
      </c>
      <c r="U101" s="223" t="s">
        <v>39</v>
      </c>
      <c r="V101" s="40"/>
      <c r="W101" s="40"/>
      <c r="X101" s="40"/>
      <c r="Y101" s="40"/>
      <c r="Z101" s="40"/>
      <c r="AA101" s="40"/>
      <c r="AB101" s="40"/>
      <c r="AC101" s="40"/>
      <c r="AD101" s="40"/>
      <c r="AE101" s="40"/>
      <c r="AR101" s="224" t="s">
        <v>140</v>
      </c>
      <c r="AT101" s="224" t="s">
        <v>136</v>
      </c>
      <c r="AU101" s="224" t="s">
        <v>80</v>
      </c>
      <c r="AY101" s="18" t="s">
        <v>141</v>
      </c>
      <c r="BE101" s="225">
        <f>IF(N101="základní",J101,0)</f>
        <v>0</v>
      </c>
      <c r="BF101" s="225">
        <f>IF(N101="snížená",J101,0)</f>
        <v>0</v>
      </c>
      <c r="BG101" s="225">
        <f>IF(N101="zákl. přenesená",J101,0)</f>
        <v>0</v>
      </c>
      <c r="BH101" s="225">
        <f>IF(N101="sníž. přenesená",J101,0)</f>
        <v>0</v>
      </c>
      <c r="BI101" s="225">
        <f>IF(N101="nulová",J101,0)</f>
        <v>0</v>
      </c>
      <c r="BJ101" s="18" t="s">
        <v>140</v>
      </c>
      <c r="BK101" s="225">
        <f>ROUND(I101*H101,2)</f>
        <v>0</v>
      </c>
      <c r="BL101" s="18" t="s">
        <v>140</v>
      </c>
      <c r="BM101" s="224" t="s">
        <v>191</v>
      </c>
    </row>
    <row r="102" s="2" customFormat="1">
      <c r="A102" s="40"/>
      <c r="B102" s="41"/>
      <c r="C102" s="42"/>
      <c r="D102" s="226" t="s">
        <v>142</v>
      </c>
      <c r="E102" s="42"/>
      <c r="F102" s="227" t="s">
        <v>435</v>
      </c>
      <c r="G102" s="42"/>
      <c r="H102" s="42"/>
      <c r="I102" s="150"/>
      <c r="J102" s="42"/>
      <c r="K102" s="42"/>
      <c r="L102" s="46"/>
      <c r="M102" s="228"/>
      <c r="N102" s="229"/>
      <c r="O102" s="87"/>
      <c r="P102" s="87"/>
      <c r="Q102" s="87"/>
      <c r="R102" s="87"/>
      <c r="S102" s="87"/>
      <c r="T102" s="87"/>
      <c r="U102" s="88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  <c r="AT102" s="18" t="s">
        <v>142</v>
      </c>
      <c r="AU102" s="18" t="s">
        <v>80</v>
      </c>
    </row>
    <row r="103" s="2" customFormat="1">
      <c r="A103" s="40"/>
      <c r="B103" s="41"/>
      <c r="C103" s="42"/>
      <c r="D103" s="226" t="s">
        <v>155</v>
      </c>
      <c r="E103" s="42"/>
      <c r="F103" s="230" t="s">
        <v>436</v>
      </c>
      <c r="G103" s="42"/>
      <c r="H103" s="42"/>
      <c r="I103" s="150"/>
      <c r="J103" s="42"/>
      <c r="K103" s="42"/>
      <c r="L103" s="46"/>
      <c r="M103" s="228"/>
      <c r="N103" s="229"/>
      <c r="O103" s="87"/>
      <c r="P103" s="87"/>
      <c r="Q103" s="87"/>
      <c r="R103" s="87"/>
      <c r="S103" s="87"/>
      <c r="T103" s="87"/>
      <c r="U103" s="88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  <c r="AT103" s="18" t="s">
        <v>155</v>
      </c>
      <c r="AU103" s="18" t="s">
        <v>80</v>
      </c>
    </row>
    <row r="104" s="2" customFormat="1" ht="21.75" customHeight="1">
      <c r="A104" s="40"/>
      <c r="B104" s="41"/>
      <c r="C104" s="213" t="s">
        <v>172</v>
      </c>
      <c r="D104" s="213" t="s">
        <v>136</v>
      </c>
      <c r="E104" s="214" t="s">
        <v>422</v>
      </c>
      <c r="F104" s="215" t="s">
        <v>423</v>
      </c>
      <c r="G104" s="216" t="s">
        <v>152</v>
      </c>
      <c r="H104" s="217">
        <v>1261</v>
      </c>
      <c r="I104" s="218"/>
      <c r="J104" s="219">
        <f>ROUND(I104*H104,2)</f>
        <v>0</v>
      </c>
      <c r="K104" s="215" t="s">
        <v>139</v>
      </c>
      <c r="L104" s="46"/>
      <c r="M104" s="220" t="s">
        <v>39</v>
      </c>
      <c r="N104" s="221" t="s">
        <v>53</v>
      </c>
      <c r="O104" s="87"/>
      <c r="P104" s="222">
        <f>O104*H104</f>
        <v>0</v>
      </c>
      <c r="Q104" s="222">
        <v>0</v>
      </c>
      <c r="R104" s="222">
        <f>Q104*H104</f>
        <v>0</v>
      </c>
      <c r="S104" s="222">
        <v>0</v>
      </c>
      <c r="T104" s="222">
        <f>S104*H104</f>
        <v>0</v>
      </c>
      <c r="U104" s="223" t="s">
        <v>39</v>
      </c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  <c r="AR104" s="224" t="s">
        <v>140</v>
      </c>
      <c r="AT104" s="224" t="s">
        <v>136</v>
      </c>
      <c r="AU104" s="224" t="s">
        <v>80</v>
      </c>
      <c r="AY104" s="18" t="s">
        <v>141</v>
      </c>
      <c r="BE104" s="225">
        <f>IF(N104="základní",J104,0)</f>
        <v>0</v>
      </c>
      <c r="BF104" s="225">
        <f>IF(N104="snížená",J104,0)</f>
        <v>0</v>
      </c>
      <c r="BG104" s="225">
        <f>IF(N104="zákl. přenesená",J104,0)</f>
        <v>0</v>
      </c>
      <c r="BH104" s="225">
        <f>IF(N104="sníž. přenesená",J104,0)</f>
        <v>0</v>
      </c>
      <c r="BI104" s="225">
        <f>IF(N104="nulová",J104,0)</f>
        <v>0</v>
      </c>
      <c r="BJ104" s="18" t="s">
        <v>140</v>
      </c>
      <c r="BK104" s="225">
        <f>ROUND(I104*H104,2)</f>
        <v>0</v>
      </c>
      <c r="BL104" s="18" t="s">
        <v>140</v>
      </c>
      <c r="BM104" s="224" t="s">
        <v>199</v>
      </c>
    </row>
    <row r="105" s="2" customFormat="1">
      <c r="A105" s="40"/>
      <c r="B105" s="41"/>
      <c r="C105" s="42"/>
      <c r="D105" s="226" t="s">
        <v>142</v>
      </c>
      <c r="E105" s="42"/>
      <c r="F105" s="227" t="s">
        <v>424</v>
      </c>
      <c r="G105" s="42"/>
      <c r="H105" s="42"/>
      <c r="I105" s="150"/>
      <c r="J105" s="42"/>
      <c r="K105" s="42"/>
      <c r="L105" s="46"/>
      <c r="M105" s="228"/>
      <c r="N105" s="229"/>
      <c r="O105" s="87"/>
      <c r="P105" s="87"/>
      <c r="Q105" s="87"/>
      <c r="R105" s="87"/>
      <c r="S105" s="87"/>
      <c r="T105" s="87"/>
      <c r="U105" s="88"/>
      <c r="V105" s="40"/>
      <c r="W105" s="40"/>
      <c r="X105" s="40"/>
      <c r="Y105" s="40"/>
      <c r="Z105" s="40"/>
      <c r="AA105" s="40"/>
      <c r="AB105" s="40"/>
      <c r="AC105" s="40"/>
      <c r="AD105" s="40"/>
      <c r="AE105" s="40"/>
      <c r="AT105" s="18" t="s">
        <v>142</v>
      </c>
      <c r="AU105" s="18" t="s">
        <v>80</v>
      </c>
    </row>
    <row r="106" s="12" customFormat="1">
      <c r="A106" s="12"/>
      <c r="B106" s="231"/>
      <c r="C106" s="232"/>
      <c r="D106" s="226" t="s">
        <v>146</v>
      </c>
      <c r="E106" s="233" t="s">
        <v>39</v>
      </c>
      <c r="F106" s="234" t="s">
        <v>437</v>
      </c>
      <c r="G106" s="232"/>
      <c r="H106" s="235">
        <v>449</v>
      </c>
      <c r="I106" s="236"/>
      <c r="J106" s="232"/>
      <c r="K106" s="232"/>
      <c r="L106" s="237"/>
      <c r="M106" s="238"/>
      <c r="N106" s="239"/>
      <c r="O106" s="239"/>
      <c r="P106" s="239"/>
      <c r="Q106" s="239"/>
      <c r="R106" s="239"/>
      <c r="S106" s="239"/>
      <c r="T106" s="239"/>
      <c r="U106" s="240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T106" s="241" t="s">
        <v>146</v>
      </c>
      <c r="AU106" s="241" t="s">
        <v>80</v>
      </c>
      <c r="AV106" s="12" t="s">
        <v>89</v>
      </c>
      <c r="AW106" s="12" t="s">
        <v>41</v>
      </c>
      <c r="AX106" s="12" t="s">
        <v>80</v>
      </c>
      <c r="AY106" s="241" t="s">
        <v>141</v>
      </c>
    </row>
    <row r="107" s="12" customFormat="1">
      <c r="A107" s="12"/>
      <c r="B107" s="231"/>
      <c r="C107" s="232"/>
      <c r="D107" s="226" t="s">
        <v>146</v>
      </c>
      <c r="E107" s="233" t="s">
        <v>39</v>
      </c>
      <c r="F107" s="234" t="s">
        <v>438</v>
      </c>
      <c r="G107" s="232"/>
      <c r="H107" s="235">
        <v>540</v>
      </c>
      <c r="I107" s="236"/>
      <c r="J107" s="232"/>
      <c r="K107" s="232"/>
      <c r="L107" s="237"/>
      <c r="M107" s="238"/>
      <c r="N107" s="239"/>
      <c r="O107" s="239"/>
      <c r="P107" s="239"/>
      <c r="Q107" s="239"/>
      <c r="R107" s="239"/>
      <c r="S107" s="239"/>
      <c r="T107" s="239"/>
      <c r="U107" s="240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T107" s="241" t="s">
        <v>146</v>
      </c>
      <c r="AU107" s="241" t="s">
        <v>80</v>
      </c>
      <c r="AV107" s="12" t="s">
        <v>89</v>
      </c>
      <c r="AW107" s="12" t="s">
        <v>41</v>
      </c>
      <c r="AX107" s="12" t="s">
        <v>80</v>
      </c>
      <c r="AY107" s="241" t="s">
        <v>141</v>
      </c>
    </row>
    <row r="108" s="12" customFormat="1">
      <c r="A108" s="12"/>
      <c r="B108" s="231"/>
      <c r="C108" s="232"/>
      <c r="D108" s="226" t="s">
        <v>146</v>
      </c>
      <c r="E108" s="233" t="s">
        <v>39</v>
      </c>
      <c r="F108" s="234" t="s">
        <v>439</v>
      </c>
      <c r="G108" s="232"/>
      <c r="H108" s="235">
        <v>272</v>
      </c>
      <c r="I108" s="236"/>
      <c r="J108" s="232"/>
      <c r="K108" s="232"/>
      <c r="L108" s="237"/>
      <c r="M108" s="238"/>
      <c r="N108" s="239"/>
      <c r="O108" s="239"/>
      <c r="P108" s="239"/>
      <c r="Q108" s="239"/>
      <c r="R108" s="239"/>
      <c r="S108" s="239"/>
      <c r="T108" s="239"/>
      <c r="U108" s="240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T108" s="241" t="s">
        <v>146</v>
      </c>
      <c r="AU108" s="241" t="s">
        <v>80</v>
      </c>
      <c r="AV108" s="12" t="s">
        <v>89</v>
      </c>
      <c r="AW108" s="12" t="s">
        <v>41</v>
      </c>
      <c r="AX108" s="12" t="s">
        <v>80</v>
      </c>
      <c r="AY108" s="241" t="s">
        <v>141</v>
      </c>
    </row>
    <row r="109" s="13" customFormat="1">
      <c r="A109" s="13"/>
      <c r="B109" s="242"/>
      <c r="C109" s="243"/>
      <c r="D109" s="226" t="s">
        <v>146</v>
      </c>
      <c r="E109" s="244" t="s">
        <v>39</v>
      </c>
      <c r="F109" s="245" t="s">
        <v>148</v>
      </c>
      <c r="G109" s="243"/>
      <c r="H109" s="246">
        <v>1261</v>
      </c>
      <c r="I109" s="247"/>
      <c r="J109" s="243"/>
      <c r="K109" s="243"/>
      <c r="L109" s="248"/>
      <c r="M109" s="249"/>
      <c r="N109" s="250"/>
      <c r="O109" s="250"/>
      <c r="P109" s="250"/>
      <c r="Q109" s="250"/>
      <c r="R109" s="250"/>
      <c r="S109" s="250"/>
      <c r="T109" s="250"/>
      <c r="U109" s="251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T109" s="252" t="s">
        <v>146</v>
      </c>
      <c r="AU109" s="252" t="s">
        <v>80</v>
      </c>
      <c r="AV109" s="13" t="s">
        <v>140</v>
      </c>
      <c r="AW109" s="13" t="s">
        <v>41</v>
      </c>
      <c r="AX109" s="13" t="s">
        <v>87</v>
      </c>
      <c r="AY109" s="252" t="s">
        <v>141</v>
      </c>
    </row>
    <row r="110" s="2" customFormat="1" ht="33" customHeight="1">
      <c r="A110" s="40"/>
      <c r="B110" s="41"/>
      <c r="C110" s="213" t="s">
        <v>178</v>
      </c>
      <c r="D110" s="213" t="s">
        <v>136</v>
      </c>
      <c r="E110" s="214" t="s">
        <v>440</v>
      </c>
      <c r="F110" s="215" t="s">
        <v>441</v>
      </c>
      <c r="G110" s="216" t="s">
        <v>152</v>
      </c>
      <c r="H110" s="217">
        <v>0.10000000000000001</v>
      </c>
      <c r="I110" s="218"/>
      <c r="J110" s="219">
        <f>ROUND(I110*H110,2)</f>
        <v>0</v>
      </c>
      <c r="K110" s="215" t="s">
        <v>139</v>
      </c>
      <c r="L110" s="46"/>
      <c r="M110" s="220" t="s">
        <v>39</v>
      </c>
      <c r="N110" s="221" t="s">
        <v>53</v>
      </c>
      <c r="O110" s="87"/>
      <c r="P110" s="222">
        <f>O110*H110</f>
        <v>0</v>
      </c>
      <c r="Q110" s="222">
        <v>0</v>
      </c>
      <c r="R110" s="222">
        <f>Q110*H110</f>
        <v>0</v>
      </c>
      <c r="S110" s="222">
        <v>0</v>
      </c>
      <c r="T110" s="222">
        <f>S110*H110</f>
        <v>0</v>
      </c>
      <c r="U110" s="223" t="s">
        <v>39</v>
      </c>
      <c r="V110" s="40"/>
      <c r="W110" s="40"/>
      <c r="X110" s="40"/>
      <c r="Y110" s="40"/>
      <c r="Z110" s="40"/>
      <c r="AA110" s="40"/>
      <c r="AB110" s="40"/>
      <c r="AC110" s="40"/>
      <c r="AD110" s="40"/>
      <c r="AE110" s="40"/>
      <c r="AR110" s="224" t="s">
        <v>140</v>
      </c>
      <c r="AT110" s="224" t="s">
        <v>136</v>
      </c>
      <c r="AU110" s="224" t="s">
        <v>80</v>
      </c>
      <c r="AY110" s="18" t="s">
        <v>141</v>
      </c>
      <c r="BE110" s="225">
        <f>IF(N110="základní",J110,0)</f>
        <v>0</v>
      </c>
      <c r="BF110" s="225">
        <f>IF(N110="snížená",J110,0)</f>
        <v>0</v>
      </c>
      <c r="BG110" s="225">
        <f>IF(N110="zákl. přenesená",J110,0)</f>
        <v>0</v>
      </c>
      <c r="BH110" s="225">
        <f>IF(N110="sníž. přenesená",J110,0)</f>
        <v>0</v>
      </c>
      <c r="BI110" s="225">
        <f>IF(N110="nulová",J110,0)</f>
        <v>0</v>
      </c>
      <c r="BJ110" s="18" t="s">
        <v>140</v>
      </c>
      <c r="BK110" s="225">
        <f>ROUND(I110*H110,2)</f>
        <v>0</v>
      </c>
      <c r="BL110" s="18" t="s">
        <v>140</v>
      </c>
      <c r="BM110" s="224" t="s">
        <v>208</v>
      </c>
    </row>
    <row r="111" s="2" customFormat="1">
      <c r="A111" s="40"/>
      <c r="B111" s="41"/>
      <c r="C111" s="42"/>
      <c r="D111" s="226" t="s">
        <v>142</v>
      </c>
      <c r="E111" s="42"/>
      <c r="F111" s="227" t="s">
        <v>442</v>
      </c>
      <c r="G111" s="42"/>
      <c r="H111" s="42"/>
      <c r="I111" s="150"/>
      <c r="J111" s="42"/>
      <c r="K111" s="42"/>
      <c r="L111" s="46"/>
      <c r="M111" s="228"/>
      <c r="N111" s="229"/>
      <c r="O111" s="87"/>
      <c r="P111" s="87"/>
      <c r="Q111" s="87"/>
      <c r="R111" s="87"/>
      <c r="S111" s="87"/>
      <c r="T111" s="87"/>
      <c r="U111" s="88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T111" s="18" t="s">
        <v>142</v>
      </c>
      <c r="AU111" s="18" t="s">
        <v>80</v>
      </c>
    </row>
    <row r="112" s="2" customFormat="1">
      <c r="A112" s="40"/>
      <c r="B112" s="41"/>
      <c r="C112" s="42"/>
      <c r="D112" s="226" t="s">
        <v>155</v>
      </c>
      <c r="E112" s="42"/>
      <c r="F112" s="230" t="s">
        <v>443</v>
      </c>
      <c r="G112" s="42"/>
      <c r="H112" s="42"/>
      <c r="I112" s="150"/>
      <c r="J112" s="42"/>
      <c r="K112" s="42"/>
      <c r="L112" s="46"/>
      <c r="M112" s="228"/>
      <c r="N112" s="229"/>
      <c r="O112" s="87"/>
      <c r="P112" s="87"/>
      <c r="Q112" s="87"/>
      <c r="R112" s="87"/>
      <c r="S112" s="87"/>
      <c r="T112" s="87"/>
      <c r="U112" s="88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T112" s="18" t="s">
        <v>155</v>
      </c>
      <c r="AU112" s="18" t="s">
        <v>80</v>
      </c>
    </row>
    <row r="113" s="2" customFormat="1" ht="33" customHeight="1">
      <c r="A113" s="40"/>
      <c r="B113" s="41"/>
      <c r="C113" s="213" t="s">
        <v>153</v>
      </c>
      <c r="D113" s="213" t="s">
        <v>136</v>
      </c>
      <c r="E113" s="214" t="s">
        <v>444</v>
      </c>
      <c r="F113" s="215" t="s">
        <v>445</v>
      </c>
      <c r="G113" s="216" t="s">
        <v>152</v>
      </c>
      <c r="H113" s="217">
        <v>51.200000000000003</v>
      </c>
      <c r="I113" s="218"/>
      <c r="J113" s="219">
        <f>ROUND(I113*H113,2)</f>
        <v>0</v>
      </c>
      <c r="K113" s="215" t="s">
        <v>139</v>
      </c>
      <c r="L113" s="46"/>
      <c r="M113" s="220" t="s">
        <v>39</v>
      </c>
      <c r="N113" s="221" t="s">
        <v>53</v>
      </c>
      <c r="O113" s="87"/>
      <c r="P113" s="222">
        <f>O113*H113</f>
        <v>0</v>
      </c>
      <c r="Q113" s="222">
        <v>0</v>
      </c>
      <c r="R113" s="222">
        <f>Q113*H113</f>
        <v>0</v>
      </c>
      <c r="S113" s="222">
        <v>0</v>
      </c>
      <c r="T113" s="222">
        <f>S113*H113</f>
        <v>0</v>
      </c>
      <c r="U113" s="223" t="s">
        <v>39</v>
      </c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R113" s="224" t="s">
        <v>140</v>
      </c>
      <c r="AT113" s="224" t="s">
        <v>136</v>
      </c>
      <c r="AU113" s="224" t="s">
        <v>80</v>
      </c>
      <c r="AY113" s="18" t="s">
        <v>141</v>
      </c>
      <c r="BE113" s="225">
        <f>IF(N113="základní",J113,0)</f>
        <v>0</v>
      </c>
      <c r="BF113" s="225">
        <f>IF(N113="snížená",J113,0)</f>
        <v>0</v>
      </c>
      <c r="BG113" s="225">
        <f>IF(N113="zákl. přenesená",J113,0)</f>
        <v>0</v>
      </c>
      <c r="BH113" s="225">
        <f>IF(N113="sníž. přenesená",J113,0)</f>
        <v>0</v>
      </c>
      <c r="BI113" s="225">
        <f>IF(N113="nulová",J113,0)</f>
        <v>0</v>
      </c>
      <c r="BJ113" s="18" t="s">
        <v>140</v>
      </c>
      <c r="BK113" s="225">
        <f>ROUND(I113*H113,2)</f>
        <v>0</v>
      </c>
      <c r="BL113" s="18" t="s">
        <v>140</v>
      </c>
      <c r="BM113" s="224" t="s">
        <v>217</v>
      </c>
    </row>
    <row r="114" s="2" customFormat="1">
      <c r="A114" s="40"/>
      <c r="B114" s="41"/>
      <c r="C114" s="42"/>
      <c r="D114" s="226" t="s">
        <v>142</v>
      </c>
      <c r="E114" s="42"/>
      <c r="F114" s="227" t="s">
        <v>446</v>
      </c>
      <c r="G114" s="42"/>
      <c r="H114" s="42"/>
      <c r="I114" s="150"/>
      <c r="J114" s="42"/>
      <c r="K114" s="42"/>
      <c r="L114" s="46"/>
      <c r="M114" s="228"/>
      <c r="N114" s="229"/>
      <c r="O114" s="87"/>
      <c r="P114" s="87"/>
      <c r="Q114" s="87"/>
      <c r="R114" s="87"/>
      <c r="S114" s="87"/>
      <c r="T114" s="87"/>
      <c r="U114" s="88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T114" s="18" t="s">
        <v>142</v>
      </c>
      <c r="AU114" s="18" t="s">
        <v>80</v>
      </c>
    </row>
    <row r="115" s="2" customFormat="1">
      <c r="A115" s="40"/>
      <c r="B115" s="41"/>
      <c r="C115" s="42"/>
      <c r="D115" s="226" t="s">
        <v>155</v>
      </c>
      <c r="E115" s="42"/>
      <c r="F115" s="230" t="s">
        <v>447</v>
      </c>
      <c r="G115" s="42"/>
      <c r="H115" s="42"/>
      <c r="I115" s="150"/>
      <c r="J115" s="42"/>
      <c r="K115" s="42"/>
      <c r="L115" s="46"/>
      <c r="M115" s="228"/>
      <c r="N115" s="229"/>
      <c r="O115" s="87"/>
      <c r="P115" s="87"/>
      <c r="Q115" s="87"/>
      <c r="R115" s="87"/>
      <c r="S115" s="87"/>
      <c r="T115" s="87"/>
      <c r="U115" s="88"/>
      <c r="V115" s="40"/>
      <c r="W115" s="40"/>
      <c r="X115" s="40"/>
      <c r="Y115" s="40"/>
      <c r="Z115" s="40"/>
      <c r="AA115" s="40"/>
      <c r="AB115" s="40"/>
      <c r="AC115" s="40"/>
      <c r="AD115" s="40"/>
      <c r="AE115" s="40"/>
      <c r="AT115" s="18" t="s">
        <v>155</v>
      </c>
      <c r="AU115" s="18" t="s">
        <v>80</v>
      </c>
    </row>
    <row r="116" s="2" customFormat="1" ht="21.75" customHeight="1">
      <c r="A116" s="40"/>
      <c r="B116" s="41"/>
      <c r="C116" s="213" t="s">
        <v>187</v>
      </c>
      <c r="D116" s="213" t="s">
        <v>136</v>
      </c>
      <c r="E116" s="214" t="s">
        <v>448</v>
      </c>
      <c r="F116" s="215" t="s">
        <v>449</v>
      </c>
      <c r="G116" s="216" t="s">
        <v>152</v>
      </c>
      <c r="H116" s="217">
        <v>435.60000000000002</v>
      </c>
      <c r="I116" s="218"/>
      <c r="J116" s="219">
        <f>ROUND(I116*H116,2)</f>
        <v>0</v>
      </c>
      <c r="K116" s="215" t="s">
        <v>139</v>
      </c>
      <c r="L116" s="46"/>
      <c r="M116" s="220" t="s">
        <v>39</v>
      </c>
      <c r="N116" s="221" t="s">
        <v>53</v>
      </c>
      <c r="O116" s="87"/>
      <c r="P116" s="222">
        <f>O116*H116</f>
        <v>0</v>
      </c>
      <c r="Q116" s="222">
        <v>0</v>
      </c>
      <c r="R116" s="222">
        <f>Q116*H116</f>
        <v>0</v>
      </c>
      <c r="S116" s="222">
        <v>0</v>
      </c>
      <c r="T116" s="222">
        <f>S116*H116</f>
        <v>0</v>
      </c>
      <c r="U116" s="223" t="s">
        <v>39</v>
      </c>
      <c r="V116" s="40"/>
      <c r="W116" s="40"/>
      <c r="X116" s="40"/>
      <c r="Y116" s="40"/>
      <c r="Z116" s="40"/>
      <c r="AA116" s="40"/>
      <c r="AB116" s="40"/>
      <c r="AC116" s="40"/>
      <c r="AD116" s="40"/>
      <c r="AE116" s="40"/>
      <c r="AR116" s="224" t="s">
        <v>140</v>
      </c>
      <c r="AT116" s="224" t="s">
        <v>136</v>
      </c>
      <c r="AU116" s="224" t="s">
        <v>80</v>
      </c>
      <c r="AY116" s="18" t="s">
        <v>141</v>
      </c>
      <c r="BE116" s="225">
        <f>IF(N116="základní",J116,0)</f>
        <v>0</v>
      </c>
      <c r="BF116" s="225">
        <f>IF(N116="snížená",J116,0)</f>
        <v>0</v>
      </c>
      <c r="BG116" s="225">
        <f>IF(N116="zákl. přenesená",J116,0)</f>
        <v>0</v>
      </c>
      <c r="BH116" s="225">
        <f>IF(N116="sníž. přenesená",J116,0)</f>
        <v>0</v>
      </c>
      <c r="BI116" s="225">
        <f>IF(N116="nulová",J116,0)</f>
        <v>0</v>
      </c>
      <c r="BJ116" s="18" t="s">
        <v>140</v>
      </c>
      <c r="BK116" s="225">
        <f>ROUND(I116*H116,2)</f>
        <v>0</v>
      </c>
      <c r="BL116" s="18" t="s">
        <v>140</v>
      </c>
      <c r="BM116" s="224" t="s">
        <v>228</v>
      </c>
    </row>
    <row r="117" s="2" customFormat="1">
      <c r="A117" s="40"/>
      <c r="B117" s="41"/>
      <c r="C117" s="42"/>
      <c r="D117" s="226" t="s">
        <v>142</v>
      </c>
      <c r="E117" s="42"/>
      <c r="F117" s="227" t="s">
        <v>450</v>
      </c>
      <c r="G117" s="42"/>
      <c r="H117" s="42"/>
      <c r="I117" s="150"/>
      <c r="J117" s="42"/>
      <c r="K117" s="42"/>
      <c r="L117" s="46"/>
      <c r="M117" s="228"/>
      <c r="N117" s="229"/>
      <c r="O117" s="87"/>
      <c r="P117" s="87"/>
      <c r="Q117" s="87"/>
      <c r="R117" s="87"/>
      <c r="S117" s="87"/>
      <c r="T117" s="87"/>
      <c r="U117" s="88"/>
      <c r="V117" s="40"/>
      <c r="W117" s="40"/>
      <c r="X117" s="40"/>
      <c r="Y117" s="40"/>
      <c r="Z117" s="40"/>
      <c r="AA117" s="40"/>
      <c r="AB117" s="40"/>
      <c r="AC117" s="40"/>
      <c r="AD117" s="40"/>
      <c r="AE117" s="40"/>
      <c r="AT117" s="18" t="s">
        <v>142</v>
      </c>
      <c r="AU117" s="18" t="s">
        <v>80</v>
      </c>
    </row>
    <row r="118" s="2" customFormat="1">
      <c r="A118" s="40"/>
      <c r="B118" s="41"/>
      <c r="C118" s="42"/>
      <c r="D118" s="226" t="s">
        <v>155</v>
      </c>
      <c r="E118" s="42"/>
      <c r="F118" s="230" t="s">
        <v>451</v>
      </c>
      <c r="G118" s="42"/>
      <c r="H118" s="42"/>
      <c r="I118" s="150"/>
      <c r="J118" s="42"/>
      <c r="K118" s="42"/>
      <c r="L118" s="46"/>
      <c r="M118" s="228"/>
      <c r="N118" s="229"/>
      <c r="O118" s="87"/>
      <c r="P118" s="87"/>
      <c r="Q118" s="87"/>
      <c r="R118" s="87"/>
      <c r="S118" s="87"/>
      <c r="T118" s="87"/>
      <c r="U118" s="88"/>
      <c r="V118" s="40"/>
      <c r="W118" s="40"/>
      <c r="X118" s="40"/>
      <c r="Y118" s="40"/>
      <c r="Z118" s="40"/>
      <c r="AA118" s="40"/>
      <c r="AB118" s="40"/>
      <c r="AC118" s="40"/>
      <c r="AD118" s="40"/>
      <c r="AE118" s="40"/>
      <c r="AT118" s="18" t="s">
        <v>155</v>
      </c>
      <c r="AU118" s="18" t="s">
        <v>80</v>
      </c>
    </row>
    <row r="119" s="12" customFormat="1">
      <c r="A119" s="12"/>
      <c r="B119" s="231"/>
      <c r="C119" s="232"/>
      <c r="D119" s="226" t="s">
        <v>146</v>
      </c>
      <c r="E119" s="233" t="s">
        <v>39</v>
      </c>
      <c r="F119" s="234" t="s">
        <v>452</v>
      </c>
      <c r="G119" s="232"/>
      <c r="H119" s="235">
        <v>374.39999999999998</v>
      </c>
      <c r="I119" s="236"/>
      <c r="J119" s="232"/>
      <c r="K119" s="232"/>
      <c r="L119" s="237"/>
      <c r="M119" s="238"/>
      <c r="N119" s="239"/>
      <c r="O119" s="239"/>
      <c r="P119" s="239"/>
      <c r="Q119" s="239"/>
      <c r="R119" s="239"/>
      <c r="S119" s="239"/>
      <c r="T119" s="239"/>
      <c r="U119" s="240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T119" s="241" t="s">
        <v>146</v>
      </c>
      <c r="AU119" s="241" t="s">
        <v>80</v>
      </c>
      <c r="AV119" s="12" t="s">
        <v>89</v>
      </c>
      <c r="AW119" s="12" t="s">
        <v>41</v>
      </c>
      <c r="AX119" s="12" t="s">
        <v>80</v>
      </c>
      <c r="AY119" s="241" t="s">
        <v>141</v>
      </c>
    </row>
    <row r="120" s="12" customFormat="1">
      <c r="A120" s="12"/>
      <c r="B120" s="231"/>
      <c r="C120" s="232"/>
      <c r="D120" s="226" t="s">
        <v>146</v>
      </c>
      <c r="E120" s="233" t="s">
        <v>39</v>
      </c>
      <c r="F120" s="234" t="s">
        <v>453</v>
      </c>
      <c r="G120" s="232"/>
      <c r="H120" s="235">
        <v>61.200000000000003</v>
      </c>
      <c r="I120" s="236"/>
      <c r="J120" s="232"/>
      <c r="K120" s="232"/>
      <c r="L120" s="237"/>
      <c r="M120" s="238"/>
      <c r="N120" s="239"/>
      <c r="O120" s="239"/>
      <c r="P120" s="239"/>
      <c r="Q120" s="239"/>
      <c r="R120" s="239"/>
      <c r="S120" s="239"/>
      <c r="T120" s="239"/>
      <c r="U120" s="240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T120" s="241" t="s">
        <v>146</v>
      </c>
      <c r="AU120" s="241" t="s">
        <v>80</v>
      </c>
      <c r="AV120" s="12" t="s">
        <v>89</v>
      </c>
      <c r="AW120" s="12" t="s">
        <v>41</v>
      </c>
      <c r="AX120" s="12" t="s">
        <v>80</v>
      </c>
      <c r="AY120" s="241" t="s">
        <v>141</v>
      </c>
    </row>
    <row r="121" s="13" customFormat="1">
      <c r="A121" s="13"/>
      <c r="B121" s="242"/>
      <c r="C121" s="243"/>
      <c r="D121" s="226" t="s">
        <v>146</v>
      </c>
      <c r="E121" s="244" t="s">
        <v>39</v>
      </c>
      <c r="F121" s="245" t="s">
        <v>148</v>
      </c>
      <c r="G121" s="243"/>
      <c r="H121" s="246">
        <v>435.59999999999997</v>
      </c>
      <c r="I121" s="247"/>
      <c r="J121" s="243"/>
      <c r="K121" s="243"/>
      <c r="L121" s="248"/>
      <c r="M121" s="249"/>
      <c r="N121" s="250"/>
      <c r="O121" s="250"/>
      <c r="P121" s="250"/>
      <c r="Q121" s="250"/>
      <c r="R121" s="250"/>
      <c r="S121" s="250"/>
      <c r="T121" s="250"/>
      <c r="U121" s="251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T121" s="252" t="s">
        <v>146</v>
      </c>
      <c r="AU121" s="252" t="s">
        <v>80</v>
      </c>
      <c r="AV121" s="13" t="s">
        <v>140</v>
      </c>
      <c r="AW121" s="13" t="s">
        <v>41</v>
      </c>
      <c r="AX121" s="13" t="s">
        <v>87</v>
      </c>
      <c r="AY121" s="252" t="s">
        <v>141</v>
      </c>
    </row>
    <row r="122" s="2" customFormat="1" ht="21.75" customHeight="1">
      <c r="A122" s="40"/>
      <c r="B122" s="41"/>
      <c r="C122" s="213" t="s">
        <v>191</v>
      </c>
      <c r="D122" s="213" t="s">
        <v>136</v>
      </c>
      <c r="E122" s="214" t="s">
        <v>454</v>
      </c>
      <c r="F122" s="215" t="s">
        <v>455</v>
      </c>
      <c r="G122" s="216" t="s">
        <v>152</v>
      </c>
      <c r="H122" s="217">
        <v>374.39999999999998</v>
      </c>
      <c r="I122" s="218"/>
      <c r="J122" s="219">
        <f>ROUND(I122*H122,2)</f>
        <v>0</v>
      </c>
      <c r="K122" s="215" t="s">
        <v>139</v>
      </c>
      <c r="L122" s="46"/>
      <c r="M122" s="220" t="s">
        <v>39</v>
      </c>
      <c r="N122" s="221" t="s">
        <v>53</v>
      </c>
      <c r="O122" s="87"/>
      <c r="P122" s="222">
        <f>O122*H122</f>
        <v>0</v>
      </c>
      <c r="Q122" s="222">
        <v>0</v>
      </c>
      <c r="R122" s="222">
        <f>Q122*H122</f>
        <v>0</v>
      </c>
      <c r="S122" s="222">
        <v>0</v>
      </c>
      <c r="T122" s="222">
        <f>S122*H122</f>
        <v>0</v>
      </c>
      <c r="U122" s="223" t="s">
        <v>39</v>
      </c>
      <c r="V122" s="40"/>
      <c r="W122" s="40"/>
      <c r="X122" s="40"/>
      <c r="Y122" s="40"/>
      <c r="Z122" s="40"/>
      <c r="AA122" s="40"/>
      <c r="AB122" s="40"/>
      <c r="AC122" s="40"/>
      <c r="AD122" s="40"/>
      <c r="AE122" s="40"/>
      <c r="AR122" s="224" t="s">
        <v>140</v>
      </c>
      <c r="AT122" s="224" t="s">
        <v>136</v>
      </c>
      <c r="AU122" s="224" t="s">
        <v>80</v>
      </c>
      <c r="AY122" s="18" t="s">
        <v>141</v>
      </c>
      <c r="BE122" s="225">
        <f>IF(N122="základní",J122,0)</f>
        <v>0</v>
      </c>
      <c r="BF122" s="225">
        <f>IF(N122="snížená",J122,0)</f>
        <v>0</v>
      </c>
      <c r="BG122" s="225">
        <f>IF(N122="zákl. přenesená",J122,0)</f>
        <v>0</v>
      </c>
      <c r="BH122" s="225">
        <f>IF(N122="sníž. přenesená",J122,0)</f>
        <v>0</v>
      </c>
      <c r="BI122" s="225">
        <f>IF(N122="nulová",J122,0)</f>
        <v>0</v>
      </c>
      <c r="BJ122" s="18" t="s">
        <v>140</v>
      </c>
      <c r="BK122" s="225">
        <f>ROUND(I122*H122,2)</f>
        <v>0</v>
      </c>
      <c r="BL122" s="18" t="s">
        <v>140</v>
      </c>
      <c r="BM122" s="224" t="s">
        <v>239</v>
      </c>
    </row>
    <row r="123" s="2" customFormat="1">
      <c r="A123" s="40"/>
      <c r="B123" s="41"/>
      <c r="C123" s="42"/>
      <c r="D123" s="226" t="s">
        <v>142</v>
      </c>
      <c r="E123" s="42"/>
      <c r="F123" s="227" t="s">
        <v>456</v>
      </c>
      <c r="G123" s="42"/>
      <c r="H123" s="42"/>
      <c r="I123" s="150"/>
      <c r="J123" s="42"/>
      <c r="K123" s="42"/>
      <c r="L123" s="46"/>
      <c r="M123" s="228"/>
      <c r="N123" s="229"/>
      <c r="O123" s="87"/>
      <c r="P123" s="87"/>
      <c r="Q123" s="87"/>
      <c r="R123" s="87"/>
      <c r="S123" s="87"/>
      <c r="T123" s="87"/>
      <c r="U123" s="88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T123" s="18" t="s">
        <v>142</v>
      </c>
      <c r="AU123" s="18" t="s">
        <v>80</v>
      </c>
    </row>
    <row r="124" s="2" customFormat="1">
      <c r="A124" s="40"/>
      <c r="B124" s="41"/>
      <c r="C124" s="42"/>
      <c r="D124" s="226" t="s">
        <v>155</v>
      </c>
      <c r="E124" s="42"/>
      <c r="F124" s="230" t="s">
        <v>457</v>
      </c>
      <c r="G124" s="42"/>
      <c r="H124" s="42"/>
      <c r="I124" s="150"/>
      <c r="J124" s="42"/>
      <c r="K124" s="42"/>
      <c r="L124" s="46"/>
      <c r="M124" s="289"/>
      <c r="N124" s="290"/>
      <c r="O124" s="291"/>
      <c r="P124" s="291"/>
      <c r="Q124" s="291"/>
      <c r="R124" s="291"/>
      <c r="S124" s="291"/>
      <c r="T124" s="291"/>
      <c r="U124" s="292"/>
      <c r="V124" s="40"/>
      <c r="W124" s="40"/>
      <c r="X124" s="40"/>
      <c r="Y124" s="40"/>
      <c r="Z124" s="40"/>
      <c r="AA124" s="40"/>
      <c r="AB124" s="40"/>
      <c r="AC124" s="40"/>
      <c r="AD124" s="40"/>
      <c r="AE124" s="40"/>
      <c r="AT124" s="18" t="s">
        <v>155</v>
      </c>
      <c r="AU124" s="18" t="s">
        <v>80</v>
      </c>
    </row>
    <row r="125" s="2" customFormat="1" ht="6.96" customHeight="1">
      <c r="A125" s="40"/>
      <c r="B125" s="62"/>
      <c r="C125" s="63"/>
      <c r="D125" s="63"/>
      <c r="E125" s="63"/>
      <c r="F125" s="63"/>
      <c r="G125" s="63"/>
      <c r="H125" s="63"/>
      <c r="I125" s="179"/>
      <c r="J125" s="63"/>
      <c r="K125" s="63"/>
      <c r="L125" s="46"/>
      <c r="M125" s="40"/>
      <c r="O125" s="40"/>
      <c r="P125" s="40"/>
      <c r="Q125" s="40"/>
      <c r="R125" s="40"/>
      <c r="S125" s="40"/>
      <c r="T125" s="40"/>
      <c r="U125" s="40"/>
      <c r="V125" s="40"/>
      <c r="W125" s="40"/>
      <c r="X125" s="40"/>
      <c r="Y125" s="40"/>
      <c r="Z125" s="40"/>
      <c r="AA125" s="40"/>
      <c r="AB125" s="40"/>
      <c r="AC125" s="40"/>
      <c r="AD125" s="40"/>
      <c r="AE125" s="40"/>
    </row>
  </sheetData>
  <sheetProtection sheet="1" autoFilter="0" formatColumns="0" formatRows="0" objects="1" scenarios="1" spinCount="100000" saltValue="EcRpTf3oSaC2JWPsbIFjgWpg0wIPaDHr7SuUQSSVArMSvcrecEthRM5tYyRIU7Iyc7RBWyFVmSm39JY8NTYrKQ==" hashValue="xVDaqyB+ggm2qZijz/xp9bMik0dSWHZVA2LI9g6z7HWY0zepuCKkD+qULA6RnDOwrxIgLlrb+L0D0cghVPYngQ==" algorithmName="SHA-512" password="CDD6"/>
  <autoFilter ref="C84:K124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3:H73"/>
    <mergeCell ref="E75:H75"/>
    <mergeCell ref="E77:H77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41" customWidth="1"/>
    <col min="10" max="10" width="20.16016" style="1" customWidth="1"/>
    <col min="11" max="11" width="20.16016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4.16016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4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102</v>
      </c>
      <c r="AZ2" s="142" t="s">
        <v>458</v>
      </c>
      <c r="BA2" s="142" t="s">
        <v>39</v>
      </c>
      <c r="BB2" s="142" t="s">
        <v>105</v>
      </c>
      <c r="BC2" s="142" t="s">
        <v>459</v>
      </c>
      <c r="BD2" s="142" t="s">
        <v>89</v>
      </c>
    </row>
    <row r="3" s="1" customFormat="1" ht="6.96" customHeight="1">
      <c r="B3" s="143"/>
      <c r="C3" s="144"/>
      <c r="D3" s="144"/>
      <c r="E3" s="144"/>
      <c r="F3" s="144"/>
      <c r="G3" s="144"/>
      <c r="H3" s="144"/>
      <c r="I3" s="145"/>
      <c r="J3" s="144"/>
      <c r="K3" s="144"/>
      <c r="L3" s="21"/>
      <c r="AT3" s="18" t="s">
        <v>89</v>
      </c>
    </row>
    <row r="4" s="1" customFormat="1" ht="24.96" customHeight="1">
      <c r="B4" s="21"/>
      <c r="D4" s="146" t="s">
        <v>111</v>
      </c>
      <c r="I4" s="141"/>
      <c r="L4" s="21"/>
      <c r="M4" s="147" t="s">
        <v>10</v>
      </c>
      <c r="AT4" s="18" t="s">
        <v>41</v>
      </c>
    </row>
    <row r="5" s="1" customFormat="1" ht="6.96" customHeight="1">
      <c r="B5" s="21"/>
      <c r="I5" s="141"/>
      <c r="L5" s="21"/>
    </row>
    <row r="6" s="1" customFormat="1" ht="12" customHeight="1">
      <c r="B6" s="21"/>
      <c r="D6" s="148" t="s">
        <v>16</v>
      </c>
      <c r="I6" s="141"/>
      <c r="L6" s="21"/>
    </row>
    <row r="7" s="1" customFormat="1" ht="16.5" customHeight="1">
      <c r="B7" s="21"/>
      <c r="E7" s="149" t="str">
        <f>'Rekapitulace zakázky'!K6</f>
        <v>Oprava koleje v úseku Úpořiny-Řehlovice_změna_1</v>
      </c>
      <c r="F7" s="148"/>
      <c r="G7" s="148"/>
      <c r="H7" s="148"/>
      <c r="I7" s="141"/>
      <c r="L7" s="21"/>
    </row>
    <row r="8" s="1" customFormat="1" ht="12" customHeight="1">
      <c r="B8" s="21"/>
      <c r="D8" s="148" t="s">
        <v>112</v>
      </c>
      <c r="I8" s="141"/>
      <c r="L8" s="21"/>
    </row>
    <row r="9" s="2" customFormat="1" ht="16.5" customHeight="1">
      <c r="A9" s="40"/>
      <c r="B9" s="46"/>
      <c r="C9" s="40"/>
      <c r="D9" s="40"/>
      <c r="E9" s="149" t="s">
        <v>460</v>
      </c>
      <c r="F9" s="40"/>
      <c r="G9" s="40"/>
      <c r="H9" s="40"/>
      <c r="I9" s="150"/>
      <c r="J9" s="40"/>
      <c r="K9" s="40"/>
      <c r="L9" s="151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</row>
    <row r="10" s="2" customFormat="1" ht="12" customHeight="1">
      <c r="A10" s="40"/>
      <c r="B10" s="46"/>
      <c r="C10" s="40"/>
      <c r="D10" s="148" t="s">
        <v>114</v>
      </c>
      <c r="E10" s="40"/>
      <c r="F10" s="40"/>
      <c r="G10" s="40"/>
      <c r="H10" s="40"/>
      <c r="I10" s="150"/>
      <c r="J10" s="40"/>
      <c r="K10" s="40"/>
      <c r="L10" s="151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</row>
    <row r="11" s="2" customFormat="1" ht="16.5" customHeight="1">
      <c r="A11" s="40"/>
      <c r="B11" s="46"/>
      <c r="C11" s="40"/>
      <c r="D11" s="40"/>
      <c r="E11" s="152" t="s">
        <v>461</v>
      </c>
      <c r="F11" s="40"/>
      <c r="G11" s="40"/>
      <c r="H11" s="40"/>
      <c r="I11" s="150"/>
      <c r="J11" s="40"/>
      <c r="K11" s="40"/>
      <c r="L11" s="151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</row>
    <row r="12" s="2" customFormat="1">
      <c r="A12" s="40"/>
      <c r="B12" s="46"/>
      <c r="C12" s="40"/>
      <c r="D12" s="40"/>
      <c r="E12" s="40"/>
      <c r="F12" s="40"/>
      <c r="G12" s="40"/>
      <c r="H12" s="40"/>
      <c r="I12" s="150"/>
      <c r="J12" s="40"/>
      <c r="K12" s="40"/>
      <c r="L12" s="151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</row>
    <row r="13" s="2" customFormat="1" ht="12" customHeight="1">
      <c r="A13" s="40"/>
      <c r="B13" s="46"/>
      <c r="C13" s="40"/>
      <c r="D13" s="148" t="s">
        <v>18</v>
      </c>
      <c r="E13" s="40"/>
      <c r="F13" s="136" t="s">
        <v>39</v>
      </c>
      <c r="G13" s="40"/>
      <c r="H13" s="40"/>
      <c r="I13" s="153" t="s">
        <v>20</v>
      </c>
      <c r="J13" s="136" t="s">
        <v>39</v>
      </c>
      <c r="K13" s="40"/>
      <c r="L13" s="151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</row>
    <row r="14" s="2" customFormat="1" ht="12" customHeight="1">
      <c r="A14" s="40"/>
      <c r="B14" s="46"/>
      <c r="C14" s="40"/>
      <c r="D14" s="148" t="s">
        <v>22</v>
      </c>
      <c r="E14" s="40"/>
      <c r="F14" s="136" t="s">
        <v>23</v>
      </c>
      <c r="G14" s="40"/>
      <c r="H14" s="40"/>
      <c r="I14" s="153" t="s">
        <v>24</v>
      </c>
      <c r="J14" s="154" t="str">
        <f>'Rekapitulace zakázky'!AN8</f>
        <v>22. 1. 2020</v>
      </c>
      <c r="K14" s="40"/>
      <c r="L14" s="151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</row>
    <row r="15" s="2" customFormat="1" ht="10.8" customHeight="1">
      <c r="A15" s="40"/>
      <c r="B15" s="46"/>
      <c r="C15" s="40"/>
      <c r="D15" s="40"/>
      <c r="E15" s="40"/>
      <c r="F15" s="40"/>
      <c r="G15" s="40"/>
      <c r="H15" s="40"/>
      <c r="I15" s="150"/>
      <c r="J15" s="40"/>
      <c r="K15" s="40"/>
      <c r="L15" s="151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</row>
    <row r="16" s="2" customFormat="1" ht="12" customHeight="1">
      <c r="A16" s="40"/>
      <c r="B16" s="46"/>
      <c r="C16" s="40"/>
      <c r="D16" s="148" t="s">
        <v>30</v>
      </c>
      <c r="E16" s="40"/>
      <c r="F16" s="40"/>
      <c r="G16" s="40"/>
      <c r="H16" s="40"/>
      <c r="I16" s="153" t="s">
        <v>31</v>
      </c>
      <c r="J16" s="136" t="s">
        <v>32</v>
      </c>
      <c r="K16" s="40"/>
      <c r="L16" s="151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</row>
    <row r="17" s="2" customFormat="1" ht="18" customHeight="1">
      <c r="A17" s="40"/>
      <c r="B17" s="46"/>
      <c r="C17" s="40"/>
      <c r="D17" s="40"/>
      <c r="E17" s="136" t="s">
        <v>33</v>
      </c>
      <c r="F17" s="40"/>
      <c r="G17" s="40"/>
      <c r="H17" s="40"/>
      <c r="I17" s="153" t="s">
        <v>34</v>
      </c>
      <c r="J17" s="136" t="s">
        <v>35</v>
      </c>
      <c r="K17" s="40"/>
      <c r="L17" s="151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</row>
    <row r="18" s="2" customFormat="1" ht="6.96" customHeight="1">
      <c r="A18" s="40"/>
      <c r="B18" s="46"/>
      <c r="C18" s="40"/>
      <c r="D18" s="40"/>
      <c r="E18" s="40"/>
      <c r="F18" s="40"/>
      <c r="G18" s="40"/>
      <c r="H18" s="40"/>
      <c r="I18" s="150"/>
      <c r="J18" s="40"/>
      <c r="K18" s="40"/>
      <c r="L18" s="151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</row>
    <row r="19" s="2" customFormat="1" ht="12" customHeight="1">
      <c r="A19" s="40"/>
      <c r="B19" s="46"/>
      <c r="C19" s="40"/>
      <c r="D19" s="148" t="s">
        <v>36</v>
      </c>
      <c r="E19" s="40"/>
      <c r="F19" s="40"/>
      <c r="G19" s="40"/>
      <c r="H19" s="40"/>
      <c r="I19" s="153" t="s">
        <v>31</v>
      </c>
      <c r="J19" s="34" t="str">
        <f>'Rekapitulace zakázky'!AN13</f>
        <v>Vyplň údaj</v>
      </c>
      <c r="K19" s="40"/>
      <c r="L19" s="151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</row>
    <row r="20" s="2" customFormat="1" ht="18" customHeight="1">
      <c r="A20" s="40"/>
      <c r="B20" s="46"/>
      <c r="C20" s="40"/>
      <c r="D20" s="40"/>
      <c r="E20" s="34" t="str">
        <f>'Rekapitulace zakázky'!E14</f>
        <v>Vyplň údaj</v>
      </c>
      <c r="F20" s="136"/>
      <c r="G20" s="136"/>
      <c r="H20" s="136"/>
      <c r="I20" s="153" t="s">
        <v>34</v>
      </c>
      <c r="J20" s="34" t="str">
        <f>'Rekapitulace zakázky'!AN14</f>
        <v>Vyplň údaj</v>
      </c>
      <c r="K20" s="40"/>
      <c r="L20" s="151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</row>
    <row r="21" s="2" customFormat="1" ht="6.96" customHeight="1">
      <c r="A21" s="40"/>
      <c r="B21" s="46"/>
      <c r="C21" s="40"/>
      <c r="D21" s="40"/>
      <c r="E21" s="40"/>
      <c r="F21" s="40"/>
      <c r="G21" s="40"/>
      <c r="H21" s="40"/>
      <c r="I21" s="150"/>
      <c r="J21" s="40"/>
      <c r="K21" s="40"/>
      <c r="L21" s="151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</row>
    <row r="22" s="2" customFormat="1" ht="12" customHeight="1">
      <c r="A22" s="40"/>
      <c r="B22" s="46"/>
      <c r="C22" s="40"/>
      <c r="D22" s="148" t="s">
        <v>38</v>
      </c>
      <c r="E22" s="40"/>
      <c r="F22" s="40"/>
      <c r="G22" s="40"/>
      <c r="H22" s="40"/>
      <c r="I22" s="153" t="s">
        <v>31</v>
      </c>
      <c r="J22" s="136" t="str">
        <f>IF('Rekapitulace zakázky'!AN16="","",'Rekapitulace zakázky'!AN16)</f>
        <v/>
      </c>
      <c r="K22" s="40"/>
      <c r="L22" s="151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</row>
    <row r="23" s="2" customFormat="1" ht="18" customHeight="1">
      <c r="A23" s="40"/>
      <c r="B23" s="46"/>
      <c r="C23" s="40"/>
      <c r="D23" s="40"/>
      <c r="E23" s="136" t="str">
        <f>IF('Rekapitulace zakázky'!E17="","",'Rekapitulace zakázky'!E17)</f>
        <v xml:space="preserve"> </v>
      </c>
      <c r="F23" s="40"/>
      <c r="G23" s="40"/>
      <c r="H23" s="40"/>
      <c r="I23" s="153" t="s">
        <v>34</v>
      </c>
      <c r="J23" s="136" t="str">
        <f>IF('Rekapitulace zakázky'!AN17="","",'Rekapitulace zakázky'!AN17)</f>
        <v/>
      </c>
      <c r="K23" s="40"/>
      <c r="L23" s="151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</row>
    <row r="24" s="2" customFormat="1" ht="6.96" customHeight="1">
      <c r="A24" s="40"/>
      <c r="B24" s="46"/>
      <c r="C24" s="40"/>
      <c r="D24" s="40"/>
      <c r="E24" s="40"/>
      <c r="F24" s="40"/>
      <c r="G24" s="40"/>
      <c r="H24" s="40"/>
      <c r="I24" s="150"/>
      <c r="J24" s="40"/>
      <c r="K24" s="40"/>
      <c r="L24" s="151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="2" customFormat="1" ht="12" customHeight="1">
      <c r="A25" s="40"/>
      <c r="B25" s="46"/>
      <c r="C25" s="40"/>
      <c r="D25" s="148" t="s">
        <v>42</v>
      </c>
      <c r="E25" s="40"/>
      <c r="F25" s="40"/>
      <c r="G25" s="40"/>
      <c r="H25" s="40"/>
      <c r="I25" s="153" t="s">
        <v>31</v>
      </c>
      <c r="J25" s="136" t="s">
        <v>39</v>
      </c>
      <c r="K25" s="40"/>
      <c r="L25" s="151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</row>
    <row r="26" s="2" customFormat="1" ht="18" customHeight="1">
      <c r="A26" s="40"/>
      <c r="B26" s="46"/>
      <c r="C26" s="40"/>
      <c r="D26" s="40"/>
      <c r="E26" s="136" t="s">
        <v>43</v>
      </c>
      <c r="F26" s="40"/>
      <c r="G26" s="40"/>
      <c r="H26" s="40"/>
      <c r="I26" s="153" t="s">
        <v>34</v>
      </c>
      <c r="J26" s="136" t="s">
        <v>39</v>
      </c>
      <c r="K26" s="40"/>
      <c r="L26" s="151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</row>
    <row r="27" s="2" customFormat="1" ht="6.96" customHeight="1">
      <c r="A27" s="40"/>
      <c r="B27" s="46"/>
      <c r="C27" s="40"/>
      <c r="D27" s="40"/>
      <c r="E27" s="40"/>
      <c r="F27" s="40"/>
      <c r="G27" s="40"/>
      <c r="H27" s="40"/>
      <c r="I27" s="150"/>
      <c r="J27" s="40"/>
      <c r="K27" s="40"/>
      <c r="L27" s="151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</row>
    <row r="28" s="2" customFormat="1" ht="12" customHeight="1">
      <c r="A28" s="40"/>
      <c r="B28" s="46"/>
      <c r="C28" s="40"/>
      <c r="D28" s="148" t="s">
        <v>44</v>
      </c>
      <c r="E28" s="40"/>
      <c r="F28" s="40"/>
      <c r="G28" s="40"/>
      <c r="H28" s="40"/>
      <c r="I28" s="150"/>
      <c r="J28" s="40"/>
      <c r="K28" s="40"/>
      <c r="L28" s="151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="8" customFormat="1" ht="16.5" customHeight="1">
      <c r="A29" s="155"/>
      <c r="B29" s="156"/>
      <c r="C29" s="155"/>
      <c r="D29" s="155"/>
      <c r="E29" s="157" t="s">
        <v>39</v>
      </c>
      <c r="F29" s="157"/>
      <c r="G29" s="157"/>
      <c r="H29" s="157"/>
      <c r="I29" s="158"/>
      <c r="J29" s="155"/>
      <c r="K29" s="155"/>
      <c r="L29" s="159"/>
      <c r="S29" s="155"/>
      <c r="T29" s="155"/>
      <c r="U29" s="155"/>
      <c r="V29" s="155"/>
      <c r="W29" s="155"/>
      <c r="X29" s="155"/>
      <c r="Y29" s="155"/>
      <c r="Z29" s="155"/>
      <c r="AA29" s="155"/>
      <c r="AB29" s="155"/>
      <c r="AC29" s="155"/>
      <c r="AD29" s="155"/>
      <c r="AE29" s="155"/>
    </row>
    <row r="30" s="2" customFormat="1" ht="6.96" customHeight="1">
      <c r="A30" s="40"/>
      <c r="B30" s="46"/>
      <c r="C30" s="40"/>
      <c r="D30" s="40"/>
      <c r="E30" s="40"/>
      <c r="F30" s="40"/>
      <c r="G30" s="40"/>
      <c r="H30" s="40"/>
      <c r="I30" s="150"/>
      <c r="J30" s="40"/>
      <c r="K30" s="40"/>
      <c r="L30" s="151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</row>
    <row r="31" s="2" customFormat="1" ht="6.96" customHeight="1">
      <c r="A31" s="40"/>
      <c r="B31" s="46"/>
      <c r="C31" s="40"/>
      <c r="D31" s="160"/>
      <c r="E31" s="160"/>
      <c r="F31" s="160"/>
      <c r="G31" s="160"/>
      <c r="H31" s="160"/>
      <c r="I31" s="161"/>
      <c r="J31" s="160"/>
      <c r="K31" s="160"/>
      <c r="L31" s="151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</row>
    <row r="32" s="2" customFormat="1" ht="25.44" customHeight="1">
      <c r="A32" s="40"/>
      <c r="B32" s="46"/>
      <c r="C32" s="40"/>
      <c r="D32" s="162" t="s">
        <v>46</v>
      </c>
      <c r="E32" s="40"/>
      <c r="F32" s="40"/>
      <c r="G32" s="40"/>
      <c r="H32" s="40"/>
      <c r="I32" s="150"/>
      <c r="J32" s="163">
        <f>ROUND(J86, 2)</f>
        <v>0</v>
      </c>
      <c r="K32" s="40"/>
      <c r="L32" s="151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</row>
    <row r="33" s="2" customFormat="1" ht="6.96" customHeight="1">
      <c r="A33" s="40"/>
      <c r="B33" s="46"/>
      <c r="C33" s="40"/>
      <c r="D33" s="160"/>
      <c r="E33" s="160"/>
      <c r="F33" s="160"/>
      <c r="G33" s="160"/>
      <c r="H33" s="160"/>
      <c r="I33" s="161"/>
      <c r="J33" s="160"/>
      <c r="K33" s="160"/>
      <c r="L33" s="151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</row>
    <row r="34" s="2" customFormat="1" ht="14.4" customHeight="1">
      <c r="A34" s="40"/>
      <c r="B34" s="46"/>
      <c r="C34" s="40"/>
      <c r="D34" s="40"/>
      <c r="E34" s="40"/>
      <c r="F34" s="164" t="s">
        <v>48</v>
      </c>
      <c r="G34" s="40"/>
      <c r="H34" s="40"/>
      <c r="I34" s="165" t="s">
        <v>47</v>
      </c>
      <c r="J34" s="164" t="s">
        <v>49</v>
      </c>
      <c r="K34" s="40"/>
      <c r="L34" s="151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</row>
    <row r="35" hidden="1" s="2" customFormat="1" ht="14.4" customHeight="1">
      <c r="A35" s="40"/>
      <c r="B35" s="46"/>
      <c r="C35" s="40"/>
      <c r="D35" s="166" t="s">
        <v>50</v>
      </c>
      <c r="E35" s="148" t="s">
        <v>51</v>
      </c>
      <c r="F35" s="167">
        <f>ROUND((SUM(BE86:BE133)),  2)</f>
        <v>0</v>
      </c>
      <c r="G35" s="40"/>
      <c r="H35" s="40"/>
      <c r="I35" s="168">
        <v>0.20999999999999999</v>
      </c>
      <c r="J35" s="167">
        <f>ROUND(((SUM(BE86:BE133))*I35),  2)</f>
        <v>0</v>
      </c>
      <c r="K35" s="40"/>
      <c r="L35" s="151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</row>
    <row r="36" hidden="1" s="2" customFormat="1" ht="14.4" customHeight="1">
      <c r="A36" s="40"/>
      <c r="B36" s="46"/>
      <c r="C36" s="40"/>
      <c r="D36" s="40"/>
      <c r="E36" s="148" t="s">
        <v>52</v>
      </c>
      <c r="F36" s="167">
        <f>ROUND((SUM(BF86:BF133)),  2)</f>
        <v>0</v>
      </c>
      <c r="G36" s="40"/>
      <c r="H36" s="40"/>
      <c r="I36" s="168">
        <v>0.14999999999999999</v>
      </c>
      <c r="J36" s="167">
        <f>ROUND(((SUM(BF86:BF133))*I36),  2)</f>
        <v>0</v>
      </c>
      <c r="K36" s="40"/>
      <c r="L36" s="151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</row>
    <row r="37" s="2" customFormat="1" ht="14.4" customHeight="1">
      <c r="A37" s="40"/>
      <c r="B37" s="46"/>
      <c r="C37" s="40"/>
      <c r="D37" s="148" t="s">
        <v>50</v>
      </c>
      <c r="E37" s="148" t="s">
        <v>53</v>
      </c>
      <c r="F37" s="167">
        <f>ROUND((SUM(BG86:BG133)),  2)</f>
        <v>0</v>
      </c>
      <c r="G37" s="40"/>
      <c r="H37" s="40"/>
      <c r="I37" s="168">
        <v>0.20999999999999999</v>
      </c>
      <c r="J37" s="167">
        <f>0</f>
        <v>0</v>
      </c>
      <c r="K37" s="40"/>
      <c r="L37" s="151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</row>
    <row r="38" s="2" customFormat="1" ht="14.4" customHeight="1">
      <c r="A38" s="40"/>
      <c r="B38" s="46"/>
      <c r="C38" s="40"/>
      <c r="D38" s="40"/>
      <c r="E38" s="148" t="s">
        <v>54</v>
      </c>
      <c r="F38" s="167">
        <f>ROUND((SUM(BH86:BH133)),  2)</f>
        <v>0</v>
      </c>
      <c r="G38" s="40"/>
      <c r="H38" s="40"/>
      <c r="I38" s="168">
        <v>0.14999999999999999</v>
      </c>
      <c r="J38" s="167">
        <f>0</f>
        <v>0</v>
      </c>
      <c r="K38" s="40"/>
      <c r="L38" s="151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</row>
    <row r="39" hidden="1" s="2" customFormat="1" ht="14.4" customHeight="1">
      <c r="A39" s="40"/>
      <c r="B39" s="46"/>
      <c r="C39" s="40"/>
      <c r="D39" s="40"/>
      <c r="E39" s="148" t="s">
        <v>55</v>
      </c>
      <c r="F39" s="167">
        <f>ROUND((SUM(BI86:BI133)),  2)</f>
        <v>0</v>
      </c>
      <c r="G39" s="40"/>
      <c r="H39" s="40"/>
      <c r="I39" s="168">
        <v>0</v>
      </c>
      <c r="J39" s="167">
        <f>0</f>
        <v>0</v>
      </c>
      <c r="K39" s="40"/>
      <c r="L39" s="151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</row>
    <row r="40" s="2" customFormat="1" ht="6.96" customHeight="1">
      <c r="A40" s="40"/>
      <c r="B40" s="46"/>
      <c r="C40" s="40"/>
      <c r="D40" s="40"/>
      <c r="E40" s="40"/>
      <c r="F40" s="40"/>
      <c r="G40" s="40"/>
      <c r="H40" s="40"/>
      <c r="I40" s="150"/>
      <c r="J40" s="40"/>
      <c r="K40" s="40"/>
      <c r="L40" s="151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</row>
    <row r="41" s="2" customFormat="1" ht="25.44" customHeight="1">
      <c r="A41" s="40"/>
      <c r="B41" s="46"/>
      <c r="C41" s="169"/>
      <c r="D41" s="170" t="s">
        <v>56</v>
      </c>
      <c r="E41" s="171"/>
      <c r="F41" s="171"/>
      <c r="G41" s="172" t="s">
        <v>57</v>
      </c>
      <c r="H41" s="173" t="s">
        <v>58</v>
      </c>
      <c r="I41" s="174"/>
      <c r="J41" s="175">
        <f>SUM(J32:J39)</f>
        <v>0</v>
      </c>
      <c r="K41" s="176"/>
      <c r="L41" s="151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</row>
    <row r="42" s="2" customFormat="1" ht="14.4" customHeight="1">
      <c r="A42" s="40"/>
      <c r="B42" s="177"/>
      <c r="C42" s="178"/>
      <c r="D42" s="178"/>
      <c r="E42" s="178"/>
      <c r="F42" s="178"/>
      <c r="G42" s="178"/>
      <c r="H42" s="178"/>
      <c r="I42" s="179"/>
      <c r="J42" s="178"/>
      <c r="K42" s="178"/>
      <c r="L42" s="151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</row>
    <row r="46" s="2" customFormat="1" ht="6.96" customHeight="1">
      <c r="A46" s="40"/>
      <c r="B46" s="180"/>
      <c r="C46" s="181"/>
      <c r="D46" s="181"/>
      <c r="E46" s="181"/>
      <c r="F46" s="181"/>
      <c r="G46" s="181"/>
      <c r="H46" s="181"/>
      <c r="I46" s="182"/>
      <c r="J46" s="181"/>
      <c r="K46" s="181"/>
      <c r="L46" s="151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</row>
    <row r="47" s="2" customFormat="1" ht="24.96" customHeight="1">
      <c r="A47" s="40"/>
      <c r="B47" s="41"/>
      <c r="C47" s="24" t="s">
        <v>116</v>
      </c>
      <c r="D47" s="42"/>
      <c r="E47" s="42"/>
      <c r="F47" s="42"/>
      <c r="G47" s="42"/>
      <c r="H47" s="42"/>
      <c r="I47" s="150"/>
      <c r="J47" s="42"/>
      <c r="K47" s="42"/>
      <c r="L47" s="151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</row>
    <row r="48" s="2" customFormat="1" ht="6.96" customHeight="1">
      <c r="A48" s="40"/>
      <c r="B48" s="41"/>
      <c r="C48" s="42"/>
      <c r="D48" s="42"/>
      <c r="E48" s="42"/>
      <c r="F48" s="42"/>
      <c r="G48" s="42"/>
      <c r="H48" s="42"/>
      <c r="I48" s="150"/>
      <c r="J48" s="42"/>
      <c r="K48" s="42"/>
      <c r="L48" s="151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</row>
    <row r="49" s="2" customFormat="1" ht="12" customHeight="1">
      <c r="A49" s="40"/>
      <c r="B49" s="41"/>
      <c r="C49" s="33" t="s">
        <v>16</v>
      </c>
      <c r="D49" s="42"/>
      <c r="E49" s="42"/>
      <c r="F49" s="42"/>
      <c r="G49" s="42"/>
      <c r="H49" s="42"/>
      <c r="I49" s="150"/>
      <c r="J49" s="42"/>
      <c r="K49" s="42"/>
      <c r="L49" s="151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</row>
    <row r="50" s="2" customFormat="1" ht="16.5" customHeight="1">
      <c r="A50" s="40"/>
      <c r="B50" s="41"/>
      <c r="C50" s="42"/>
      <c r="D50" s="42"/>
      <c r="E50" s="183" t="str">
        <f>E7</f>
        <v>Oprava koleje v úseku Úpořiny-Řehlovice_změna_1</v>
      </c>
      <c r="F50" s="33"/>
      <c r="G50" s="33"/>
      <c r="H50" s="33"/>
      <c r="I50" s="150"/>
      <c r="J50" s="42"/>
      <c r="K50" s="42"/>
      <c r="L50" s="151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</row>
    <row r="51" s="1" customFormat="1" ht="12" customHeight="1">
      <c r="B51" s="22"/>
      <c r="C51" s="33" t="s">
        <v>112</v>
      </c>
      <c r="D51" s="23"/>
      <c r="E51" s="23"/>
      <c r="F51" s="23"/>
      <c r="G51" s="23"/>
      <c r="H51" s="23"/>
      <c r="I51" s="141"/>
      <c r="J51" s="23"/>
      <c r="K51" s="23"/>
      <c r="L51" s="21"/>
    </row>
    <row r="52" s="2" customFormat="1" ht="16.5" customHeight="1">
      <c r="A52" s="40"/>
      <c r="B52" s="41"/>
      <c r="C52" s="42"/>
      <c r="D52" s="42"/>
      <c r="E52" s="183" t="s">
        <v>460</v>
      </c>
      <c r="F52" s="42"/>
      <c r="G52" s="42"/>
      <c r="H52" s="42"/>
      <c r="I52" s="150"/>
      <c r="J52" s="42"/>
      <c r="K52" s="42"/>
      <c r="L52" s="151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</row>
    <row r="53" s="2" customFormat="1" ht="12" customHeight="1">
      <c r="A53" s="40"/>
      <c r="B53" s="41"/>
      <c r="C53" s="33" t="s">
        <v>114</v>
      </c>
      <c r="D53" s="42"/>
      <c r="E53" s="42"/>
      <c r="F53" s="42"/>
      <c r="G53" s="42"/>
      <c r="H53" s="42"/>
      <c r="I53" s="150"/>
      <c r="J53" s="42"/>
      <c r="K53" s="42"/>
      <c r="L53" s="151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</row>
    <row r="54" s="2" customFormat="1" ht="16.5" customHeight="1">
      <c r="A54" s="40"/>
      <c r="B54" s="41"/>
      <c r="C54" s="42"/>
      <c r="D54" s="42"/>
      <c r="E54" s="72" t="str">
        <f>E11</f>
        <v>Č21 - VRN</v>
      </c>
      <c r="F54" s="42"/>
      <c r="G54" s="42"/>
      <c r="H54" s="42"/>
      <c r="I54" s="150"/>
      <c r="J54" s="42"/>
      <c r="K54" s="42"/>
      <c r="L54" s="151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</row>
    <row r="55" s="2" customFormat="1" ht="6.96" customHeight="1">
      <c r="A55" s="40"/>
      <c r="B55" s="41"/>
      <c r="C55" s="42"/>
      <c r="D55" s="42"/>
      <c r="E55" s="42"/>
      <c r="F55" s="42"/>
      <c r="G55" s="42"/>
      <c r="H55" s="42"/>
      <c r="I55" s="150"/>
      <c r="J55" s="42"/>
      <c r="K55" s="42"/>
      <c r="L55" s="151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</row>
    <row r="56" s="2" customFormat="1" ht="12" customHeight="1">
      <c r="A56" s="40"/>
      <c r="B56" s="41"/>
      <c r="C56" s="33" t="s">
        <v>22</v>
      </c>
      <c r="D56" s="42"/>
      <c r="E56" s="42"/>
      <c r="F56" s="28" t="str">
        <f>F14</f>
        <v>TO Bílina</v>
      </c>
      <c r="G56" s="42"/>
      <c r="H56" s="42"/>
      <c r="I56" s="153" t="s">
        <v>24</v>
      </c>
      <c r="J56" s="75" t="str">
        <f>IF(J14="","",J14)</f>
        <v>22. 1. 2020</v>
      </c>
      <c r="K56" s="42"/>
      <c r="L56" s="151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</row>
    <row r="57" s="2" customFormat="1" ht="6.96" customHeight="1">
      <c r="A57" s="40"/>
      <c r="B57" s="41"/>
      <c r="C57" s="42"/>
      <c r="D57" s="42"/>
      <c r="E57" s="42"/>
      <c r="F57" s="42"/>
      <c r="G57" s="42"/>
      <c r="H57" s="42"/>
      <c r="I57" s="150"/>
      <c r="J57" s="42"/>
      <c r="K57" s="42"/>
      <c r="L57" s="151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</row>
    <row r="58" s="2" customFormat="1" ht="15.15" customHeight="1">
      <c r="A58" s="40"/>
      <c r="B58" s="41"/>
      <c r="C58" s="33" t="s">
        <v>30</v>
      </c>
      <c r="D58" s="42"/>
      <c r="E58" s="42"/>
      <c r="F58" s="28" t="str">
        <f>E17</f>
        <v>Správa železnic s.o., OŘ UNL, ST Most</v>
      </c>
      <c r="G58" s="42"/>
      <c r="H58" s="42"/>
      <c r="I58" s="153" t="s">
        <v>38</v>
      </c>
      <c r="J58" s="38" t="str">
        <f>E23</f>
        <v xml:space="preserve"> </v>
      </c>
      <c r="K58" s="42"/>
      <c r="L58" s="151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</row>
    <row r="59" s="2" customFormat="1" ht="40.05" customHeight="1">
      <c r="A59" s="40"/>
      <c r="B59" s="41"/>
      <c r="C59" s="33" t="s">
        <v>36</v>
      </c>
      <c r="D59" s="42"/>
      <c r="E59" s="42"/>
      <c r="F59" s="28" t="str">
        <f>IF(E20="","",E20)</f>
        <v>Vyplň údaj</v>
      </c>
      <c r="G59" s="42"/>
      <c r="H59" s="42"/>
      <c r="I59" s="153" t="s">
        <v>42</v>
      </c>
      <c r="J59" s="38" t="str">
        <f>E26</f>
        <v>Ing. Horák Jiří, horak@szdc.cz, +420 602155923</v>
      </c>
      <c r="K59" s="42"/>
      <c r="L59" s="151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</row>
    <row r="60" s="2" customFormat="1" ht="10.32" customHeight="1">
      <c r="A60" s="40"/>
      <c r="B60" s="41"/>
      <c r="C60" s="42"/>
      <c r="D60" s="42"/>
      <c r="E60" s="42"/>
      <c r="F60" s="42"/>
      <c r="G60" s="42"/>
      <c r="H60" s="42"/>
      <c r="I60" s="150"/>
      <c r="J60" s="42"/>
      <c r="K60" s="42"/>
      <c r="L60" s="151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</row>
    <row r="61" s="2" customFormat="1" ht="29.28" customHeight="1">
      <c r="A61" s="40"/>
      <c r="B61" s="41"/>
      <c r="C61" s="184" t="s">
        <v>117</v>
      </c>
      <c r="D61" s="185"/>
      <c r="E61" s="185"/>
      <c r="F61" s="185"/>
      <c r="G61" s="185"/>
      <c r="H61" s="185"/>
      <c r="I61" s="186"/>
      <c r="J61" s="187" t="s">
        <v>118</v>
      </c>
      <c r="K61" s="185"/>
      <c r="L61" s="151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</row>
    <row r="62" s="2" customFormat="1" ht="10.32" customHeight="1">
      <c r="A62" s="40"/>
      <c r="B62" s="41"/>
      <c r="C62" s="42"/>
      <c r="D62" s="42"/>
      <c r="E62" s="42"/>
      <c r="F62" s="42"/>
      <c r="G62" s="42"/>
      <c r="H62" s="42"/>
      <c r="I62" s="150"/>
      <c r="J62" s="42"/>
      <c r="K62" s="42"/>
      <c r="L62" s="151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</row>
    <row r="63" s="2" customFormat="1" ht="22.8" customHeight="1">
      <c r="A63" s="40"/>
      <c r="B63" s="41"/>
      <c r="C63" s="188" t="s">
        <v>78</v>
      </c>
      <c r="D63" s="42"/>
      <c r="E63" s="42"/>
      <c r="F63" s="42"/>
      <c r="G63" s="42"/>
      <c r="H63" s="42"/>
      <c r="I63" s="150"/>
      <c r="J63" s="105">
        <f>J86</f>
        <v>0</v>
      </c>
      <c r="K63" s="42"/>
      <c r="L63" s="151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U63" s="18" t="s">
        <v>119</v>
      </c>
    </row>
    <row r="64" s="9" customFormat="1" ht="24.96" customHeight="1">
      <c r="A64" s="9"/>
      <c r="B64" s="189"/>
      <c r="C64" s="190"/>
      <c r="D64" s="191" t="s">
        <v>462</v>
      </c>
      <c r="E64" s="192"/>
      <c r="F64" s="192"/>
      <c r="G64" s="192"/>
      <c r="H64" s="192"/>
      <c r="I64" s="193"/>
      <c r="J64" s="194">
        <f>J114</f>
        <v>0</v>
      </c>
      <c r="K64" s="190"/>
      <c r="L64" s="195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s="2" customFormat="1" ht="21.84" customHeight="1">
      <c r="A65" s="40"/>
      <c r="B65" s="41"/>
      <c r="C65" s="42"/>
      <c r="D65" s="42"/>
      <c r="E65" s="42"/>
      <c r="F65" s="42"/>
      <c r="G65" s="42"/>
      <c r="H65" s="42"/>
      <c r="I65" s="150"/>
      <c r="J65" s="42"/>
      <c r="K65" s="42"/>
      <c r="L65" s="151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</row>
    <row r="66" s="2" customFormat="1" ht="6.96" customHeight="1">
      <c r="A66" s="40"/>
      <c r="B66" s="62"/>
      <c r="C66" s="63"/>
      <c r="D66" s="63"/>
      <c r="E66" s="63"/>
      <c r="F66" s="63"/>
      <c r="G66" s="63"/>
      <c r="H66" s="63"/>
      <c r="I66" s="179"/>
      <c r="J66" s="63"/>
      <c r="K66" s="63"/>
      <c r="L66" s="151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40"/>
    </row>
    <row r="70" s="2" customFormat="1" ht="6.96" customHeight="1">
      <c r="A70" s="40"/>
      <c r="B70" s="64"/>
      <c r="C70" s="65"/>
      <c r="D70" s="65"/>
      <c r="E70" s="65"/>
      <c r="F70" s="65"/>
      <c r="G70" s="65"/>
      <c r="H70" s="65"/>
      <c r="I70" s="182"/>
      <c r="J70" s="65"/>
      <c r="K70" s="65"/>
      <c r="L70" s="151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</row>
    <row r="71" s="2" customFormat="1" ht="24.96" customHeight="1">
      <c r="A71" s="40"/>
      <c r="B71" s="41"/>
      <c r="C71" s="24" t="s">
        <v>122</v>
      </c>
      <c r="D71" s="42"/>
      <c r="E71" s="42"/>
      <c r="F71" s="42"/>
      <c r="G71" s="42"/>
      <c r="H71" s="42"/>
      <c r="I71" s="150"/>
      <c r="J71" s="42"/>
      <c r="K71" s="42"/>
      <c r="L71" s="151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40"/>
      <c r="AD71" s="40"/>
      <c r="AE71" s="40"/>
    </row>
    <row r="72" s="2" customFormat="1" ht="6.96" customHeight="1">
      <c r="A72" s="40"/>
      <c r="B72" s="41"/>
      <c r="C72" s="42"/>
      <c r="D72" s="42"/>
      <c r="E72" s="42"/>
      <c r="F72" s="42"/>
      <c r="G72" s="42"/>
      <c r="H72" s="42"/>
      <c r="I72" s="150"/>
      <c r="J72" s="42"/>
      <c r="K72" s="42"/>
      <c r="L72" s="151"/>
      <c r="S72" s="40"/>
      <c r="T72" s="40"/>
      <c r="U72" s="40"/>
      <c r="V72" s="40"/>
      <c r="W72" s="40"/>
      <c r="X72" s="40"/>
      <c r="Y72" s="40"/>
      <c r="Z72" s="40"/>
      <c r="AA72" s="40"/>
      <c r="AB72" s="40"/>
      <c r="AC72" s="40"/>
      <c r="AD72" s="40"/>
      <c r="AE72" s="40"/>
    </row>
    <row r="73" s="2" customFormat="1" ht="12" customHeight="1">
      <c r="A73" s="40"/>
      <c r="B73" s="41"/>
      <c r="C73" s="33" t="s">
        <v>16</v>
      </c>
      <c r="D73" s="42"/>
      <c r="E73" s="42"/>
      <c r="F73" s="42"/>
      <c r="G73" s="42"/>
      <c r="H73" s="42"/>
      <c r="I73" s="150"/>
      <c r="J73" s="42"/>
      <c r="K73" s="42"/>
      <c r="L73" s="151"/>
      <c r="S73" s="40"/>
      <c r="T73" s="40"/>
      <c r="U73" s="40"/>
      <c r="V73" s="40"/>
      <c r="W73" s="40"/>
      <c r="X73" s="40"/>
      <c r="Y73" s="40"/>
      <c r="Z73" s="40"/>
      <c r="AA73" s="40"/>
      <c r="AB73" s="40"/>
      <c r="AC73" s="40"/>
      <c r="AD73" s="40"/>
      <c r="AE73" s="40"/>
    </row>
    <row r="74" s="2" customFormat="1" ht="16.5" customHeight="1">
      <c r="A74" s="40"/>
      <c r="B74" s="41"/>
      <c r="C74" s="42"/>
      <c r="D74" s="42"/>
      <c r="E74" s="183" t="str">
        <f>E7</f>
        <v>Oprava koleje v úseku Úpořiny-Řehlovice_změna_1</v>
      </c>
      <c r="F74" s="33"/>
      <c r="G74" s="33"/>
      <c r="H74" s="33"/>
      <c r="I74" s="150"/>
      <c r="J74" s="42"/>
      <c r="K74" s="42"/>
      <c r="L74" s="151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40"/>
      <c r="AD74" s="40"/>
      <c r="AE74" s="40"/>
    </row>
    <row r="75" s="1" customFormat="1" ht="12" customHeight="1">
      <c r="B75" s="22"/>
      <c r="C75" s="33" t="s">
        <v>112</v>
      </c>
      <c r="D75" s="23"/>
      <c r="E75" s="23"/>
      <c r="F75" s="23"/>
      <c r="G75" s="23"/>
      <c r="H75" s="23"/>
      <c r="I75" s="141"/>
      <c r="J75" s="23"/>
      <c r="K75" s="23"/>
      <c r="L75" s="21"/>
    </row>
    <row r="76" s="2" customFormat="1" ht="16.5" customHeight="1">
      <c r="A76" s="40"/>
      <c r="B76" s="41"/>
      <c r="C76" s="42"/>
      <c r="D76" s="42"/>
      <c r="E76" s="183" t="s">
        <v>460</v>
      </c>
      <c r="F76" s="42"/>
      <c r="G76" s="42"/>
      <c r="H76" s="42"/>
      <c r="I76" s="150"/>
      <c r="J76" s="42"/>
      <c r="K76" s="42"/>
      <c r="L76" s="151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</row>
    <row r="77" s="2" customFormat="1" ht="12" customHeight="1">
      <c r="A77" s="40"/>
      <c r="B77" s="41"/>
      <c r="C77" s="33" t="s">
        <v>114</v>
      </c>
      <c r="D77" s="42"/>
      <c r="E77" s="42"/>
      <c r="F77" s="42"/>
      <c r="G77" s="42"/>
      <c r="H77" s="42"/>
      <c r="I77" s="150"/>
      <c r="J77" s="42"/>
      <c r="K77" s="42"/>
      <c r="L77" s="151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40"/>
      <c r="AD77" s="40"/>
      <c r="AE77" s="40"/>
    </row>
    <row r="78" s="2" customFormat="1" ht="16.5" customHeight="1">
      <c r="A78" s="40"/>
      <c r="B78" s="41"/>
      <c r="C78" s="42"/>
      <c r="D78" s="42"/>
      <c r="E78" s="72" t="str">
        <f>E11</f>
        <v>Č21 - VRN</v>
      </c>
      <c r="F78" s="42"/>
      <c r="G78" s="42"/>
      <c r="H78" s="42"/>
      <c r="I78" s="150"/>
      <c r="J78" s="42"/>
      <c r="K78" s="42"/>
      <c r="L78" s="151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0"/>
    </row>
    <row r="79" s="2" customFormat="1" ht="6.96" customHeight="1">
      <c r="A79" s="40"/>
      <c r="B79" s="41"/>
      <c r="C79" s="42"/>
      <c r="D79" s="42"/>
      <c r="E79" s="42"/>
      <c r="F79" s="42"/>
      <c r="G79" s="42"/>
      <c r="H79" s="42"/>
      <c r="I79" s="150"/>
      <c r="J79" s="42"/>
      <c r="K79" s="42"/>
      <c r="L79" s="151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  <c r="AE79" s="40"/>
    </row>
    <row r="80" s="2" customFormat="1" ht="12" customHeight="1">
      <c r="A80" s="40"/>
      <c r="B80" s="41"/>
      <c r="C80" s="33" t="s">
        <v>22</v>
      </c>
      <c r="D80" s="42"/>
      <c r="E80" s="42"/>
      <c r="F80" s="28" t="str">
        <f>F14</f>
        <v>TO Bílina</v>
      </c>
      <c r="G80" s="42"/>
      <c r="H80" s="42"/>
      <c r="I80" s="153" t="s">
        <v>24</v>
      </c>
      <c r="J80" s="75" t="str">
        <f>IF(J14="","",J14)</f>
        <v>22. 1. 2020</v>
      </c>
      <c r="K80" s="42"/>
      <c r="L80" s="151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  <c r="AD80" s="40"/>
      <c r="AE80" s="40"/>
    </row>
    <row r="81" s="2" customFormat="1" ht="6.96" customHeight="1">
      <c r="A81" s="40"/>
      <c r="B81" s="41"/>
      <c r="C81" s="42"/>
      <c r="D81" s="42"/>
      <c r="E81" s="42"/>
      <c r="F81" s="42"/>
      <c r="G81" s="42"/>
      <c r="H81" s="42"/>
      <c r="I81" s="150"/>
      <c r="J81" s="42"/>
      <c r="K81" s="42"/>
      <c r="L81" s="151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0"/>
    </row>
    <row r="82" s="2" customFormat="1" ht="15.15" customHeight="1">
      <c r="A82" s="40"/>
      <c r="B82" s="41"/>
      <c r="C82" s="33" t="s">
        <v>30</v>
      </c>
      <c r="D82" s="42"/>
      <c r="E82" s="42"/>
      <c r="F82" s="28" t="str">
        <f>E17</f>
        <v>Správa železnic s.o., OŘ UNL, ST Most</v>
      </c>
      <c r="G82" s="42"/>
      <c r="H82" s="42"/>
      <c r="I82" s="153" t="s">
        <v>38</v>
      </c>
      <c r="J82" s="38" t="str">
        <f>E23</f>
        <v xml:space="preserve"> </v>
      </c>
      <c r="K82" s="42"/>
      <c r="L82" s="151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</row>
    <row r="83" s="2" customFormat="1" ht="40.05" customHeight="1">
      <c r="A83" s="40"/>
      <c r="B83" s="41"/>
      <c r="C83" s="33" t="s">
        <v>36</v>
      </c>
      <c r="D83" s="42"/>
      <c r="E83" s="42"/>
      <c r="F83" s="28" t="str">
        <f>IF(E20="","",E20)</f>
        <v>Vyplň údaj</v>
      </c>
      <c r="G83" s="42"/>
      <c r="H83" s="42"/>
      <c r="I83" s="153" t="s">
        <v>42</v>
      </c>
      <c r="J83" s="38" t="str">
        <f>E26</f>
        <v>Ing. Horák Jiří, horak@szdc.cz, +420 602155923</v>
      </c>
      <c r="K83" s="42"/>
      <c r="L83" s="151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</row>
    <row r="84" s="2" customFormat="1" ht="10.32" customHeight="1">
      <c r="A84" s="40"/>
      <c r="B84" s="41"/>
      <c r="C84" s="42"/>
      <c r="D84" s="42"/>
      <c r="E84" s="42"/>
      <c r="F84" s="42"/>
      <c r="G84" s="42"/>
      <c r="H84" s="42"/>
      <c r="I84" s="150"/>
      <c r="J84" s="42"/>
      <c r="K84" s="42"/>
      <c r="L84" s="151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40"/>
    </row>
    <row r="85" s="11" customFormat="1" ht="29.28" customHeight="1">
      <c r="A85" s="202"/>
      <c r="B85" s="203"/>
      <c r="C85" s="204" t="s">
        <v>123</v>
      </c>
      <c r="D85" s="205" t="s">
        <v>65</v>
      </c>
      <c r="E85" s="205" t="s">
        <v>61</v>
      </c>
      <c r="F85" s="205" t="s">
        <v>62</v>
      </c>
      <c r="G85" s="205" t="s">
        <v>124</v>
      </c>
      <c r="H85" s="205" t="s">
        <v>125</v>
      </c>
      <c r="I85" s="206" t="s">
        <v>126</v>
      </c>
      <c r="J85" s="205" t="s">
        <v>118</v>
      </c>
      <c r="K85" s="207" t="s">
        <v>127</v>
      </c>
      <c r="L85" s="208"/>
      <c r="M85" s="95" t="s">
        <v>39</v>
      </c>
      <c r="N85" s="96" t="s">
        <v>50</v>
      </c>
      <c r="O85" s="96" t="s">
        <v>128</v>
      </c>
      <c r="P85" s="96" t="s">
        <v>129</v>
      </c>
      <c r="Q85" s="96" t="s">
        <v>130</v>
      </c>
      <c r="R85" s="96" t="s">
        <v>131</v>
      </c>
      <c r="S85" s="96" t="s">
        <v>132</v>
      </c>
      <c r="T85" s="96" t="s">
        <v>133</v>
      </c>
      <c r="U85" s="97" t="s">
        <v>134</v>
      </c>
      <c r="V85" s="202"/>
      <c r="W85" s="202"/>
      <c r="X85" s="202"/>
      <c r="Y85" s="202"/>
      <c r="Z85" s="202"/>
      <c r="AA85" s="202"/>
      <c r="AB85" s="202"/>
      <c r="AC85" s="202"/>
      <c r="AD85" s="202"/>
      <c r="AE85" s="202"/>
    </row>
    <row r="86" s="2" customFormat="1" ht="22.8" customHeight="1">
      <c r="A86" s="40"/>
      <c r="B86" s="41"/>
      <c r="C86" s="102" t="s">
        <v>135</v>
      </c>
      <c r="D86" s="42"/>
      <c r="E86" s="42"/>
      <c r="F86" s="42"/>
      <c r="G86" s="42"/>
      <c r="H86" s="42"/>
      <c r="I86" s="150"/>
      <c r="J86" s="209">
        <f>BK86</f>
        <v>0</v>
      </c>
      <c r="K86" s="42"/>
      <c r="L86" s="46"/>
      <c r="M86" s="98"/>
      <c r="N86" s="210"/>
      <c r="O86" s="99"/>
      <c r="P86" s="211">
        <f>P87+SUM(P88:P114)</f>
        <v>0</v>
      </c>
      <c r="Q86" s="99"/>
      <c r="R86" s="211">
        <f>R87+SUM(R88:R114)</f>
        <v>0</v>
      </c>
      <c r="S86" s="99"/>
      <c r="T86" s="211">
        <f>T87+SUM(T88:T114)</f>
        <v>0</v>
      </c>
      <c r="U86" s="10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T86" s="18" t="s">
        <v>79</v>
      </c>
      <c r="AU86" s="18" t="s">
        <v>119</v>
      </c>
      <c r="BK86" s="212">
        <f>BK87+SUM(BK88:BK114)</f>
        <v>0</v>
      </c>
    </row>
    <row r="87" s="2" customFormat="1" ht="16.5" customHeight="1">
      <c r="A87" s="40"/>
      <c r="B87" s="41"/>
      <c r="C87" s="213" t="s">
        <v>87</v>
      </c>
      <c r="D87" s="213" t="s">
        <v>136</v>
      </c>
      <c r="E87" s="214" t="s">
        <v>463</v>
      </c>
      <c r="F87" s="215" t="s">
        <v>464</v>
      </c>
      <c r="G87" s="216" t="s">
        <v>465</v>
      </c>
      <c r="H87" s="293"/>
      <c r="I87" s="218"/>
      <c r="J87" s="219">
        <f>ROUND(I87*H87,2)</f>
        <v>0</v>
      </c>
      <c r="K87" s="215" t="s">
        <v>39</v>
      </c>
      <c r="L87" s="46"/>
      <c r="M87" s="220" t="s">
        <v>39</v>
      </c>
      <c r="N87" s="221" t="s">
        <v>53</v>
      </c>
      <c r="O87" s="87"/>
      <c r="P87" s="222">
        <f>O87*H87</f>
        <v>0</v>
      </c>
      <c r="Q87" s="222">
        <v>0</v>
      </c>
      <c r="R87" s="222">
        <f>Q87*H87</f>
        <v>0</v>
      </c>
      <c r="S87" s="222">
        <v>0</v>
      </c>
      <c r="T87" s="222">
        <f>S87*H87</f>
        <v>0</v>
      </c>
      <c r="U87" s="223" t="s">
        <v>39</v>
      </c>
      <c r="V87" s="40"/>
      <c r="W87" s="40"/>
      <c r="X87" s="40"/>
      <c r="Y87" s="40"/>
      <c r="Z87" s="40"/>
      <c r="AA87" s="40"/>
      <c r="AB87" s="40"/>
      <c r="AC87" s="40"/>
      <c r="AD87" s="40"/>
      <c r="AE87" s="40"/>
      <c r="AR87" s="224" t="s">
        <v>140</v>
      </c>
      <c r="AT87" s="224" t="s">
        <v>136</v>
      </c>
      <c r="AU87" s="224" t="s">
        <v>80</v>
      </c>
      <c r="AY87" s="18" t="s">
        <v>141</v>
      </c>
      <c r="BE87" s="225">
        <f>IF(N87="základní",J87,0)</f>
        <v>0</v>
      </c>
      <c r="BF87" s="225">
        <f>IF(N87="snížená",J87,0)</f>
        <v>0</v>
      </c>
      <c r="BG87" s="225">
        <f>IF(N87="zákl. přenesená",J87,0)</f>
        <v>0</v>
      </c>
      <c r="BH87" s="225">
        <f>IF(N87="sníž. přenesená",J87,0)</f>
        <v>0</v>
      </c>
      <c r="BI87" s="225">
        <f>IF(N87="nulová",J87,0)</f>
        <v>0</v>
      </c>
      <c r="BJ87" s="18" t="s">
        <v>140</v>
      </c>
      <c r="BK87" s="225">
        <f>ROUND(I87*H87,2)</f>
        <v>0</v>
      </c>
      <c r="BL87" s="18" t="s">
        <v>140</v>
      </c>
      <c r="BM87" s="224" t="s">
        <v>466</v>
      </c>
    </row>
    <row r="88" s="2" customFormat="1">
      <c r="A88" s="40"/>
      <c r="B88" s="41"/>
      <c r="C88" s="42"/>
      <c r="D88" s="226" t="s">
        <v>142</v>
      </c>
      <c r="E88" s="42"/>
      <c r="F88" s="227" t="s">
        <v>464</v>
      </c>
      <c r="G88" s="42"/>
      <c r="H88" s="42"/>
      <c r="I88" s="150"/>
      <c r="J88" s="42"/>
      <c r="K88" s="42"/>
      <c r="L88" s="46"/>
      <c r="M88" s="228"/>
      <c r="N88" s="229"/>
      <c r="O88" s="87"/>
      <c r="P88" s="87"/>
      <c r="Q88" s="87"/>
      <c r="R88" s="87"/>
      <c r="S88" s="87"/>
      <c r="T88" s="87"/>
      <c r="U88" s="88"/>
      <c r="V88" s="40"/>
      <c r="W88" s="40"/>
      <c r="X88" s="40"/>
      <c r="Y88" s="40"/>
      <c r="Z88" s="40"/>
      <c r="AA88" s="40"/>
      <c r="AB88" s="40"/>
      <c r="AC88" s="40"/>
      <c r="AD88" s="40"/>
      <c r="AE88" s="40"/>
      <c r="AT88" s="18" t="s">
        <v>142</v>
      </c>
      <c r="AU88" s="18" t="s">
        <v>80</v>
      </c>
    </row>
    <row r="89" s="2" customFormat="1" ht="21.75" customHeight="1">
      <c r="A89" s="40"/>
      <c r="B89" s="41"/>
      <c r="C89" s="213" t="s">
        <v>89</v>
      </c>
      <c r="D89" s="213" t="s">
        <v>136</v>
      </c>
      <c r="E89" s="214" t="s">
        <v>467</v>
      </c>
      <c r="F89" s="215" t="s">
        <v>468</v>
      </c>
      <c r="G89" s="216" t="s">
        <v>170</v>
      </c>
      <c r="H89" s="217">
        <v>5</v>
      </c>
      <c r="I89" s="218"/>
      <c r="J89" s="219">
        <f>ROUND(I89*H89,2)</f>
        <v>0</v>
      </c>
      <c r="K89" s="215" t="s">
        <v>39</v>
      </c>
      <c r="L89" s="46"/>
      <c r="M89" s="220" t="s">
        <v>39</v>
      </c>
      <c r="N89" s="221" t="s">
        <v>53</v>
      </c>
      <c r="O89" s="87"/>
      <c r="P89" s="222">
        <f>O89*H89</f>
        <v>0</v>
      </c>
      <c r="Q89" s="222">
        <v>0</v>
      </c>
      <c r="R89" s="222">
        <f>Q89*H89</f>
        <v>0</v>
      </c>
      <c r="S89" s="222">
        <v>0</v>
      </c>
      <c r="T89" s="222">
        <f>S89*H89</f>
        <v>0</v>
      </c>
      <c r="U89" s="223" t="s">
        <v>39</v>
      </c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R89" s="224" t="s">
        <v>469</v>
      </c>
      <c r="AT89" s="224" t="s">
        <v>136</v>
      </c>
      <c r="AU89" s="224" t="s">
        <v>80</v>
      </c>
      <c r="AY89" s="18" t="s">
        <v>141</v>
      </c>
      <c r="BE89" s="225">
        <f>IF(N89="základní",J89,0)</f>
        <v>0</v>
      </c>
      <c r="BF89" s="225">
        <f>IF(N89="snížená",J89,0)</f>
        <v>0</v>
      </c>
      <c r="BG89" s="225">
        <f>IF(N89="zákl. přenesená",J89,0)</f>
        <v>0</v>
      </c>
      <c r="BH89" s="225">
        <f>IF(N89="sníž. přenesená",J89,0)</f>
        <v>0</v>
      </c>
      <c r="BI89" s="225">
        <f>IF(N89="nulová",J89,0)</f>
        <v>0</v>
      </c>
      <c r="BJ89" s="18" t="s">
        <v>140</v>
      </c>
      <c r="BK89" s="225">
        <f>ROUND(I89*H89,2)</f>
        <v>0</v>
      </c>
      <c r="BL89" s="18" t="s">
        <v>469</v>
      </c>
      <c r="BM89" s="224" t="s">
        <v>470</v>
      </c>
    </row>
    <row r="90" s="2" customFormat="1">
      <c r="A90" s="40"/>
      <c r="B90" s="41"/>
      <c r="C90" s="42"/>
      <c r="D90" s="226" t="s">
        <v>142</v>
      </c>
      <c r="E90" s="42"/>
      <c r="F90" s="227" t="s">
        <v>471</v>
      </c>
      <c r="G90" s="42"/>
      <c r="H90" s="42"/>
      <c r="I90" s="150"/>
      <c r="J90" s="42"/>
      <c r="K90" s="42"/>
      <c r="L90" s="46"/>
      <c r="M90" s="228"/>
      <c r="N90" s="229"/>
      <c r="O90" s="87"/>
      <c r="P90" s="87"/>
      <c r="Q90" s="87"/>
      <c r="R90" s="87"/>
      <c r="S90" s="87"/>
      <c r="T90" s="87"/>
      <c r="U90" s="88"/>
      <c r="V90" s="40"/>
      <c r="W90" s="40"/>
      <c r="X90" s="40"/>
      <c r="Y90" s="40"/>
      <c r="Z90" s="40"/>
      <c r="AA90" s="40"/>
      <c r="AB90" s="40"/>
      <c r="AC90" s="40"/>
      <c r="AD90" s="40"/>
      <c r="AE90" s="40"/>
      <c r="AT90" s="18" t="s">
        <v>142</v>
      </c>
      <c r="AU90" s="18" t="s">
        <v>80</v>
      </c>
    </row>
    <row r="91" s="2" customFormat="1">
      <c r="A91" s="40"/>
      <c r="B91" s="41"/>
      <c r="C91" s="42"/>
      <c r="D91" s="226" t="s">
        <v>144</v>
      </c>
      <c r="E91" s="42"/>
      <c r="F91" s="230" t="s">
        <v>472</v>
      </c>
      <c r="G91" s="42"/>
      <c r="H91" s="42"/>
      <c r="I91" s="150"/>
      <c r="J91" s="42"/>
      <c r="K91" s="42"/>
      <c r="L91" s="46"/>
      <c r="M91" s="228"/>
      <c r="N91" s="229"/>
      <c r="O91" s="87"/>
      <c r="P91" s="87"/>
      <c r="Q91" s="87"/>
      <c r="R91" s="87"/>
      <c r="S91" s="87"/>
      <c r="T91" s="87"/>
      <c r="U91" s="88"/>
      <c r="V91" s="40"/>
      <c r="W91" s="40"/>
      <c r="X91" s="40"/>
      <c r="Y91" s="40"/>
      <c r="Z91" s="40"/>
      <c r="AA91" s="40"/>
      <c r="AB91" s="40"/>
      <c r="AC91" s="40"/>
      <c r="AD91" s="40"/>
      <c r="AE91" s="40"/>
      <c r="AT91" s="18" t="s">
        <v>144</v>
      </c>
      <c r="AU91" s="18" t="s">
        <v>80</v>
      </c>
    </row>
    <row r="92" s="2" customFormat="1" ht="16.5" customHeight="1">
      <c r="A92" s="40"/>
      <c r="B92" s="41"/>
      <c r="C92" s="213" t="s">
        <v>157</v>
      </c>
      <c r="D92" s="213" t="s">
        <v>136</v>
      </c>
      <c r="E92" s="214" t="s">
        <v>473</v>
      </c>
      <c r="F92" s="215" t="s">
        <v>474</v>
      </c>
      <c r="G92" s="216" t="s">
        <v>465</v>
      </c>
      <c r="H92" s="293"/>
      <c r="I92" s="218"/>
      <c r="J92" s="219">
        <f>ROUND(I92*H92,2)</f>
        <v>0</v>
      </c>
      <c r="K92" s="215" t="s">
        <v>39</v>
      </c>
      <c r="L92" s="46"/>
      <c r="M92" s="220" t="s">
        <v>39</v>
      </c>
      <c r="N92" s="221" t="s">
        <v>53</v>
      </c>
      <c r="O92" s="87"/>
      <c r="P92" s="222">
        <f>O92*H92</f>
        <v>0</v>
      </c>
      <c r="Q92" s="222">
        <v>0</v>
      </c>
      <c r="R92" s="222">
        <f>Q92*H92</f>
        <v>0</v>
      </c>
      <c r="S92" s="222">
        <v>0</v>
      </c>
      <c r="T92" s="222">
        <f>S92*H92</f>
        <v>0</v>
      </c>
      <c r="U92" s="223" t="s">
        <v>39</v>
      </c>
      <c r="V92" s="40"/>
      <c r="W92" s="40"/>
      <c r="X92" s="40"/>
      <c r="Y92" s="40"/>
      <c r="Z92" s="40"/>
      <c r="AA92" s="40"/>
      <c r="AB92" s="40"/>
      <c r="AC92" s="40"/>
      <c r="AD92" s="40"/>
      <c r="AE92" s="40"/>
      <c r="AR92" s="224" t="s">
        <v>140</v>
      </c>
      <c r="AT92" s="224" t="s">
        <v>136</v>
      </c>
      <c r="AU92" s="224" t="s">
        <v>80</v>
      </c>
      <c r="AY92" s="18" t="s">
        <v>141</v>
      </c>
      <c r="BE92" s="225">
        <f>IF(N92="základní",J92,0)</f>
        <v>0</v>
      </c>
      <c r="BF92" s="225">
        <f>IF(N92="snížená",J92,0)</f>
        <v>0</v>
      </c>
      <c r="BG92" s="225">
        <f>IF(N92="zákl. přenesená",J92,0)</f>
        <v>0</v>
      </c>
      <c r="BH92" s="225">
        <f>IF(N92="sníž. přenesená",J92,0)</f>
        <v>0</v>
      </c>
      <c r="BI92" s="225">
        <f>IF(N92="nulová",J92,0)</f>
        <v>0</v>
      </c>
      <c r="BJ92" s="18" t="s">
        <v>140</v>
      </c>
      <c r="BK92" s="225">
        <f>ROUND(I92*H92,2)</f>
        <v>0</v>
      </c>
      <c r="BL92" s="18" t="s">
        <v>140</v>
      </c>
      <c r="BM92" s="224" t="s">
        <v>475</v>
      </c>
    </row>
    <row r="93" s="2" customFormat="1">
      <c r="A93" s="40"/>
      <c r="B93" s="41"/>
      <c r="C93" s="42"/>
      <c r="D93" s="226" t="s">
        <v>142</v>
      </c>
      <c r="E93" s="42"/>
      <c r="F93" s="227" t="s">
        <v>474</v>
      </c>
      <c r="G93" s="42"/>
      <c r="H93" s="42"/>
      <c r="I93" s="150"/>
      <c r="J93" s="42"/>
      <c r="K93" s="42"/>
      <c r="L93" s="46"/>
      <c r="M93" s="228"/>
      <c r="N93" s="229"/>
      <c r="O93" s="87"/>
      <c r="P93" s="87"/>
      <c r="Q93" s="87"/>
      <c r="R93" s="87"/>
      <c r="S93" s="87"/>
      <c r="T93" s="87"/>
      <c r="U93" s="88"/>
      <c r="V93" s="40"/>
      <c r="W93" s="40"/>
      <c r="X93" s="40"/>
      <c r="Y93" s="40"/>
      <c r="Z93" s="40"/>
      <c r="AA93" s="40"/>
      <c r="AB93" s="40"/>
      <c r="AC93" s="40"/>
      <c r="AD93" s="40"/>
      <c r="AE93" s="40"/>
      <c r="AT93" s="18" t="s">
        <v>142</v>
      </c>
      <c r="AU93" s="18" t="s">
        <v>80</v>
      </c>
    </row>
    <row r="94" s="2" customFormat="1" ht="21.75" customHeight="1">
      <c r="A94" s="40"/>
      <c r="B94" s="41"/>
      <c r="C94" s="213" t="s">
        <v>140</v>
      </c>
      <c r="D94" s="213" t="s">
        <v>136</v>
      </c>
      <c r="E94" s="214" t="s">
        <v>476</v>
      </c>
      <c r="F94" s="215" t="s">
        <v>477</v>
      </c>
      <c r="G94" s="216" t="s">
        <v>105</v>
      </c>
      <c r="H94" s="217">
        <v>0.20000000000000001</v>
      </c>
      <c r="I94" s="218"/>
      <c r="J94" s="219">
        <f>ROUND(I94*H94,2)</f>
        <v>0</v>
      </c>
      <c r="K94" s="215" t="s">
        <v>139</v>
      </c>
      <c r="L94" s="46"/>
      <c r="M94" s="220" t="s">
        <v>39</v>
      </c>
      <c r="N94" s="221" t="s">
        <v>53</v>
      </c>
      <c r="O94" s="87"/>
      <c r="P94" s="222">
        <f>O94*H94</f>
        <v>0</v>
      </c>
      <c r="Q94" s="222">
        <v>0</v>
      </c>
      <c r="R94" s="222">
        <f>Q94*H94</f>
        <v>0</v>
      </c>
      <c r="S94" s="222">
        <v>0</v>
      </c>
      <c r="T94" s="222">
        <f>S94*H94</f>
        <v>0</v>
      </c>
      <c r="U94" s="223" t="s">
        <v>39</v>
      </c>
      <c r="V94" s="40"/>
      <c r="W94" s="40"/>
      <c r="X94" s="40"/>
      <c r="Y94" s="40"/>
      <c r="Z94" s="40"/>
      <c r="AA94" s="40"/>
      <c r="AB94" s="40"/>
      <c r="AC94" s="40"/>
      <c r="AD94" s="40"/>
      <c r="AE94" s="40"/>
      <c r="AR94" s="224" t="s">
        <v>140</v>
      </c>
      <c r="AT94" s="224" t="s">
        <v>136</v>
      </c>
      <c r="AU94" s="224" t="s">
        <v>80</v>
      </c>
      <c r="AY94" s="18" t="s">
        <v>141</v>
      </c>
      <c r="BE94" s="225">
        <f>IF(N94="základní",J94,0)</f>
        <v>0</v>
      </c>
      <c r="BF94" s="225">
        <f>IF(N94="snížená",J94,0)</f>
        <v>0</v>
      </c>
      <c r="BG94" s="225">
        <f>IF(N94="zákl. přenesená",J94,0)</f>
        <v>0</v>
      </c>
      <c r="BH94" s="225">
        <f>IF(N94="sníž. přenesená",J94,0)</f>
        <v>0</v>
      </c>
      <c r="BI94" s="225">
        <f>IF(N94="nulová",J94,0)</f>
        <v>0</v>
      </c>
      <c r="BJ94" s="18" t="s">
        <v>140</v>
      </c>
      <c r="BK94" s="225">
        <f>ROUND(I94*H94,2)</f>
        <v>0</v>
      </c>
      <c r="BL94" s="18" t="s">
        <v>140</v>
      </c>
      <c r="BM94" s="224" t="s">
        <v>478</v>
      </c>
    </row>
    <row r="95" s="2" customFormat="1">
      <c r="A95" s="40"/>
      <c r="B95" s="41"/>
      <c r="C95" s="42"/>
      <c r="D95" s="226" t="s">
        <v>142</v>
      </c>
      <c r="E95" s="42"/>
      <c r="F95" s="227" t="s">
        <v>479</v>
      </c>
      <c r="G95" s="42"/>
      <c r="H95" s="42"/>
      <c r="I95" s="150"/>
      <c r="J95" s="42"/>
      <c r="K95" s="42"/>
      <c r="L95" s="46"/>
      <c r="M95" s="228"/>
      <c r="N95" s="229"/>
      <c r="O95" s="87"/>
      <c r="P95" s="87"/>
      <c r="Q95" s="87"/>
      <c r="R95" s="87"/>
      <c r="S95" s="87"/>
      <c r="T95" s="87"/>
      <c r="U95" s="88"/>
      <c r="V95" s="40"/>
      <c r="W95" s="40"/>
      <c r="X95" s="40"/>
      <c r="Y95" s="40"/>
      <c r="Z95" s="40"/>
      <c r="AA95" s="40"/>
      <c r="AB95" s="40"/>
      <c r="AC95" s="40"/>
      <c r="AD95" s="40"/>
      <c r="AE95" s="40"/>
      <c r="AT95" s="18" t="s">
        <v>142</v>
      </c>
      <c r="AU95" s="18" t="s">
        <v>80</v>
      </c>
    </row>
    <row r="96" s="12" customFormat="1">
      <c r="A96" s="12"/>
      <c r="B96" s="231"/>
      <c r="C96" s="232"/>
      <c r="D96" s="226" t="s">
        <v>146</v>
      </c>
      <c r="E96" s="233" t="s">
        <v>39</v>
      </c>
      <c r="F96" s="234" t="s">
        <v>480</v>
      </c>
      <c r="G96" s="232"/>
      <c r="H96" s="235">
        <v>0.20000000000000001</v>
      </c>
      <c r="I96" s="236"/>
      <c r="J96" s="232"/>
      <c r="K96" s="232"/>
      <c r="L96" s="237"/>
      <c r="M96" s="238"/>
      <c r="N96" s="239"/>
      <c r="O96" s="239"/>
      <c r="P96" s="239"/>
      <c r="Q96" s="239"/>
      <c r="R96" s="239"/>
      <c r="S96" s="239"/>
      <c r="T96" s="239"/>
      <c r="U96" s="240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T96" s="241" t="s">
        <v>146</v>
      </c>
      <c r="AU96" s="241" t="s">
        <v>80</v>
      </c>
      <c r="AV96" s="12" t="s">
        <v>89</v>
      </c>
      <c r="AW96" s="12" t="s">
        <v>41</v>
      </c>
      <c r="AX96" s="12" t="s">
        <v>80</v>
      </c>
      <c r="AY96" s="241" t="s">
        <v>141</v>
      </c>
    </row>
    <row r="97" s="13" customFormat="1">
      <c r="A97" s="13"/>
      <c r="B97" s="242"/>
      <c r="C97" s="243"/>
      <c r="D97" s="226" t="s">
        <v>146</v>
      </c>
      <c r="E97" s="244" t="s">
        <v>458</v>
      </c>
      <c r="F97" s="245" t="s">
        <v>148</v>
      </c>
      <c r="G97" s="243"/>
      <c r="H97" s="246">
        <v>0.20000000000000001</v>
      </c>
      <c r="I97" s="247"/>
      <c r="J97" s="243"/>
      <c r="K97" s="243"/>
      <c r="L97" s="248"/>
      <c r="M97" s="249"/>
      <c r="N97" s="250"/>
      <c r="O97" s="250"/>
      <c r="P97" s="250"/>
      <c r="Q97" s="250"/>
      <c r="R97" s="250"/>
      <c r="S97" s="250"/>
      <c r="T97" s="250"/>
      <c r="U97" s="251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T97" s="252" t="s">
        <v>146</v>
      </c>
      <c r="AU97" s="252" t="s">
        <v>80</v>
      </c>
      <c r="AV97" s="13" t="s">
        <v>140</v>
      </c>
      <c r="AW97" s="13" t="s">
        <v>41</v>
      </c>
      <c r="AX97" s="13" t="s">
        <v>87</v>
      </c>
      <c r="AY97" s="252" t="s">
        <v>141</v>
      </c>
    </row>
    <row r="98" s="2" customFormat="1" ht="21.75" customHeight="1">
      <c r="A98" s="40"/>
      <c r="B98" s="41"/>
      <c r="C98" s="213" t="s">
        <v>167</v>
      </c>
      <c r="D98" s="213" t="s">
        <v>136</v>
      </c>
      <c r="E98" s="214" t="s">
        <v>481</v>
      </c>
      <c r="F98" s="215" t="s">
        <v>482</v>
      </c>
      <c r="G98" s="216" t="s">
        <v>465</v>
      </c>
      <c r="H98" s="293"/>
      <c r="I98" s="218"/>
      <c r="J98" s="219">
        <f>ROUND(I98*H98,2)</f>
        <v>0</v>
      </c>
      <c r="K98" s="215" t="s">
        <v>39</v>
      </c>
      <c r="L98" s="46"/>
      <c r="M98" s="220" t="s">
        <v>39</v>
      </c>
      <c r="N98" s="221" t="s">
        <v>53</v>
      </c>
      <c r="O98" s="87"/>
      <c r="P98" s="222">
        <f>O98*H98</f>
        <v>0</v>
      </c>
      <c r="Q98" s="222">
        <v>0</v>
      </c>
      <c r="R98" s="222">
        <f>Q98*H98</f>
        <v>0</v>
      </c>
      <c r="S98" s="222">
        <v>0</v>
      </c>
      <c r="T98" s="222">
        <f>S98*H98</f>
        <v>0</v>
      </c>
      <c r="U98" s="223" t="s">
        <v>39</v>
      </c>
      <c r="V98" s="40"/>
      <c r="W98" s="40"/>
      <c r="X98" s="40"/>
      <c r="Y98" s="40"/>
      <c r="Z98" s="40"/>
      <c r="AA98" s="40"/>
      <c r="AB98" s="40"/>
      <c r="AC98" s="40"/>
      <c r="AD98" s="40"/>
      <c r="AE98" s="40"/>
      <c r="AR98" s="224" t="s">
        <v>483</v>
      </c>
      <c r="AT98" s="224" t="s">
        <v>136</v>
      </c>
      <c r="AU98" s="224" t="s">
        <v>80</v>
      </c>
      <c r="AY98" s="18" t="s">
        <v>141</v>
      </c>
      <c r="BE98" s="225">
        <f>IF(N98="základní",J98,0)</f>
        <v>0</v>
      </c>
      <c r="BF98" s="225">
        <f>IF(N98="snížená",J98,0)</f>
        <v>0</v>
      </c>
      <c r="BG98" s="225">
        <f>IF(N98="zákl. přenesená",J98,0)</f>
        <v>0</v>
      </c>
      <c r="BH98" s="225">
        <f>IF(N98="sníž. přenesená",J98,0)</f>
        <v>0</v>
      </c>
      <c r="BI98" s="225">
        <f>IF(N98="nulová",J98,0)</f>
        <v>0</v>
      </c>
      <c r="BJ98" s="18" t="s">
        <v>140</v>
      </c>
      <c r="BK98" s="225">
        <f>ROUND(I98*H98,2)</f>
        <v>0</v>
      </c>
      <c r="BL98" s="18" t="s">
        <v>483</v>
      </c>
      <c r="BM98" s="224" t="s">
        <v>484</v>
      </c>
    </row>
    <row r="99" s="2" customFormat="1">
      <c r="A99" s="40"/>
      <c r="B99" s="41"/>
      <c r="C99" s="42"/>
      <c r="D99" s="226" t="s">
        <v>142</v>
      </c>
      <c r="E99" s="42"/>
      <c r="F99" s="227" t="s">
        <v>485</v>
      </c>
      <c r="G99" s="42"/>
      <c r="H99" s="42"/>
      <c r="I99" s="150"/>
      <c r="J99" s="42"/>
      <c r="K99" s="42"/>
      <c r="L99" s="46"/>
      <c r="M99" s="228"/>
      <c r="N99" s="229"/>
      <c r="O99" s="87"/>
      <c r="P99" s="87"/>
      <c r="Q99" s="87"/>
      <c r="R99" s="87"/>
      <c r="S99" s="87"/>
      <c r="T99" s="87"/>
      <c r="U99" s="88"/>
      <c r="V99" s="40"/>
      <c r="W99" s="40"/>
      <c r="X99" s="40"/>
      <c r="Y99" s="40"/>
      <c r="Z99" s="40"/>
      <c r="AA99" s="40"/>
      <c r="AB99" s="40"/>
      <c r="AC99" s="40"/>
      <c r="AD99" s="40"/>
      <c r="AE99" s="40"/>
      <c r="AT99" s="18" t="s">
        <v>142</v>
      </c>
      <c r="AU99" s="18" t="s">
        <v>80</v>
      </c>
    </row>
    <row r="100" s="2" customFormat="1">
      <c r="A100" s="40"/>
      <c r="B100" s="41"/>
      <c r="C100" s="42"/>
      <c r="D100" s="226" t="s">
        <v>144</v>
      </c>
      <c r="E100" s="42"/>
      <c r="F100" s="230" t="s">
        <v>486</v>
      </c>
      <c r="G100" s="42"/>
      <c r="H100" s="42"/>
      <c r="I100" s="150"/>
      <c r="J100" s="42"/>
      <c r="K100" s="42"/>
      <c r="L100" s="46"/>
      <c r="M100" s="228"/>
      <c r="N100" s="229"/>
      <c r="O100" s="87"/>
      <c r="P100" s="87"/>
      <c r="Q100" s="87"/>
      <c r="R100" s="87"/>
      <c r="S100" s="87"/>
      <c r="T100" s="87"/>
      <c r="U100" s="88"/>
      <c r="V100" s="40"/>
      <c r="W100" s="40"/>
      <c r="X100" s="40"/>
      <c r="Y100" s="40"/>
      <c r="Z100" s="40"/>
      <c r="AA100" s="40"/>
      <c r="AB100" s="40"/>
      <c r="AC100" s="40"/>
      <c r="AD100" s="40"/>
      <c r="AE100" s="40"/>
      <c r="AT100" s="18" t="s">
        <v>144</v>
      </c>
      <c r="AU100" s="18" t="s">
        <v>80</v>
      </c>
    </row>
    <row r="101" s="2" customFormat="1" ht="21.75" customHeight="1">
      <c r="A101" s="40"/>
      <c r="B101" s="41"/>
      <c r="C101" s="213" t="s">
        <v>172</v>
      </c>
      <c r="D101" s="213" t="s">
        <v>136</v>
      </c>
      <c r="E101" s="214" t="s">
        <v>487</v>
      </c>
      <c r="F101" s="215" t="s">
        <v>488</v>
      </c>
      <c r="G101" s="216" t="s">
        <v>465</v>
      </c>
      <c r="H101" s="293"/>
      <c r="I101" s="218"/>
      <c r="J101" s="219">
        <f>ROUND(I101*H101,2)</f>
        <v>0</v>
      </c>
      <c r="K101" s="215" t="s">
        <v>139</v>
      </c>
      <c r="L101" s="46"/>
      <c r="M101" s="220" t="s">
        <v>39</v>
      </c>
      <c r="N101" s="221" t="s">
        <v>53</v>
      </c>
      <c r="O101" s="87"/>
      <c r="P101" s="222">
        <f>O101*H101</f>
        <v>0</v>
      </c>
      <c r="Q101" s="222">
        <v>0</v>
      </c>
      <c r="R101" s="222">
        <f>Q101*H101</f>
        <v>0</v>
      </c>
      <c r="S101" s="222">
        <v>0</v>
      </c>
      <c r="T101" s="222">
        <f>S101*H101</f>
        <v>0</v>
      </c>
      <c r="U101" s="223" t="s">
        <v>39</v>
      </c>
      <c r="V101" s="40"/>
      <c r="W101" s="40"/>
      <c r="X101" s="40"/>
      <c r="Y101" s="40"/>
      <c r="Z101" s="40"/>
      <c r="AA101" s="40"/>
      <c r="AB101" s="40"/>
      <c r="AC101" s="40"/>
      <c r="AD101" s="40"/>
      <c r="AE101" s="40"/>
      <c r="AR101" s="224" t="s">
        <v>483</v>
      </c>
      <c r="AT101" s="224" t="s">
        <v>136</v>
      </c>
      <c r="AU101" s="224" t="s">
        <v>80</v>
      </c>
      <c r="AY101" s="18" t="s">
        <v>141</v>
      </c>
      <c r="BE101" s="225">
        <f>IF(N101="základní",J101,0)</f>
        <v>0</v>
      </c>
      <c r="BF101" s="225">
        <f>IF(N101="snížená",J101,0)</f>
        <v>0</v>
      </c>
      <c r="BG101" s="225">
        <f>IF(N101="zákl. přenesená",J101,0)</f>
        <v>0</v>
      </c>
      <c r="BH101" s="225">
        <f>IF(N101="sníž. přenesená",J101,0)</f>
        <v>0</v>
      </c>
      <c r="BI101" s="225">
        <f>IF(N101="nulová",J101,0)</f>
        <v>0</v>
      </c>
      <c r="BJ101" s="18" t="s">
        <v>140</v>
      </c>
      <c r="BK101" s="225">
        <f>ROUND(I101*H101,2)</f>
        <v>0</v>
      </c>
      <c r="BL101" s="18" t="s">
        <v>483</v>
      </c>
      <c r="BM101" s="224" t="s">
        <v>489</v>
      </c>
    </row>
    <row r="102" s="2" customFormat="1">
      <c r="A102" s="40"/>
      <c r="B102" s="41"/>
      <c r="C102" s="42"/>
      <c r="D102" s="226" t="s">
        <v>142</v>
      </c>
      <c r="E102" s="42"/>
      <c r="F102" s="227" t="s">
        <v>490</v>
      </c>
      <c r="G102" s="42"/>
      <c r="H102" s="42"/>
      <c r="I102" s="150"/>
      <c r="J102" s="42"/>
      <c r="K102" s="42"/>
      <c r="L102" s="46"/>
      <c r="M102" s="228"/>
      <c r="N102" s="229"/>
      <c r="O102" s="87"/>
      <c r="P102" s="87"/>
      <c r="Q102" s="87"/>
      <c r="R102" s="87"/>
      <c r="S102" s="87"/>
      <c r="T102" s="87"/>
      <c r="U102" s="88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  <c r="AT102" s="18" t="s">
        <v>142</v>
      </c>
      <c r="AU102" s="18" t="s">
        <v>80</v>
      </c>
    </row>
    <row r="103" s="2" customFormat="1">
      <c r="A103" s="40"/>
      <c r="B103" s="41"/>
      <c r="C103" s="42"/>
      <c r="D103" s="226" t="s">
        <v>144</v>
      </c>
      <c r="E103" s="42"/>
      <c r="F103" s="230" t="s">
        <v>491</v>
      </c>
      <c r="G103" s="42"/>
      <c r="H103" s="42"/>
      <c r="I103" s="150"/>
      <c r="J103" s="42"/>
      <c r="K103" s="42"/>
      <c r="L103" s="46"/>
      <c r="M103" s="228"/>
      <c r="N103" s="229"/>
      <c r="O103" s="87"/>
      <c r="P103" s="87"/>
      <c r="Q103" s="87"/>
      <c r="R103" s="87"/>
      <c r="S103" s="87"/>
      <c r="T103" s="87"/>
      <c r="U103" s="88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  <c r="AT103" s="18" t="s">
        <v>144</v>
      </c>
      <c r="AU103" s="18" t="s">
        <v>80</v>
      </c>
    </row>
    <row r="104" s="2" customFormat="1">
      <c r="A104" s="40"/>
      <c r="B104" s="41"/>
      <c r="C104" s="42"/>
      <c r="D104" s="226" t="s">
        <v>155</v>
      </c>
      <c r="E104" s="42"/>
      <c r="F104" s="230" t="s">
        <v>492</v>
      </c>
      <c r="G104" s="42"/>
      <c r="H104" s="42"/>
      <c r="I104" s="150"/>
      <c r="J104" s="42"/>
      <c r="K104" s="42"/>
      <c r="L104" s="46"/>
      <c r="M104" s="228"/>
      <c r="N104" s="229"/>
      <c r="O104" s="87"/>
      <c r="P104" s="87"/>
      <c r="Q104" s="87"/>
      <c r="R104" s="87"/>
      <c r="S104" s="87"/>
      <c r="T104" s="87"/>
      <c r="U104" s="88"/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  <c r="AT104" s="18" t="s">
        <v>155</v>
      </c>
      <c r="AU104" s="18" t="s">
        <v>80</v>
      </c>
    </row>
    <row r="105" s="2" customFormat="1" ht="55.5" customHeight="1">
      <c r="A105" s="40"/>
      <c r="B105" s="41"/>
      <c r="C105" s="213" t="s">
        <v>178</v>
      </c>
      <c r="D105" s="213" t="s">
        <v>136</v>
      </c>
      <c r="E105" s="214" t="s">
        <v>493</v>
      </c>
      <c r="F105" s="215" t="s">
        <v>494</v>
      </c>
      <c r="G105" s="216" t="s">
        <v>465</v>
      </c>
      <c r="H105" s="293"/>
      <c r="I105" s="218"/>
      <c r="J105" s="219">
        <f>ROUND(I105*H105,2)</f>
        <v>0</v>
      </c>
      <c r="K105" s="215" t="s">
        <v>39</v>
      </c>
      <c r="L105" s="46"/>
      <c r="M105" s="220" t="s">
        <v>39</v>
      </c>
      <c r="N105" s="221" t="s">
        <v>53</v>
      </c>
      <c r="O105" s="87"/>
      <c r="P105" s="222">
        <f>O105*H105</f>
        <v>0</v>
      </c>
      <c r="Q105" s="222">
        <v>0</v>
      </c>
      <c r="R105" s="222">
        <f>Q105*H105</f>
        <v>0</v>
      </c>
      <c r="S105" s="222">
        <v>0</v>
      </c>
      <c r="T105" s="222">
        <f>S105*H105</f>
        <v>0</v>
      </c>
      <c r="U105" s="223" t="s">
        <v>39</v>
      </c>
      <c r="V105" s="40"/>
      <c r="W105" s="40"/>
      <c r="X105" s="40"/>
      <c r="Y105" s="40"/>
      <c r="Z105" s="40"/>
      <c r="AA105" s="40"/>
      <c r="AB105" s="40"/>
      <c r="AC105" s="40"/>
      <c r="AD105" s="40"/>
      <c r="AE105" s="40"/>
      <c r="AR105" s="224" t="s">
        <v>483</v>
      </c>
      <c r="AT105" s="224" t="s">
        <v>136</v>
      </c>
      <c r="AU105" s="224" t="s">
        <v>80</v>
      </c>
      <c r="AY105" s="18" t="s">
        <v>141</v>
      </c>
      <c r="BE105" s="225">
        <f>IF(N105="základní",J105,0)</f>
        <v>0</v>
      </c>
      <c r="BF105" s="225">
        <f>IF(N105="snížená",J105,0)</f>
        <v>0</v>
      </c>
      <c r="BG105" s="225">
        <f>IF(N105="zákl. přenesená",J105,0)</f>
        <v>0</v>
      </c>
      <c r="BH105" s="225">
        <f>IF(N105="sníž. přenesená",J105,0)</f>
        <v>0</v>
      </c>
      <c r="BI105" s="225">
        <f>IF(N105="nulová",J105,0)</f>
        <v>0</v>
      </c>
      <c r="BJ105" s="18" t="s">
        <v>140</v>
      </c>
      <c r="BK105" s="225">
        <f>ROUND(I105*H105,2)</f>
        <v>0</v>
      </c>
      <c r="BL105" s="18" t="s">
        <v>483</v>
      </c>
      <c r="BM105" s="224" t="s">
        <v>495</v>
      </c>
    </row>
    <row r="106" s="2" customFormat="1">
      <c r="A106" s="40"/>
      <c r="B106" s="41"/>
      <c r="C106" s="42"/>
      <c r="D106" s="226" t="s">
        <v>142</v>
      </c>
      <c r="E106" s="42"/>
      <c r="F106" s="227" t="s">
        <v>494</v>
      </c>
      <c r="G106" s="42"/>
      <c r="H106" s="42"/>
      <c r="I106" s="150"/>
      <c r="J106" s="42"/>
      <c r="K106" s="42"/>
      <c r="L106" s="46"/>
      <c r="M106" s="228"/>
      <c r="N106" s="229"/>
      <c r="O106" s="87"/>
      <c r="P106" s="87"/>
      <c r="Q106" s="87"/>
      <c r="R106" s="87"/>
      <c r="S106" s="87"/>
      <c r="T106" s="87"/>
      <c r="U106" s="88"/>
      <c r="V106" s="40"/>
      <c r="W106" s="40"/>
      <c r="X106" s="40"/>
      <c r="Y106" s="40"/>
      <c r="Z106" s="40"/>
      <c r="AA106" s="40"/>
      <c r="AB106" s="40"/>
      <c r="AC106" s="40"/>
      <c r="AD106" s="40"/>
      <c r="AE106" s="40"/>
      <c r="AT106" s="18" t="s">
        <v>142</v>
      </c>
      <c r="AU106" s="18" t="s">
        <v>80</v>
      </c>
    </row>
    <row r="107" s="2" customFormat="1" ht="21.75" customHeight="1">
      <c r="A107" s="40"/>
      <c r="B107" s="41"/>
      <c r="C107" s="213" t="s">
        <v>153</v>
      </c>
      <c r="D107" s="213" t="s">
        <v>136</v>
      </c>
      <c r="E107" s="214" t="s">
        <v>496</v>
      </c>
      <c r="F107" s="215" t="s">
        <v>497</v>
      </c>
      <c r="G107" s="216" t="s">
        <v>465</v>
      </c>
      <c r="H107" s="293"/>
      <c r="I107" s="218"/>
      <c r="J107" s="219">
        <f>ROUND(I107*H107,2)</f>
        <v>0</v>
      </c>
      <c r="K107" s="215" t="s">
        <v>139</v>
      </c>
      <c r="L107" s="46"/>
      <c r="M107" s="220" t="s">
        <v>39</v>
      </c>
      <c r="N107" s="221" t="s">
        <v>53</v>
      </c>
      <c r="O107" s="87"/>
      <c r="P107" s="222">
        <f>O107*H107</f>
        <v>0</v>
      </c>
      <c r="Q107" s="222">
        <v>0</v>
      </c>
      <c r="R107" s="222">
        <f>Q107*H107</f>
        <v>0</v>
      </c>
      <c r="S107" s="222">
        <v>0</v>
      </c>
      <c r="T107" s="222">
        <f>S107*H107</f>
        <v>0</v>
      </c>
      <c r="U107" s="223" t="s">
        <v>39</v>
      </c>
      <c r="V107" s="40"/>
      <c r="W107" s="40"/>
      <c r="X107" s="40"/>
      <c r="Y107" s="40"/>
      <c r="Z107" s="40"/>
      <c r="AA107" s="40"/>
      <c r="AB107" s="40"/>
      <c r="AC107" s="40"/>
      <c r="AD107" s="40"/>
      <c r="AE107" s="40"/>
      <c r="AR107" s="224" t="s">
        <v>483</v>
      </c>
      <c r="AT107" s="224" t="s">
        <v>136</v>
      </c>
      <c r="AU107" s="224" t="s">
        <v>80</v>
      </c>
      <c r="AY107" s="18" t="s">
        <v>141</v>
      </c>
      <c r="BE107" s="225">
        <f>IF(N107="základní",J107,0)</f>
        <v>0</v>
      </c>
      <c r="BF107" s="225">
        <f>IF(N107="snížená",J107,0)</f>
        <v>0</v>
      </c>
      <c r="BG107" s="225">
        <f>IF(N107="zákl. přenesená",J107,0)</f>
        <v>0</v>
      </c>
      <c r="BH107" s="225">
        <f>IF(N107="sníž. přenesená",J107,0)</f>
        <v>0</v>
      </c>
      <c r="BI107" s="225">
        <f>IF(N107="nulová",J107,0)</f>
        <v>0</v>
      </c>
      <c r="BJ107" s="18" t="s">
        <v>140</v>
      </c>
      <c r="BK107" s="225">
        <f>ROUND(I107*H107,2)</f>
        <v>0</v>
      </c>
      <c r="BL107" s="18" t="s">
        <v>483</v>
      </c>
      <c r="BM107" s="224" t="s">
        <v>498</v>
      </c>
    </row>
    <row r="108" s="2" customFormat="1">
      <c r="A108" s="40"/>
      <c r="B108" s="41"/>
      <c r="C108" s="42"/>
      <c r="D108" s="226" t="s">
        <v>142</v>
      </c>
      <c r="E108" s="42"/>
      <c r="F108" s="227" t="s">
        <v>497</v>
      </c>
      <c r="G108" s="42"/>
      <c r="H108" s="42"/>
      <c r="I108" s="150"/>
      <c r="J108" s="42"/>
      <c r="K108" s="42"/>
      <c r="L108" s="46"/>
      <c r="M108" s="228"/>
      <c r="N108" s="229"/>
      <c r="O108" s="87"/>
      <c r="P108" s="87"/>
      <c r="Q108" s="87"/>
      <c r="R108" s="87"/>
      <c r="S108" s="87"/>
      <c r="T108" s="87"/>
      <c r="U108" s="88"/>
      <c r="V108" s="40"/>
      <c r="W108" s="40"/>
      <c r="X108" s="40"/>
      <c r="Y108" s="40"/>
      <c r="Z108" s="40"/>
      <c r="AA108" s="40"/>
      <c r="AB108" s="40"/>
      <c r="AC108" s="40"/>
      <c r="AD108" s="40"/>
      <c r="AE108" s="40"/>
      <c r="AT108" s="18" t="s">
        <v>142</v>
      </c>
      <c r="AU108" s="18" t="s">
        <v>80</v>
      </c>
    </row>
    <row r="109" s="2" customFormat="1" ht="21.75" customHeight="1">
      <c r="A109" s="40"/>
      <c r="B109" s="41"/>
      <c r="C109" s="213" t="s">
        <v>187</v>
      </c>
      <c r="D109" s="213" t="s">
        <v>136</v>
      </c>
      <c r="E109" s="214" t="s">
        <v>499</v>
      </c>
      <c r="F109" s="215" t="s">
        <v>500</v>
      </c>
      <c r="G109" s="216" t="s">
        <v>109</v>
      </c>
      <c r="H109" s="217">
        <v>250</v>
      </c>
      <c r="I109" s="218"/>
      <c r="J109" s="219">
        <f>ROUND(I109*H109,2)</f>
        <v>0</v>
      </c>
      <c r="K109" s="215" t="s">
        <v>39</v>
      </c>
      <c r="L109" s="46"/>
      <c r="M109" s="220" t="s">
        <v>39</v>
      </c>
      <c r="N109" s="221" t="s">
        <v>53</v>
      </c>
      <c r="O109" s="87"/>
      <c r="P109" s="222">
        <f>O109*H109</f>
        <v>0</v>
      </c>
      <c r="Q109" s="222">
        <v>0</v>
      </c>
      <c r="R109" s="222">
        <f>Q109*H109</f>
        <v>0</v>
      </c>
      <c r="S109" s="222">
        <v>0</v>
      </c>
      <c r="T109" s="222">
        <f>S109*H109</f>
        <v>0</v>
      </c>
      <c r="U109" s="223" t="s">
        <v>39</v>
      </c>
      <c r="V109" s="40"/>
      <c r="W109" s="40"/>
      <c r="X109" s="40"/>
      <c r="Y109" s="40"/>
      <c r="Z109" s="40"/>
      <c r="AA109" s="40"/>
      <c r="AB109" s="40"/>
      <c r="AC109" s="40"/>
      <c r="AD109" s="40"/>
      <c r="AE109" s="40"/>
      <c r="AR109" s="224" t="s">
        <v>483</v>
      </c>
      <c r="AT109" s="224" t="s">
        <v>136</v>
      </c>
      <c r="AU109" s="224" t="s">
        <v>80</v>
      </c>
      <c r="AY109" s="18" t="s">
        <v>141</v>
      </c>
      <c r="BE109" s="225">
        <f>IF(N109="základní",J109,0)</f>
        <v>0</v>
      </c>
      <c r="BF109" s="225">
        <f>IF(N109="snížená",J109,0)</f>
        <v>0</v>
      </c>
      <c r="BG109" s="225">
        <f>IF(N109="zákl. přenesená",J109,0)</f>
        <v>0</v>
      </c>
      <c r="BH109" s="225">
        <f>IF(N109="sníž. přenesená",J109,0)</f>
        <v>0</v>
      </c>
      <c r="BI109" s="225">
        <f>IF(N109="nulová",J109,0)</f>
        <v>0</v>
      </c>
      <c r="BJ109" s="18" t="s">
        <v>140</v>
      </c>
      <c r="BK109" s="225">
        <f>ROUND(I109*H109,2)</f>
        <v>0</v>
      </c>
      <c r="BL109" s="18" t="s">
        <v>483</v>
      </c>
      <c r="BM109" s="224" t="s">
        <v>501</v>
      </c>
    </row>
    <row r="110" s="2" customFormat="1">
      <c r="A110" s="40"/>
      <c r="B110" s="41"/>
      <c r="C110" s="42"/>
      <c r="D110" s="226" t="s">
        <v>142</v>
      </c>
      <c r="E110" s="42"/>
      <c r="F110" s="227" t="s">
        <v>502</v>
      </c>
      <c r="G110" s="42"/>
      <c r="H110" s="42"/>
      <c r="I110" s="150"/>
      <c r="J110" s="42"/>
      <c r="K110" s="42"/>
      <c r="L110" s="46"/>
      <c r="M110" s="228"/>
      <c r="N110" s="229"/>
      <c r="O110" s="87"/>
      <c r="P110" s="87"/>
      <c r="Q110" s="87"/>
      <c r="R110" s="87"/>
      <c r="S110" s="87"/>
      <c r="T110" s="87"/>
      <c r="U110" s="88"/>
      <c r="V110" s="40"/>
      <c r="W110" s="40"/>
      <c r="X110" s="40"/>
      <c r="Y110" s="40"/>
      <c r="Z110" s="40"/>
      <c r="AA110" s="40"/>
      <c r="AB110" s="40"/>
      <c r="AC110" s="40"/>
      <c r="AD110" s="40"/>
      <c r="AE110" s="40"/>
      <c r="AT110" s="18" t="s">
        <v>142</v>
      </c>
      <c r="AU110" s="18" t="s">
        <v>80</v>
      </c>
    </row>
    <row r="111" s="2" customFormat="1">
      <c r="A111" s="40"/>
      <c r="B111" s="41"/>
      <c r="C111" s="42"/>
      <c r="D111" s="226" t="s">
        <v>144</v>
      </c>
      <c r="E111" s="42"/>
      <c r="F111" s="230" t="s">
        <v>503</v>
      </c>
      <c r="G111" s="42"/>
      <c r="H111" s="42"/>
      <c r="I111" s="150"/>
      <c r="J111" s="42"/>
      <c r="K111" s="42"/>
      <c r="L111" s="46"/>
      <c r="M111" s="228"/>
      <c r="N111" s="229"/>
      <c r="O111" s="87"/>
      <c r="P111" s="87"/>
      <c r="Q111" s="87"/>
      <c r="R111" s="87"/>
      <c r="S111" s="87"/>
      <c r="T111" s="87"/>
      <c r="U111" s="88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T111" s="18" t="s">
        <v>144</v>
      </c>
      <c r="AU111" s="18" t="s">
        <v>80</v>
      </c>
    </row>
    <row r="112" s="12" customFormat="1">
      <c r="A112" s="12"/>
      <c r="B112" s="231"/>
      <c r="C112" s="232"/>
      <c r="D112" s="226" t="s">
        <v>146</v>
      </c>
      <c r="E112" s="233" t="s">
        <v>39</v>
      </c>
      <c r="F112" s="234" t="s">
        <v>504</v>
      </c>
      <c r="G112" s="232"/>
      <c r="H112" s="235">
        <v>250</v>
      </c>
      <c r="I112" s="236"/>
      <c r="J112" s="232"/>
      <c r="K112" s="232"/>
      <c r="L112" s="237"/>
      <c r="M112" s="238"/>
      <c r="N112" s="239"/>
      <c r="O112" s="239"/>
      <c r="P112" s="239"/>
      <c r="Q112" s="239"/>
      <c r="R112" s="239"/>
      <c r="S112" s="239"/>
      <c r="T112" s="239"/>
      <c r="U112" s="240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T112" s="241" t="s">
        <v>146</v>
      </c>
      <c r="AU112" s="241" t="s">
        <v>80</v>
      </c>
      <c r="AV112" s="12" t="s">
        <v>89</v>
      </c>
      <c r="AW112" s="12" t="s">
        <v>41</v>
      </c>
      <c r="AX112" s="12" t="s">
        <v>80</v>
      </c>
      <c r="AY112" s="241" t="s">
        <v>141</v>
      </c>
    </row>
    <row r="113" s="13" customFormat="1">
      <c r="A113" s="13"/>
      <c r="B113" s="242"/>
      <c r="C113" s="243"/>
      <c r="D113" s="226" t="s">
        <v>146</v>
      </c>
      <c r="E113" s="244" t="s">
        <v>39</v>
      </c>
      <c r="F113" s="245" t="s">
        <v>148</v>
      </c>
      <c r="G113" s="243"/>
      <c r="H113" s="246">
        <v>250</v>
      </c>
      <c r="I113" s="247"/>
      <c r="J113" s="243"/>
      <c r="K113" s="243"/>
      <c r="L113" s="248"/>
      <c r="M113" s="249"/>
      <c r="N113" s="250"/>
      <c r="O113" s="250"/>
      <c r="P113" s="250"/>
      <c r="Q113" s="250"/>
      <c r="R113" s="250"/>
      <c r="S113" s="250"/>
      <c r="T113" s="250"/>
      <c r="U113" s="251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T113" s="252" t="s">
        <v>146</v>
      </c>
      <c r="AU113" s="252" t="s">
        <v>80</v>
      </c>
      <c r="AV113" s="13" t="s">
        <v>140</v>
      </c>
      <c r="AW113" s="13" t="s">
        <v>41</v>
      </c>
      <c r="AX113" s="13" t="s">
        <v>87</v>
      </c>
      <c r="AY113" s="252" t="s">
        <v>141</v>
      </c>
    </row>
    <row r="114" s="15" customFormat="1" ht="25.92" customHeight="1">
      <c r="A114" s="15"/>
      <c r="B114" s="273"/>
      <c r="C114" s="274"/>
      <c r="D114" s="275" t="s">
        <v>79</v>
      </c>
      <c r="E114" s="276" t="s">
        <v>99</v>
      </c>
      <c r="F114" s="276" t="s">
        <v>505</v>
      </c>
      <c r="G114" s="274"/>
      <c r="H114" s="274"/>
      <c r="I114" s="277"/>
      <c r="J114" s="278">
        <f>BK114</f>
        <v>0</v>
      </c>
      <c r="K114" s="274"/>
      <c r="L114" s="279"/>
      <c r="M114" s="280"/>
      <c r="N114" s="281"/>
      <c r="O114" s="281"/>
      <c r="P114" s="282">
        <f>SUM(P115:P133)</f>
        <v>0</v>
      </c>
      <c r="Q114" s="281"/>
      <c r="R114" s="282">
        <f>SUM(R115:R133)</f>
        <v>0</v>
      </c>
      <c r="S114" s="281"/>
      <c r="T114" s="282">
        <f>SUM(T115:T133)</f>
        <v>0</v>
      </c>
      <c r="U114" s="283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R114" s="284" t="s">
        <v>167</v>
      </c>
      <c r="AT114" s="285" t="s">
        <v>79</v>
      </c>
      <c r="AU114" s="285" t="s">
        <v>80</v>
      </c>
      <c r="AY114" s="284" t="s">
        <v>141</v>
      </c>
      <c r="BK114" s="286">
        <f>SUM(BK115:BK133)</f>
        <v>0</v>
      </c>
    </row>
    <row r="115" s="2" customFormat="1" ht="21.75" customHeight="1">
      <c r="A115" s="40"/>
      <c r="B115" s="41"/>
      <c r="C115" s="213" t="s">
        <v>191</v>
      </c>
      <c r="D115" s="213" t="s">
        <v>136</v>
      </c>
      <c r="E115" s="214" t="s">
        <v>506</v>
      </c>
      <c r="F115" s="215" t="s">
        <v>507</v>
      </c>
      <c r="G115" s="216" t="s">
        <v>105</v>
      </c>
      <c r="H115" s="217">
        <v>0.14999999999999999</v>
      </c>
      <c r="I115" s="218"/>
      <c r="J115" s="219">
        <f>ROUND(I115*H115,2)</f>
        <v>0</v>
      </c>
      <c r="K115" s="215" t="s">
        <v>139</v>
      </c>
      <c r="L115" s="46"/>
      <c r="M115" s="220" t="s">
        <v>39</v>
      </c>
      <c r="N115" s="221" t="s">
        <v>53</v>
      </c>
      <c r="O115" s="87"/>
      <c r="P115" s="222">
        <f>O115*H115</f>
        <v>0</v>
      </c>
      <c r="Q115" s="222">
        <v>0</v>
      </c>
      <c r="R115" s="222">
        <f>Q115*H115</f>
        <v>0</v>
      </c>
      <c r="S115" s="222">
        <v>0</v>
      </c>
      <c r="T115" s="222">
        <f>S115*H115</f>
        <v>0</v>
      </c>
      <c r="U115" s="223" t="s">
        <v>39</v>
      </c>
      <c r="V115" s="40"/>
      <c r="W115" s="40"/>
      <c r="X115" s="40"/>
      <c r="Y115" s="40"/>
      <c r="Z115" s="40"/>
      <c r="AA115" s="40"/>
      <c r="AB115" s="40"/>
      <c r="AC115" s="40"/>
      <c r="AD115" s="40"/>
      <c r="AE115" s="40"/>
      <c r="AR115" s="224" t="s">
        <v>483</v>
      </c>
      <c r="AT115" s="224" t="s">
        <v>136</v>
      </c>
      <c r="AU115" s="224" t="s">
        <v>87</v>
      </c>
      <c r="AY115" s="18" t="s">
        <v>141</v>
      </c>
      <c r="BE115" s="225">
        <f>IF(N115="základní",J115,0)</f>
        <v>0</v>
      </c>
      <c r="BF115" s="225">
        <f>IF(N115="snížená",J115,0)</f>
        <v>0</v>
      </c>
      <c r="BG115" s="225">
        <f>IF(N115="zákl. přenesená",J115,0)</f>
        <v>0</v>
      </c>
      <c r="BH115" s="225">
        <f>IF(N115="sníž. přenesená",J115,0)</f>
        <v>0</v>
      </c>
      <c r="BI115" s="225">
        <f>IF(N115="nulová",J115,0)</f>
        <v>0</v>
      </c>
      <c r="BJ115" s="18" t="s">
        <v>140</v>
      </c>
      <c r="BK115" s="225">
        <f>ROUND(I115*H115,2)</f>
        <v>0</v>
      </c>
      <c r="BL115" s="18" t="s">
        <v>483</v>
      </c>
      <c r="BM115" s="224" t="s">
        <v>508</v>
      </c>
    </row>
    <row r="116" s="2" customFormat="1">
      <c r="A116" s="40"/>
      <c r="B116" s="41"/>
      <c r="C116" s="42"/>
      <c r="D116" s="226" t="s">
        <v>142</v>
      </c>
      <c r="E116" s="42"/>
      <c r="F116" s="227" t="s">
        <v>509</v>
      </c>
      <c r="G116" s="42"/>
      <c r="H116" s="42"/>
      <c r="I116" s="150"/>
      <c r="J116" s="42"/>
      <c r="K116" s="42"/>
      <c r="L116" s="46"/>
      <c r="M116" s="228"/>
      <c r="N116" s="229"/>
      <c r="O116" s="87"/>
      <c r="P116" s="87"/>
      <c r="Q116" s="87"/>
      <c r="R116" s="87"/>
      <c r="S116" s="87"/>
      <c r="T116" s="87"/>
      <c r="U116" s="88"/>
      <c r="V116" s="40"/>
      <c r="W116" s="40"/>
      <c r="X116" s="40"/>
      <c r="Y116" s="40"/>
      <c r="Z116" s="40"/>
      <c r="AA116" s="40"/>
      <c r="AB116" s="40"/>
      <c r="AC116" s="40"/>
      <c r="AD116" s="40"/>
      <c r="AE116" s="40"/>
      <c r="AT116" s="18" t="s">
        <v>142</v>
      </c>
      <c r="AU116" s="18" t="s">
        <v>87</v>
      </c>
    </row>
    <row r="117" s="2" customFormat="1">
      <c r="A117" s="40"/>
      <c r="B117" s="41"/>
      <c r="C117" s="42"/>
      <c r="D117" s="226" t="s">
        <v>144</v>
      </c>
      <c r="E117" s="42"/>
      <c r="F117" s="230" t="s">
        <v>510</v>
      </c>
      <c r="G117" s="42"/>
      <c r="H117" s="42"/>
      <c r="I117" s="150"/>
      <c r="J117" s="42"/>
      <c r="K117" s="42"/>
      <c r="L117" s="46"/>
      <c r="M117" s="228"/>
      <c r="N117" s="229"/>
      <c r="O117" s="87"/>
      <c r="P117" s="87"/>
      <c r="Q117" s="87"/>
      <c r="R117" s="87"/>
      <c r="S117" s="87"/>
      <c r="T117" s="87"/>
      <c r="U117" s="88"/>
      <c r="V117" s="40"/>
      <c r="W117" s="40"/>
      <c r="X117" s="40"/>
      <c r="Y117" s="40"/>
      <c r="Z117" s="40"/>
      <c r="AA117" s="40"/>
      <c r="AB117" s="40"/>
      <c r="AC117" s="40"/>
      <c r="AD117" s="40"/>
      <c r="AE117" s="40"/>
      <c r="AT117" s="18" t="s">
        <v>144</v>
      </c>
      <c r="AU117" s="18" t="s">
        <v>87</v>
      </c>
    </row>
    <row r="118" s="2" customFormat="1" ht="21.75" customHeight="1">
      <c r="A118" s="40"/>
      <c r="B118" s="41"/>
      <c r="C118" s="213" t="s">
        <v>195</v>
      </c>
      <c r="D118" s="213" t="s">
        <v>136</v>
      </c>
      <c r="E118" s="214" t="s">
        <v>511</v>
      </c>
      <c r="F118" s="215" t="s">
        <v>512</v>
      </c>
      <c r="G118" s="216" t="s">
        <v>465</v>
      </c>
      <c r="H118" s="293"/>
      <c r="I118" s="218"/>
      <c r="J118" s="219">
        <f>ROUND(I118*H118,2)</f>
        <v>0</v>
      </c>
      <c r="K118" s="215" t="s">
        <v>39</v>
      </c>
      <c r="L118" s="46"/>
      <c r="M118" s="220" t="s">
        <v>39</v>
      </c>
      <c r="N118" s="221" t="s">
        <v>53</v>
      </c>
      <c r="O118" s="87"/>
      <c r="P118" s="222">
        <f>O118*H118</f>
        <v>0</v>
      </c>
      <c r="Q118" s="222">
        <v>0</v>
      </c>
      <c r="R118" s="222">
        <f>Q118*H118</f>
        <v>0</v>
      </c>
      <c r="S118" s="222">
        <v>0</v>
      </c>
      <c r="T118" s="222">
        <f>S118*H118</f>
        <v>0</v>
      </c>
      <c r="U118" s="223" t="s">
        <v>39</v>
      </c>
      <c r="V118" s="40"/>
      <c r="W118" s="40"/>
      <c r="X118" s="40"/>
      <c r="Y118" s="40"/>
      <c r="Z118" s="40"/>
      <c r="AA118" s="40"/>
      <c r="AB118" s="40"/>
      <c r="AC118" s="40"/>
      <c r="AD118" s="40"/>
      <c r="AE118" s="40"/>
      <c r="AR118" s="224" t="s">
        <v>140</v>
      </c>
      <c r="AT118" s="224" t="s">
        <v>136</v>
      </c>
      <c r="AU118" s="224" t="s">
        <v>87</v>
      </c>
      <c r="AY118" s="18" t="s">
        <v>141</v>
      </c>
      <c r="BE118" s="225">
        <f>IF(N118="základní",J118,0)</f>
        <v>0</v>
      </c>
      <c r="BF118" s="225">
        <f>IF(N118="snížená",J118,0)</f>
        <v>0</v>
      </c>
      <c r="BG118" s="225">
        <f>IF(N118="zákl. přenesená",J118,0)</f>
        <v>0</v>
      </c>
      <c r="BH118" s="225">
        <f>IF(N118="sníž. přenesená",J118,0)</f>
        <v>0</v>
      </c>
      <c r="BI118" s="225">
        <f>IF(N118="nulová",J118,0)</f>
        <v>0</v>
      </c>
      <c r="BJ118" s="18" t="s">
        <v>140</v>
      </c>
      <c r="BK118" s="225">
        <f>ROUND(I118*H118,2)</f>
        <v>0</v>
      </c>
      <c r="BL118" s="18" t="s">
        <v>140</v>
      </c>
      <c r="BM118" s="224" t="s">
        <v>513</v>
      </c>
    </row>
    <row r="119" s="2" customFormat="1">
      <c r="A119" s="40"/>
      <c r="B119" s="41"/>
      <c r="C119" s="42"/>
      <c r="D119" s="226" t="s">
        <v>142</v>
      </c>
      <c r="E119" s="42"/>
      <c r="F119" s="227" t="s">
        <v>512</v>
      </c>
      <c r="G119" s="42"/>
      <c r="H119" s="42"/>
      <c r="I119" s="150"/>
      <c r="J119" s="42"/>
      <c r="K119" s="42"/>
      <c r="L119" s="46"/>
      <c r="M119" s="228"/>
      <c r="N119" s="229"/>
      <c r="O119" s="87"/>
      <c r="P119" s="87"/>
      <c r="Q119" s="87"/>
      <c r="R119" s="87"/>
      <c r="S119" s="87"/>
      <c r="T119" s="87"/>
      <c r="U119" s="88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  <c r="AT119" s="18" t="s">
        <v>142</v>
      </c>
      <c r="AU119" s="18" t="s">
        <v>87</v>
      </c>
    </row>
    <row r="120" s="2" customFormat="1" ht="21.75" customHeight="1">
      <c r="A120" s="40"/>
      <c r="B120" s="41"/>
      <c r="C120" s="213" t="s">
        <v>199</v>
      </c>
      <c r="D120" s="213" t="s">
        <v>136</v>
      </c>
      <c r="E120" s="214" t="s">
        <v>514</v>
      </c>
      <c r="F120" s="215" t="s">
        <v>515</v>
      </c>
      <c r="G120" s="216" t="s">
        <v>465</v>
      </c>
      <c r="H120" s="293"/>
      <c r="I120" s="218"/>
      <c r="J120" s="219">
        <f>ROUND(I120*H120,2)</f>
        <v>0</v>
      </c>
      <c r="K120" s="215" t="s">
        <v>139</v>
      </c>
      <c r="L120" s="46"/>
      <c r="M120" s="220" t="s">
        <v>39</v>
      </c>
      <c r="N120" s="221" t="s">
        <v>53</v>
      </c>
      <c r="O120" s="87"/>
      <c r="P120" s="222">
        <f>O120*H120</f>
        <v>0</v>
      </c>
      <c r="Q120" s="222">
        <v>0</v>
      </c>
      <c r="R120" s="222">
        <f>Q120*H120</f>
        <v>0</v>
      </c>
      <c r="S120" s="222">
        <v>0</v>
      </c>
      <c r="T120" s="222">
        <f>S120*H120</f>
        <v>0</v>
      </c>
      <c r="U120" s="223" t="s">
        <v>39</v>
      </c>
      <c r="V120" s="40"/>
      <c r="W120" s="40"/>
      <c r="X120" s="40"/>
      <c r="Y120" s="40"/>
      <c r="Z120" s="40"/>
      <c r="AA120" s="40"/>
      <c r="AB120" s="40"/>
      <c r="AC120" s="40"/>
      <c r="AD120" s="40"/>
      <c r="AE120" s="40"/>
      <c r="AR120" s="224" t="s">
        <v>140</v>
      </c>
      <c r="AT120" s="224" t="s">
        <v>136</v>
      </c>
      <c r="AU120" s="224" t="s">
        <v>87</v>
      </c>
      <c r="AY120" s="18" t="s">
        <v>141</v>
      </c>
      <c r="BE120" s="225">
        <f>IF(N120="základní",J120,0)</f>
        <v>0</v>
      </c>
      <c r="BF120" s="225">
        <f>IF(N120="snížená",J120,0)</f>
        <v>0</v>
      </c>
      <c r="BG120" s="225">
        <f>IF(N120="zákl. přenesená",J120,0)</f>
        <v>0</v>
      </c>
      <c r="BH120" s="225">
        <f>IF(N120="sníž. přenesená",J120,0)</f>
        <v>0</v>
      </c>
      <c r="BI120" s="225">
        <f>IF(N120="nulová",J120,0)</f>
        <v>0</v>
      </c>
      <c r="BJ120" s="18" t="s">
        <v>140</v>
      </c>
      <c r="BK120" s="225">
        <f>ROUND(I120*H120,2)</f>
        <v>0</v>
      </c>
      <c r="BL120" s="18" t="s">
        <v>140</v>
      </c>
      <c r="BM120" s="224" t="s">
        <v>516</v>
      </c>
    </row>
    <row r="121" s="2" customFormat="1">
      <c r="A121" s="40"/>
      <c r="B121" s="41"/>
      <c r="C121" s="42"/>
      <c r="D121" s="226" t="s">
        <v>142</v>
      </c>
      <c r="E121" s="42"/>
      <c r="F121" s="227" t="s">
        <v>515</v>
      </c>
      <c r="G121" s="42"/>
      <c r="H121" s="42"/>
      <c r="I121" s="150"/>
      <c r="J121" s="42"/>
      <c r="K121" s="42"/>
      <c r="L121" s="46"/>
      <c r="M121" s="228"/>
      <c r="N121" s="229"/>
      <c r="O121" s="87"/>
      <c r="P121" s="87"/>
      <c r="Q121" s="87"/>
      <c r="R121" s="87"/>
      <c r="S121" s="87"/>
      <c r="T121" s="87"/>
      <c r="U121" s="88"/>
      <c r="V121" s="40"/>
      <c r="W121" s="40"/>
      <c r="X121" s="40"/>
      <c r="Y121" s="40"/>
      <c r="Z121" s="40"/>
      <c r="AA121" s="40"/>
      <c r="AB121" s="40"/>
      <c r="AC121" s="40"/>
      <c r="AD121" s="40"/>
      <c r="AE121" s="40"/>
      <c r="AT121" s="18" t="s">
        <v>142</v>
      </c>
      <c r="AU121" s="18" t="s">
        <v>87</v>
      </c>
    </row>
    <row r="122" s="2" customFormat="1" ht="21.75" customHeight="1">
      <c r="A122" s="40"/>
      <c r="B122" s="41"/>
      <c r="C122" s="213" t="s">
        <v>204</v>
      </c>
      <c r="D122" s="213" t="s">
        <v>136</v>
      </c>
      <c r="E122" s="214" t="s">
        <v>517</v>
      </c>
      <c r="F122" s="215" t="s">
        <v>518</v>
      </c>
      <c r="G122" s="216" t="s">
        <v>465</v>
      </c>
      <c r="H122" s="293"/>
      <c r="I122" s="218"/>
      <c r="J122" s="219">
        <f>ROUND(I122*H122,2)</f>
        <v>0</v>
      </c>
      <c r="K122" s="215" t="s">
        <v>139</v>
      </c>
      <c r="L122" s="46"/>
      <c r="M122" s="220" t="s">
        <v>39</v>
      </c>
      <c r="N122" s="221" t="s">
        <v>53</v>
      </c>
      <c r="O122" s="87"/>
      <c r="P122" s="222">
        <f>O122*H122</f>
        <v>0</v>
      </c>
      <c r="Q122" s="222">
        <v>0</v>
      </c>
      <c r="R122" s="222">
        <f>Q122*H122</f>
        <v>0</v>
      </c>
      <c r="S122" s="222">
        <v>0</v>
      </c>
      <c r="T122" s="222">
        <f>S122*H122</f>
        <v>0</v>
      </c>
      <c r="U122" s="223" t="s">
        <v>39</v>
      </c>
      <c r="V122" s="40"/>
      <c r="W122" s="40"/>
      <c r="X122" s="40"/>
      <c r="Y122" s="40"/>
      <c r="Z122" s="40"/>
      <c r="AA122" s="40"/>
      <c r="AB122" s="40"/>
      <c r="AC122" s="40"/>
      <c r="AD122" s="40"/>
      <c r="AE122" s="40"/>
      <c r="AR122" s="224" t="s">
        <v>140</v>
      </c>
      <c r="AT122" s="224" t="s">
        <v>136</v>
      </c>
      <c r="AU122" s="224" t="s">
        <v>87</v>
      </c>
      <c r="AY122" s="18" t="s">
        <v>141</v>
      </c>
      <c r="BE122" s="225">
        <f>IF(N122="základní",J122,0)</f>
        <v>0</v>
      </c>
      <c r="BF122" s="225">
        <f>IF(N122="snížená",J122,0)</f>
        <v>0</v>
      </c>
      <c r="BG122" s="225">
        <f>IF(N122="zákl. přenesená",J122,0)</f>
        <v>0</v>
      </c>
      <c r="BH122" s="225">
        <f>IF(N122="sníž. přenesená",J122,0)</f>
        <v>0</v>
      </c>
      <c r="BI122" s="225">
        <f>IF(N122="nulová",J122,0)</f>
        <v>0</v>
      </c>
      <c r="BJ122" s="18" t="s">
        <v>140</v>
      </c>
      <c r="BK122" s="225">
        <f>ROUND(I122*H122,2)</f>
        <v>0</v>
      </c>
      <c r="BL122" s="18" t="s">
        <v>140</v>
      </c>
      <c r="BM122" s="224" t="s">
        <v>519</v>
      </c>
    </row>
    <row r="123" s="2" customFormat="1">
      <c r="A123" s="40"/>
      <c r="B123" s="41"/>
      <c r="C123" s="42"/>
      <c r="D123" s="226" t="s">
        <v>142</v>
      </c>
      <c r="E123" s="42"/>
      <c r="F123" s="227" t="s">
        <v>518</v>
      </c>
      <c r="G123" s="42"/>
      <c r="H123" s="42"/>
      <c r="I123" s="150"/>
      <c r="J123" s="42"/>
      <c r="K123" s="42"/>
      <c r="L123" s="46"/>
      <c r="M123" s="228"/>
      <c r="N123" s="229"/>
      <c r="O123" s="87"/>
      <c r="P123" s="87"/>
      <c r="Q123" s="87"/>
      <c r="R123" s="87"/>
      <c r="S123" s="87"/>
      <c r="T123" s="87"/>
      <c r="U123" s="88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T123" s="18" t="s">
        <v>142</v>
      </c>
      <c r="AU123" s="18" t="s">
        <v>87</v>
      </c>
    </row>
    <row r="124" s="2" customFormat="1" ht="21.75" customHeight="1">
      <c r="A124" s="40"/>
      <c r="B124" s="41"/>
      <c r="C124" s="213" t="s">
        <v>208</v>
      </c>
      <c r="D124" s="213" t="s">
        <v>136</v>
      </c>
      <c r="E124" s="214" t="s">
        <v>520</v>
      </c>
      <c r="F124" s="215" t="s">
        <v>521</v>
      </c>
      <c r="G124" s="216" t="s">
        <v>105</v>
      </c>
      <c r="H124" s="217">
        <v>0.20000000000000001</v>
      </c>
      <c r="I124" s="218"/>
      <c r="J124" s="219">
        <f>ROUND(I124*H124,2)</f>
        <v>0</v>
      </c>
      <c r="K124" s="215" t="s">
        <v>139</v>
      </c>
      <c r="L124" s="46"/>
      <c r="M124" s="220" t="s">
        <v>39</v>
      </c>
      <c r="N124" s="221" t="s">
        <v>53</v>
      </c>
      <c r="O124" s="87"/>
      <c r="P124" s="222">
        <f>O124*H124</f>
        <v>0</v>
      </c>
      <c r="Q124" s="222">
        <v>0</v>
      </c>
      <c r="R124" s="222">
        <f>Q124*H124</f>
        <v>0</v>
      </c>
      <c r="S124" s="222">
        <v>0</v>
      </c>
      <c r="T124" s="222">
        <f>S124*H124</f>
        <v>0</v>
      </c>
      <c r="U124" s="223" t="s">
        <v>39</v>
      </c>
      <c r="V124" s="40"/>
      <c r="W124" s="40"/>
      <c r="X124" s="40"/>
      <c r="Y124" s="40"/>
      <c r="Z124" s="40"/>
      <c r="AA124" s="40"/>
      <c r="AB124" s="40"/>
      <c r="AC124" s="40"/>
      <c r="AD124" s="40"/>
      <c r="AE124" s="40"/>
      <c r="AR124" s="224" t="s">
        <v>140</v>
      </c>
      <c r="AT124" s="224" t="s">
        <v>136</v>
      </c>
      <c r="AU124" s="224" t="s">
        <v>87</v>
      </c>
      <c r="AY124" s="18" t="s">
        <v>141</v>
      </c>
      <c r="BE124" s="225">
        <f>IF(N124="základní",J124,0)</f>
        <v>0</v>
      </c>
      <c r="BF124" s="225">
        <f>IF(N124="snížená",J124,0)</f>
        <v>0</v>
      </c>
      <c r="BG124" s="225">
        <f>IF(N124="zákl. přenesená",J124,0)</f>
        <v>0</v>
      </c>
      <c r="BH124" s="225">
        <f>IF(N124="sníž. přenesená",J124,0)</f>
        <v>0</v>
      </c>
      <c r="BI124" s="225">
        <f>IF(N124="nulová",J124,0)</f>
        <v>0</v>
      </c>
      <c r="BJ124" s="18" t="s">
        <v>140</v>
      </c>
      <c r="BK124" s="225">
        <f>ROUND(I124*H124,2)</f>
        <v>0</v>
      </c>
      <c r="BL124" s="18" t="s">
        <v>140</v>
      </c>
      <c r="BM124" s="224" t="s">
        <v>522</v>
      </c>
    </row>
    <row r="125" s="2" customFormat="1">
      <c r="A125" s="40"/>
      <c r="B125" s="41"/>
      <c r="C125" s="42"/>
      <c r="D125" s="226" t="s">
        <v>142</v>
      </c>
      <c r="E125" s="42"/>
      <c r="F125" s="227" t="s">
        <v>523</v>
      </c>
      <c r="G125" s="42"/>
      <c r="H125" s="42"/>
      <c r="I125" s="150"/>
      <c r="J125" s="42"/>
      <c r="K125" s="42"/>
      <c r="L125" s="46"/>
      <c r="M125" s="228"/>
      <c r="N125" s="229"/>
      <c r="O125" s="87"/>
      <c r="P125" s="87"/>
      <c r="Q125" s="87"/>
      <c r="R125" s="87"/>
      <c r="S125" s="87"/>
      <c r="T125" s="87"/>
      <c r="U125" s="88"/>
      <c r="V125" s="40"/>
      <c r="W125" s="40"/>
      <c r="X125" s="40"/>
      <c r="Y125" s="40"/>
      <c r="Z125" s="40"/>
      <c r="AA125" s="40"/>
      <c r="AB125" s="40"/>
      <c r="AC125" s="40"/>
      <c r="AD125" s="40"/>
      <c r="AE125" s="40"/>
      <c r="AT125" s="18" t="s">
        <v>142</v>
      </c>
      <c r="AU125" s="18" t="s">
        <v>87</v>
      </c>
    </row>
    <row r="126" s="2" customFormat="1">
      <c r="A126" s="40"/>
      <c r="B126" s="41"/>
      <c r="C126" s="42"/>
      <c r="D126" s="226" t="s">
        <v>144</v>
      </c>
      <c r="E126" s="42"/>
      <c r="F126" s="230" t="s">
        <v>524</v>
      </c>
      <c r="G126" s="42"/>
      <c r="H126" s="42"/>
      <c r="I126" s="150"/>
      <c r="J126" s="42"/>
      <c r="K126" s="42"/>
      <c r="L126" s="46"/>
      <c r="M126" s="228"/>
      <c r="N126" s="229"/>
      <c r="O126" s="87"/>
      <c r="P126" s="87"/>
      <c r="Q126" s="87"/>
      <c r="R126" s="87"/>
      <c r="S126" s="87"/>
      <c r="T126" s="87"/>
      <c r="U126" s="88"/>
      <c r="V126" s="40"/>
      <c r="W126" s="40"/>
      <c r="X126" s="40"/>
      <c r="Y126" s="40"/>
      <c r="Z126" s="40"/>
      <c r="AA126" s="40"/>
      <c r="AB126" s="40"/>
      <c r="AC126" s="40"/>
      <c r="AD126" s="40"/>
      <c r="AE126" s="40"/>
      <c r="AT126" s="18" t="s">
        <v>144</v>
      </c>
      <c r="AU126" s="18" t="s">
        <v>87</v>
      </c>
    </row>
    <row r="127" s="12" customFormat="1">
      <c r="A127" s="12"/>
      <c r="B127" s="231"/>
      <c r="C127" s="232"/>
      <c r="D127" s="226" t="s">
        <v>146</v>
      </c>
      <c r="E127" s="233" t="s">
        <v>39</v>
      </c>
      <c r="F127" s="234" t="s">
        <v>458</v>
      </c>
      <c r="G127" s="232"/>
      <c r="H127" s="235">
        <v>0.20000000000000001</v>
      </c>
      <c r="I127" s="236"/>
      <c r="J127" s="232"/>
      <c r="K127" s="232"/>
      <c r="L127" s="237"/>
      <c r="M127" s="238"/>
      <c r="N127" s="239"/>
      <c r="O127" s="239"/>
      <c r="P127" s="239"/>
      <c r="Q127" s="239"/>
      <c r="R127" s="239"/>
      <c r="S127" s="239"/>
      <c r="T127" s="239"/>
      <c r="U127" s="240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T127" s="241" t="s">
        <v>146</v>
      </c>
      <c r="AU127" s="241" t="s">
        <v>87</v>
      </c>
      <c r="AV127" s="12" t="s">
        <v>89</v>
      </c>
      <c r="AW127" s="12" t="s">
        <v>41</v>
      </c>
      <c r="AX127" s="12" t="s">
        <v>87</v>
      </c>
      <c r="AY127" s="241" t="s">
        <v>141</v>
      </c>
    </row>
    <row r="128" s="2" customFormat="1" ht="21.75" customHeight="1">
      <c r="A128" s="40"/>
      <c r="B128" s="41"/>
      <c r="C128" s="213" t="s">
        <v>8</v>
      </c>
      <c r="D128" s="213" t="s">
        <v>136</v>
      </c>
      <c r="E128" s="214" t="s">
        <v>525</v>
      </c>
      <c r="F128" s="215" t="s">
        <v>526</v>
      </c>
      <c r="G128" s="216" t="s">
        <v>105</v>
      </c>
      <c r="H128" s="217">
        <v>0.14999999999999999</v>
      </c>
      <c r="I128" s="218"/>
      <c r="J128" s="219">
        <f>ROUND(I128*H128,2)</f>
        <v>0</v>
      </c>
      <c r="K128" s="215" t="s">
        <v>139</v>
      </c>
      <c r="L128" s="46"/>
      <c r="M128" s="220" t="s">
        <v>39</v>
      </c>
      <c r="N128" s="221" t="s">
        <v>53</v>
      </c>
      <c r="O128" s="87"/>
      <c r="P128" s="222">
        <f>O128*H128</f>
        <v>0</v>
      </c>
      <c r="Q128" s="222">
        <v>0</v>
      </c>
      <c r="R128" s="222">
        <f>Q128*H128</f>
        <v>0</v>
      </c>
      <c r="S128" s="222">
        <v>0</v>
      </c>
      <c r="T128" s="222">
        <f>S128*H128</f>
        <v>0</v>
      </c>
      <c r="U128" s="223" t="s">
        <v>39</v>
      </c>
      <c r="V128" s="40"/>
      <c r="W128" s="40"/>
      <c r="X128" s="40"/>
      <c r="Y128" s="40"/>
      <c r="Z128" s="40"/>
      <c r="AA128" s="40"/>
      <c r="AB128" s="40"/>
      <c r="AC128" s="40"/>
      <c r="AD128" s="40"/>
      <c r="AE128" s="40"/>
      <c r="AR128" s="224" t="s">
        <v>483</v>
      </c>
      <c r="AT128" s="224" t="s">
        <v>136</v>
      </c>
      <c r="AU128" s="224" t="s">
        <v>87</v>
      </c>
      <c r="AY128" s="18" t="s">
        <v>141</v>
      </c>
      <c r="BE128" s="225">
        <f>IF(N128="základní",J128,0)</f>
        <v>0</v>
      </c>
      <c r="BF128" s="225">
        <f>IF(N128="snížená",J128,0)</f>
        <v>0</v>
      </c>
      <c r="BG128" s="225">
        <f>IF(N128="zákl. přenesená",J128,0)</f>
        <v>0</v>
      </c>
      <c r="BH128" s="225">
        <f>IF(N128="sníž. přenesená",J128,0)</f>
        <v>0</v>
      </c>
      <c r="BI128" s="225">
        <f>IF(N128="nulová",J128,0)</f>
        <v>0</v>
      </c>
      <c r="BJ128" s="18" t="s">
        <v>140</v>
      </c>
      <c r="BK128" s="225">
        <f>ROUND(I128*H128,2)</f>
        <v>0</v>
      </c>
      <c r="BL128" s="18" t="s">
        <v>483</v>
      </c>
      <c r="BM128" s="224" t="s">
        <v>527</v>
      </c>
    </row>
    <row r="129" s="2" customFormat="1">
      <c r="A129" s="40"/>
      <c r="B129" s="41"/>
      <c r="C129" s="42"/>
      <c r="D129" s="226" t="s">
        <v>142</v>
      </c>
      <c r="E129" s="42"/>
      <c r="F129" s="227" t="s">
        <v>528</v>
      </c>
      <c r="G129" s="42"/>
      <c r="H129" s="42"/>
      <c r="I129" s="150"/>
      <c r="J129" s="42"/>
      <c r="K129" s="42"/>
      <c r="L129" s="46"/>
      <c r="M129" s="228"/>
      <c r="N129" s="229"/>
      <c r="O129" s="87"/>
      <c r="P129" s="87"/>
      <c r="Q129" s="87"/>
      <c r="R129" s="87"/>
      <c r="S129" s="87"/>
      <c r="T129" s="87"/>
      <c r="U129" s="88"/>
      <c r="V129" s="40"/>
      <c r="W129" s="40"/>
      <c r="X129" s="40"/>
      <c r="Y129" s="40"/>
      <c r="Z129" s="40"/>
      <c r="AA129" s="40"/>
      <c r="AB129" s="40"/>
      <c r="AC129" s="40"/>
      <c r="AD129" s="40"/>
      <c r="AE129" s="40"/>
      <c r="AT129" s="18" t="s">
        <v>142</v>
      </c>
      <c r="AU129" s="18" t="s">
        <v>87</v>
      </c>
    </row>
    <row r="130" s="2" customFormat="1">
      <c r="A130" s="40"/>
      <c r="B130" s="41"/>
      <c r="C130" s="42"/>
      <c r="D130" s="226" t="s">
        <v>144</v>
      </c>
      <c r="E130" s="42"/>
      <c r="F130" s="230" t="s">
        <v>529</v>
      </c>
      <c r="G130" s="42"/>
      <c r="H130" s="42"/>
      <c r="I130" s="150"/>
      <c r="J130" s="42"/>
      <c r="K130" s="42"/>
      <c r="L130" s="46"/>
      <c r="M130" s="228"/>
      <c r="N130" s="229"/>
      <c r="O130" s="87"/>
      <c r="P130" s="87"/>
      <c r="Q130" s="87"/>
      <c r="R130" s="87"/>
      <c r="S130" s="87"/>
      <c r="T130" s="87"/>
      <c r="U130" s="88"/>
      <c r="V130" s="40"/>
      <c r="W130" s="40"/>
      <c r="X130" s="40"/>
      <c r="Y130" s="40"/>
      <c r="Z130" s="40"/>
      <c r="AA130" s="40"/>
      <c r="AB130" s="40"/>
      <c r="AC130" s="40"/>
      <c r="AD130" s="40"/>
      <c r="AE130" s="40"/>
      <c r="AT130" s="18" t="s">
        <v>144</v>
      </c>
      <c r="AU130" s="18" t="s">
        <v>87</v>
      </c>
    </row>
    <row r="131" s="2" customFormat="1">
      <c r="A131" s="40"/>
      <c r="B131" s="41"/>
      <c r="C131" s="42"/>
      <c r="D131" s="226" t="s">
        <v>155</v>
      </c>
      <c r="E131" s="42"/>
      <c r="F131" s="230" t="s">
        <v>530</v>
      </c>
      <c r="G131" s="42"/>
      <c r="H131" s="42"/>
      <c r="I131" s="150"/>
      <c r="J131" s="42"/>
      <c r="K131" s="42"/>
      <c r="L131" s="46"/>
      <c r="M131" s="228"/>
      <c r="N131" s="229"/>
      <c r="O131" s="87"/>
      <c r="P131" s="87"/>
      <c r="Q131" s="87"/>
      <c r="R131" s="87"/>
      <c r="S131" s="87"/>
      <c r="T131" s="87"/>
      <c r="U131" s="88"/>
      <c r="V131" s="40"/>
      <c r="W131" s="40"/>
      <c r="X131" s="40"/>
      <c r="Y131" s="40"/>
      <c r="Z131" s="40"/>
      <c r="AA131" s="40"/>
      <c r="AB131" s="40"/>
      <c r="AC131" s="40"/>
      <c r="AD131" s="40"/>
      <c r="AE131" s="40"/>
      <c r="AT131" s="18" t="s">
        <v>155</v>
      </c>
      <c r="AU131" s="18" t="s">
        <v>87</v>
      </c>
    </row>
    <row r="132" s="2" customFormat="1" ht="21.75" customHeight="1">
      <c r="A132" s="40"/>
      <c r="B132" s="41"/>
      <c r="C132" s="213" t="s">
        <v>217</v>
      </c>
      <c r="D132" s="213" t="s">
        <v>136</v>
      </c>
      <c r="E132" s="214" t="s">
        <v>531</v>
      </c>
      <c r="F132" s="215" t="s">
        <v>532</v>
      </c>
      <c r="G132" s="216" t="s">
        <v>465</v>
      </c>
      <c r="H132" s="293"/>
      <c r="I132" s="218"/>
      <c r="J132" s="219">
        <f>ROUND(I132*H132,2)</f>
        <v>0</v>
      </c>
      <c r="K132" s="215" t="s">
        <v>139</v>
      </c>
      <c r="L132" s="46"/>
      <c r="M132" s="220" t="s">
        <v>39</v>
      </c>
      <c r="N132" s="221" t="s">
        <v>53</v>
      </c>
      <c r="O132" s="87"/>
      <c r="P132" s="222">
        <f>O132*H132</f>
        <v>0</v>
      </c>
      <c r="Q132" s="222">
        <v>0</v>
      </c>
      <c r="R132" s="222">
        <f>Q132*H132</f>
        <v>0</v>
      </c>
      <c r="S132" s="222">
        <v>0</v>
      </c>
      <c r="T132" s="222">
        <f>S132*H132</f>
        <v>0</v>
      </c>
      <c r="U132" s="223" t="s">
        <v>39</v>
      </c>
      <c r="V132" s="40"/>
      <c r="W132" s="40"/>
      <c r="X132" s="40"/>
      <c r="Y132" s="40"/>
      <c r="Z132" s="40"/>
      <c r="AA132" s="40"/>
      <c r="AB132" s="40"/>
      <c r="AC132" s="40"/>
      <c r="AD132" s="40"/>
      <c r="AE132" s="40"/>
      <c r="AR132" s="224" t="s">
        <v>140</v>
      </c>
      <c r="AT132" s="224" t="s">
        <v>136</v>
      </c>
      <c r="AU132" s="224" t="s">
        <v>87</v>
      </c>
      <c r="AY132" s="18" t="s">
        <v>141</v>
      </c>
      <c r="BE132" s="225">
        <f>IF(N132="základní",J132,0)</f>
        <v>0</v>
      </c>
      <c r="BF132" s="225">
        <f>IF(N132="snížená",J132,0)</f>
        <v>0</v>
      </c>
      <c r="BG132" s="225">
        <f>IF(N132="zákl. přenesená",J132,0)</f>
        <v>0</v>
      </c>
      <c r="BH132" s="225">
        <f>IF(N132="sníž. přenesená",J132,0)</f>
        <v>0</v>
      </c>
      <c r="BI132" s="225">
        <f>IF(N132="nulová",J132,0)</f>
        <v>0</v>
      </c>
      <c r="BJ132" s="18" t="s">
        <v>140</v>
      </c>
      <c r="BK132" s="225">
        <f>ROUND(I132*H132,2)</f>
        <v>0</v>
      </c>
      <c r="BL132" s="18" t="s">
        <v>140</v>
      </c>
      <c r="BM132" s="224" t="s">
        <v>533</v>
      </c>
    </row>
    <row r="133" s="2" customFormat="1">
      <c r="A133" s="40"/>
      <c r="B133" s="41"/>
      <c r="C133" s="42"/>
      <c r="D133" s="226" t="s">
        <v>142</v>
      </c>
      <c r="E133" s="42"/>
      <c r="F133" s="227" t="s">
        <v>532</v>
      </c>
      <c r="G133" s="42"/>
      <c r="H133" s="42"/>
      <c r="I133" s="150"/>
      <c r="J133" s="42"/>
      <c r="K133" s="42"/>
      <c r="L133" s="46"/>
      <c r="M133" s="289"/>
      <c r="N133" s="290"/>
      <c r="O133" s="291"/>
      <c r="P133" s="291"/>
      <c r="Q133" s="291"/>
      <c r="R133" s="291"/>
      <c r="S133" s="291"/>
      <c r="T133" s="291"/>
      <c r="U133" s="292"/>
      <c r="V133" s="40"/>
      <c r="W133" s="40"/>
      <c r="X133" s="40"/>
      <c r="Y133" s="40"/>
      <c r="Z133" s="40"/>
      <c r="AA133" s="40"/>
      <c r="AB133" s="40"/>
      <c r="AC133" s="40"/>
      <c r="AD133" s="40"/>
      <c r="AE133" s="40"/>
      <c r="AT133" s="18" t="s">
        <v>142</v>
      </c>
      <c r="AU133" s="18" t="s">
        <v>87</v>
      </c>
    </row>
    <row r="134" s="2" customFormat="1" ht="6.96" customHeight="1">
      <c r="A134" s="40"/>
      <c r="B134" s="62"/>
      <c r="C134" s="63"/>
      <c r="D134" s="63"/>
      <c r="E134" s="63"/>
      <c r="F134" s="63"/>
      <c r="G134" s="63"/>
      <c r="H134" s="63"/>
      <c r="I134" s="179"/>
      <c r="J134" s="63"/>
      <c r="K134" s="63"/>
      <c r="L134" s="46"/>
      <c r="M134" s="40"/>
      <c r="O134" s="40"/>
      <c r="P134" s="40"/>
      <c r="Q134" s="40"/>
      <c r="R134" s="40"/>
      <c r="S134" s="40"/>
      <c r="T134" s="40"/>
      <c r="U134" s="40"/>
      <c r="V134" s="40"/>
      <c r="W134" s="40"/>
      <c r="X134" s="40"/>
      <c r="Y134" s="40"/>
      <c r="Z134" s="40"/>
      <c r="AA134" s="40"/>
      <c r="AB134" s="40"/>
      <c r="AC134" s="40"/>
      <c r="AD134" s="40"/>
      <c r="AE134" s="40"/>
    </row>
  </sheetData>
  <sheetProtection sheet="1" autoFilter="0" formatColumns="0" formatRows="0" objects="1" scenarios="1" spinCount="100000" saltValue="Of0289V2C1CwXDtYtbUHVWTFgAeTYuqu76cu8+vP4aJiINZJlkKXtdOjJTCxB3IRIGa5N3KgvY3efdHzcl/CSw==" hashValue="daImmhZfIM9Fe2Yk9ksQHtXhgaw3SGl2IV0qbIXYu8PLooO8ZU3pznCZxKYaAErg+MXUZX+67gmbobWjpSRn/A==" algorithmName="SHA-512" password="CDD6"/>
  <autoFilter ref="C85:K133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4:H74"/>
    <mergeCell ref="E76:H76"/>
    <mergeCell ref="E78:H7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25" style="1" customWidth="1"/>
    <col min="4" max="4" width="75.83203" style="1" customWidth="1"/>
    <col min="5" max="5" width="13.33203" style="1" customWidth="1"/>
    <col min="6" max="6" width="20" style="1" customWidth="1"/>
    <col min="7" max="7" width="1.667969" style="1" customWidth="1"/>
    <col min="8" max="8" width="8.332031" style="1" customWidth="1"/>
  </cols>
  <sheetData>
    <row r="1" s="1" customFormat="1" ht="11.28" customHeight="1"/>
    <row r="2" s="1" customFormat="1" ht="36.96" customHeight="1"/>
    <row r="3" s="1" customFormat="1" ht="6.96" customHeight="1">
      <c r="B3" s="143"/>
      <c r="C3" s="144"/>
      <c r="D3" s="144"/>
      <c r="E3" s="144"/>
      <c r="F3" s="144"/>
      <c r="G3" s="144"/>
      <c r="H3" s="21"/>
    </row>
    <row r="4" s="1" customFormat="1" ht="24.96" customHeight="1">
      <c r="B4" s="21"/>
      <c r="C4" s="146" t="s">
        <v>534</v>
      </c>
      <c r="H4" s="21"/>
    </row>
    <row r="5" s="1" customFormat="1" ht="12" customHeight="1">
      <c r="B5" s="21"/>
      <c r="C5" s="294" t="s">
        <v>13</v>
      </c>
      <c r="D5" s="157" t="s">
        <v>14</v>
      </c>
      <c r="E5" s="1"/>
      <c r="F5" s="1"/>
      <c r="H5" s="21"/>
    </row>
    <row r="6" s="1" customFormat="1" ht="36.96" customHeight="1">
      <c r="B6" s="21"/>
      <c r="C6" s="295" t="s">
        <v>16</v>
      </c>
      <c r="D6" s="296" t="s">
        <v>17</v>
      </c>
      <c r="E6" s="1"/>
      <c r="F6" s="1"/>
      <c r="H6" s="21"/>
    </row>
    <row r="7" s="1" customFormat="1" ht="16.5" customHeight="1">
      <c r="B7" s="21"/>
      <c r="C7" s="148" t="s">
        <v>24</v>
      </c>
      <c r="D7" s="154" t="str">
        <f>'Rekapitulace zakázky'!AN8</f>
        <v>22. 1. 2020</v>
      </c>
      <c r="H7" s="21"/>
    </row>
    <row r="8" s="2" customFormat="1" ht="10.8" customHeight="1">
      <c r="A8" s="40"/>
      <c r="B8" s="46"/>
      <c r="C8" s="40"/>
      <c r="D8" s="40"/>
      <c r="E8" s="40"/>
      <c r="F8" s="40"/>
      <c r="G8" s="40"/>
      <c r="H8" s="46"/>
    </row>
    <row r="9" s="11" customFormat="1" ht="29.28" customHeight="1">
      <c r="A9" s="202"/>
      <c r="B9" s="297"/>
      <c r="C9" s="298" t="s">
        <v>61</v>
      </c>
      <c r="D9" s="299" t="s">
        <v>62</v>
      </c>
      <c r="E9" s="299" t="s">
        <v>124</v>
      </c>
      <c r="F9" s="300" t="s">
        <v>535</v>
      </c>
      <c r="G9" s="202"/>
      <c r="H9" s="297"/>
    </row>
    <row r="10" s="2" customFormat="1" ht="26.4" customHeight="1">
      <c r="A10" s="40"/>
      <c r="B10" s="46"/>
      <c r="C10" s="301" t="s">
        <v>536</v>
      </c>
      <c r="D10" s="301" t="s">
        <v>92</v>
      </c>
      <c r="E10" s="40"/>
      <c r="F10" s="40"/>
      <c r="G10" s="40"/>
      <c r="H10" s="46"/>
    </row>
    <row r="11" s="2" customFormat="1" ht="16.8" customHeight="1">
      <c r="A11" s="40"/>
      <c r="B11" s="46"/>
      <c r="C11" s="302" t="s">
        <v>107</v>
      </c>
      <c r="D11" s="303" t="s">
        <v>108</v>
      </c>
      <c r="E11" s="304" t="s">
        <v>109</v>
      </c>
      <c r="F11" s="305">
        <v>400</v>
      </c>
      <c r="G11" s="40"/>
      <c r="H11" s="46"/>
    </row>
    <row r="12" s="2" customFormat="1" ht="16.8" customHeight="1">
      <c r="A12" s="40"/>
      <c r="B12" s="46"/>
      <c r="C12" s="306" t="s">
        <v>39</v>
      </c>
      <c r="D12" s="306" t="s">
        <v>319</v>
      </c>
      <c r="E12" s="18" t="s">
        <v>39</v>
      </c>
      <c r="F12" s="307">
        <v>400</v>
      </c>
      <c r="G12" s="40"/>
      <c r="H12" s="46"/>
    </row>
    <row r="13" s="2" customFormat="1" ht="16.8" customHeight="1">
      <c r="A13" s="40"/>
      <c r="B13" s="46"/>
      <c r="C13" s="306" t="s">
        <v>107</v>
      </c>
      <c r="D13" s="306" t="s">
        <v>148</v>
      </c>
      <c r="E13" s="18" t="s">
        <v>39</v>
      </c>
      <c r="F13" s="307">
        <v>400</v>
      </c>
      <c r="G13" s="40"/>
      <c r="H13" s="46"/>
    </row>
    <row r="14" s="2" customFormat="1" ht="16.8" customHeight="1">
      <c r="A14" s="40"/>
      <c r="B14" s="46"/>
      <c r="C14" s="308" t="s">
        <v>537</v>
      </c>
      <c r="D14" s="40"/>
      <c r="E14" s="40"/>
      <c r="F14" s="40"/>
      <c r="G14" s="40"/>
      <c r="H14" s="46"/>
    </row>
    <row r="15" s="2" customFormat="1">
      <c r="A15" s="40"/>
      <c r="B15" s="46"/>
      <c r="C15" s="306" t="s">
        <v>314</v>
      </c>
      <c r="D15" s="306" t="s">
        <v>315</v>
      </c>
      <c r="E15" s="18" t="s">
        <v>109</v>
      </c>
      <c r="F15" s="307">
        <v>400</v>
      </c>
      <c r="G15" s="40"/>
      <c r="H15" s="46"/>
    </row>
    <row r="16" s="2" customFormat="1">
      <c r="A16" s="40"/>
      <c r="B16" s="46"/>
      <c r="C16" s="306" t="s">
        <v>321</v>
      </c>
      <c r="D16" s="306" t="s">
        <v>322</v>
      </c>
      <c r="E16" s="18" t="s">
        <v>109</v>
      </c>
      <c r="F16" s="307">
        <v>400</v>
      </c>
      <c r="G16" s="40"/>
      <c r="H16" s="46"/>
    </row>
    <row r="17" s="2" customFormat="1" ht="16.8" customHeight="1">
      <c r="A17" s="40"/>
      <c r="B17" s="46"/>
      <c r="C17" s="306" t="s">
        <v>173</v>
      </c>
      <c r="D17" s="306" t="s">
        <v>174</v>
      </c>
      <c r="E17" s="18" t="s">
        <v>170</v>
      </c>
      <c r="F17" s="307">
        <v>1262</v>
      </c>
      <c r="G17" s="40"/>
      <c r="H17" s="46"/>
    </row>
    <row r="18" s="2" customFormat="1" ht="16.8" customHeight="1">
      <c r="A18" s="40"/>
      <c r="B18" s="46"/>
      <c r="C18" s="306" t="s">
        <v>179</v>
      </c>
      <c r="D18" s="306" t="s">
        <v>180</v>
      </c>
      <c r="E18" s="18" t="s">
        <v>170</v>
      </c>
      <c r="F18" s="307">
        <v>656</v>
      </c>
      <c r="G18" s="40"/>
      <c r="H18" s="46"/>
    </row>
    <row r="19" s="2" customFormat="1" ht="16.8" customHeight="1">
      <c r="A19" s="40"/>
      <c r="B19" s="46"/>
      <c r="C19" s="302" t="s">
        <v>103</v>
      </c>
      <c r="D19" s="303" t="s">
        <v>104</v>
      </c>
      <c r="E19" s="304" t="s">
        <v>105</v>
      </c>
      <c r="F19" s="305">
        <v>0.14999999999999999</v>
      </c>
      <c r="G19" s="40"/>
      <c r="H19" s="46"/>
    </row>
    <row r="20" s="2" customFormat="1" ht="16.8" customHeight="1">
      <c r="A20" s="40"/>
      <c r="B20" s="46"/>
      <c r="C20" s="306" t="s">
        <v>39</v>
      </c>
      <c r="D20" s="306" t="s">
        <v>147</v>
      </c>
      <c r="E20" s="18" t="s">
        <v>39</v>
      </c>
      <c r="F20" s="307">
        <v>0.14999999999999999</v>
      </c>
      <c r="G20" s="40"/>
      <c r="H20" s="46"/>
    </row>
    <row r="21" s="2" customFormat="1" ht="16.8" customHeight="1">
      <c r="A21" s="40"/>
      <c r="B21" s="46"/>
      <c r="C21" s="306" t="s">
        <v>103</v>
      </c>
      <c r="D21" s="306" t="s">
        <v>148</v>
      </c>
      <c r="E21" s="18" t="s">
        <v>39</v>
      </c>
      <c r="F21" s="307">
        <v>0.14999999999999999</v>
      </c>
      <c r="G21" s="40"/>
      <c r="H21" s="46"/>
    </row>
    <row r="22" s="2" customFormat="1" ht="16.8" customHeight="1">
      <c r="A22" s="40"/>
      <c r="B22" s="46"/>
      <c r="C22" s="308" t="s">
        <v>537</v>
      </c>
      <c r="D22" s="40"/>
      <c r="E22" s="40"/>
      <c r="F22" s="40"/>
      <c r="G22" s="40"/>
      <c r="H22" s="46"/>
    </row>
    <row r="23" s="2" customFormat="1" ht="16.8" customHeight="1">
      <c r="A23" s="40"/>
      <c r="B23" s="46"/>
      <c r="C23" s="306" t="s">
        <v>137</v>
      </c>
      <c r="D23" s="306" t="s">
        <v>138</v>
      </c>
      <c r="E23" s="18" t="s">
        <v>105</v>
      </c>
      <c r="F23" s="307">
        <v>0.14999999999999999</v>
      </c>
      <c r="G23" s="40"/>
      <c r="H23" s="46"/>
    </row>
    <row r="24" s="2" customFormat="1" ht="16.8" customHeight="1">
      <c r="A24" s="40"/>
      <c r="B24" s="46"/>
      <c r="C24" s="306" t="s">
        <v>252</v>
      </c>
      <c r="D24" s="306" t="s">
        <v>253</v>
      </c>
      <c r="E24" s="18" t="s">
        <v>105</v>
      </c>
      <c r="F24" s="307">
        <v>0.14999999999999999</v>
      </c>
      <c r="G24" s="40"/>
      <c r="H24" s="46"/>
    </row>
    <row r="25" s="2" customFormat="1" ht="16.8" customHeight="1">
      <c r="A25" s="40"/>
      <c r="B25" s="46"/>
      <c r="C25" s="306" t="s">
        <v>257</v>
      </c>
      <c r="D25" s="306" t="s">
        <v>258</v>
      </c>
      <c r="E25" s="18" t="s">
        <v>105</v>
      </c>
      <c r="F25" s="307">
        <v>0.14999999999999999</v>
      </c>
      <c r="G25" s="40"/>
      <c r="H25" s="46"/>
    </row>
    <row r="26" s="2" customFormat="1" ht="16.8" customHeight="1">
      <c r="A26" s="40"/>
      <c r="B26" s="46"/>
      <c r="C26" s="306" t="s">
        <v>390</v>
      </c>
      <c r="D26" s="306" t="s">
        <v>391</v>
      </c>
      <c r="E26" s="18" t="s">
        <v>152</v>
      </c>
      <c r="F26" s="307">
        <v>374.39999999999998</v>
      </c>
      <c r="G26" s="40"/>
      <c r="H26" s="46"/>
    </row>
    <row r="27" s="2" customFormat="1" ht="16.8" customHeight="1">
      <c r="A27" s="40"/>
      <c r="B27" s="46"/>
      <c r="C27" s="302" t="s">
        <v>250</v>
      </c>
      <c r="D27" s="303" t="s">
        <v>39</v>
      </c>
      <c r="E27" s="304" t="s">
        <v>231</v>
      </c>
      <c r="F27" s="305">
        <v>7.3499999999999996</v>
      </c>
      <c r="G27" s="40"/>
      <c r="H27" s="46"/>
    </row>
    <row r="28" s="2" customFormat="1" ht="16.8" customHeight="1">
      <c r="A28" s="40"/>
      <c r="B28" s="46"/>
      <c r="C28" s="306" t="s">
        <v>39</v>
      </c>
      <c r="D28" s="306" t="s">
        <v>249</v>
      </c>
      <c r="E28" s="18" t="s">
        <v>39</v>
      </c>
      <c r="F28" s="307">
        <v>7.3499999999999996</v>
      </c>
      <c r="G28" s="40"/>
      <c r="H28" s="46"/>
    </row>
    <row r="29" s="2" customFormat="1" ht="16.8" customHeight="1">
      <c r="A29" s="40"/>
      <c r="B29" s="46"/>
      <c r="C29" s="306" t="s">
        <v>250</v>
      </c>
      <c r="D29" s="306" t="s">
        <v>148</v>
      </c>
      <c r="E29" s="18" t="s">
        <v>39</v>
      </c>
      <c r="F29" s="307">
        <v>7.3499999999999996</v>
      </c>
      <c r="G29" s="40"/>
      <c r="H29" s="46"/>
    </row>
    <row r="30" s="2" customFormat="1" ht="26.4" customHeight="1">
      <c r="A30" s="40"/>
      <c r="B30" s="46"/>
      <c r="C30" s="301" t="s">
        <v>538</v>
      </c>
      <c r="D30" s="301" t="s">
        <v>96</v>
      </c>
      <c r="E30" s="40"/>
      <c r="F30" s="40"/>
      <c r="G30" s="40"/>
      <c r="H30" s="46"/>
    </row>
    <row r="31" s="2" customFormat="1" ht="16.8" customHeight="1">
      <c r="A31" s="40"/>
      <c r="B31" s="46"/>
      <c r="C31" s="302" t="s">
        <v>414</v>
      </c>
      <c r="D31" s="303" t="s">
        <v>415</v>
      </c>
      <c r="E31" s="304" t="s">
        <v>152</v>
      </c>
      <c r="F31" s="305">
        <v>1180</v>
      </c>
      <c r="G31" s="40"/>
      <c r="H31" s="46"/>
    </row>
    <row r="32" s="2" customFormat="1" ht="16.8" customHeight="1">
      <c r="A32" s="40"/>
      <c r="B32" s="46"/>
      <c r="C32" s="306" t="s">
        <v>39</v>
      </c>
      <c r="D32" s="306" t="s">
        <v>416</v>
      </c>
      <c r="E32" s="18" t="s">
        <v>39</v>
      </c>
      <c r="F32" s="307">
        <v>1180</v>
      </c>
      <c r="G32" s="40"/>
      <c r="H32" s="46"/>
    </row>
    <row r="33" s="2" customFormat="1" ht="16.8" customHeight="1">
      <c r="A33" s="40"/>
      <c r="B33" s="46"/>
      <c r="C33" s="306" t="s">
        <v>414</v>
      </c>
      <c r="D33" s="306" t="s">
        <v>148</v>
      </c>
      <c r="E33" s="18" t="s">
        <v>39</v>
      </c>
      <c r="F33" s="307">
        <v>1180</v>
      </c>
      <c r="G33" s="40"/>
      <c r="H33" s="46"/>
    </row>
    <row r="34" s="2" customFormat="1" ht="16.8" customHeight="1">
      <c r="A34" s="40"/>
      <c r="B34" s="46"/>
      <c r="C34" s="308" t="s">
        <v>537</v>
      </c>
      <c r="D34" s="40"/>
      <c r="E34" s="40"/>
      <c r="F34" s="40"/>
      <c r="G34" s="40"/>
      <c r="H34" s="46"/>
    </row>
    <row r="35" s="2" customFormat="1">
      <c r="A35" s="40"/>
      <c r="B35" s="46"/>
      <c r="C35" s="306" t="s">
        <v>422</v>
      </c>
      <c r="D35" s="306" t="s">
        <v>423</v>
      </c>
      <c r="E35" s="18" t="s">
        <v>152</v>
      </c>
      <c r="F35" s="307">
        <v>1180</v>
      </c>
      <c r="G35" s="40"/>
      <c r="H35" s="46"/>
    </row>
    <row r="36" s="2" customFormat="1" ht="16.8" customHeight="1">
      <c r="A36" s="40"/>
      <c r="B36" s="46"/>
      <c r="C36" s="306" t="s">
        <v>426</v>
      </c>
      <c r="D36" s="306" t="s">
        <v>427</v>
      </c>
      <c r="E36" s="18" t="s">
        <v>152</v>
      </c>
      <c r="F36" s="307">
        <v>1180</v>
      </c>
      <c r="G36" s="40"/>
      <c r="H36" s="46"/>
    </row>
    <row r="37" s="2" customFormat="1" ht="16.8" customHeight="1">
      <c r="A37" s="40"/>
      <c r="B37" s="46"/>
      <c r="C37" s="306" t="s">
        <v>430</v>
      </c>
      <c r="D37" s="306" t="s">
        <v>431</v>
      </c>
      <c r="E37" s="18" t="s">
        <v>152</v>
      </c>
      <c r="F37" s="307">
        <v>1180</v>
      </c>
      <c r="G37" s="40"/>
      <c r="H37" s="46"/>
    </row>
    <row r="38" s="2" customFormat="1" ht="26.4" customHeight="1">
      <c r="A38" s="40"/>
      <c r="B38" s="46"/>
      <c r="C38" s="301" t="s">
        <v>539</v>
      </c>
      <c r="D38" s="301" t="s">
        <v>99</v>
      </c>
      <c r="E38" s="40"/>
      <c r="F38" s="40"/>
      <c r="G38" s="40"/>
      <c r="H38" s="46"/>
    </row>
    <row r="39" s="2" customFormat="1" ht="16.8" customHeight="1">
      <c r="A39" s="40"/>
      <c r="B39" s="46"/>
      <c r="C39" s="302" t="s">
        <v>458</v>
      </c>
      <c r="D39" s="303" t="s">
        <v>39</v>
      </c>
      <c r="E39" s="304" t="s">
        <v>105</v>
      </c>
      <c r="F39" s="305">
        <v>0.20000000000000001</v>
      </c>
      <c r="G39" s="40"/>
      <c r="H39" s="46"/>
    </row>
    <row r="40" s="2" customFormat="1" ht="16.8" customHeight="1">
      <c r="A40" s="40"/>
      <c r="B40" s="46"/>
      <c r="C40" s="306" t="s">
        <v>39</v>
      </c>
      <c r="D40" s="306" t="s">
        <v>480</v>
      </c>
      <c r="E40" s="18" t="s">
        <v>39</v>
      </c>
      <c r="F40" s="307">
        <v>0.20000000000000001</v>
      </c>
      <c r="G40" s="40"/>
      <c r="H40" s="46"/>
    </row>
    <row r="41" s="2" customFormat="1" ht="16.8" customHeight="1">
      <c r="A41" s="40"/>
      <c r="B41" s="46"/>
      <c r="C41" s="306" t="s">
        <v>458</v>
      </c>
      <c r="D41" s="306" t="s">
        <v>148</v>
      </c>
      <c r="E41" s="18" t="s">
        <v>39</v>
      </c>
      <c r="F41" s="307">
        <v>0.20000000000000001</v>
      </c>
      <c r="G41" s="40"/>
      <c r="H41" s="46"/>
    </row>
    <row r="42" s="2" customFormat="1" ht="16.8" customHeight="1">
      <c r="A42" s="40"/>
      <c r="B42" s="46"/>
      <c r="C42" s="308" t="s">
        <v>537</v>
      </c>
      <c r="D42" s="40"/>
      <c r="E42" s="40"/>
      <c r="F42" s="40"/>
      <c r="G42" s="40"/>
      <c r="H42" s="46"/>
    </row>
    <row r="43" s="2" customFormat="1">
      <c r="A43" s="40"/>
      <c r="B43" s="46"/>
      <c r="C43" s="306" t="s">
        <v>476</v>
      </c>
      <c r="D43" s="306" t="s">
        <v>477</v>
      </c>
      <c r="E43" s="18" t="s">
        <v>105</v>
      </c>
      <c r="F43" s="307">
        <v>0.20000000000000001</v>
      </c>
      <c r="G43" s="40"/>
      <c r="H43" s="46"/>
    </row>
    <row r="44" s="2" customFormat="1">
      <c r="A44" s="40"/>
      <c r="B44" s="46"/>
      <c r="C44" s="306" t="s">
        <v>520</v>
      </c>
      <c r="D44" s="306" t="s">
        <v>521</v>
      </c>
      <c r="E44" s="18" t="s">
        <v>105</v>
      </c>
      <c r="F44" s="307">
        <v>0.20000000000000001</v>
      </c>
      <c r="G44" s="40"/>
      <c r="H44" s="46"/>
    </row>
    <row r="45" s="2" customFormat="1" ht="7.44" customHeight="1">
      <c r="A45" s="40"/>
      <c r="B45" s="177"/>
      <c r="C45" s="178"/>
      <c r="D45" s="178"/>
      <c r="E45" s="178"/>
      <c r="F45" s="178"/>
      <c r="G45" s="178"/>
      <c r="H45" s="46"/>
    </row>
    <row r="46" s="2" customFormat="1">
      <c r="A46" s="40"/>
      <c r="B46" s="40"/>
      <c r="C46" s="40"/>
      <c r="D46" s="40"/>
      <c r="E46" s="40"/>
      <c r="F46" s="40"/>
      <c r="G46" s="40"/>
      <c r="H46" s="40"/>
    </row>
  </sheetData>
  <sheetProtection sheet="1" formatColumns="0" formatRows="0" objects="1" scenarios="1" spinCount="100000" saltValue="g5szFVnCmR3q4qtuU5Gm4MLkiY7Rf4dfH8tmIkLZmW1CZPTsqz5ywtiPXOIG4Uah2NJPxu6sYCBLeY1jI81BOw==" hashValue="mMwu4QYD1Pm+vuWgO7h4FrSSE3unUeZqkmoJoPOa3SVAjj5BDAgv3s+BPgtc4/GP2RoAD0PirkOouVDoHZEldQ==" algorithmName="SHA-512" password="CDD6"/>
  <mergeCells count="2">
    <mergeCell ref="D5:F5"/>
    <mergeCell ref="D6:F6"/>
  </mergeCells>
  <pageSetup paperSize="9" orientation="portrait" blackAndWhite="1" fitToHeight="100"/>
  <headerFooter>
    <oddFooter>&amp;CStrana &amp;P z &amp;N</oddFooter>
  </headerFooter>
  <drawing r:id="rId1"/>
</worksheet>
</file>

<file path=xl/worksheets/sheet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309" customWidth="1"/>
    <col min="2" max="2" width="1.667969" style="309" customWidth="1"/>
    <col min="3" max="4" width="5" style="309" customWidth="1"/>
    <col min="5" max="5" width="11.66016" style="309" customWidth="1"/>
    <col min="6" max="6" width="9.160156" style="309" customWidth="1"/>
    <col min="7" max="7" width="5" style="309" customWidth="1"/>
    <col min="8" max="8" width="77.83203" style="309" customWidth="1"/>
    <col min="9" max="10" width="20" style="309" customWidth="1"/>
    <col min="11" max="11" width="1.667969" style="309" customWidth="1"/>
  </cols>
  <sheetData>
    <row r="1" s="1" customFormat="1" ht="37.5" customHeight="1"/>
    <row r="2" s="1" customFormat="1" ht="7.5" customHeight="1">
      <c r="B2" s="310"/>
      <c r="C2" s="311"/>
      <c r="D2" s="311"/>
      <c r="E2" s="311"/>
      <c r="F2" s="311"/>
      <c r="G2" s="311"/>
      <c r="H2" s="311"/>
      <c r="I2" s="311"/>
      <c r="J2" s="311"/>
      <c r="K2" s="312"/>
    </row>
    <row r="3" s="16" customFormat="1" ht="45" customHeight="1">
      <c r="B3" s="313"/>
      <c r="C3" s="314" t="s">
        <v>540</v>
      </c>
      <c r="D3" s="314"/>
      <c r="E3" s="314"/>
      <c r="F3" s="314"/>
      <c r="G3" s="314"/>
      <c r="H3" s="314"/>
      <c r="I3" s="314"/>
      <c r="J3" s="314"/>
      <c r="K3" s="315"/>
    </row>
    <row r="4" s="1" customFormat="1" ht="25.5" customHeight="1">
      <c r="B4" s="316"/>
      <c r="C4" s="317" t="s">
        <v>541</v>
      </c>
      <c r="D4" s="317"/>
      <c r="E4" s="317"/>
      <c r="F4" s="317"/>
      <c r="G4" s="317"/>
      <c r="H4" s="317"/>
      <c r="I4" s="317"/>
      <c r="J4" s="317"/>
      <c r="K4" s="318"/>
    </row>
    <row r="5" s="1" customFormat="1" ht="5.25" customHeight="1">
      <c r="B5" s="316"/>
      <c r="C5" s="319"/>
      <c r="D5" s="319"/>
      <c r="E5" s="319"/>
      <c r="F5" s="319"/>
      <c r="G5" s="319"/>
      <c r="H5" s="319"/>
      <c r="I5" s="319"/>
      <c r="J5" s="319"/>
      <c r="K5" s="318"/>
    </row>
    <row r="6" s="1" customFormat="1" ht="15" customHeight="1">
      <c r="B6" s="316"/>
      <c r="C6" s="320" t="s">
        <v>542</v>
      </c>
      <c r="D6" s="320"/>
      <c r="E6" s="320"/>
      <c r="F6" s="320"/>
      <c r="G6" s="320"/>
      <c r="H6" s="320"/>
      <c r="I6" s="320"/>
      <c r="J6" s="320"/>
      <c r="K6" s="318"/>
    </row>
    <row r="7" s="1" customFormat="1" ht="15" customHeight="1">
      <c r="B7" s="321"/>
      <c r="C7" s="320" t="s">
        <v>543</v>
      </c>
      <c r="D7" s="320"/>
      <c r="E7" s="320"/>
      <c r="F7" s="320"/>
      <c r="G7" s="320"/>
      <c r="H7" s="320"/>
      <c r="I7" s="320"/>
      <c r="J7" s="320"/>
      <c r="K7" s="318"/>
    </row>
    <row r="8" s="1" customFormat="1" ht="12.75" customHeight="1">
      <c r="B8" s="321"/>
      <c r="C8" s="320"/>
      <c r="D8" s="320"/>
      <c r="E8" s="320"/>
      <c r="F8" s="320"/>
      <c r="G8" s="320"/>
      <c r="H8" s="320"/>
      <c r="I8" s="320"/>
      <c r="J8" s="320"/>
      <c r="K8" s="318"/>
    </row>
    <row r="9" s="1" customFormat="1" ht="15" customHeight="1">
      <c r="B9" s="321"/>
      <c r="C9" s="320" t="s">
        <v>544</v>
      </c>
      <c r="D9" s="320"/>
      <c r="E9" s="320"/>
      <c r="F9" s="320"/>
      <c r="G9" s="320"/>
      <c r="H9" s="320"/>
      <c r="I9" s="320"/>
      <c r="J9" s="320"/>
      <c r="K9" s="318"/>
    </row>
    <row r="10" s="1" customFormat="1" ht="15" customHeight="1">
      <c r="B10" s="321"/>
      <c r="C10" s="320"/>
      <c r="D10" s="320" t="s">
        <v>545</v>
      </c>
      <c r="E10" s="320"/>
      <c r="F10" s="320"/>
      <c r="G10" s="320"/>
      <c r="H10" s="320"/>
      <c r="I10" s="320"/>
      <c r="J10" s="320"/>
      <c r="K10" s="318"/>
    </row>
    <row r="11" s="1" customFormat="1" ht="15" customHeight="1">
      <c r="B11" s="321"/>
      <c r="C11" s="322"/>
      <c r="D11" s="320" t="s">
        <v>546</v>
      </c>
      <c r="E11" s="320"/>
      <c r="F11" s="320"/>
      <c r="G11" s="320"/>
      <c r="H11" s="320"/>
      <c r="I11" s="320"/>
      <c r="J11" s="320"/>
      <c r="K11" s="318"/>
    </row>
    <row r="12" s="1" customFormat="1" ht="15" customHeight="1">
      <c r="B12" s="321"/>
      <c r="C12" s="322"/>
      <c r="D12" s="320"/>
      <c r="E12" s="320"/>
      <c r="F12" s="320"/>
      <c r="G12" s="320"/>
      <c r="H12" s="320"/>
      <c r="I12" s="320"/>
      <c r="J12" s="320"/>
      <c r="K12" s="318"/>
    </row>
    <row r="13" s="1" customFormat="1" ht="15" customHeight="1">
      <c r="B13" s="321"/>
      <c r="C13" s="322"/>
      <c r="D13" s="323" t="s">
        <v>547</v>
      </c>
      <c r="E13" s="320"/>
      <c r="F13" s="320"/>
      <c r="G13" s="320"/>
      <c r="H13" s="320"/>
      <c r="I13" s="320"/>
      <c r="J13" s="320"/>
      <c r="K13" s="318"/>
    </row>
    <row r="14" s="1" customFormat="1" ht="12.75" customHeight="1">
      <c r="B14" s="321"/>
      <c r="C14" s="322"/>
      <c r="D14" s="322"/>
      <c r="E14" s="322"/>
      <c r="F14" s="322"/>
      <c r="G14" s="322"/>
      <c r="H14" s="322"/>
      <c r="I14" s="322"/>
      <c r="J14" s="322"/>
      <c r="K14" s="318"/>
    </row>
    <row r="15" s="1" customFormat="1" ht="15" customHeight="1">
      <c r="B15" s="321"/>
      <c r="C15" s="322"/>
      <c r="D15" s="320" t="s">
        <v>548</v>
      </c>
      <c r="E15" s="320"/>
      <c r="F15" s="320"/>
      <c r="G15" s="320"/>
      <c r="H15" s="320"/>
      <c r="I15" s="320"/>
      <c r="J15" s="320"/>
      <c r="K15" s="318"/>
    </row>
    <row r="16" s="1" customFormat="1" ht="15" customHeight="1">
      <c r="B16" s="321"/>
      <c r="C16" s="322"/>
      <c r="D16" s="320" t="s">
        <v>549</v>
      </c>
      <c r="E16" s="320"/>
      <c r="F16" s="320"/>
      <c r="G16" s="320"/>
      <c r="H16" s="320"/>
      <c r="I16" s="320"/>
      <c r="J16" s="320"/>
      <c r="K16" s="318"/>
    </row>
    <row r="17" s="1" customFormat="1" ht="15" customHeight="1">
      <c r="B17" s="321"/>
      <c r="C17" s="322"/>
      <c r="D17" s="320" t="s">
        <v>550</v>
      </c>
      <c r="E17" s="320"/>
      <c r="F17" s="320"/>
      <c r="G17" s="320"/>
      <c r="H17" s="320"/>
      <c r="I17" s="320"/>
      <c r="J17" s="320"/>
      <c r="K17" s="318"/>
    </row>
    <row r="18" s="1" customFormat="1" ht="15" customHeight="1">
      <c r="B18" s="321"/>
      <c r="C18" s="322"/>
      <c r="D18" s="322"/>
      <c r="E18" s="324" t="s">
        <v>86</v>
      </c>
      <c r="F18" s="320" t="s">
        <v>551</v>
      </c>
      <c r="G18" s="320"/>
      <c r="H18" s="320"/>
      <c r="I18" s="320"/>
      <c r="J18" s="320"/>
      <c r="K18" s="318"/>
    </row>
    <row r="19" s="1" customFormat="1" ht="15" customHeight="1">
      <c r="B19" s="321"/>
      <c r="C19" s="322"/>
      <c r="D19" s="322"/>
      <c r="E19" s="324" t="s">
        <v>552</v>
      </c>
      <c r="F19" s="320" t="s">
        <v>553</v>
      </c>
      <c r="G19" s="320"/>
      <c r="H19" s="320"/>
      <c r="I19" s="320"/>
      <c r="J19" s="320"/>
      <c r="K19" s="318"/>
    </row>
    <row r="20" s="1" customFormat="1" ht="15" customHeight="1">
      <c r="B20" s="321"/>
      <c r="C20" s="322"/>
      <c r="D20" s="322"/>
      <c r="E20" s="324" t="s">
        <v>554</v>
      </c>
      <c r="F20" s="320" t="s">
        <v>555</v>
      </c>
      <c r="G20" s="320"/>
      <c r="H20" s="320"/>
      <c r="I20" s="320"/>
      <c r="J20" s="320"/>
      <c r="K20" s="318"/>
    </row>
    <row r="21" s="1" customFormat="1" ht="15" customHeight="1">
      <c r="B21" s="321"/>
      <c r="C21" s="322"/>
      <c r="D21" s="322"/>
      <c r="E21" s="324" t="s">
        <v>556</v>
      </c>
      <c r="F21" s="320" t="s">
        <v>557</v>
      </c>
      <c r="G21" s="320"/>
      <c r="H21" s="320"/>
      <c r="I21" s="320"/>
      <c r="J21" s="320"/>
      <c r="K21" s="318"/>
    </row>
    <row r="22" s="1" customFormat="1" ht="15" customHeight="1">
      <c r="B22" s="321"/>
      <c r="C22" s="322"/>
      <c r="D22" s="322"/>
      <c r="E22" s="324" t="s">
        <v>558</v>
      </c>
      <c r="F22" s="320" t="s">
        <v>559</v>
      </c>
      <c r="G22" s="320"/>
      <c r="H22" s="320"/>
      <c r="I22" s="320"/>
      <c r="J22" s="320"/>
      <c r="K22" s="318"/>
    </row>
    <row r="23" s="1" customFormat="1" ht="15" customHeight="1">
      <c r="B23" s="321"/>
      <c r="C23" s="322"/>
      <c r="D23" s="322"/>
      <c r="E23" s="324" t="s">
        <v>93</v>
      </c>
      <c r="F23" s="320" t="s">
        <v>560</v>
      </c>
      <c r="G23" s="320"/>
      <c r="H23" s="320"/>
      <c r="I23" s="320"/>
      <c r="J23" s="320"/>
      <c r="K23" s="318"/>
    </row>
    <row r="24" s="1" customFormat="1" ht="12.75" customHeight="1">
      <c r="B24" s="321"/>
      <c r="C24" s="322"/>
      <c r="D24" s="322"/>
      <c r="E24" s="322"/>
      <c r="F24" s="322"/>
      <c r="G24" s="322"/>
      <c r="H24" s="322"/>
      <c r="I24" s="322"/>
      <c r="J24" s="322"/>
      <c r="K24" s="318"/>
    </row>
    <row r="25" s="1" customFormat="1" ht="15" customHeight="1">
      <c r="B25" s="321"/>
      <c r="C25" s="320" t="s">
        <v>561</v>
      </c>
      <c r="D25" s="320"/>
      <c r="E25" s="320"/>
      <c r="F25" s="320"/>
      <c r="G25" s="320"/>
      <c r="H25" s="320"/>
      <c r="I25" s="320"/>
      <c r="J25" s="320"/>
      <c r="K25" s="318"/>
    </row>
    <row r="26" s="1" customFormat="1" ht="15" customHeight="1">
      <c r="B26" s="321"/>
      <c r="C26" s="320" t="s">
        <v>562</v>
      </c>
      <c r="D26" s="320"/>
      <c r="E26" s="320"/>
      <c r="F26" s="320"/>
      <c r="G26" s="320"/>
      <c r="H26" s="320"/>
      <c r="I26" s="320"/>
      <c r="J26" s="320"/>
      <c r="K26" s="318"/>
    </row>
    <row r="27" s="1" customFormat="1" ht="15" customHeight="1">
      <c r="B27" s="321"/>
      <c r="C27" s="320"/>
      <c r="D27" s="320" t="s">
        <v>563</v>
      </c>
      <c r="E27" s="320"/>
      <c r="F27" s="320"/>
      <c r="G27" s="320"/>
      <c r="H27" s="320"/>
      <c r="I27" s="320"/>
      <c r="J27" s="320"/>
      <c r="K27" s="318"/>
    </row>
    <row r="28" s="1" customFormat="1" ht="15" customHeight="1">
      <c r="B28" s="321"/>
      <c r="C28" s="322"/>
      <c r="D28" s="320" t="s">
        <v>564</v>
      </c>
      <c r="E28" s="320"/>
      <c r="F28" s="320"/>
      <c r="G28" s="320"/>
      <c r="H28" s="320"/>
      <c r="I28" s="320"/>
      <c r="J28" s="320"/>
      <c r="K28" s="318"/>
    </row>
    <row r="29" s="1" customFormat="1" ht="12.75" customHeight="1">
      <c r="B29" s="321"/>
      <c r="C29" s="322"/>
      <c r="D29" s="322"/>
      <c r="E29" s="322"/>
      <c r="F29" s="322"/>
      <c r="G29" s="322"/>
      <c r="H29" s="322"/>
      <c r="I29" s="322"/>
      <c r="J29" s="322"/>
      <c r="K29" s="318"/>
    </row>
    <row r="30" s="1" customFormat="1" ht="15" customHeight="1">
      <c r="B30" s="321"/>
      <c r="C30" s="322"/>
      <c r="D30" s="320" t="s">
        <v>565</v>
      </c>
      <c r="E30" s="320"/>
      <c r="F30" s="320"/>
      <c r="G30" s="320"/>
      <c r="H30" s="320"/>
      <c r="I30" s="320"/>
      <c r="J30" s="320"/>
      <c r="K30" s="318"/>
    </row>
    <row r="31" s="1" customFormat="1" ht="15" customHeight="1">
      <c r="B31" s="321"/>
      <c r="C31" s="322"/>
      <c r="D31" s="320" t="s">
        <v>566</v>
      </c>
      <c r="E31" s="320"/>
      <c r="F31" s="320"/>
      <c r="G31" s="320"/>
      <c r="H31" s="320"/>
      <c r="I31" s="320"/>
      <c r="J31" s="320"/>
      <c r="K31" s="318"/>
    </row>
    <row r="32" s="1" customFormat="1" ht="12.75" customHeight="1">
      <c r="B32" s="321"/>
      <c r="C32" s="322"/>
      <c r="D32" s="322"/>
      <c r="E32" s="322"/>
      <c r="F32" s="322"/>
      <c r="G32" s="322"/>
      <c r="H32" s="322"/>
      <c r="I32" s="322"/>
      <c r="J32" s="322"/>
      <c r="K32" s="318"/>
    </row>
    <row r="33" s="1" customFormat="1" ht="15" customHeight="1">
      <c r="B33" s="321"/>
      <c r="C33" s="322"/>
      <c r="D33" s="320" t="s">
        <v>567</v>
      </c>
      <c r="E33" s="320"/>
      <c r="F33" s="320"/>
      <c r="G33" s="320"/>
      <c r="H33" s="320"/>
      <c r="I33" s="320"/>
      <c r="J33" s="320"/>
      <c r="K33" s="318"/>
    </row>
    <row r="34" s="1" customFormat="1" ht="15" customHeight="1">
      <c r="B34" s="321"/>
      <c r="C34" s="322"/>
      <c r="D34" s="320" t="s">
        <v>568</v>
      </c>
      <c r="E34" s="320"/>
      <c r="F34" s="320"/>
      <c r="G34" s="320"/>
      <c r="H34" s="320"/>
      <c r="I34" s="320"/>
      <c r="J34" s="320"/>
      <c r="K34" s="318"/>
    </row>
    <row r="35" s="1" customFormat="1" ht="15" customHeight="1">
      <c r="B35" s="321"/>
      <c r="C35" s="322"/>
      <c r="D35" s="320" t="s">
        <v>569</v>
      </c>
      <c r="E35" s="320"/>
      <c r="F35" s="320"/>
      <c r="G35" s="320"/>
      <c r="H35" s="320"/>
      <c r="I35" s="320"/>
      <c r="J35" s="320"/>
      <c r="K35" s="318"/>
    </row>
    <row r="36" s="1" customFormat="1" ht="15" customHeight="1">
      <c r="B36" s="321"/>
      <c r="C36" s="322"/>
      <c r="D36" s="320"/>
      <c r="E36" s="323" t="s">
        <v>123</v>
      </c>
      <c r="F36" s="320"/>
      <c r="G36" s="320" t="s">
        <v>570</v>
      </c>
      <c r="H36" s="320"/>
      <c r="I36" s="320"/>
      <c r="J36" s="320"/>
      <c r="K36" s="318"/>
    </row>
    <row r="37" s="1" customFormat="1" ht="30.75" customHeight="1">
      <c r="B37" s="321"/>
      <c r="C37" s="322"/>
      <c r="D37" s="320"/>
      <c r="E37" s="323" t="s">
        <v>571</v>
      </c>
      <c r="F37" s="320"/>
      <c r="G37" s="320" t="s">
        <v>572</v>
      </c>
      <c r="H37" s="320"/>
      <c r="I37" s="320"/>
      <c r="J37" s="320"/>
      <c r="K37" s="318"/>
    </row>
    <row r="38" s="1" customFormat="1" ht="15" customHeight="1">
      <c r="B38" s="321"/>
      <c r="C38" s="322"/>
      <c r="D38" s="320"/>
      <c r="E38" s="323" t="s">
        <v>61</v>
      </c>
      <c r="F38" s="320"/>
      <c r="G38" s="320" t="s">
        <v>573</v>
      </c>
      <c r="H38" s="320"/>
      <c r="I38" s="320"/>
      <c r="J38" s="320"/>
      <c r="K38" s="318"/>
    </row>
    <row r="39" s="1" customFormat="1" ht="15" customHeight="1">
      <c r="B39" s="321"/>
      <c r="C39" s="322"/>
      <c r="D39" s="320"/>
      <c r="E39" s="323" t="s">
        <v>62</v>
      </c>
      <c r="F39" s="320"/>
      <c r="G39" s="320" t="s">
        <v>574</v>
      </c>
      <c r="H39" s="320"/>
      <c r="I39" s="320"/>
      <c r="J39" s="320"/>
      <c r="K39" s="318"/>
    </row>
    <row r="40" s="1" customFormat="1" ht="15" customHeight="1">
      <c r="B40" s="321"/>
      <c r="C40" s="322"/>
      <c r="D40" s="320"/>
      <c r="E40" s="323" t="s">
        <v>124</v>
      </c>
      <c r="F40" s="320"/>
      <c r="G40" s="320" t="s">
        <v>575</v>
      </c>
      <c r="H40" s="320"/>
      <c r="I40" s="320"/>
      <c r="J40" s="320"/>
      <c r="K40" s="318"/>
    </row>
    <row r="41" s="1" customFormat="1" ht="15" customHeight="1">
      <c r="B41" s="321"/>
      <c r="C41" s="322"/>
      <c r="D41" s="320"/>
      <c r="E41" s="323" t="s">
        <v>125</v>
      </c>
      <c r="F41" s="320"/>
      <c r="G41" s="320" t="s">
        <v>576</v>
      </c>
      <c r="H41" s="320"/>
      <c r="I41" s="320"/>
      <c r="J41" s="320"/>
      <c r="K41" s="318"/>
    </row>
    <row r="42" s="1" customFormat="1" ht="15" customHeight="1">
      <c r="B42" s="321"/>
      <c r="C42" s="322"/>
      <c r="D42" s="320"/>
      <c r="E42" s="323" t="s">
        <v>577</v>
      </c>
      <c r="F42" s="320"/>
      <c r="G42" s="320" t="s">
        <v>578</v>
      </c>
      <c r="H42" s="320"/>
      <c r="I42" s="320"/>
      <c r="J42" s="320"/>
      <c r="K42" s="318"/>
    </row>
    <row r="43" s="1" customFormat="1" ht="15" customHeight="1">
      <c r="B43" s="321"/>
      <c r="C43" s="322"/>
      <c r="D43" s="320"/>
      <c r="E43" s="323"/>
      <c r="F43" s="320"/>
      <c r="G43" s="320" t="s">
        <v>579</v>
      </c>
      <c r="H43" s="320"/>
      <c r="I43" s="320"/>
      <c r="J43" s="320"/>
      <c r="K43" s="318"/>
    </row>
    <row r="44" s="1" customFormat="1" ht="15" customHeight="1">
      <c r="B44" s="321"/>
      <c r="C44" s="322"/>
      <c r="D44" s="320"/>
      <c r="E44" s="323" t="s">
        <v>580</v>
      </c>
      <c r="F44" s="320"/>
      <c r="G44" s="320" t="s">
        <v>581</v>
      </c>
      <c r="H44" s="320"/>
      <c r="I44" s="320"/>
      <c r="J44" s="320"/>
      <c r="K44" s="318"/>
    </row>
    <row r="45" s="1" customFormat="1" ht="15" customHeight="1">
      <c r="B45" s="321"/>
      <c r="C45" s="322"/>
      <c r="D45" s="320"/>
      <c r="E45" s="323" t="s">
        <v>127</v>
      </c>
      <c r="F45" s="320"/>
      <c r="G45" s="320" t="s">
        <v>582</v>
      </c>
      <c r="H45" s="320"/>
      <c r="I45" s="320"/>
      <c r="J45" s="320"/>
      <c r="K45" s="318"/>
    </row>
    <row r="46" s="1" customFormat="1" ht="12.75" customHeight="1">
      <c r="B46" s="321"/>
      <c r="C46" s="322"/>
      <c r="D46" s="320"/>
      <c r="E46" s="320"/>
      <c r="F46" s="320"/>
      <c r="G46" s="320"/>
      <c r="H46" s="320"/>
      <c r="I46" s="320"/>
      <c r="J46" s="320"/>
      <c r="K46" s="318"/>
    </row>
    <row r="47" s="1" customFormat="1" ht="15" customHeight="1">
      <c r="B47" s="321"/>
      <c r="C47" s="322"/>
      <c r="D47" s="320" t="s">
        <v>583</v>
      </c>
      <c r="E47" s="320"/>
      <c r="F47" s="320"/>
      <c r="G47" s="320"/>
      <c r="H47" s="320"/>
      <c r="I47" s="320"/>
      <c r="J47" s="320"/>
      <c r="K47" s="318"/>
    </row>
    <row r="48" s="1" customFormat="1" ht="15" customHeight="1">
      <c r="B48" s="321"/>
      <c r="C48" s="322"/>
      <c r="D48" s="322"/>
      <c r="E48" s="320" t="s">
        <v>584</v>
      </c>
      <c r="F48" s="320"/>
      <c r="G48" s="320"/>
      <c r="H48" s="320"/>
      <c r="I48" s="320"/>
      <c r="J48" s="320"/>
      <c r="K48" s="318"/>
    </row>
    <row r="49" s="1" customFormat="1" ht="15" customHeight="1">
      <c r="B49" s="321"/>
      <c r="C49" s="322"/>
      <c r="D49" s="322"/>
      <c r="E49" s="320" t="s">
        <v>585</v>
      </c>
      <c r="F49" s="320"/>
      <c r="G49" s="320"/>
      <c r="H49" s="320"/>
      <c r="I49" s="320"/>
      <c r="J49" s="320"/>
      <c r="K49" s="318"/>
    </row>
    <row r="50" s="1" customFormat="1" ht="15" customHeight="1">
      <c r="B50" s="321"/>
      <c r="C50" s="322"/>
      <c r="D50" s="322"/>
      <c r="E50" s="320" t="s">
        <v>586</v>
      </c>
      <c r="F50" s="320"/>
      <c r="G50" s="320"/>
      <c r="H50" s="320"/>
      <c r="I50" s="320"/>
      <c r="J50" s="320"/>
      <c r="K50" s="318"/>
    </row>
    <row r="51" s="1" customFormat="1" ht="15" customHeight="1">
      <c r="B51" s="321"/>
      <c r="C51" s="322"/>
      <c r="D51" s="320" t="s">
        <v>587</v>
      </c>
      <c r="E51" s="320"/>
      <c r="F51" s="320"/>
      <c r="G51" s="320"/>
      <c r="H51" s="320"/>
      <c r="I51" s="320"/>
      <c r="J51" s="320"/>
      <c r="K51" s="318"/>
    </row>
    <row r="52" s="1" customFormat="1" ht="25.5" customHeight="1">
      <c r="B52" s="316"/>
      <c r="C52" s="317" t="s">
        <v>588</v>
      </c>
      <c r="D52" s="317"/>
      <c r="E52" s="317"/>
      <c r="F52" s="317"/>
      <c r="G52" s="317"/>
      <c r="H52" s="317"/>
      <c r="I52" s="317"/>
      <c r="J52" s="317"/>
      <c r="K52" s="318"/>
    </row>
    <row r="53" s="1" customFormat="1" ht="5.25" customHeight="1">
      <c r="B53" s="316"/>
      <c r="C53" s="319"/>
      <c r="D53" s="319"/>
      <c r="E53" s="319"/>
      <c r="F53" s="319"/>
      <c r="G53" s="319"/>
      <c r="H53" s="319"/>
      <c r="I53" s="319"/>
      <c r="J53" s="319"/>
      <c r="K53" s="318"/>
    </row>
    <row r="54" s="1" customFormat="1" ht="15" customHeight="1">
      <c r="B54" s="316"/>
      <c r="C54" s="320" t="s">
        <v>589</v>
      </c>
      <c r="D54" s="320"/>
      <c r="E54" s="320"/>
      <c r="F54" s="320"/>
      <c r="G54" s="320"/>
      <c r="H54" s="320"/>
      <c r="I54" s="320"/>
      <c r="J54" s="320"/>
      <c r="K54" s="318"/>
    </row>
    <row r="55" s="1" customFormat="1" ht="15" customHeight="1">
      <c r="B55" s="316"/>
      <c r="C55" s="320" t="s">
        <v>590</v>
      </c>
      <c r="D55" s="320"/>
      <c r="E55" s="320"/>
      <c r="F55" s="320"/>
      <c r="G55" s="320"/>
      <c r="H55" s="320"/>
      <c r="I55" s="320"/>
      <c r="J55" s="320"/>
      <c r="K55" s="318"/>
    </row>
    <row r="56" s="1" customFormat="1" ht="12.75" customHeight="1">
      <c r="B56" s="316"/>
      <c r="C56" s="320"/>
      <c r="D56" s="320"/>
      <c r="E56" s="320"/>
      <c r="F56" s="320"/>
      <c r="G56" s="320"/>
      <c r="H56" s="320"/>
      <c r="I56" s="320"/>
      <c r="J56" s="320"/>
      <c r="K56" s="318"/>
    </row>
    <row r="57" s="1" customFormat="1" ht="15" customHeight="1">
      <c r="B57" s="316"/>
      <c r="C57" s="320" t="s">
        <v>591</v>
      </c>
      <c r="D57" s="320"/>
      <c r="E57" s="320"/>
      <c r="F57" s="320"/>
      <c r="G57" s="320"/>
      <c r="H57" s="320"/>
      <c r="I57" s="320"/>
      <c r="J57" s="320"/>
      <c r="K57" s="318"/>
    </row>
    <row r="58" s="1" customFormat="1" ht="15" customHeight="1">
      <c r="B58" s="316"/>
      <c r="C58" s="322"/>
      <c r="D58" s="320" t="s">
        <v>592</v>
      </c>
      <c r="E58" s="320"/>
      <c r="F58" s="320"/>
      <c r="G58" s="320"/>
      <c r="H58" s="320"/>
      <c r="I58" s="320"/>
      <c r="J58" s="320"/>
      <c r="K58" s="318"/>
    </row>
    <row r="59" s="1" customFormat="1" ht="15" customHeight="1">
      <c r="B59" s="316"/>
      <c r="C59" s="322"/>
      <c r="D59" s="320" t="s">
        <v>593</v>
      </c>
      <c r="E59" s="320"/>
      <c r="F59" s="320"/>
      <c r="G59" s="320"/>
      <c r="H59" s="320"/>
      <c r="I59" s="320"/>
      <c r="J59" s="320"/>
      <c r="K59" s="318"/>
    </row>
    <row r="60" s="1" customFormat="1" ht="15" customHeight="1">
      <c r="B60" s="316"/>
      <c r="C60" s="322"/>
      <c r="D60" s="320" t="s">
        <v>594</v>
      </c>
      <c r="E60" s="320"/>
      <c r="F60" s="320"/>
      <c r="G60" s="320"/>
      <c r="H60" s="320"/>
      <c r="I60" s="320"/>
      <c r="J60" s="320"/>
      <c r="K60" s="318"/>
    </row>
    <row r="61" s="1" customFormat="1" ht="15" customHeight="1">
      <c r="B61" s="316"/>
      <c r="C61" s="322"/>
      <c r="D61" s="320" t="s">
        <v>595</v>
      </c>
      <c r="E61" s="320"/>
      <c r="F61" s="320"/>
      <c r="G61" s="320"/>
      <c r="H61" s="320"/>
      <c r="I61" s="320"/>
      <c r="J61" s="320"/>
      <c r="K61" s="318"/>
    </row>
    <row r="62" s="1" customFormat="1" ht="15" customHeight="1">
      <c r="B62" s="316"/>
      <c r="C62" s="322"/>
      <c r="D62" s="325" t="s">
        <v>596</v>
      </c>
      <c r="E62" s="325"/>
      <c r="F62" s="325"/>
      <c r="G62" s="325"/>
      <c r="H62" s="325"/>
      <c r="I62" s="325"/>
      <c r="J62" s="325"/>
      <c r="K62" s="318"/>
    </row>
    <row r="63" s="1" customFormat="1" ht="15" customHeight="1">
      <c r="B63" s="316"/>
      <c r="C63" s="322"/>
      <c r="D63" s="320" t="s">
        <v>597</v>
      </c>
      <c r="E63" s="320"/>
      <c r="F63" s="320"/>
      <c r="G63" s="320"/>
      <c r="H63" s="320"/>
      <c r="I63" s="320"/>
      <c r="J63" s="320"/>
      <c r="K63" s="318"/>
    </row>
    <row r="64" s="1" customFormat="1" ht="12.75" customHeight="1">
      <c r="B64" s="316"/>
      <c r="C64" s="322"/>
      <c r="D64" s="322"/>
      <c r="E64" s="326"/>
      <c r="F64" s="322"/>
      <c r="G64" s="322"/>
      <c r="H64" s="322"/>
      <c r="I64" s="322"/>
      <c r="J64" s="322"/>
      <c r="K64" s="318"/>
    </row>
    <row r="65" s="1" customFormat="1" ht="15" customHeight="1">
      <c r="B65" s="316"/>
      <c r="C65" s="322"/>
      <c r="D65" s="320" t="s">
        <v>598</v>
      </c>
      <c r="E65" s="320"/>
      <c r="F65" s="320"/>
      <c r="G65" s="320"/>
      <c r="H65" s="320"/>
      <c r="I65" s="320"/>
      <c r="J65" s="320"/>
      <c r="K65" s="318"/>
    </row>
    <row r="66" s="1" customFormat="1" ht="15" customHeight="1">
      <c r="B66" s="316"/>
      <c r="C66" s="322"/>
      <c r="D66" s="325" t="s">
        <v>599</v>
      </c>
      <c r="E66" s="325"/>
      <c r="F66" s="325"/>
      <c r="G66" s="325"/>
      <c r="H66" s="325"/>
      <c r="I66" s="325"/>
      <c r="J66" s="325"/>
      <c r="K66" s="318"/>
    </row>
    <row r="67" s="1" customFormat="1" ht="15" customHeight="1">
      <c r="B67" s="316"/>
      <c r="C67" s="322"/>
      <c r="D67" s="320" t="s">
        <v>600</v>
      </c>
      <c r="E67" s="320"/>
      <c r="F67" s="320"/>
      <c r="G67" s="320"/>
      <c r="H67" s="320"/>
      <c r="I67" s="320"/>
      <c r="J67" s="320"/>
      <c r="K67" s="318"/>
    </row>
    <row r="68" s="1" customFormat="1" ht="15" customHeight="1">
      <c r="B68" s="316"/>
      <c r="C68" s="322"/>
      <c r="D68" s="320" t="s">
        <v>601</v>
      </c>
      <c r="E68" s="320"/>
      <c r="F68" s="320"/>
      <c r="G68" s="320"/>
      <c r="H68" s="320"/>
      <c r="I68" s="320"/>
      <c r="J68" s="320"/>
      <c r="K68" s="318"/>
    </row>
    <row r="69" s="1" customFormat="1" ht="15" customHeight="1">
      <c r="B69" s="316"/>
      <c r="C69" s="322"/>
      <c r="D69" s="320" t="s">
        <v>602</v>
      </c>
      <c r="E69" s="320"/>
      <c r="F69" s="320"/>
      <c r="G69" s="320"/>
      <c r="H69" s="320"/>
      <c r="I69" s="320"/>
      <c r="J69" s="320"/>
      <c r="K69" s="318"/>
    </row>
    <row r="70" s="1" customFormat="1" ht="15" customHeight="1">
      <c r="B70" s="316"/>
      <c r="C70" s="322"/>
      <c r="D70" s="320" t="s">
        <v>603</v>
      </c>
      <c r="E70" s="320"/>
      <c r="F70" s="320"/>
      <c r="G70" s="320"/>
      <c r="H70" s="320"/>
      <c r="I70" s="320"/>
      <c r="J70" s="320"/>
      <c r="K70" s="318"/>
    </row>
    <row r="71" s="1" customFormat="1" ht="12.75" customHeight="1">
      <c r="B71" s="327"/>
      <c r="C71" s="328"/>
      <c r="D71" s="328"/>
      <c r="E71" s="328"/>
      <c r="F71" s="328"/>
      <c r="G71" s="328"/>
      <c r="H71" s="328"/>
      <c r="I71" s="328"/>
      <c r="J71" s="328"/>
      <c r="K71" s="329"/>
    </row>
    <row r="72" s="1" customFormat="1" ht="18.75" customHeight="1">
      <c r="B72" s="330"/>
      <c r="C72" s="330"/>
      <c r="D72" s="330"/>
      <c r="E72" s="330"/>
      <c r="F72" s="330"/>
      <c r="G72" s="330"/>
      <c r="H72" s="330"/>
      <c r="I72" s="330"/>
      <c r="J72" s="330"/>
      <c r="K72" s="331"/>
    </row>
    <row r="73" s="1" customFormat="1" ht="18.75" customHeight="1">
      <c r="B73" s="331"/>
      <c r="C73" s="331"/>
      <c r="D73" s="331"/>
      <c r="E73" s="331"/>
      <c r="F73" s="331"/>
      <c r="G73" s="331"/>
      <c r="H73" s="331"/>
      <c r="I73" s="331"/>
      <c r="J73" s="331"/>
      <c r="K73" s="331"/>
    </row>
    <row r="74" s="1" customFormat="1" ht="7.5" customHeight="1">
      <c r="B74" s="332"/>
      <c r="C74" s="333"/>
      <c r="D74" s="333"/>
      <c r="E74" s="333"/>
      <c r="F74" s="333"/>
      <c r="G74" s="333"/>
      <c r="H74" s="333"/>
      <c r="I74" s="333"/>
      <c r="J74" s="333"/>
      <c r="K74" s="334"/>
    </row>
    <row r="75" s="1" customFormat="1" ht="45" customHeight="1">
      <c r="B75" s="335"/>
      <c r="C75" s="336" t="s">
        <v>604</v>
      </c>
      <c r="D75" s="336"/>
      <c r="E75" s="336"/>
      <c r="F75" s="336"/>
      <c r="G75" s="336"/>
      <c r="H75" s="336"/>
      <c r="I75" s="336"/>
      <c r="J75" s="336"/>
      <c r="K75" s="337"/>
    </row>
    <row r="76" s="1" customFormat="1" ht="17.25" customHeight="1">
      <c r="B76" s="335"/>
      <c r="C76" s="338" t="s">
        <v>605</v>
      </c>
      <c r="D76" s="338"/>
      <c r="E76" s="338"/>
      <c r="F76" s="338" t="s">
        <v>606</v>
      </c>
      <c r="G76" s="339"/>
      <c r="H76" s="338" t="s">
        <v>62</v>
      </c>
      <c r="I76" s="338" t="s">
        <v>65</v>
      </c>
      <c r="J76" s="338" t="s">
        <v>607</v>
      </c>
      <c r="K76" s="337"/>
    </row>
    <row r="77" s="1" customFormat="1" ht="17.25" customHeight="1">
      <c r="B77" s="335"/>
      <c r="C77" s="340" t="s">
        <v>608</v>
      </c>
      <c r="D77" s="340"/>
      <c r="E77" s="340"/>
      <c r="F77" s="341" t="s">
        <v>609</v>
      </c>
      <c r="G77" s="342"/>
      <c r="H77" s="340"/>
      <c r="I77" s="340"/>
      <c r="J77" s="340" t="s">
        <v>610</v>
      </c>
      <c r="K77" s="337"/>
    </row>
    <row r="78" s="1" customFormat="1" ht="5.25" customHeight="1">
      <c r="B78" s="335"/>
      <c r="C78" s="343"/>
      <c r="D78" s="343"/>
      <c r="E78" s="343"/>
      <c r="F78" s="343"/>
      <c r="G78" s="344"/>
      <c r="H78" s="343"/>
      <c r="I78" s="343"/>
      <c r="J78" s="343"/>
      <c r="K78" s="337"/>
    </row>
    <row r="79" s="1" customFormat="1" ht="15" customHeight="1">
      <c r="B79" s="335"/>
      <c r="C79" s="323" t="s">
        <v>61</v>
      </c>
      <c r="D79" s="343"/>
      <c r="E79" s="343"/>
      <c r="F79" s="345" t="s">
        <v>611</v>
      </c>
      <c r="G79" s="344"/>
      <c r="H79" s="323" t="s">
        <v>612</v>
      </c>
      <c r="I79" s="323" t="s">
        <v>613</v>
      </c>
      <c r="J79" s="323">
        <v>20</v>
      </c>
      <c r="K79" s="337"/>
    </row>
    <row r="80" s="1" customFormat="1" ht="15" customHeight="1">
      <c r="B80" s="335"/>
      <c r="C80" s="323" t="s">
        <v>614</v>
      </c>
      <c r="D80" s="323"/>
      <c r="E80" s="323"/>
      <c r="F80" s="345" t="s">
        <v>611</v>
      </c>
      <c r="G80" s="344"/>
      <c r="H80" s="323" t="s">
        <v>615</v>
      </c>
      <c r="I80" s="323" t="s">
        <v>613</v>
      </c>
      <c r="J80" s="323">
        <v>120</v>
      </c>
      <c r="K80" s="337"/>
    </row>
    <row r="81" s="1" customFormat="1" ht="15" customHeight="1">
      <c r="B81" s="346"/>
      <c r="C81" s="323" t="s">
        <v>616</v>
      </c>
      <c r="D81" s="323"/>
      <c r="E81" s="323"/>
      <c r="F81" s="345" t="s">
        <v>617</v>
      </c>
      <c r="G81" s="344"/>
      <c r="H81" s="323" t="s">
        <v>618</v>
      </c>
      <c r="I81" s="323" t="s">
        <v>613</v>
      </c>
      <c r="J81" s="323">
        <v>50</v>
      </c>
      <c r="K81" s="337"/>
    </row>
    <row r="82" s="1" customFormat="1" ht="15" customHeight="1">
      <c r="B82" s="346"/>
      <c r="C82" s="323" t="s">
        <v>619</v>
      </c>
      <c r="D82" s="323"/>
      <c r="E82" s="323"/>
      <c r="F82" s="345" t="s">
        <v>611</v>
      </c>
      <c r="G82" s="344"/>
      <c r="H82" s="323" t="s">
        <v>620</v>
      </c>
      <c r="I82" s="323" t="s">
        <v>621</v>
      </c>
      <c r="J82" s="323"/>
      <c r="K82" s="337"/>
    </row>
    <row r="83" s="1" customFormat="1" ht="15" customHeight="1">
      <c r="B83" s="346"/>
      <c r="C83" s="347" t="s">
        <v>622</v>
      </c>
      <c r="D83" s="347"/>
      <c r="E83" s="347"/>
      <c r="F83" s="348" t="s">
        <v>617</v>
      </c>
      <c r="G83" s="347"/>
      <c r="H83" s="347" t="s">
        <v>623</v>
      </c>
      <c r="I83" s="347" t="s">
        <v>613</v>
      </c>
      <c r="J83" s="347">
        <v>15</v>
      </c>
      <c r="K83" s="337"/>
    </row>
    <row r="84" s="1" customFormat="1" ht="15" customHeight="1">
      <c r="B84" s="346"/>
      <c r="C84" s="347" t="s">
        <v>624</v>
      </c>
      <c r="D84" s="347"/>
      <c r="E84" s="347"/>
      <c r="F84" s="348" t="s">
        <v>617</v>
      </c>
      <c r="G84" s="347"/>
      <c r="H84" s="347" t="s">
        <v>625</v>
      </c>
      <c r="I84" s="347" t="s">
        <v>613</v>
      </c>
      <c r="J84" s="347">
        <v>15</v>
      </c>
      <c r="K84" s="337"/>
    </row>
    <row r="85" s="1" customFormat="1" ht="15" customHeight="1">
      <c r="B85" s="346"/>
      <c r="C85" s="347" t="s">
        <v>626</v>
      </c>
      <c r="D85" s="347"/>
      <c r="E85" s="347"/>
      <c r="F85" s="348" t="s">
        <v>617</v>
      </c>
      <c r="G85" s="347"/>
      <c r="H85" s="347" t="s">
        <v>627</v>
      </c>
      <c r="I85" s="347" t="s">
        <v>613</v>
      </c>
      <c r="J85" s="347">
        <v>20</v>
      </c>
      <c r="K85" s="337"/>
    </row>
    <row r="86" s="1" customFormat="1" ht="15" customHeight="1">
      <c r="B86" s="346"/>
      <c r="C86" s="347" t="s">
        <v>628</v>
      </c>
      <c r="D86" s="347"/>
      <c r="E86" s="347"/>
      <c r="F86" s="348" t="s">
        <v>617</v>
      </c>
      <c r="G86" s="347"/>
      <c r="H86" s="347" t="s">
        <v>629</v>
      </c>
      <c r="I86" s="347" t="s">
        <v>613</v>
      </c>
      <c r="J86" s="347">
        <v>20</v>
      </c>
      <c r="K86" s="337"/>
    </row>
    <row r="87" s="1" customFormat="1" ht="15" customHeight="1">
      <c r="B87" s="346"/>
      <c r="C87" s="323" t="s">
        <v>630</v>
      </c>
      <c r="D87" s="323"/>
      <c r="E87" s="323"/>
      <c r="F87" s="345" t="s">
        <v>617</v>
      </c>
      <c r="G87" s="344"/>
      <c r="H87" s="323" t="s">
        <v>631</v>
      </c>
      <c r="I87" s="323" t="s">
        <v>613</v>
      </c>
      <c r="J87" s="323">
        <v>50</v>
      </c>
      <c r="K87" s="337"/>
    </row>
    <row r="88" s="1" customFormat="1" ht="15" customHeight="1">
      <c r="B88" s="346"/>
      <c r="C88" s="323" t="s">
        <v>632</v>
      </c>
      <c r="D88" s="323"/>
      <c r="E88" s="323"/>
      <c r="F88" s="345" t="s">
        <v>617</v>
      </c>
      <c r="G88" s="344"/>
      <c r="H88" s="323" t="s">
        <v>633</v>
      </c>
      <c r="I88" s="323" t="s">
        <v>613</v>
      </c>
      <c r="J88" s="323">
        <v>20</v>
      </c>
      <c r="K88" s="337"/>
    </row>
    <row r="89" s="1" customFormat="1" ht="15" customHeight="1">
      <c r="B89" s="346"/>
      <c r="C89" s="323" t="s">
        <v>634</v>
      </c>
      <c r="D89" s="323"/>
      <c r="E89" s="323"/>
      <c r="F89" s="345" t="s">
        <v>617</v>
      </c>
      <c r="G89" s="344"/>
      <c r="H89" s="323" t="s">
        <v>635</v>
      </c>
      <c r="I89" s="323" t="s">
        <v>613</v>
      </c>
      <c r="J89" s="323">
        <v>20</v>
      </c>
      <c r="K89" s="337"/>
    </row>
    <row r="90" s="1" customFormat="1" ht="15" customHeight="1">
      <c r="B90" s="346"/>
      <c r="C90" s="323" t="s">
        <v>636</v>
      </c>
      <c r="D90" s="323"/>
      <c r="E90" s="323"/>
      <c r="F90" s="345" t="s">
        <v>617</v>
      </c>
      <c r="G90" s="344"/>
      <c r="H90" s="323" t="s">
        <v>637</v>
      </c>
      <c r="I90" s="323" t="s">
        <v>613</v>
      </c>
      <c r="J90" s="323">
        <v>50</v>
      </c>
      <c r="K90" s="337"/>
    </row>
    <row r="91" s="1" customFormat="1" ht="15" customHeight="1">
      <c r="B91" s="346"/>
      <c r="C91" s="323" t="s">
        <v>638</v>
      </c>
      <c r="D91" s="323"/>
      <c r="E91" s="323"/>
      <c r="F91" s="345" t="s">
        <v>617</v>
      </c>
      <c r="G91" s="344"/>
      <c r="H91" s="323" t="s">
        <v>638</v>
      </c>
      <c r="I91" s="323" t="s">
        <v>613</v>
      </c>
      <c r="J91" s="323">
        <v>50</v>
      </c>
      <c r="K91" s="337"/>
    </row>
    <row r="92" s="1" customFormat="1" ht="15" customHeight="1">
      <c r="B92" s="346"/>
      <c r="C92" s="323" t="s">
        <v>639</v>
      </c>
      <c r="D92" s="323"/>
      <c r="E92" s="323"/>
      <c r="F92" s="345" t="s">
        <v>617</v>
      </c>
      <c r="G92" s="344"/>
      <c r="H92" s="323" t="s">
        <v>640</v>
      </c>
      <c r="I92" s="323" t="s">
        <v>613</v>
      </c>
      <c r="J92" s="323">
        <v>255</v>
      </c>
      <c r="K92" s="337"/>
    </row>
    <row r="93" s="1" customFormat="1" ht="15" customHeight="1">
      <c r="B93" s="346"/>
      <c r="C93" s="323" t="s">
        <v>641</v>
      </c>
      <c r="D93" s="323"/>
      <c r="E93" s="323"/>
      <c r="F93" s="345" t="s">
        <v>611</v>
      </c>
      <c r="G93" s="344"/>
      <c r="H93" s="323" t="s">
        <v>642</v>
      </c>
      <c r="I93" s="323" t="s">
        <v>643</v>
      </c>
      <c r="J93" s="323"/>
      <c r="K93" s="337"/>
    </row>
    <row r="94" s="1" customFormat="1" ht="15" customHeight="1">
      <c r="B94" s="346"/>
      <c r="C94" s="323" t="s">
        <v>644</v>
      </c>
      <c r="D94" s="323"/>
      <c r="E94" s="323"/>
      <c r="F94" s="345" t="s">
        <v>611</v>
      </c>
      <c r="G94" s="344"/>
      <c r="H94" s="323" t="s">
        <v>645</v>
      </c>
      <c r="I94" s="323" t="s">
        <v>646</v>
      </c>
      <c r="J94" s="323"/>
      <c r="K94" s="337"/>
    </row>
    <row r="95" s="1" customFormat="1" ht="15" customHeight="1">
      <c r="B95" s="346"/>
      <c r="C95" s="323" t="s">
        <v>647</v>
      </c>
      <c r="D95" s="323"/>
      <c r="E95" s="323"/>
      <c r="F95" s="345" t="s">
        <v>611</v>
      </c>
      <c r="G95" s="344"/>
      <c r="H95" s="323" t="s">
        <v>647</v>
      </c>
      <c r="I95" s="323" t="s">
        <v>646</v>
      </c>
      <c r="J95" s="323"/>
      <c r="K95" s="337"/>
    </row>
    <row r="96" s="1" customFormat="1" ht="15" customHeight="1">
      <c r="B96" s="346"/>
      <c r="C96" s="323" t="s">
        <v>46</v>
      </c>
      <c r="D96" s="323"/>
      <c r="E96" s="323"/>
      <c r="F96" s="345" t="s">
        <v>611</v>
      </c>
      <c r="G96" s="344"/>
      <c r="H96" s="323" t="s">
        <v>648</v>
      </c>
      <c r="I96" s="323" t="s">
        <v>646</v>
      </c>
      <c r="J96" s="323"/>
      <c r="K96" s="337"/>
    </row>
    <row r="97" s="1" customFormat="1" ht="15" customHeight="1">
      <c r="B97" s="346"/>
      <c r="C97" s="323" t="s">
        <v>56</v>
      </c>
      <c r="D97" s="323"/>
      <c r="E97" s="323"/>
      <c r="F97" s="345" t="s">
        <v>611</v>
      </c>
      <c r="G97" s="344"/>
      <c r="H97" s="323" t="s">
        <v>649</v>
      </c>
      <c r="I97" s="323" t="s">
        <v>646</v>
      </c>
      <c r="J97" s="323"/>
      <c r="K97" s="337"/>
    </row>
    <row r="98" s="1" customFormat="1" ht="15" customHeight="1">
      <c r="B98" s="349"/>
      <c r="C98" s="350"/>
      <c r="D98" s="350"/>
      <c r="E98" s="350"/>
      <c r="F98" s="350"/>
      <c r="G98" s="350"/>
      <c r="H98" s="350"/>
      <c r="I98" s="350"/>
      <c r="J98" s="350"/>
      <c r="K98" s="351"/>
    </row>
    <row r="99" s="1" customFormat="1" ht="18.75" customHeight="1">
      <c r="B99" s="352"/>
      <c r="C99" s="353"/>
      <c r="D99" s="353"/>
      <c r="E99" s="353"/>
      <c r="F99" s="353"/>
      <c r="G99" s="353"/>
      <c r="H99" s="353"/>
      <c r="I99" s="353"/>
      <c r="J99" s="353"/>
      <c r="K99" s="352"/>
    </row>
    <row r="100" s="1" customFormat="1" ht="18.75" customHeight="1">
      <c r="B100" s="331"/>
      <c r="C100" s="331"/>
      <c r="D100" s="331"/>
      <c r="E100" s="331"/>
      <c r="F100" s="331"/>
      <c r="G100" s="331"/>
      <c r="H100" s="331"/>
      <c r="I100" s="331"/>
      <c r="J100" s="331"/>
      <c r="K100" s="331"/>
    </row>
    <row r="101" s="1" customFormat="1" ht="7.5" customHeight="1">
      <c r="B101" s="332"/>
      <c r="C101" s="333"/>
      <c r="D101" s="333"/>
      <c r="E101" s="333"/>
      <c r="F101" s="333"/>
      <c r="G101" s="333"/>
      <c r="H101" s="333"/>
      <c r="I101" s="333"/>
      <c r="J101" s="333"/>
      <c r="K101" s="334"/>
    </row>
    <row r="102" s="1" customFormat="1" ht="45" customHeight="1">
      <c r="B102" s="335"/>
      <c r="C102" s="336" t="s">
        <v>650</v>
      </c>
      <c r="D102" s="336"/>
      <c r="E102" s="336"/>
      <c r="F102" s="336"/>
      <c r="G102" s="336"/>
      <c r="H102" s="336"/>
      <c r="I102" s="336"/>
      <c r="J102" s="336"/>
      <c r="K102" s="337"/>
    </row>
    <row r="103" s="1" customFormat="1" ht="17.25" customHeight="1">
      <c r="B103" s="335"/>
      <c r="C103" s="338" t="s">
        <v>605</v>
      </c>
      <c r="D103" s="338"/>
      <c r="E103" s="338"/>
      <c r="F103" s="338" t="s">
        <v>606</v>
      </c>
      <c r="G103" s="339"/>
      <c r="H103" s="338" t="s">
        <v>62</v>
      </c>
      <c r="I103" s="338" t="s">
        <v>65</v>
      </c>
      <c r="J103" s="338" t="s">
        <v>607</v>
      </c>
      <c r="K103" s="337"/>
    </row>
    <row r="104" s="1" customFormat="1" ht="17.25" customHeight="1">
      <c r="B104" s="335"/>
      <c r="C104" s="340" t="s">
        <v>608</v>
      </c>
      <c r="D104" s="340"/>
      <c r="E104" s="340"/>
      <c r="F104" s="341" t="s">
        <v>609</v>
      </c>
      <c r="G104" s="342"/>
      <c r="H104" s="340"/>
      <c r="I104" s="340"/>
      <c r="J104" s="340" t="s">
        <v>610</v>
      </c>
      <c r="K104" s="337"/>
    </row>
    <row r="105" s="1" customFormat="1" ht="5.25" customHeight="1">
      <c r="B105" s="335"/>
      <c r="C105" s="338"/>
      <c r="D105" s="338"/>
      <c r="E105" s="338"/>
      <c r="F105" s="338"/>
      <c r="G105" s="354"/>
      <c r="H105" s="338"/>
      <c r="I105" s="338"/>
      <c r="J105" s="338"/>
      <c r="K105" s="337"/>
    </row>
    <row r="106" s="1" customFormat="1" ht="15" customHeight="1">
      <c r="B106" s="335"/>
      <c r="C106" s="323" t="s">
        <v>61</v>
      </c>
      <c r="D106" s="343"/>
      <c r="E106" s="343"/>
      <c r="F106" s="345" t="s">
        <v>611</v>
      </c>
      <c r="G106" s="354"/>
      <c r="H106" s="323" t="s">
        <v>651</v>
      </c>
      <c r="I106" s="323" t="s">
        <v>613</v>
      </c>
      <c r="J106" s="323">
        <v>20</v>
      </c>
      <c r="K106" s="337"/>
    </row>
    <row r="107" s="1" customFormat="1" ht="15" customHeight="1">
      <c r="B107" s="335"/>
      <c r="C107" s="323" t="s">
        <v>614</v>
      </c>
      <c r="D107" s="323"/>
      <c r="E107" s="323"/>
      <c r="F107" s="345" t="s">
        <v>611</v>
      </c>
      <c r="G107" s="323"/>
      <c r="H107" s="323" t="s">
        <v>651</v>
      </c>
      <c r="I107" s="323" t="s">
        <v>613</v>
      </c>
      <c r="J107" s="323">
        <v>120</v>
      </c>
      <c r="K107" s="337"/>
    </row>
    <row r="108" s="1" customFormat="1" ht="15" customHeight="1">
      <c r="B108" s="346"/>
      <c r="C108" s="323" t="s">
        <v>616</v>
      </c>
      <c r="D108" s="323"/>
      <c r="E108" s="323"/>
      <c r="F108" s="345" t="s">
        <v>617</v>
      </c>
      <c r="G108" s="323"/>
      <c r="H108" s="323" t="s">
        <v>651</v>
      </c>
      <c r="I108" s="323" t="s">
        <v>613</v>
      </c>
      <c r="J108" s="323">
        <v>50</v>
      </c>
      <c r="K108" s="337"/>
    </row>
    <row r="109" s="1" customFormat="1" ht="15" customHeight="1">
      <c r="B109" s="346"/>
      <c r="C109" s="323" t="s">
        <v>619</v>
      </c>
      <c r="D109" s="323"/>
      <c r="E109" s="323"/>
      <c r="F109" s="345" t="s">
        <v>611</v>
      </c>
      <c r="G109" s="323"/>
      <c r="H109" s="323" t="s">
        <v>651</v>
      </c>
      <c r="I109" s="323" t="s">
        <v>621</v>
      </c>
      <c r="J109" s="323"/>
      <c r="K109" s="337"/>
    </row>
    <row r="110" s="1" customFormat="1" ht="15" customHeight="1">
      <c r="B110" s="346"/>
      <c r="C110" s="323" t="s">
        <v>630</v>
      </c>
      <c r="D110" s="323"/>
      <c r="E110" s="323"/>
      <c r="F110" s="345" t="s">
        <v>617</v>
      </c>
      <c r="G110" s="323"/>
      <c r="H110" s="323" t="s">
        <v>651</v>
      </c>
      <c r="I110" s="323" t="s">
        <v>613</v>
      </c>
      <c r="J110" s="323">
        <v>50</v>
      </c>
      <c r="K110" s="337"/>
    </row>
    <row r="111" s="1" customFormat="1" ht="15" customHeight="1">
      <c r="B111" s="346"/>
      <c r="C111" s="323" t="s">
        <v>638</v>
      </c>
      <c r="D111" s="323"/>
      <c r="E111" s="323"/>
      <c r="F111" s="345" t="s">
        <v>617</v>
      </c>
      <c r="G111" s="323"/>
      <c r="H111" s="323" t="s">
        <v>651</v>
      </c>
      <c r="I111" s="323" t="s">
        <v>613</v>
      </c>
      <c r="J111" s="323">
        <v>50</v>
      </c>
      <c r="K111" s="337"/>
    </row>
    <row r="112" s="1" customFormat="1" ht="15" customHeight="1">
      <c r="B112" s="346"/>
      <c r="C112" s="323" t="s">
        <v>636</v>
      </c>
      <c r="D112" s="323"/>
      <c r="E112" s="323"/>
      <c r="F112" s="345" t="s">
        <v>617</v>
      </c>
      <c r="G112" s="323"/>
      <c r="H112" s="323" t="s">
        <v>651</v>
      </c>
      <c r="I112" s="323" t="s">
        <v>613</v>
      </c>
      <c r="J112" s="323">
        <v>50</v>
      </c>
      <c r="K112" s="337"/>
    </row>
    <row r="113" s="1" customFormat="1" ht="15" customHeight="1">
      <c r="B113" s="346"/>
      <c r="C113" s="323" t="s">
        <v>61</v>
      </c>
      <c r="D113" s="323"/>
      <c r="E113" s="323"/>
      <c r="F113" s="345" t="s">
        <v>611</v>
      </c>
      <c r="G113" s="323"/>
      <c r="H113" s="323" t="s">
        <v>652</v>
      </c>
      <c r="I113" s="323" t="s">
        <v>613</v>
      </c>
      <c r="J113" s="323">
        <v>20</v>
      </c>
      <c r="K113" s="337"/>
    </row>
    <row r="114" s="1" customFormat="1" ht="15" customHeight="1">
      <c r="B114" s="346"/>
      <c r="C114" s="323" t="s">
        <v>653</v>
      </c>
      <c r="D114" s="323"/>
      <c r="E114" s="323"/>
      <c r="F114" s="345" t="s">
        <v>611</v>
      </c>
      <c r="G114" s="323"/>
      <c r="H114" s="323" t="s">
        <v>654</v>
      </c>
      <c r="I114" s="323" t="s">
        <v>613</v>
      </c>
      <c r="J114" s="323">
        <v>120</v>
      </c>
      <c r="K114" s="337"/>
    </row>
    <row r="115" s="1" customFormat="1" ht="15" customHeight="1">
      <c r="B115" s="346"/>
      <c r="C115" s="323" t="s">
        <v>46</v>
      </c>
      <c r="D115" s="323"/>
      <c r="E115" s="323"/>
      <c r="F115" s="345" t="s">
        <v>611</v>
      </c>
      <c r="G115" s="323"/>
      <c r="H115" s="323" t="s">
        <v>655</v>
      </c>
      <c r="I115" s="323" t="s">
        <v>646</v>
      </c>
      <c r="J115" s="323"/>
      <c r="K115" s="337"/>
    </row>
    <row r="116" s="1" customFormat="1" ht="15" customHeight="1">
      <c r="B116" s="346"/>
      <c r="C116" s="323" t="s">
        <v>56</v>
      </c>
      <c r="D116" s="323"/>
      <c r="E116" s="323"/>
      <c r="F116" s="345" t="s">
        <v>611</v>
      </c>
      <c r="G116" s="323"/>
      <c r="H116" s="323" t="s">
        <v>656</v>
      </c>
      <c r="I116" s="323" t="s">
        <v>646</v>
      </c>
      <c r="J116" s="323"/>
      <c r="K116" s="337"/>
    </row>
    <row r="117" s="1" customFormat="1" ht="15" customHeight="1">
      <c r="B117" s="346"/>
      <c r="C117" s="323" t="s">
        <v>65</v>
      </c>
      <c r="D117" s="323"/>
      <c r="E117" s="323"/>
      <c r="F117" s="345" t="s">
        <v>611</v>
      </c>
      <c r="G117" s="323"/>
      <c r="H117" s="323" t="s">
        <v>657</v>
      </c>
      <c r="I117" s="323" t="s">
        <v>658</v>
      </c>
      <c r="J117" s="323"/>
      <c r="K117" s="337"/>
    </row>
    <row r="118" s="1" customFormat="1" ht="15" customHeight="1">
      <c r="B118" s="349"/>
      <c r="C118" s="355"/>
      <c r="D118" s="355"/>
      <c r="E118" s="355"/>
      <c r="F118" s="355"/>
      <c r="G118" s="355"/>
      <c r="H118" s="355"/>
      <c r="I118" s="355"/>
      <c r="J118" s="355"/>
      <c r="K118" s="351"/>
    </row>
    <row r="119" s="1" customFormat="1" ht="18.75" customHeight="1">
      <c r="B119" s="356"/>
      <c r="C119" s="320"/>
      <c r="D119" s="320"/>
      <c r="E119" s="320"/>
      <c r="F119" s="357"/>
      <c r="G119" s="320"/>
      <c r="H119" s="320"/>
      <c r="I119" s="320"/>
      <c r="J119" s="320"/>
      <c r="K119" s="356"/>
    </row>
    <row r="120" s="1" customFormat="1" ht="18.75" customHeight="1">
      <c r="B120" s="331"/>
      <c r="C120" s="331"/>
      <c r="D120" s="331"/>
      <c r="E120" s="331"/>
      <c r="F120" s="331"/>
      <c r="G120" s="331"/>
      <c r="H120" s="331"/>
      <c r="I120" s="331"/>
      <c r="J120" s="331"/>
      <c r="K120" s="331"/>
    </row>
    <row r="121" s="1" customFormat="1" ht="7.5" customHeight="1">
      <c r="B121" s="358"/>
      <c r="C121" s="359"/>
      <c r="D121" s="359"/>
      <c r="E121" s="359"/>
      <c r="F121" s="359"/>
      <c r="G121" s="359"/>
      <c r="H121" s="359"/>
      <c r="I121" s="359"/>
      <c r="J121" s="359"/>
      <c r="K121" s="360"/>
    </row>
    <row r="122" s="1" customFormat="1" ht="45" customHeight="1">
      <c r="B122" s="361"/>
      <c r="C122" s="314" t="s">
        <v>659</v>
      </c>
      <c r="D122" s="314"/>
      <c r="E122" s="314"/>
      <c r="F122" s="314"/>
      <c r="G122" s="314"/>
      <c r="H122" s="314"/>
      <c r="I122" s="314"/>
      <c r="J122" s="314"/>
      <c r="K122" s="362"/>
    </row>
    <row r="123" s="1" customFormat="1" ht="17.25" customHeight="1">
      <c r="B123" s="363"/>
      <c r="C123" s="338" t="s">
        <v>605</v>
      </c>
      <c r="D123" s="338"/>
      <c r="E123" s="338"/>
      <c r="F123" s="338" t="s">
        <v>606</v>
      </c>
      <c r="G123" s="339"/>
      <c r="H123" s="338" t="s">
        <v>62</v>
      </c>
      <c r="I123" s="338" t="s">
        <v>65</v>
      </c>
      <c r="J123" s="338" t="s">
        <v>607</v>
      </c>
      <c r="K123" s="364"/>
    </row>
    <row r="124" s="1" customFormat="1" ht="17.25" customHeight="1">
      <c r="B124" s="363"/>
      <c r="C124" s="340" t="s">
        <v>608</v>
      </c>
      <c r="D124" s="340"/>
      <c r="E124" s="340"/>
      <c r="F124" s="341" t="s">
        <v>609</v>
      </c>
      <c r="G124" s="342"/>
      <c r="H124" s="340"/>
      <c r="I124" s="340"/>
      <c r="J124" s="340" t="s">
        <v>610</v>
      </c>
      <c r="K124" s="364"/>
    </row>
    <row r="125" s="1" customFormat="1" ht="5.25" customHeight="1">
      <c r="B125" s="365"/>
      <c r="C125" s="343"/>
      <c r="D125" s="343"/>
      <c r="E125" s="343"/>
      <c r="F125" s="343"/>
      <c r="G125" s="323"/>
      <c r="H125" s="343"/>
      <c r="I125" s="343"/>
      <c r="J125" s="343"/>
      <c r="K125" s="366"/>
    </row>
    <row r="126" s="1" customFormat="1" ht="15" customHeight="1">
      <c r="B126" s="365"/>
      <c r="C126" s="323" t="s">
        <v>614</v>
      </c>
      <c r="D126" s="343"/>
      <c r="E126" s="343"/>
      <c r="F126" s="345" t="s">
        <v>611</v>
      </c>
      <c r="G126" s="323"/>
      <c r="H126" s="323" t="s">
        <v>651</v>
      </c>
      <c r="I126" s="323" t="s">
        <v>613</v>
      </c>
      <c r="J126" s="323">
        <v>120</v>
      </c>
      <c r="K126" s="367"/>
    </row>
    <row r="127" s="1" customFormat="1" ht="15" customHeight="1">
      <c r="B127" s="365"/>
      <c r="C127" s="323" t="s">
        <v>660</v>
      </c>
      <c r="D127" s="323"/>
      <c r="E127" s="323"/>
      <c r="F127" s="345" t="s">
        <v>611</v>
      </c>
      <c r="G127" s="323"/>
      <c r="H127" s="323" t="s">
        <v>661</v>
      </c>
      <c r="I127" s="323" t="s">
        <v>613</v>
      </c>
      <c r="J127" s="323" t="s">
        <v>662</v>
      </c>
      <c r="K127" s="367"/>
    </row>
    <row r="128" s="1" customFormat="1" ht="15" customHeight="1">
      <c r="B128" s="365"/>
      <c r="C128" s="323" t="s">
        <v>93</v>
      </c>
      <c r="D128" s="323"/>
      <c r="E128" s="323"/>
      <c r="F128" s="345" t="s">
        <v>611</v>
      </c>
      <c r="G128" s="323"/>
      <c r="H128" s="323" t="s">
        <v>663</v>
      </c>
      <c r="I128" s="323" t="s">
        <v>613</v>
      </c>
      <c r="J128" s="323" t="s">
        <v>662</v>
      </c>
      <c r="K128" s="367"/>
    </row>
    <row r="129" s="1" customFormat="1" ht="15" customHeight="1">
      <c r="B129" s="365"/>
      <c r="C129" s="323" t="s">
        <v>622</v>
      </c>
      <c r="D129" s="323"/>
      <c r="E129" s="323"/>
      <c r="F129" s="345" t="s">
        <v>617</v>
      </c>
      <c r="G129" s="323"/>
      <c r="H129" s="323" t="s">
        <v>623</v>
      </c>
      <c r="I129" s="323" t="s">
        <v>613</v>
      </c>
      <c r="J129" s="323">
        <v>15</v>
      </c>
      <c r="K129" s="367"/>
    </row>
    <row r="130" s="1" customFormat="1" ht="15" customHeight="1">
      <c r="B130" s="365"/>
      <c r="C130" s="347" t="s">
        <v>624</v>
      </c>
      <c r="D130" s="347"/>
      <c r="E130" s="347"/>
      <c r="F130" s="348" t="s">
        <v>617</v>
      </c>
      <c r="G130" s="347"/>
      <c r="H130" s="347" t="s">
        <v>625</v>
      </c>
      <c r="I130" s="347" t="s">
        <v>613</v>
      </c>
      <c r="J130" s="347">
        <v>15</v>
      </c>
      <c r="K130" s="367"/>
    </row>
    <row r="131" s="1" customFormat="1" ht="15" customHeight="1">
      <c r="B131" s="365"/>
      <c r="C131" s="347" t="s">
        <v>626</v>
      </c>
      <c r="D131" s="347"/>
      <c r="E131" s="347"/>
      <c r="F131" s="348" t="s">
        <v>617</v>
      </c>
      <c r="G131" s="347"/>
      <c r="H131" s="347" t="s">
        <v>627</v>
      </c>
      <c r="I131" s="347" t="s">
        <v>613</v>
      </c>
      <c r="J131" s="347">
        <v>20</v>
      </c>
      <c r="K131" s="367"/>
    </row>
    <row r="132" s="1" customFormat="1" ht="15" customHeight="1">
      <c r="B132" s="365"/>
      <c r="C132" s="347" t="s">
        <v>628</v>
      </c>
      <c r="D132" s="347"/>
      <c r="E132" s="347"/>
      <c r="F132" s="348" t="s">
        <v>617</v>
      </c>
      <c r="G132" s="347"/>
      <c r="H132" s="347" t="s">
        <v>629</v>
      </c>
      <c r="I132" s="347" t="s">
        <v>613</v>
      </c>
      <c r="J132" s="347">
        <v>20</v>
      </c>
      <c r="K132" s="367"/>
    </row>
    <row r="133" s="1" customFormat="1" ht="15" customHeight="1">
      <c r="B133" s="365"/>
      <c r="C133" s="323" t="s">
        <v>616</v>
      </c>
      <c r="D133" s="323"/>
      <c r="E133" s="323"/>
      <c r="F133" s="345" t="s">
        <v>617</v>
      </c>
      <c r="G133" s="323"/>
      <c r="H133" s="323" t="s">
        <v>651</v>
      </c>
      <c r="I133" s="323" t="s">
        <v>613</v>
      </c>
      <c r="J133" s="323">
        <v>50</v>
      </c>
      <c r="K133" s="367"/>
    </row>
    <row r="134" s="1" customFormat="1" ht="15" customHeight="1">
      <c r="B134" s="365"/>
      <c r="C134" s="323" t="s">
        <v>630</v>
      </c>
      <c r="D134" s="323"/>
      <c r="E134" s="323"/>
      <c r="F134" s="345" t="s">
        <v>617</v>
      </c>
      <c r="G134" s="323"/>
      <c r="H134" s="323" t="s">
        <v>651</v>
      </c>
      <c r="I134" s="323" t="s">
        <v>613</v>
      </c>
      <c r="J134" s="323">
        <v>50</v>
      </c>
      <c r="K134" s="367"/>
    </row>
    <row r="135" s="1" customFormat="1" ht="15" customHeight="1">
      <c r="B135" s="365"/>
      <c r="C135" s="323" t="s">
        <v>636</v>
      </c>
      <c r="D135" s="323"/>
      <c r="E135" s="323"/>
      <c r="F135" s="345" t="s">
        <v>617</v>
      </c>
      <c r="G135" s="323"/>
      <c r="H135" s="323" t="s">
        <v>651</v>
      </c>
      <c r="I135" s="323" t="s">
        <v>613</v>
      </c>
      <c r="J135" s="323">
        <v>50</v>
      </c>
      <c r="K135" s="367"/>
    </row>
    <row r="136" s="1" customFormat="1" ht="15" customHeight="1">
      <c r="B136" s="365"/>
      <c r="C136" s="323" t="s">
        <v>638</v>
      </c>
      <c r="D136" s="323"/>
      <c r="E136" s="323"/>
      <c r="F136" s="345" t="s">
        <v>617</v>
      </c>
      <c r="G136" s="323"/>
      <c r="H136" s="323" t="s">
        <v>651</v>
      </c>
      <c r="I136" s="323" t="s">
        <v>613</v>
      </c>
      <c r="J136" s="323">
        <v>50</v>
      </c>
      <c r="K136" s="367"/>
    </row>
    <row r="137" s="1" customFormat="1" ht="15" customHeight="1">
      <c r="B137" s="365"/>
      <c r="C137" s="323" t="s">
        <v>639</v>
      </c>
      <c r="D137" s="323"/>
      <c r="E137" s="323"/>
      <c r="F137" s="345" t="s">
        <v>617</v>
      </c>
      <c r="G137" s="323"/>
      <c r="H137" s="323" t="s">
        <v>664</v>
      </c>
      <c r="I137" s="323" t="s">
        <v>613</v>
      </c>
      <c r="J137" s="323">
        <v>255</v>
      </c>
      <c r="K137" s="367"/>
    </row>
    <row r="138" s="1" customFormat="1" ht="15" customHeight="1">
      <c r="B138" s="365"/>
      <c r="C138" s="323" t="s">
        <v>641</v>
      </c>
      <c r="D138" s="323"/>
      <c r="E138" s="323"/>
      <c r="F138" s="345" t="s">
        <v>611</v>
      </c>
      <c r="G138" s="323"/>
      <c r="H138" s="323" t="s">
        <v>665</v>
      </c>
      <c r="I138" s="323" t="s">
        <v>643</v>
      </c>
      <c r="J138" s="323"/>
      <c r="K138" s="367"/>
    </row>
    <row r="139" s="1" customFormat="1" ht="15" customHeight="1">
      <c r="B139" s="365"/>
      <c r="C139" s="323" t="s">
        <v>644</v>
      </c>
      <c r="D139" s="323"/>
      <c r="E139" s="323"/>
      <c r="F139" s="345" t="s">
        <v>611</v>
      </c>
      <c r="G139" s="323"/>
      <c r="H139" s="323" t="s">
        <v>666</v>
      </c>
      <c r="I139" s="323" t="s">
        <v>646</v>
      </c>
      <c r="J139" s="323"/>
      <c r="K139" s="367"/>
    </row>
    <row r="140" s="1" customFormat="1" ht="15" customHeight="1">
      <c r="B140" s="365"/>
      <c r="C140" s="323" t="s">
        <v>647</v>
      </c>
      <c r="D140" s="323"/>
      <c r="E140" s="323"/>
      <c r="F140" s="345" t="s">
        <v>611</v>
      </c>
      <c r="G140" s="323"/>
      <c r="H140" s="323" t="s">
        <v>647</v>
      </c>
      <c r="I140" s="323" t="s">
        <v>646</v>
      </c>
      <c r="J140" s="323"/>
      <c r="K140" s="367"/>
    </row>
    <row r="141" s="1" customFormat="1" ht="15" customHeight="1">
      <c r="B141" s="365"/>
      <c r="C141" s="323" t="s">
        <v>46</v>
      </c>
      <c r="D141" s="323"/>
      <c r="E141" s="323"/>
      <c r="F141" s="345" t="s">
        <v>611</v>
      </c>
      <c r="G141" s="323"/>
      <c r="H141" s="323" t="s">
        <v>667</v>
      </c>
      <c r="I141" s="323" t="s">
        <v>646</v>
      </c>
      <c r="J141" s="323"/>
      <c r="K141" s="367"/>
    </row>
    <row r="142" s="1" customFormat="1" ht="15" customHeight="1">
      <c r="B142" s="365"/>
      <c r="C142" s="323" t="s">
        <v>668</v>
      </c>
      <c r="D142" s="323"/>
      <c r="E142" s="323"/>
      <c r="F142" s="345" t="s">
        <v>611</v>
      </c>
      <c r="G142" s="323"/>
      <c r="H142" s="323" t="s">
        <v>669</v>
      </c>
      <c r="I142" s="323" t="s">
        <v>646</v>
      </c>
      <c r="J142" s="323"/>
      <c r="K142" s="367"/>
    </row>
    <row r="143" s="1" customFormat="1" ht="15" customHeight="1">
      <c r="B143" s="368"/>
      <c r="C143" s="369"/>
      <c r="D143" s="369"/>
      <c r="E143" s="369"/>
      <c r="F143" s="369"/>
      <c r="G143" s="369"/>
      <c r="H143" s="369"/>
      <c r="I143" s="369"/>
      <c r="J143" s="369"/>
      <c r="K143" s="370"/>
    </row>
    <row r="144" s="1" customFormat="1" ht="18.75" customHeight="1">
      <c r="B144" s="320"/>
      <c r="C144" s="320"/>
      <c r="D144" s="320"/>
      <c r="E144" s="320"/>
      <c r="F144" s="357"/>
      <c r="G144" s="320"/>
      <c r="H144" s="320"/>
      <c r="I144" s="320"/>
      <c r="J144" s="320"/>
      <c r="K144" s="320"/>
    </row>
    <row r="145" s="1" customFormat="1" ht="18.75" customHeight="1">
      <c r="B145" s="331"/>
      <c r="C145" s="331"/>
      <c r="D145" s="331"/>
      <c r="E145" s="331"/>
      <c r="F145" s="331"/>
      <c r="G145" s="331"/>
      <c r="H145" s="331"/>
      <c r="I145" s="331"/>
      <c r="J145" s="331"/>
      <c r="K145" s="331"/>
    </row>
    <row r="146" s="1" customFormat="1" ht="7.5" customHeight="1">
      <c r="B146" s="332"/>
      <c r="C146" s="333"/>
      <c r="D146" s="333"/>
      <c r="E146" s="333"/>
      <c r="F146" s="333"/>
      <c r="G146" s="333"/>
      <c r="H146" s="333"/>
      <c r="I146" s="333"/>
      <c r="J146" s="333"/>
      <c r="K146" s="334"/>
    </row>
    <row r="147" s="1" customFormat="1" ht="45" customHeight="1">
      <c r="B147" s="335"/>
      <c r="C147" s="336" t="s">
        <v>670</v>
      </c>
      <c r="D147" s="336"/>
      <c r="E147" s="336"/>
      <c r="F147" s="336"/>
      <c r="G147" s="336"/>
      <c r="H147" s="336"/>
      <c r="I147" s="336"/>
      <c r="J147" s="336"/>
      <c r="K147" s="337"/>
    </row>
    <row r="148" s="1" customFormat="1" ht="17.25" customHeight="1">
      <c r="B148" s="335"/>
      <c r="C148" s="338" t="s">
        <v>605</v>
      </c>
      <c r="D148" s="338"/>
      <c r="E148" s="338"/>
      <c r="F148" s="338" t="s">
        <v>606</v>
      </c>
      <c r="G148" s="339"/>
      <c r="H148" s="338" t="s">
        <v>62</v>
      </c>
      <c r="I148" s="338" t="s">
        <v>65</v>
      </c>
      <c r="J148" s="338" t="s">
        <v>607</v>
      </c>
      <c r="K148" s="337"/>
    </row>
    <row r="149" s="1" customFormat="1" ht="17.25" customHeight="1">
      <c r="B149" s="335"/>
      <c r="C149" s="340" t="s">
        <v>608</v>
      </c>
      <c r="D149" s="340"/>
      <c r="E149" s="340"/>
      <c r="F149" s="341" t="s">
        <v>609</v>
      </c>
      <c r="G149" s="342"/>
      <c r="H149" s="340"/>
      <c r="I149" s="340"/>
      <c r="J149" s="340" t="s">
        <v>610</v>
      </c>
      <c r="K149" s="337"/>
    </row>
    <row r="150" s="1" customFormat="1" ht="5.25" customHeight="1">
      <c r="B150" s="346"/>
      <c r="C150" s="343"/>
      <c r="D150" s="343"/>
      <c r="E150" s="343"/>
      <c r="F150" s="343"/>
      <c r="G150" s="344"/>
      <c r="H150" s="343"/>
      <c r="I150" s="343"/>
      <c r="J150" s="343"/>
      <c r="K150" s="367"/>
    </row>
    <row r="151" s="1" customFormat="1" ht="15" customHeight="1">
      <c r="B151" s="346"/>
      <c r="C151" s="371" t="s">
        <v>614</v>
      </c>
      <c r="D151" s="323"/>
      <c r="E151" s="323"/>
      <c r="F151" s="372" t="s">
        <v>611</v>
      </c>
      <c r="G151" s="323"/>
      <c r="H151" s="371" t="s">
        <v>651</v>
      </c>
      <c r="I151" s="371" t="s">
        <v>613</v>
      </c>
      <c r="J151" s="371">
        <v>120</v>
      </c>
      <c r="K151" s="367"/>
    </row>
    <row r="152" s="1" customFormat="1" ht="15" customHeight="1">
      <c r="B152" s="346"/>
      <c r="C152" s="371" t="s">
        <v>660</v>
      </c>
      <c r="D152" s="323"/>
      <c r="E152" s="323"/>
      <c r="F152" s="372" t="s">
        <v>611</v>
      </c>
      <c r="G152" s="323"/>
      <c r="H152" s="371" t="s">
        <v>671</v>
      </c>
      <c r="I152" s="371" t="s">
        <v>613</v>
      </c>
      <c r="J152" s="371" t="s">
        <v>662</v>
      </c>
      <c r="K152" s="367"/>
    </row>
    <row r="153" s="1" customFormat="1" ht="15" customHeight="1">
      <c r="B153" s="346"/>
      <c r="C153" s="371" t="s">
        <v>93</v>
      </c>
      <c r="D153" s="323"/>
      <c r="E153" s="323"/>
      <c r="F153" s="372" t="s">
        <v>611</v>
      </c>
      <c r="G153" s="323"/>
      <c r="H153" s="371" t="s">
        <v>672</v>
      </c>
      <c r="I153" s="371" t="s">
        <v>613</v>
      </c>
      <c r="J153" s="371" t="s">
        <v>662</v>
      </c>
      <c r="K153" s="367"/>
    </row>
    <row r="154" s="1" customFormat="1" ht="15" customHeight="1">
      <c r="B154" s="346"/>
      <c r="C154" s="371" t="s">
        <v>616</v>
      </c>
      <c r="D154" s="323"/>
      <c r="E154" s="323"/>
      <c r="F154" s="372" t="s">
        <v>617</v>
      </c>
      <c r="G154" s="323"/>
      <c r="H154" s="371" t="s">
        <v>651</v>
      </c>
      <c r="I154" s="371" t="s">
        <v>613</v>
      </c>
      <c r="J154" s="371">
        <v>50</v>
      </c>
      <c r="K154" s="367"/>
    </row>
    <row r="155" s="1" customFormat="1" ht="15" customHeight="1">
      <c r="B155" s="346"/>
      <c r="C155" s="371" t="s">
        <v>619</v>
      </c>
      <c r="D155" s="323"/>
      <c r="E155" s="323"/>
      <c r="F155" s="372" t="s">
        <v>611</v>
      </c>
      <c r="G155" s="323"/>
      <c r="H155" s="371" t="s">
        <v>651</v>
      </c>
      <c r="I155" s="371" t="s">
        <v>621</v>
      </c>
      <c r="J155" s="371"/>
      <c r="K155" s="367"/>
    </row>
    <row r="156" s="1" customFormat="1" ht="15" customHeight="1">
      <c r="B156" s="346"/>
      <c r="C156" s="371" t="s">
        <v>630</v>
      </c>
      <c r="D156" s="323"/>
      <c r="E156" s="323"/>
      <c r="F156" s="372" t="s">
        <v>617</v>
      </c>
      <c r="G156" s="323"/>
      <c r="H156" s="371" t="s">
        <v>651</v>
      </c>
      <c r="I156" s="371" t="s">
        <v>613</v>
      </c>
      <c r="J156" s="371">
        <v>50</v>
      </c>
      <c r="K156" s="367"/>
    </row>
    <row r="157" s="1" customFormat="1" ht="15" customHeight="1">
      <c r="B157" s="346"/>
      <c r="C157" s="371" t="s">
        <v>638</v>
      </c>
      <c r="D157" s="323"/>
      <c r="E157" s="323"/>
      <c r="F157" s="372" t="s">
        <v>617</v>
      </c>
      <c r="G157" s="323"/>
      <c r="H157" s="371" t="s">
        <v>651</v>
      </c>
      <c r="I157" s="371" t="s">
        <v>613</v>
      </c>
      <c r="J157" s="371">
        <v>50</v>
      </c>
      <c r="K157" s="367"/>
    </row>
    <row r="158" s="1" customFormat="1" ht="15" customHeight="1">
      <c r="B158" s="346"/>
      <c r="C158" s="371" t="s">
        <v>636</v>
      </c>
      <c r="D158" s="323"/>
      <c r="E158" s="323"/>
      <c r="F158" s="372" t="s">
        <v>617</v>
      </c>
      <c r="G158" s="323"/>
      <c r="H158" s="371" t="s">
        <v>651</v>
      </c>
      <c r="I158" s="371" t="s">
        <v>613</v>
      </c>
      <c r="J158" s="371">
        <v>50</v>
      </c>
      <c r="K158" s="367"/>
    </row>
    <row r="159" s="1" customFormat="1" ht="15" customHeight="1">
      <c r="B159" s="346"/>
      <c r="C159" s="371" t="s">
        <v>117</v>
      </c>
      <c r="D159" s="323"/>
      <c r="E159" s="323"/>
      <c r="F159" s="372" t="s">
        <v>611</v>
      </c>
      <c r="G159" s="323"/>
      <c r="H159" s="371" t="s">
        <v>673</v>
      </c>
      <c r="I159" s="371" t="s">
        <v>613</v>
      </c>
      <c r="J159" s="371" t="s">
        <v>674</v>
      </c>
      <c r="K159" s="367"/>
    </row>
    <row r="160" s="1" customFormat="1" ht="15" customHeight="1">
      <c r="B160" s="346"/>
      <c r="C160" s="371" t="s">
        <v>675</v>
      </c>
      <c r="D160" s="323"/>
      <c r="E160" s="323"/>
      <c r="F160" s="372" t="s">
        <v>611</v>
      </c>
      <c r="G160" s="323"/>
      <c r="H160" s="371" t="s">
        <v>676</v>
      </c>
      <c r="I160" s="371" t="s">
        <v>646</v>
      </c>
      <c r="J160" s="371"/>
      <c r="K160" s="367"/>
    </row>
    <row r="161" s="1" customFormat="1" ht="15" customHeight="1">
      <c r="B161" s="373"/>
      <c r="C161" s="355"/>
      <c r="D161" s="355"/>
      <c r="E161" s="355"/>
      <c r="F161" s="355"/>
      <c r="G161" s="355"/>
      <c r="H161" s="355"/>
      <c r="I161" s="355"/>
      <c r="J161" s="355"/>
      <c r="K161" s="374"/>
    </row>
    <row r="162" s="1" customFormat="1" ht="18.75" customHeight="1">
      <c r="B162" s="320"/>
      <c r="C162" s="323"/>
      <c r="D162" s="323"/>
      <c r="E162" s="323"/>
      <c r="F162" s="345"/>
      <c r="G162" s="323"/>
      <c r="H162" s="323"/>
      <c r="I162" s="323"/>
      <c r="J162" s="323"/>
      <c r="K162" s="320"/>
    </row>
    <row r="163" s="1" customFormat="1" ht="18.75" customHeight="1">
      <c r="B163" s="320"/>
      <c r="C163" s="323"/>
      <c r="D163" s="323"/>
      <c r="E163" s="323"/>
      <c r="F163" s="345"/>
      <c r="G163" s="323"/>
      <c r="H163" s="323"/>
      <c r="I163" s="323"/>
      <c r="J163" s="323"/>
      <c r="K163" s="320"/>
    </row>
    <row r="164" s="1" customFormat="1" ht="18.75" customHeight="1">
      <c r="B164" s="320"/>
      <c r="C164" s="323"/>
      <c r="D164" s="323"/>
      <c r="E164" s="323"/>
      <c r="F164" s="345"/>
      <c r="G164" s="323"/>
      <c r="H164" s="323"/>
      <c r="I164" s="323"/>
      <c r="J164" s="323"/>
      <c r="K164" s="320"/>
    </row>
    <row r="165" s="1" customFormat="1" ht="18.75" customHeight="1">
      <c r="B165" s="320"/>
      <c r="C165" s="323"/>
      <c r="D165" s="323"/>
      <c r="E165" s="323"/>
      <c r="F165" s="345"/>
      <c r="G165" s="323"/>
      <c r="H165" s="323"/>
      <c r="I165" s="323"/>
      <c r="J165" s="323"/>
      <c r="K165" s="320"/>
    </row>
    <row r="166" s="1" customFormat="1" ht="18.75" customHeight="1">
      <c r="B166" s="320"/>
      <c r="C166" s="323"/>
      <c r="D166" s="323"/>
      <c r="E166" s="323"/>
      <c r="F166" s="345"/>
      <c r="G166" s="323"/>
      <c r="H166" s="323"/>
      <c r="I166" s="323"/>
      <c r="J166" s="323"/>
      <c r="K166" s="320"/>
    </row>
    <row r="167" s="1" customFormat="1" ht="18.75" customHeight="1">
      <c r="B167" s="320"/>
      <c r="C167" s="323"/>
      <c r="D167" s="323"/>
      <c r="E167" s="323"/>
      <c r="F167" s="345"/>
      <c r="G167" s="323"/>
      <c r="H167" s="323"/>
      <c r="I167" s="323"/>
      <c r="J167" s="323"/>
      <c r="K167" s="320"/>
    </row>
    <row r="168" s="1" customFormat="1" ht="18.75" customHeight="1">
      <c r="B168" s="320"/>
      <c r="C168" s="323"/>
      <c r="D168" s="323"/>
      <c r="E168" s="323"/>
      <c r="F168" s="345"/>
      <c r="G168" s="323"/>
      <c r="H168" s="323"/>
      <c r="I168" s="323"/>
      <c r="J168" s="323"/>
      <c r="K168" s="320"/>
    </row>
    <row r="169" s="1" customFormat="1" ht="18.75" customHeight="1">
      <c r="B169" s="331"/>
      <c r="C169" s="331"/>
      <c r="D169" s="331"/>
      <c r="E169" s="331"/>
      <c r="F169" s="331"/>
      <c r="G169" s="331"/>
      <c r="H169" s="331"/>
      <c r="I169" s="331"/>
      <c r="J169" s="331"/>
      <c r="K169" s="331"/>
    </row>
    <row r="170" s="1" customFormat="1" ht="7.5" customHeight="1">
      <c r="B170" s="310"/>
      <c r="C170" s="311"/>
      <c r="D170" s="311"/>
      <c r="E170" s="311"/>
      <c r="F170" s="311"/>
      <c r="G170" s="311"/>
      <c r="H170" s="311"/>
      <c r="I170" s="311"/>
      <c r="J170" s="311"/>
      <c r="K170" s="312"/>
    </row>
    <row r="171" s="1" customFormat="1" ht="45" customHeight="1">
      <c r="B171" s="313"/>
      <c r="C171" s="314" t="s">
        <v>677</v>
      </c>
      <c r="D171" s="314"/>
      <c r="E171" s="314"/>
      <c r="F171" s="314"/>
      <c r="G171" s="314"/>
      <c r="H171" s="314"/>
      <c r="I171" s="314"/>
      <c r="J171" s="314"/>
      <c r="K171" s="315"/>
    </row>
    <row r="172" s="1" customFormat="1" ht="17.25" customHeight="1">
      <c r="B172" s="313"/>
      <c r="C172" s="338" t="s">
        <v>605</v>
      </c>
      <c r="D172" s="338"/>
      <c r="E172" s="338"/>
      <c r="F172" s="338" t="s">
        <v>606</v>
      </c>
      <c r="G172" s="375"/>
      <c r="H172" s="376" t="s">
        <v>62</v>
      </c>
      <c r="I172" s="376" t="s">
        <v>65</v>
      </c>
      <c r="J172" s="338" t="s">
        <v>607</v>
      </c>
      <c r="K172" s="315"/>
    </row>
    <row r="173" s="1" customFormat="1" ht="17.25" customHeight="1">
      <c r="B173" s="316"/>
      <c r="C173" s="340" t="s">
        <v>608</v>
      </c>
      <c r="D173" s="340"/>
      <c r="E173" s="340"/>
      <c r="F173" s="341" t="s">
        <v>609</v>
      </c>
      <c r="G173" s="377"/>
      <c r="H173" s="378"/>
      <c r="I173" s="378"/>
      <c r="J173" s="340" t="s">
        <v>610</v>
      </c>
      <c r="K173" s="318"/>
    </row>
    <row r="174" s="1" customFormat="1" ht="5.25" customHeight="1">
      <c r="B174" s="346"/>
      <c r="C174" s="343"/>
      <c r="D174" s="343"/>
      <c r="E174" s="343"/>
      <c r="F174" s="343"/>
      <c r="G174" s="344"/>
      <c r="H174" s="343"/>
      <c r="I174" s="343"/>
      <c r="J174" s="343"/>
      <c r="K174" s="367"/>
    </row>
    <row r="175" s="1" customFormat="1" ht="15" customHeight="1">
      <c r="B175" s="346"/>
      <c r="C175" s="323" t="s">
        <v>614</v>
      </c>
      <c r="D175" s="323"/>
      <c r="E175" s="323"/>
      <c r="F175" s="345" t="s">
        <v>611</v>
      </c>
      <c r="G175" s="323"/>
      <c r="H175" s="323" t="s">
        <v>651</v>
      </c>
      <c r="I175" s="323" t="s">
        <v>613</v>
      </c>
      <c r="J175" s="323">
        <v>120</v>
      </c>
      <c r="K175" s="367"/>
    </row>
    <row r="176" s="1" customFormat="1" ht="15" customHeight="1">
      <c r="B176" s="346"/>
      <c r="C176" s="323" t="s">
        <v>660</v>
      </c>
      <c r="D176" s="323"/>
      <c r="E176" s="323"/>
      <c r="F176" s="345" t="s">
        <v>611</v>
      </c>
      <c r="G176" s="323"/>
      <c r="H176" s="323" t="s">
        <v>661</v>
      </c>
      <c r="I176" s="323" t="s">
        <v>613</v>
      </c>
      <c r="J176" s="323" t="s">
        <v>662</v>
      </c>
      <c r="K176" s="367"/>
    </row>
    <row r="177" s="1" customFormat="1" ht="15" customHeight="1">
      <c r="B177" s="346"/>
      <c r="C177" s="323" t="s">
        <v>93</v>
      </c>
      <c r="D177" s="323"/>
      <c r="E177" s="323"/>
      <c r="F177" s="345" t="s">
        <v>611</v>
      </c>
      <c r="G177" s="323"/>
      <c r="H177" s="323" t="s">
        <v>678</v>
      </c>
      <c r="I177" s="323" t="s">
        <v>613</v>
      </c>
      <c r="J177" s="323" t="s">
        <v>662</v>
      </c>
      <c r="K177" s="367"/>
    </row>
    <row r="178" s="1" customFormat="1" ht="15" customHeight="1">
      <c r="B178" s="346"/>
      <c r="C178" s="323" t="s">
        <v>616</v>
      </c>
      <c r="D178" s="323"/>
      <c r="E178" s="323"/>
      <c r="F178" s="345" t="s">
        <v>617</v>
      </c>
      <c r="G178" s="323"/>
      <c r="H178" s="323" t="s">
        <v>678</v>
      </c>
      <c r="I178" s="323" t="s">
        <v>613</v>
      </c>
      <c r="J178" s="323">
        <v>50</v>
      </c>
      <c r="K178" s="367"/>
    </row>
    <row r="179" s="1" customFormat="1" ht="15" customHeight="1">
      <c r="B179" s="346"/>
      <c r="C179" s="323" t="s">
        <v>619</v>
      </c>
      <c r="D179" s="323"/>
      <c r="E179" s="323"/>
      <c r="F179" s="345" t="s">
        <v>611</v>
      </c>
      <c r="G179" s="323"/>
      <c r="H179" s="323" t="s">
        <v>678</v>
      </c>
      <c r="I179" s="323" t="s">
        <v>621</v>
      </c>
      <c r="J179" s="323"/>
      <c r="K179" s="367"/>
    </row>
    <row r="180" s="1" customFormat="1" ht="15" customHeight="1">
      <c r="B180" s="346"/>
      <c r="C180" s="323" t="s">
        <v>630</v>
      </c>
      <c r="D180" s="323"/>
      <c r="E180" s="323"/>
      <c r="F180" s="345" t="s">
        <v>617</v>
      </c>
      <c r="G180" s="323"/>
      <c r="H180" s="323" t="s">
        <v>678</v>
      </c>
      <c r="I180" s="323" t="s">
        <v>613</v>
      </c>
      <c r="J180" s="323">
        <v>50</v>
      </c>
      <c r="K180" s="367"/>
    </row>
    <row r="181" s="1" customFormat="1" ht="15" customHeight="1">
      <c r="B181" s="346"/>
      <c r="C181" s="323" t="s">
        <v>638</v>
      </c>
      <c r="D181" s="323"/>
      <c r="E181" s="323"/>
      <c r="F181" s="345" t="s">
        <v>617</v>
      </c>
      <c r="G181" s="323"/>
      <c r="H181" s="323" t="s">
        <v>678</v>
      </c>
      <c r="I181" s="323" t="s">
        <v>613</v>
      </c>
      <c r="J181" s="323">
        <v>50</v>
      </c>
      <c r="K181" s="367"/>
    </row>
    <row r="182" s="1" customFormat="1" ht="15" customHeight="1">
      <c r="B182" s="346"/>
      <c r="C182" s="323" t="s">
        <v>636</v>
      </c>
      <c r="D182" s="323"/>
      <c r="E182" s="323"/>
      <c r="F182" s="345" t="s">
        <v>617</v>
      </c>
      <c r="G182" s="323"/>
      <c r="H182" s="323" t="s">
        <v>678</v>
      </c>
      <c r="I182" s="323" t="s">
        <v>613</v>
      </c>
      <c r="J182" s="323">
        <v>50</v>
      </c>
      <c r="K182" s="367"/>
    </row>
    <row r="183" s="1" customFormat="1" ht="15" customHeight="1">
      <c r="B183" s="346"/>
      <c r="C183" s="323" t="s">
        <v>123</v>
      </c>
      <c r="D183" s="323"/>
      <c r="E183" s="323"/>
      <c r="F183" s="345" t="s">
        <v>611</v>
      </c>
      <c r="G183" s="323"/>
      <c r="H183" s="323" t="s">
        <v>679</v>
      </c>
      <c r="I183" s="323" t="s">
        <v>680</v>
      </c>
      <c r="J183" s="323"/>
      <c r="K183" s="367"/>
    </row>
    <row r="184" s="1" customFormat="1" ht="15" customHeight="1">
      <c r="B184" s="346"/>
      <c r="C184" s="323" t="s">
        <v>65</v>
      </c>
      <c r="D184" s="323"/>
      <c r="E184" s="323"/>
      <c r="F184" s="345" t="s">
        <v>611</v>
      </c>
      <c r="G184" s="323"/>
      <c r="H184" s="323" t="s">
        <v>681</v>
      </c>
      <c r="I184" s="323" t="s">
        <v>682</v>
      </c>
      <c r="J184" s="323">
        <v>1</v>
      </c>
      <c r="K184" s="367"/>
    </row>
    <row r="185" s="1" customFormat="1" ht="15" customHeight="1">
      <c r="B185" s="346"/>
      <c r="C185" s="323" t="s">
        <v>61</v>
      </c>
      <c r="D185" s="323"/>
      <c r="E185" s="323"/>
      <c r="F185" s="345" t="s">
        <v>611</v>
      </c>
      <c r="G185" s="323"/>
      <c r="H185" s="323" t="s">
        <v>683</v>
      </c>
      <c r="I185" s="323" t="s">
        <v>613</v>
      </c>
      <c r="J185" s="323">
        <v>20</v>
      </c>
      <c r="K185" s="367"/>
    </row>
    <row r="186" s="1" customFormat="1" ht="15" customHeight="1">
      <c r="B186" s="346"/>
      <c r="C186" s="323" t="s">
        <v>62</v>
      </c>
      <c r="D186" s="323"/>
      <c r="E186" s="323"/>
      <c r="F186" s="345" t="s">
        <v>611</v>
      </c>
      <c r="G186" s="323"/>
      <c r="H186" s="323" t="s">
        <v>684</v>
      </c>
      <c r="I186" s="323" t="s">
        <v>613</v>
      </c>
      <c r="J186" s="323">
        <v>255</v>
      </c>
      <c r="K186" s="367"/>
    </row>
    <row r="187" s="1" customFormat="1" ht="15" customHeight="1">
      <c r="B187" s="346"/>
      <c r="C187" s="323" t="s">
        <v>124</v>
      </c>
      <c r="D187" s="323"/>
      <c r="E187" s="323"/>
      <c r="F187" s="345" t="s">
        <v>611</v>
      </c>
      <c r="G187" s="323"/>
      <c r="H187" s="323" t="s">
        <v>575</v>
      </c>
      <c r="I187" s="323" t="s">
        <v>613</v>
      </c>
      <c r="J187" s="323">
        <v>10</v>
      </c>
      <c r="K187" s="367"/>
    </row>
    <row r="188" s="1" customFormat="1" ht="15" customHeight="1">
      <c r="B188" s="346"/>
      <c r="C188" s="323" t="s">
        <v>125</v>
      </c>
      <c r="D188" s="323"/>
      <c r="E188" s="323"/>
      <c r="F188" s="345" t="s">
        <v>611</v>
      </c>
      <c r="G188" s="323"/>
      <c r="H188" s="323" t="s">
        <v>685</v>
      </c>
      <c r="I188" s="323" t="s">
        <v>646</v>
      </c>
      <c r="J188" s="323"/>
      <c r="K188" s="367"/>
    </row>
    <row r="189" s="1" customFormat="1" ht="15" customHeight="1">
      <c r="B189" s="346"/>
      <c r="C189" s="323" t="s">
        <v>686</v>
      </c>
      <c r="D189" s="323"/>
      <c r="E189" s="323"/>
      <c r="F189" s="345" t="s">
        <v>611</v>
      </c>
      <c r="G189" s="323"/>
      <c r="H189" s="323" t="s">
        <v>687</v>
      </c>
      <c r="I189" s="323" t="s">
        <v>646</v>
      </c>
      <c r="J189" s="323"/>
      <c r="K189" s="367"/>
    </row>
    <row r="190" s="1" customFormat="1" ht="15" customHeight="1">
      <c r="B190" s="346"/>
      <c r="C190" s="323" t="s">
        <v>675</v>
      </c>
      <c r="D190" s="323"/>
      <c r="E190" s="323"/>
      <c r="F190" s="345" t="s">
        <v>611</v>
      </c>
      <c r="G190" s="323"/>
      <c r="H190" s="323" t="s">
        <v>688</v>
      </c>
      <c r="I190" s="323" t="s">
        <v>646</v>
      </c>
      <c r="J190" s="323"/>
      <c r="K190" s="367"/>
    </row>
    <row r="191" s="1" customFormat="1" ht="15" customHeight="1">
      <c r="B191" s="346"/>
      <c r="C191" s="323" t="s">
        <v>127</v>
      </c>
      <c r="D191" s="323"/>
      <c r="E191" s="323"/>
      <c r="F191" s="345" t="s">
        <v>617</v>
      </c>
      <c r="G191" s="323"/>
      <c r="H191" s="323" t="s">
        <v>689</v>
      </c>
      <c r="I191" s="323" t="s">
        <v>613</v>
      </c>
      <c r="J191" s="323">
        <v>50</v>
      </c>
      <c r="K191" s="367"/>
    </row>
    <row r="192" s="1" customFormat="1" ht="15" customHeight="1">
      <c r="B192" s="346"/>
      <c r="C192" s="323" t="s">
        <v>690</v>
      </c>
      <c r="D192" s="323"/>
      <c r="E192" s="323"/>
      <c r="F192" s="345" t="s">
        <v>617</v>
      </c>
      <c r="G192" s="323"/>
      <c r="H192" s="323" t="s">
        <v>691</v>
      </c>
      <c r="I192" s="323" t="s">
        <v>692</v>
      </c>
      <c r="J192" s="323"/>
      <c r="K192" s="367"/>
    </row>
    <row r="193" s="1" customFormat="1" ht="15" customHeight="1">
      <c r="B193" s="346"/>
      <c r="C193" s="323" t="s">
        <v>693</v>
      </c>
      <c r="D193" s="323"/>
      <c r="E193" s="323"/>
      <c r="F193" s="345" t="s">
        <v>617</v>
      </c>
      <c r="G193" s="323"/>
      <c r="H193" s="323" t="s">
        <v>694</v>
      </c>
      <c r="I193" s="323" t="s">
        <v>692</v>
      </c>
      <c r="J193" s="323"/>
      <c r="K193" s="367"/>
    </row>
    <row r="194" s="1" customFormat="1" ht="15" customHeight="1">
      <c r="B194" s="346"/>
      <c r="C194" s="323" t="s">
        <v>695</v>
      </c>
      <c r="D194" s="323"/>
      <c r="E194" s="323"/>
      <c r="F194" s="345" t="s">
        <v>617</v>
      </c>
      <c r="G194" s="323"/>
      <c r="H194" s="323" t="s">
        <v>696</v>
      </c>
      <c r="I194" s="323" t="s">
        <v>692</v>
      </c>
      <c r="J194" s="323"/>
      <c r="K194" s="367"/>
    </row>
    <row r="195" s="1" customFormat="1" ht="15" customHeight="1">
      <c r="B195" s="346"/>
      <c r="C195" s="379" t="s">
        <v>697</v>
      </c>
      <c r="D195" s="323"/>
      <c r="E195" s="323"/>
      <c r="F195" s="345" t="s">
        <v>617</v>
      </c>
      <c r="G195" s="323"/>
      <c r="H195" s="323" t="s">
        <v>698</v>
      </c>
      <c r="I195" s="323" t="s">
        <v>699</v>
      </c>
      <c r="J195" s="380" t="s">
        <v>700</v>
      </c>
      <c r="K195" s="367"/>
    </row>
    <row r="196" s="1" customFormat="1" ht="15" customHeight="1">
      <c r="B196" s="346"/>
      <c r="C196" s="330" t="s">
        <v>50</v>
      </c>
      <c r="D196" s="323"/>
      <c r="E196" s="323"/>
      <c r="F196" s="345" t="s">
        <v>611</v>
      </c>
      <c r="G196" s="323"/>
      <c r="H196" s="320" t="s">
        <v>701</v>
      </c>
      <c r="I196" s="323" t="s">
        <v>702</v>
      </c>
      <c r="J196" s="323"/>
      <c r="K196" s="367"/>
    </row>
    <row r="197" s="1" customFormat="1" ht="15" customHeight="1">
      <c r="B197" s="346"/>
      <c r="C197" s="330" t="s">
        <v>703</v>
      </c>
      <c r="D197" s="323"/>
      <c r="E197" s="323"/>
      <c r="F197" s="345" t="s">
        <v>611</v>
      </c>
      <c r="G197" s="323"/>
      <c r="H197" s="323" t="s">
        <v>704</v>
      </c>
      <c r="I197" s="323" t="s">
        <v>646</v>
      </c>
      <c r="J197" s="323"/>
      <c r="K197" s="367"/>
    </row>
    <row r="198" s="1" customFormat="1" ht="15" customHeight="1">
      <c r="B198" s="346"/>
      <c r="C198" s="330" t="s">
        <v>705</v>
      </c>
      <c r="D198" s="323"/>
      <c r="E198" s="323"/>
      <c r="F198" s="345" t="s">
        <v>611</v>
      </c>
      <c r="G198" s="323"/>
      <c r="H198" s="323" t="s">
        <v>706</v>
      </c>
      <c r="I198" s="323" t="s">
        <v>646</v>
      </c>
      <c r="J198" s="323"/>
      <c r="K198" s="367"/>
    </row>
    <row r="199" s="1" customFormat="1" ht="15" customHeight="1">
      <c r="B199" s="346"/>
      <c r="C199" s="330" t="s">
        <v>707</v>
      </c>
      <c r="D199" s="323"/>
      <c r="E199" s="323"/>
      <c r="F199" s="345" t="s">
        <v>617</v>
      </c>
      <c r="G199" s="323"/>
      <c r="H199" s="323" t="s">
        <v>708</v>
      </c>
      <c r="I199" s="323" t="s">
        <v>646</v>
      </c>
      <c r="J199" s="323"/>
      <c r="K199" s="367"/>
    </row>
    <row r="200" s="1" customFormat="1" ht="15" customHeight="1">
      <c r="B200" s="373"/>
      <c r="C200" s="381"/>
      <c r="D200" s="355"/>
      <c r="E200" s="355"/>
      <c r="F200" s="355"/>
      <c r="G200" s="355"/>
      <c r="H200" s="355"/>
      <c r="I200" s="355"/>
      <c r="J200" s="355"/>
      <c r="K200" s="374"/>
    </row>
    <row r="201" s="1" customFormat="1" ht="18.75" customHeight="1">
      <c r="B201" s="320"/>
      <c r="C201" s="323"/>
      <c r="D201" s="323"/>
      <c r="E201" s="323"/>
      <c r="F201" s="345"/>
      <c r="G201" s="323"/>
      <c r="H201" s="323"/>
      <c r="I201" s="323"/>
      <c r="J201" s="323"/>
      <c r="K201" s="320"/>
    </row>
    <row r="202" s="1" customFormat="1" ht="18.75" customHeight="1">
      <c r="B202" s="331"/>
      <c r="C202" s="331"/>
      <c r="D202" s="331"/>
      <c r="E202" s="331"/>
      <c r="F202" s="331"/>
      <c r="G202" s="331"/>
      <c r="H202" s="331"/>
      <c r="I202" s="331"/>
      <c r="J202" s="331"/>
      <c r="K202" s="331"/>
    </row>
    <row r="203" s="1" customFormat="1" ht="13.5">
      <c r="B203" s="310"/>
      <c r="C203" s="311"/>
      <c r="D203" s="311"/>
      <c r="E203" s="311"/>
      <c r="F203" s="311"/>
      <c r="G203" s="311"/>
      <c r="H203" s="311"/>
      <c r="I203" s="311"/>
      <c r="J203" s="311"/>
      <c r="K203" s="312"/>
    </row>
    <row r="204" s="1" customFormat="1" ht="21" customHeight="1">
      <c r="B204" s="313"/>
      <c r="C204" s="314" t="s">
        <v>709</v>
      </c>
      <c r="D204" s="314"/>
      <c r="E204" s="314"/>
      <c r="F204" s="314"/>
      <c r="G204" s="314"/>
      <c r="H204" s="314"/>
      <c r="I204" s="314"/>
      <c r="J204" s="314"/>
      <c r="K204" s="315"/>
    </row>
    <row r="205" s="1" customFormat="1" ht="25.5" customHeight="1">
      <c r="B205" s="313"/>
      <c r="C205" s="382" t="s">
        <v>710</v>
      </c>
      <c r="D205" s="382"/>
      <c r="E205" s="382"/>
      <c r="F205" s="382" t="s">
        <v>711</v>
      </c>
      <c r="G205" s="383"/>
      <c r="H205" s="382" t="s">
        <v>712</v>
      </c>
      <c r="I205" s="382"/>
      <c r="J205" s="382"/>
      <c r="K205" s="315"/>
    </row>
    <row r="206" s="1" customFormat="1" ht="5.25" customHeight="1">
      <c r="B206" s="346"/>
      <c r="C206" s="343"/>
      <c r="D206" s="343"/>
      <c r="E206" s="343"/>
      <c r="F206" s="343"/>
      <c r="G206" s="323"/>
      <c r="H206" s="343"/>
      <c r="I206" s="343"/>
      <c r="J206" s="343"/>
      <c r="K206" s="367"/>
    </row>
    <row r="207" s="1" customFormat="1" ht="15" customHeight="1">
      <c r="B207" s="346"/>
      <c r="C207" s="323" t="s">
        <v>702</v>
      </c>
      <c r="D207" s="323"/>
      <c r="E207" s="323"/>
      <c r="F207" s="345" t="s">
        <v>51</v>
      </c>
      <c r="G207" s="323"/>
      <c r="H207" s="323" t="s">
        <v>713</v>
      </c>
      <c r="I207" s="323"/>
      <c r="J207" s="323"/>
      <c r="K207" s="367"/>
    </row>
    <row r="208" s="1" customFormat="1" ht="15" customHeight="1">
      <c r="B208" s="346"/>
      <c r="C208" s="352"/>
      <c r="D208" s="323"/>
      <c r="E208" s="323"/>
      <c r="F208" s="345" t="s">
        <v>52</v>
      </c>
      <c r="G208" s="323"/>
      <c r="H208" s="323" t="s">
        <v>714</v>
      </c>
      <c r="I208" s="323"/>
      <c r="J208" s="323"/>
      <c r="K208" s="367"/>
    </row>
    <row r="209" s="1" customFormat="1" ht="15" customHeight="1">
      <c r="B209" s="346"/>
      <c r="C209" s="352"/>
      <c r="D209" s="323"/>
      <c r="E209" s="323"/>
      <c r="F209" s="345" t="s">
        <v>55</v>
      </c>
      <c r="G209" s="323"/>
      <c r="H209" s="323" t="s">
        <v>715</v>
      </c>
      <c r="I209" s="323"/>
      <c r="J209" s="323"/>
      <c r="K209" s="367"/>
    </row>
    <row r="210" s="1" customFormat="1" ht="15" customHeight="1">
      <c r="B210" s="346"/>
      <c r="C210" s="323"/>
      <c r="D210" s="323"/>
      <c r="E210" s="323"/>
      <c r="F210" s="345" t="s">
        <v>53</v>
      </c>
      <c r="G210" s="323"/>
      <c r="H210" s="323" t="s">
        <v>716</v>
      </c>
      <c r="I210" s="323"/>
      <c r="J210" s="323"/>
      <c r="K210" s="367"/>
    </row>
    <row r="211" s="1" customFormat="1" ht="15" customHeight="1">
      <c r="B211" s="346"/>
      <c r="C211" s="323"/>
      <c r="D211" s="323"/>
      <c r="E211" s="323"/>
      <c r="F211" s="345" t="s">
        <v>54</v>
      </c>
      <c r="G211" s="323"/>
      <c r="H211" s="323" t="s">
        <v>717</v>
      </c>
      <c r="I211" s="323"/>
      <c r="J211" s="323"/>
      <c r="K211" s="367"/>
    </row>
    <row r="212" s="1" customFormat="1" ht="15" customHeight="1">
      <c r="B212" s="346"/>
      <c r="C212" s="323"/>
      <c r="D212" s="323"/>
      <c r="E212" s="323"/>
      <c r="F212" s="345"/>
      <c r="G212" s="323"/>
      <c r="H212" s="323"/>
      <c r="I212" s="323"/>
      <c r="J212" s="323"/>
      <c r="K212" s="367"/>
    </row>
    <row r="213" s="1" customFormat="1" ht="15" customHeight="1">
      <c r="B213" s="346"/>
      <c r="C213" s="323" t="s">
        <v>658</v>
      </c>
      <c r="D213" s="323"/>
      <c r="E213" s="323"/>
      <c r="F213" s="345" t="s">
        <v>86</v>
      </c>
      <c r="G213" s="323"/>
      <c r="H213" s="323" t="s">
        <v>718</v>
      </c>
      <c r="I213" s="323"/>
      <c r="J213" s="323"/>
      <c r="K213" s="367"/>
    </row>
    <row r="214" s="1" customFormat="1" ht="15" customHeight="1">
      <c r="B214" s="346"/>
      <c r="C214" s="352"/>
      <c r="D214" s="323"/>
      <c r="E214" s="323"/>
      <c r="F214" s="345" t="s">
        <v>554</v>
      </c>
      <c r="G214" s="323"/>
      <c r="H214" s="323" t="s">
        <v>555</v>
      </c>
      <c r="I214" s="323"/>
      <c r="J214" s="323"/>
      <c r="K214" s="367"/>
    </row>
    <row r="215" s="1" customFormat="1" ht="15" customHeight="1">
      <c r="B215" s="346"/>
      <c r="C215" s="323"/>
      <c r="D215" s="323"/>
      <c r="E215" s="323"/>
      <c r="F215" s="345" t="s">
        <v>552</v>
      </c>
      <c r="G215" s="323"/>
      <c r="H215" s="323" t="s">
        <v>719</v>
      </c>
      <c r="I215" s="323"/>
      <c r="J215" s="323"/>
      <c r="K215" s="367"/>
    </row>
    <row r="216" s="1" customFormat="1" ht="15" customHeight="1">
      <c r="B216" s="384"/>
      <c r="C216" s="352"/>
      <c r="D216" s="352"/>
      <c r="E216" s="352"/>
      <c r="F216" s="345" t="s">
        <v>556</v>
      </c>
      <c r="G216" s="330"/>
      <c r="H216" s="371" t="s">
        <v>557</v>
      </c>
      <c r="I216" s="371"/>
      <c r="J216" s="371"/>
      <c r="K216" s="385"/>
    </row>
    <row r="217" s="1" customFormat="1" ht="15" customHeight="1">
      <c r="B217" s="384"/>
      <c r="C217" s="352"/>
      <c r="D217" s="352"/>
      <c r="E217" s="352"/>
      <c r="F217" s="345" t="s">
        <v>558</v>
      </c>
      <c r="G217" s="330"/>
      <c r="H217" s="371" t="s">
        <v>720</v>
      </c>
      <c r="I217" s="371"/>
      <c r="J217" s="371"/>
      <c r="K217" s="385"/>
    </row>
    <row r="218" s="1" customFormat="1" ht="15" customHeight="1">
      <c r="B218" s="384"/>
      <c r="C218" s="352"/>
      <c r="D218" s="352"/>
      <c r="E218" s="352"/>
      <c r="F218" s="386"/>
      <c r="G218" s="330"/>
      <c r="H218" s="387"/>
      <c r="I218" s="387"/>
      <c r="J218" s="387"/>
      <c r="K218" s="385"/>
    </row>
    <row r="219" s="1" customFormat="1" ht="15" customHeight="1">
      <c r="B219" s="384"/>
      <c r="C219" s="323" t="s">
        <v>682</v>
      </c>
      <c r="D219" s="352"/>
      <c r="E219" s="352"/>
      <c r="F219" s="345">
        <v>1</v>
      </c>
      <c r="G219" s="330"/>
      <c r="H219" s="371" t="s">
        <v>721</v>
      </c>
      <c r="I219" s="371"/>
      <c r="J219" s="371"/>
      <c r="K219" s="385"/>
    </row>
    <row r="220" s="1" customFormat="1" ht="15" customHeight="1">
      <c r="B220" s="384"/>
      <c r="C220" s="352"/>
      <c r="D220" s="352"/>
      <c r="E220" s="352"/>
      <c r="F220" s="345">
        <v>2</v>
      </c>
      <c r="G220" s="330"/>
      <c r="H220" s="371" t="s">
        <v>722</v>
      </c>
      <c r="I220" s="371"/>
      <c r="J220" s="371"/>
      <c r="K220" s="385"/>
    </row>
    <row r="221" s="1" customFormat="1" ht="15" customHeight="1">
      <c r="B221" s="384"/>
      <c r="C221" s="352"/>
      <c r="D221" s="352"/>
      <c r="E221" s="352"/>
      <c r="F221" s="345">
        <v>3</v>
      </c>
      <c r="G221" s="330"/>
      <c r="H221" s="371" t="s">
        <v>723</v>
      </c>
      <c r="I221" s="371"/>
      <c r="J221" s="371"/>
      <c r="K221" s="385"/>
    </row>
    <row r="222" s="1" customFormat="1" ht="15" customHeight="1">
      <c r="B222" s="384"/>
      <c r="C222" s="352"/>
      <c r="D222" s="352"/>
      <c r="E222" s="352"/>
      <c r="F222" s="345">
        <v>4</v>
      </c>
      <c r="G222" s="330"/>
      <c r="H222" s="371" t="s">
        <v>724</v>
      </c>
      <c r="I222" s="371"/>
      <c r="J222" s="371"/>
      <c r="K222" s="385"/>
    </row>
    <row r="223" s="1" customFormat="1" ht="12.75" customHeight="1">
      <c r="B223" s="388"/>
      <c r="C223" s="389"/>
      <c r="D223" s="389"/>
      <c r="E223" s="389"/>
      <c r="F223" s="389"/>
      <c r="G223" s="389"/>
      <c r="H223" s="389"/>
      <c r="I223" s="389"/>
      <c r="J223" s="389"/>
      <c r="K223" s="390"/>
    </row>
  </sheetData>
  <sheetProtection autoFilter="0" deleteColumns="0" deleteRows="0" formatCells="0" formatColumns="0" formatRows="0" insertColumns="0" insertHyperlinks="0" insertRows="0" pivotTables="0" sort="0"/>
  <mergeCells count="77">
    <mergeCell ref="C102:J102"/>
    <mergeCell ref="C122:J122"/>
    <mergeCell ref="C147:J147"/>
    <mergeCell ref="C171:J171"/>
    <mergeCell ref="C204:J204"/>
    <mergeCell ref="H205:J205"/>
    <mergeCell ref="H207:J207"/>
    <mergeCell ref="H208:J208"/>
    <mergeCell ref="H209:J209"/>
    <mergeCell ref="H210:J210"/>
    <mergeCell ref="H211:J211"/>
    <mergeCell ref="H213:J213"/>
    <mergeCell ref="H214:J214"/>
    <mergeCell ref="H215:J215"/>
    <mergeCell ref="H216:J216"/>
    <mergeCell ref="H217:J217"/>
    <mergeCell ref="H219:J219"/>
    <mergeCell ref="H220:J220"/>
    <mergeCell ref="H221:J221"/>
    <mergeCell ref="H222:J222"/>
    <mergeCell ref="D47:J47"/>
    <mergeCell ref="E48:J48"/>
    <mergeCell ref="E49:J49"/>
    <mergeCell ref="E50:J50"/>
    <mergeCell ref="D51:J51"/>
    <mergeCell ref="C52:J52"/>
    <mergeCell ref="C54:J54"/>
    <mergeCell ref="C55:J55"/>
    <mergeCell ref="C57:J57"/>
    <mergeCell ref="D58:J58"/>
    <mergeCell ref="D59:J59"/>
    <mergeCell ref="D60:J60"/>
    <mergeCell ref="D61:J61"/>
    <mergeCell ref="D62:J62"/>
    <mergeCell ref="D63:J63"/>
    <mergeCell ref="D65:J65"/>
    <mergeCell ref="D66:J66"/>
    <mergeCell ref="D67:J67"/>
    <mergeCell ref="D68:J68"/>
    <mergeCell ref="D69:J69"/>
    <mergeCell ref="D70:J70"/>
    <mergeCell ref="C75:J75"/>
    <mergeCell ref="C3:J3"/>
    <mergeCell ref="C4:J4"/>
    <mergeCell ref="C9:J9"/>
    <mergeCell ref="D10:J10"/>
    <mergeCell ref="D16:J16"/>
    <mergeCell ref="D17:J17"/>
    <mergeCell ref="F18:J18"/>
    <mergeCell ref="F19:J19"/>
    <mergeCell ref="F20:J20"/>
    <mergeCell ref="F21:J21"/>
    <mergeCell ref="F22:J22"/>
    <mergeCell ref="F23:J23"/>
    <mergeCell ref="C25:J25"/>
    <mergeCell ref="C26:J26"/>
    <mergeCell ref="D27:J27"/>
    <mergeCell ref="D28:J28"/>
    <mergeCell ref="D30:J30"/>
    <mergeCell ref="D31:J31"/>
    <mergeCell ref="D33:J33"/>
    <mergeCell ref="D34:J34"/>
    <mergeCell ref="D35:J35"/>
    <mergeCell ref="G36:J36"/>
    <mergeCell ref="G37:J37"/>
    <mergeCell ref="G38:J38"/>
    <mergeCell ref="G39:J39"/>
    <mergeCell ref="G40:J40"/>
    <mergeCell ref="G41:J41"/>
    <mergeCell ref="G42:J42"/>
    <mergeCell ref="G43:J43"/>
    <mergeCell ref="G44:J44"/>
    <mergeCell ref="G45:J45"/>
    <mergeCell ref="C6:J6"/>
    <mergeCell ref="C7:J7"/>
    <mergeCell ref="D11:J11"/>
    <mergeCell ref="D15:J15"/>
  </mergeCells>
  <pageSetup r:id="rId1" paperSize="9" orientation="landscape" fitToHeight="0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Horák Jiří, Ing.</dc:creator>
  <cp:lastModifiedBy>Horák Jiří, Ing.</cp:lastModifiedBy>
  <dcterms:created xsi:type="dcterms:W3CDTF">2020-02-25T12:49:03Z</dcterms:created>
  <dcterms:modified xsi:type="dcterms:W3CDTF">2020-02-25T12:49:08Z</dcterms:modified>
</cp:coreProperties>
</file>