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8800" windowHeight="12300" activeTab="1"/>
  </bookViews>
  <sheets>
    <sheet name="Rekapitulace stavby" sheetId="1" r:id="rId1"/>
    <sheet name="001 - Sborník SŽDC - TM M..." sheetId="2" r:id="rId2"/>
    <sheet name="001 - VRN - VRN - TM Malšice" sheetId="3" r:id="rId3"/>
  </sheets>
  <definedNames>
    <definedName name="_xlnm._FilterDatabase" localSheetId="1" hidden="1">'001 - Sborník SŽDC - TM M...'!$C$120:$K$168</definedName>
    <definedName name="_xlnm._FilterDatabase" localSheetId="2" hidden="1">'001 - VRN - VRN - TM Malšice'!$C$118:$K$125</definedName>
    <definedName name="_xlnm.Print_Titles" localSheetId="1">'001 - Sborník SŽDC - TM M...'!$120:$120</definedName>
    <definedName name="_xlnm.Print_Titles" localSheetId="2">'001 - VRN - VRN - TM Malšice'!$118:$118</definedName>
    <definedName name="_xlnm.Print_Titles" localSheetId="0">'Rekapitulace stavby'!$92:$92</definedName>
    <definedName name="_xlnm.Print_Area" localSheetId="1">'001 - Sborník SŽDC - TM M...'!$C$4:$J$76,'001 - Sborník SŽDC - TM M...'!$C$82:$J$102,'001 - Sborník SŽDC - TM M...'!$C$108:$K$168</definedName>
    <definedName name="_xlnm.Print_Area" localSheetId="2">'001 - VRN - VRN - TM Malšice'!$C$4:$J$76,'001 - VRN - VRN - TM Malšice'!$C$82:$J$100,'001 - VRN - VRN - TM Malšice'!$C$106:$K$125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25" i="3"/>
  <c r="BH125" i="3"/>
  <c r="BG125" i="3"/>
  <c r="BF125" i="3"/>
  <c r="T125" i="3"/>
  <c r="T124" i="3"/>
  <c r="R125" i="3"/>
  <c r="R124" i="3" s="1"/>
  <c r="P125" i="3"/>
  <c r="P124" i="3"/>
  <c r="BK125" i="3"/>
  <c r="BK124" i="3" s="1"/>
  <c r="J124" i="3" s="1"/>
  <c r="J99" i="3" s="1"/>
  <c r="J125" i="3"/>
  <c r="BE125" i="3"/>
  <c r="J33" i="3" s="1"/>
  <c r="AV96" i="1" s="1"/>
  <c r="AT96" i="1" s="1"/>
  <c r="BI123" i="3"/>
  <c r="BH123" i="3"/>
  <c r="BG123" i="3"/>
  <c r="F35" i="3" s="1"/>
  <c r="BF123" i="3"/>
  <c r="T123" i="3"/>
  <c r="R123" i="3"/>
  <c r="P123" i="3"/>
  <c r="P121" i="3" s="1"/>
  <c r="BK123" i="3"/>
  <c r="J123" i="3"/>
  <c r="BE123" i="3"/>
  <c r="BI122" i="3"/>
  <c r="F37" i="3" s="1"/>
  <c r="BD96" i="1" s="1"/>
  <c r="BH122" i="3"/>
  <c r="F36" i="3"/>
  <c r="BC96" i="1" s="1"/>
  <c r="BG122" i="3"/>
  <c r="BB96" i="1"/>
  <c r="BF122" i="3"/>
  <c r="J34" i="3"/>
  <c r="AW96" i="1"/>
  <c r="F34" i="3"/>
  <c r="BA96" i="1" s="1"/>
  <c r="T122" i="3"/>
  <c r="T121" i="3"/>
  <c r="T120" i="3"/>
  <c r="T119" i="3" s="1"/>
  <c r="R122" i="3"/>
  <c r="R121" i="3"/>
  <c r="R120" i="3"/>
  <c r="P122" i="3"/>
  <c r="P120" i="3"/>
  <c r="P119" i="3" s="1"/>
  <c r="AU96" i="1" s="1"/>
  <c r="BK122" i="3"/>
  <c r="BK121" i="3"/>
  <c r="J122" i="3"/>
  <c r="BE122" i="3"/>
  <c r="J115" i="3"/>
  <c r="F115" i="3"/>
  <c r="F113" i="3"/>
  <c r="E111" i="3"/>
  <c r="J91" i="3"/>
  <c r="F91" i="3"/>
  <c r="F89" i="3"/>
  <c r="E87" i="3"/>
  <c r="J24" i="3"/>
  <c r="E24" i="3"/>
  <c r="J92" i="3" s="1"/>
  <c r="J116" i="3"/>
  <c r="J23" i="3"/>
  <c r="J18" i="3"/>
  <c r="E18" i="3"/>
  <c r="J17" i="3"/>
  <c r="J12" i="3"/>
  <c r="E7" i="3"/>
  <c r="E85" i="3" s="1"/>
  <c r="E109" i="3"/>
  <c r="J37" i="2"/>
  <c r="J36" i="2"/>
  <c r="AY95" i="1"/>
  <c r="J35" i="2"/>
  <c r="AX95" i="1"/>
  <c r="BI168" i="2"/>
  <c r="BH168" i="2"/>
  <c r="BG168" i="2"/>
  <c r="BF168" i="2"/>
  <c r="T168" i="2"/>
  <c r="T167" i="2"/>
  <c r="R168" i="2"/>
  <c r="R167" i="2"/>
  <c r="P168" i="2"/>
  <c r="P167" i="2"/>
  <c r="BK168" i="2"/>
  <c r="BK167" i="2"/>
  <c r="J167" i="2"/>
  <c r="J101" i="2" s="1"/>
  <c r="J168" i="2"/>
  <c r="BE168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P156" i="2" s="1"/>
  <c r="BK159" i="2"/>
  <c r="J159" i="2"/>
  <c r="BE159" i="2"/>
  <c r="BI158" i="2"/>
  <c r="BH158" i="2"/>
  <c r="BG158" i="2"/>
  <c r="BF158" i="2"/>
  <c r="T158" i="2"/>
  <c r="T156" i="2" s="1"/>
  <c r="R158" i="2"/>
  <c r="R156" i="2" s="1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BK156" i="2"/>
  <c r="J156" i="2" s="1"/>
  <c r="J100" i="2" s="1"/>
  <c r="J157" i="2"/>
  <c r="BE157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R125" i="2" s="1"/>
  <c r="P128" i="2"/>
  <c r="BK128" i="2"/>
  <c r="J128" i="2"/>
  <c r="BE128" i="2"/>
  <c r="BI127" i="2"/>
  <c r="BH127" i="2"/>
  <c r="BG127" i="2"/>
  <c r="F35" i="2" s="1"/>
  <c r="BB95" i="1" s="1"/>
  <c r="BF127" i="2"/>
  <c r="T127" i="2"/>
  <c r="R127" i="2"/>
  <c r="P127" i="2"/>
  <c r="BK127" i="2"/>
  <c r="BK125" i="2" s="1"/>
  <c r="J125" i="2" s="1"/>
  <c r="J99" i="2" s="1"/>
  <c r="J127" i="2"/>
  <c r="BE127" i="2"/>
  <c r="BI126" i="2"/>
  <c r="BH126" i="2"/>
  <c r="BG126" i="2"/>
  <c r="BF126" i="2"/>
  <c r="T126" i="2"/>
  <c r="T125" i="2"/>
  <c r="R126" i="2"/>
  <c r="P126" i="2"/>
  <c r="P125" i="2"/>
  <c r="BK126" i="2"/>
  <c r="J126" i="2"/>
  <c r="BE126" i="2" s="1"/>
  <c r="F33" i="2" s="1"/>
  <c r="AZ95" i="1" s="1"/>
  <c r="BI124" i="2"/>
  <c r="F37" i="2"/>
  <c r="BD95" i="1" s="1"/>
  <c r="BH124" i="2"/>
  <c r="BG124" i="2"/>
  <c r="BF124" i="2"/>
  <c r="T124" i="2"/>
  <c r="T123" i="2"/>
  <c r="R124" i="2"/>
  <c r="R123" i="2"/>
  <c r="P124" i="2"/>
  <c r="P123" i="2"/>
  <c r="BK124" i="2"/>
  <c r="BK123" i="2"/>
  <c r="J123" i="2"/>
  <c r="J98" i="2" s="1"/>
  <c r="J124" i="2"/>
  <c r="BE124" i="2" s="1"/>
  <c r="F115" i="2"/>
  <c r="E113" i="2"/>
  <c r="F89" i="2"/>
  <c r="E87" i="2"/>
  <c r="J24" i="2"/>
  <c r="E24" i="2"/>
  <c r="J118" i="2"/>
  <c r="J92" i="2"/>
  <c r="J23" i="2"/>
  <c r="J21" i="2"/>
  <c r="E21" i="2"/>
  <c r="J91" i="2" s="1"/>
  <c r="J117" i="2"/>
  <c r="J20" i="2"/>
  <c r="J18" i="2"/>
  <c r="E18" i="2"/>
  <c r="J17" i="2"/>
  <c r="J15" i="2"/>
  <c r="E15" i="2"/>
  <c r="F117" i="2"/>
  <c r="F91" i="2"/>
  <c r="J14" i="2"/>
  <c r="J12" i="2"/>
  <c r="J115" i="2"/>
  <c r="J89" i="2"/>
  <c r="E7" i="2"/>
  <c r="AS94" i="1"/>
  <c r="L90" i="1"/>
  <c r="AM90" i="1"/>
  <c r="AM89" i="1"/>
  <c r="L89" i="1"/>
  <c r="AM87" i="1"/>
  <c r="L87" i="1"/>
  <c r="L85" i="1"/>
  <c r="L84" i="1"/>
  <c r="T122" i="2" l="1"/>
  <c r="T121" i="2" s="1"/>
  <c r="E111" i="2"/>
  <c r="E85" i="2"/>
  <c r="F36" i="2"/>
  <c r="BC95" i="1" s="1"/>
  <c r="BC94" i="1" s="1"/>
  <c r="R122" i="2"/>
  <c r="R121" i="2" s="1"/>
  <c r="J113" i="3"/>
  <c r="J89" i="3"/>
  <c r="F118" i="2"/>
  <c r="F92" i="2"/>
  <c r="BK122" i="2"/>
  <c r="J34" i="2"/>
  <c r="AW95" i="1" s="1"/>
  <c r="F34" i="2"/>
  <c r="BA95" i="1" s="1"/>
  <c r="BA94" i="1" s="1"/>
  <c r="BD94" i="1"/>
  <c r="W33" i="1" s="1"/>
  <c r="P122" i="2"/>
  <c r="P121" i="2" s="1"/>
  <c r="AU95" i="1" s="1"/>
  <c r="AU94" i="1" s="1"/>
  <c r="BB94" i="1"/>
  <c r="J33" i="2"/>
  <c r="AV95" i="1" s="1"/>
  <c r="F116" i="3"/>
  <c r="F92" i="3"/>
  <c r="F33" i="3"/>
  <c r="AZ96" i="1" s="1"/>
  <c r="AZ94" i="1" s="1"/>
  <c r="J121" i="3"/>
  <c r="J98" i="3" s="1"/>
  <c r="BK120" i="3"/>
  <c r="R119" i="3"/>
  <c r="AV94" i="1" l="1"/>
  <c r="W29" i="1"/>
  <c r="AX94" i="1"/>
  <c r="W31" i="1"/>
  <c r="J122" i="2"/>
  <c r="J97" i="2" s="1"/>
  <c r="BK121" i="2"/>
  <c r="J121" i="2" s="1"/>
  <c r="J120" i="3"/>
  <c r="J97" i="3" s="1"/>
  <c r="BK119" i="3"/>
  <c r="J119" i="3" s="1"/>
  <c r="AT95" i="1"/>
  <c r="W30" i="1"/>
  <c r="AW94" i="1"/>
  <c r="AK30" i="1" s="1"/>
  <c r="AY94" i="1"/>
  <c r="W32" i="1"/>
  <c r="J96" i="3" l="1"/>
  <c r="J30" i="3"/>
  <c r="J96" i="2"/>
  <c r="J30" i="2"/>
  <c r="AK29" i="1"/>
  <c r="AT94" i="1"/>
  <c r="AG95" i="1" l="1"/>
  <c r="J39" i="2"/>
  <c r="J39" i="3"/>
  <c r="AG96" i="1"/>
  <c r="AN96" i="1" s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<sst xmlns="http://schemas.openxmlformats.org/spreadsheetml/2006/main" count="1090" uniqueCount="321">
  <si>
    <t>Export Komplet</t>
  </si>
  <si>
    <t/>
  </si>
  <si>
    <t>2.0</t>
  </si>
  <si>
    <t>False</t>
  </si>
  <si>
    <t>{498a4de7-2720-44bb-8981-4a6e870dc430}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</si>
  <si>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</si>
  <si>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</si>
  <si>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</si>
  <si>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</si>
  <si>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</si>
  <si>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</si>
  <si>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</si>
  <si>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</si>
  <si>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</si>
  <si>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</si>
  <si>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</si>
  <si>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řídícího systému TM Malšice</t>
  </si>
  <si>
    <t>0,1</t>
  </si>
  <si>
    <t>KSO:</t>
  </si>
  <si>
    <t>CC-CZ:</t>
  </si>
  <si>
    <t>1</t>
  </si>
  <si>
    <t>Místo:</t>
  </si>
  <si>
    <t>TM Malšice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</si>
  <si>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</si>
  <si>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</si>
  <si>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</si>
  <si>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</si>
  <si>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</si>
  <si>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</si>
  <si>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</si>
  <si>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</si>
  <si>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</si>
  <si>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</si>
  <si>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</si>
  <si>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</si>
  <si>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</si>
  <si>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</si>
  <si>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</si>
  <si>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</si>
  <si>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</si>
  <si>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</si>
  <si>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</si>
  <si>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</si>
  <si>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</si>
  <si>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</si>
  <si>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</si>
  <si>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</si>
  <si>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</si>
  <si>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</si>
  <si>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</si>
  <si>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</si>
  <si>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</si>
  <si>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</si>
  <si>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</si>
  <si>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</si>
  <si>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</si>
  <si>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</si>
  <si>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</si>
  <si>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</si>
  <si>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</si>
  <si>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</si>
  <si>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</si>
  <si>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</si>
  <si>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</si>
  <si>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</si>
  <si>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</si>
  <si>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</si>
  <si>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</si>
  <si>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</si>
  <si>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</si>
  <si>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</si>
  <si>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</si>
  <si>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</si>
  <si>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</si>
  <si>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</si>
  <si>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</si>
  <si>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</si>
  <si>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</si>
  <si>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</si>
  <si>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</si>
  <si>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</si>
  <si>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</si>
  <si>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Sborník SŽDC - TM Malšice</t>
  </si>
  <si>
    <t>STA</t>
  </si>
  <si>
    <t>{01e77965-28cd-46b5-80c8-fe70e79c7d37}</t>
  </si>
  <si>
    <t>2</t>
  </si>
  <si>
    <t>001 - VRN - VRN</t>
  </si>
  <si>
    <t>{e12ff2e6-e15f-4f94-ab11-e60313b6799f}</t>
  </si>
  <si>
    <t>KRYCÍ LIST SOUPISU PRACÍ</t>
  </si>
  <si>
    <t>Objekt:</t>
  </si>
  <si>
    <t>001 - Sborník SŽDC - TM Malšice</t>
  </si>
  <si>
    <t>REKAPITULACE ČLENĚNÍ SOUPISU PRACÍ</t>
  </si>
  <si>
    <t>Kód dílu - Popis</t>
  </si>
  <si>
    <t>Cena celkem [CZK]</t>
  </si>
  <si>
    <t>Náklady ze soupisu prací</t>
  </si>
  <si>
    <t>-1</t>
  </si>
  <si>
    <t>M - M</t>
  </si>
  <si>
    <t xml:space="preserve">    D1 - Demontáže</t>
  </si>
  <si>
    <t xml:space="preserve">    M1 - Rozvaděč SKŘ</t>
  </si>
  <si>
    <t xml:space="preserve">    M2 - SW Práce</t>
  </si>
  <si>
    <t xml:space="preserve">    M5 - 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</si>
  <si>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</si>
  <si>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</si>
  <si>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</si>
  <si>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</si>
  <si>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</si>
  <si>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</si>
  <si>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</si>
  <si>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</si>
  <si>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</si>
  <si>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</si>
  <si>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</si>
  <si>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</si>
  <si>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</si>
  <si>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</si>
  <si>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ROZPOCET</t>
  </si>
  <si>
    <t>D1</t>
  </si>
  <si>
    <t>Demontáže</t>
  </si>
  <si>
    <t>62</t>
  </si>
  <si>
    <t>7496772020</t>
  </si>
  <si>
    <t>kus</t>
  </si>
  <si>
    <t>8</t>
  </si>
  <si>
    <t>4</t>
  </si>
  <si>
    <t>472859744</t>
  </si>
  <si>
    <t>M1</t>
  </si>
  <si>
    <t>Rozvaděč SKŘ</t>
  </si>
  <si>
    <t>7</t>
  </si>
  <si>
    <t>K</t>
  </si>
  <si>
    <t>7496753040</t>
  </si>
  <si>
    <t>Montáž SKŘ - DŘT, IPC, PLC instalace montážního materiálu v objektu ŽST</t>
  </si>
  <si>
    <t>Sborník UOŽI 01 2019</t>
  </si>
  <si>
    <t>1635760138</t>
  </si>
  <si>
    <t>39</t>
  </si>
  <si>
    <t>7496700560</t>
  </si>
  <si>
    <t>R110 kV, měnírny, TNS, spínací stanice DŘT, SKŘ, Elektrodispečink, DDTS DŘT a SKŘ skříně pro automatizaci Periférie Průmyslové řídící PC - Řídící průmyslové PC umístěné v kompaktní odolné plechové šasí vybavené prachovým filtrem a kvalitními ventilátory. Osazen napájecím zdroje o výkonu 200W a PFC filtrem.  (například: ADV IPC-6806)</t>
  </si>
  <si>
    <t>2028712399</t>
  </si>
  <si>
    <t>40</t>
  </si>
  <si>
    <t>7496701930</t>
  </si>
  <si>
    <t>R110 kV, měnírny, TNS, spínací stanice DŘT, SKŘ, Elektrodispečink, DDTS Elektrodispečink Ostatní Reliance OPC Server - Komunikační software - rozhraní mezi PC a PLC</t>
  </si>
  <si>
    <t>962395150</t>
  </si>
  <si>
    <t>41</t>
  </si>
  <si>
    <t>7496702000</t>
  </si>
  <si>
    <t>R110 kV, měnírny, TNS, spínací stanice DŘT, SKŘ, Elektrodispečink, DDTS Elektrodispečink Ostatní Vizualizační software pro platformu reliance for control s celkovým počtem 3000 aktivních bodů</t>
  </si>
  <si>
    <t>-1091070366</t>
  </si>
  <si>
    <t>42</t>
  </si>
  <si>
    <t>7496702070</t>
  </si>
  <si>
    <t>R110 kV, měnírny, TNS, spínací stanice DŘT, SKŘ, Elektrodispečink, DDTS Elektrodispečink Ostatní Vizualizační software pro platformu reliance for control s celkovým počtem 500 aktivních bodů</t>
  </si>
  <si>
    <t>1796595301</t>
  </si>
  <si>
    <t>38</t>
  </si>
  <si>
    <t>7496700520</t>
  </si>
  <si>
    <t>R110 kV, měnírny, TNS, spínací stanice DŘT, SKŘ, Elektrodispečink, DDTS DŘT a SKŘ skříně pro automatizaci Periférie LCD monitor s full HD rozlišením 1920x1080, vstupem HDMI, DVI, IPS panel s LED podsvícením, 24"</t>
  </si>
  <si>
    <t>-105217896</t>
  </si>
  <si>
    <t>7496700250</t>
  </si>
  <si>
    <t>R110 kV, měnírny, TNS, spínací stanice DŘT, SKŘ, Elektrodispečink, DDTS DŘT a SKŘ skříně pro automatizaci Základní switche, switche s podporou POE, konfigurovatelné switche, průmyslové switche do RACKu, vysokorychlostní modemy Průmyslový switch  5x 10/100 Base-TX portů na DIN lištu</t>
  </si>
  <si>
    <t>666220548</t>
  </si>
  <si>
    <t>11</t>
  </si>
  <si>
    <t>7496700920</t>
  </si>
  <si>
    <t>R110 kV, měnírny, TNS, spínací stanice DŘT, SKŘ, Elektrodispečink, DDTS DŘT a SKŘ skříně pro automatizaci PLC typ_1 (SAIA) Základní modul PLC automatu řady PCD2 - CPU, Cold Fire verze, Ethernet, USB, Switch, rozšiřitelná, max. ≤1024 I/O  (například PCD2.M5540)</t>
  </si>
  <si>
    <t>1570016311</t>
  </si>
  <si>
    <t>43</t>
  </si>
  <si>
    <t>7593320930</t>
  </si>
  <si>
    <t>Konstrukční díly a prvky Prvky OPC1 - přepěťová ochrana komunikační linky</t>
  </si>
  <si>
    <t>-805117810</t>
  </si>
  <si>
    <t>44</t>
  </si>
  <si>
    <t>7496701110</t>
  </si>
  <si>
    <t>R110 kV, měnírny, TNS, spínací stanice DŘT, SKŘ, Elektrodispečink, DDTS DŘT a SKŘ skříně pro automatizaci PLC typ_1 (SAIA) CPU, RYCHLÁ, Cold Fire verze, USB, Profibus DP Master, Ethernet, rozšiřitelná max. ≤1024. (například PCD3.M6560)</t>
  </si>
  <si>
    <t>647573211</t>
  </si>
  <si>
    <t>45</t>
  </si>
  <si>
    <t>7496700750</t>
  </si>
  <si>
    <t>R110 kV, měnírny, TNS, spínací stanice DŘT, SKŘ, Elektrodispečink, DDTS DŘT a SKŘ skříně pro automatizaci Periférie Drobný montážní materiál pro telemechanickou jednotku v objektu NS</t>
  </si>
  <si>
    <t>-1970706583</t>
  </si>
  <si>
    <t>46</t>
  </si>
  <si>
    <t>7496700150</t>
  </si>
  <si>
    <t>R110 kV, měnírny, TNS, spínací stanice DŘT, SKŘ, Elektrodispečink, DDTS DŘT a SKŘ skříně pro automatizaci Napájecí zdroje Napájecí zdroj externí 230V AC/24V 150W, DIN</t>
  </si>
  <si>
    <t>-981309772</t>
  </si>
  <si>
    <t>47</t>
  </si>
  <si>
    <t>7496701280</t>
  </si>
  <si>
    <t>R110 kV, měnírny, TNS, spínací stanice DŘT, SKŘ, Elektrodispečink, DDTS DŘT a SKŘ skříně pro automatizaci PLC typ_1 (SAIA) Rychlý vstupní modul. Má 8 kanálů s rozlišením 12 bitů (0...4095) bez galvanického oddělení. Je určený pro proudové signály 0...20 mA 4,884 μA *). Princip měření nediferenciální (společná zem). Vstupní odpor 125 Ω / 0,1 %.</t>
  </si>
  <si>
    <t>43703743</t>
  </si>
  <si>
    <t>48</t>
  </si>
  <si>
    <t>7496701180</t>
  </si>
  <si>
    <t>R110 kV, měnírny, TNS, spínací stanice DŘT, SKŘ, Elektrodispečink, DDTS DŘT a SKŘ skříně pro automatizaci PLC typ_1 (SAIA) Univerzální propojovací a rozšiřující modul. (například PCD3.K010)</t>
  </si>
  <si>
    <t>1220999995</t>
  </si>
  <si>
    <t>12</t>
  </si>
  <si>
    <t>7496700850</t>
  </si>
  <si>
    <t>R110 kV, měnírny, TNS, spínací stanice DŘT, SKŘ, Elektrodispečink, DDTS DŘT a SKŘ skříně pro automatizaci Periférie Dokumentace skutečného stavu pro nové telemechanické zařízení v objektu ŽST</t>
  </si>
  <si>
    <t>1436259978</t>
  </si>
  <si>
    <t>13</t>
  </si>
  <si>
    <t>7496700510</t>
  </si>
  <si>
    <t>R110 kV, měnírny, TNS, spínací stanice DŘT, SKŘ, Elektrodispečink, DDTS DŘT a SKŘ skříně pro automatizaci Periférie LCD monitor s rozlišením 1280x1024(16"), vstupem HDMI, DVI, IPS panel s LED podsvícením.</t>
  </si>
  <si>
    <t>1287496686</t>
  </si>
  <si>
    <t>14</t>
  </si>
  <si>
    <t>7494004124</t>
  </si>
  <si>
    <t>Rozvaděče nn Modulární přístroje Přepěťové ochrany Svodiče přepětí typ 2, Imax 40 kA, Uc AC 350 V, výměnné moduly, se signalizací, varistor, 3pól</t>
  </si>
  <si>
    <t>-2115386021</t>
  </si>
  <si>
    <t>7494004182</t>
  </si>
  <si>
    <t>Rozvaděče nn Modulární přístroje Přepěťové ochrany Přepěťové ochrany pro stejnosměrné aplikace typ 2, náhradní díl, In 15 kA, pouze výměnný modul např. pro SVC-DC-800-3V-MZ(S), varistor</t>
  </si>
  <si>
    <t>-727373546</t>
  </si>
  <si>
    <t>16</t>
  </si>
  <si>
    <t>7494004164</t>
  </si>
  <si>
    <t>Rozvaděče nn Modulární přístroje Přepěťové ochrany Svodiče přepětí oddělovací tlumivka mezi svodiče typu 2 a 3</t>
  </si>
  <si>
    <t>946647590</t>
  </si>
  <si>
    <t>17</t>
  </si>
  <si>
    <t>7496702060</t>
  </si>
  <si>
    <t>R110 kV, měnírny, TNS, spínací stanice DŘT, SKŘ, Elektrodispečink, DDTS Elektrodispečink Ostatní Zdroj UPS do  1KVA</t>
  </si>
  <si>
    <t>-811158138</t>
  </si>
  <si>
    <t>18</t>
  </si>
  <si>
    <t>7496700100</t>
  </si>
  <si>
    <t>R110 kV, měnírny, TNS, spínací stanice DŘT, SKŘ, Elektrodispečink, DDTS DŘT a SKŘ skříně pro automatizaci Oddělovací členy Elektromechanické relé do 16A, DC max 24V včetně patice a LED modulu</t>
  </si>
  <si>
    <t>453773849</t>
  </si>
  <si>
    <t>19</t>
  </si>
  <si>
    <t>7593311070</t>
  </si>
  <si>
    <t>Konstrukční díly a prvky Konstrukční díly Svorkovnice WAGO 24-dílná norma 72122DS084 (CV721225084)</t>
  </si>
  <si>
    <t>1684139242</t>
  </si>
  <si>
    <t>20</t>
  </si>
  <si>
    <t>7494009108</t>
  </si>
  <si>
    <t>Rozvaděče nn Pojistkové systémy Pojistkové spodky a držáky Pojistkové spodky s plastovou základnou 1pól. provedení, kombinace: M8 - svorkový šroub a V-praporec</t>
  </si>
  <si>
    <t>-268915210</t>
  </si>
  <si>
    <t>7496700140</t>
  </si>
  <si>
    <t>R110 kV, měnírny, TNS, spínací stanice DŘT, SKŘ, Elektrodispečink, DDTS DŘT a SKŘ skříně pro automatizaci Napájecí zdroje Napájecí zdroj externí 230V AC/24V 75W, DIN</t>
  </si>
  <si>
    <t>1699050082</t>
  </si>
  <si>
    <t>23</t>
  </si>
  <si>
    <t>7496701130</t>
  </si>
  <si>
    <t>R110 kV, měnírny, TNS, spínací stanice DŘT, SKŘ, Elektrodispečink, DDTS DŘT a SKŘ skříně pro automatizaci PLC typ_1 (SAIA) Modul rozšíření o 4 pozice včetně bez svorek pro posílení napájení. (například PCD3.C100)</t>
  </si>
  <si>
    <t>1542383713</t>
  </si>
  <si>
    <t>50</t>
  </si>
  <si>
    <t>7496701210</t>
  </si>
  <si>
    <t>R110 kV, měnírny, TNS, spínací stanice DŘT, SKŘ, Elektrodispečink, DDTS DŘT a SKŘ skříně pro automatizaci PLC typ_1 (SAIA) Vstupní modul jak pro napájená, tak i pro uzemňovaná čidla, má 16 galvanicky neoddělených vstupů. Vstupní napětí napětí 24 VDC vyhlazené nebo pulsní. Vstupní proud 4 mA na vstup při 24 VDC. Typické vstupní zpoždění 8 ms.</t>
  </si>
  <si>
    <t>-184528426</t>
  </si>
  <si>
    <t>49</t>
  </si>
  <si>
    <t>7496701250</t>
  </si>
  <si>
    <t>R110 kV, měnírny, TNS, spínací stanice DŘT, SKŘ, Elektrodispečink, DDTS DŘT a SKŘ skříně pro automatizaci PLC typ_1 (SAIA) Výstupní modul s 16 tranzistorovými výstupy 5...500 mA, s ochranou proti zkratu. Bez galvanického oddělení, pro spínání napětí v rozsahu 10...32 VDC. Výstupní proud 5...500 mA. 24 pólový konektor s pružinovými svorkami. (například PCD3.A465)</t>
  </si>
  <si>
    <t>-1049562921</t>
  </si>
  <si>
    <t>24</t>
  </si>
  <si>
    <t>7496700940</t>
  </si>
  <si>
    <t>R110 kV, měnírny, TNS, spínací stanice DŘT, SKŘ, Elektrodispečink, DDTS DŘT a SKŘ skříně pro automatizaci PLC typ_1 (SAIA) Příslušenství pro PLC řady PCD2 - Pevná propojka PCD2.M5.xxx s PCD2.C2xxx, těsně vedle sebe. (například PCD2.K010)</t>
  </si>
  <si>
    <t>-1749464700</t>
  </si>
  <si>
    <t>51</t>
  </si>
  <si>
    <t>7492103850</t>
  </si>
  <si>
    <t>Silnoproudé rozvody Spojovací vedení, podpěrné izolátory Spojky, ukončení pasu, ostatní Spojka RJ45 8p8c Cat.5e UTP SOLARIX</t>
  </si>
  <si>
    <t>128</t>
  </si>
  <si>
    <t>-1113889054</t>
  </si>
  <si>
    <t>26</t>
  </si>
  <si>
    <t>7496756090</t>
  </si>
  <si>
    <t>Montáž dálkové diagnostiky TS ŽDC kabelu F/UTP Cat5e</t>
  </si>
  <si>
    <t>m</t>
  </si>
  <si>
    <t>-478426066</t>
  </si>
  <si>
    <t>M2</t>
  </si>
  <si>
    <t>SW Práce</t>
  </si>
  <si>
    <t>52</t>
  </si>
  <si>
    <t>7496754042</t>
  </si>
  <si>
    <t>Elektrodispečink SKŘ-DŘT úprava struktur a řídících programových tabulek ŘS ED pro objekt NS</t>
  </si>
  <si>
    <t>648664767</t>
  </si>
  <si>
    <t>53</t>
  </si>
  <si>
    <t>7496754086</t>
  </si>
  <si>
    <t>Elektrodispečink SKŘ-DŘT verifikace signálů a povelů s novými daty pro objekt NS</t>
  </si>
  <si>
    <t>251898176</t>
  </si>
  <si>
    <t>54</t>
  </si>
  <si>
    <t>7496754076</t>
  </si>
  <si>
    <t>Elektrodispečink SKŘ-DŘT zprovoznění systému s novými daty pro objekt NS</t>
  </si>
  <si>
    <t>-220773286</t>
  </si>
  <si>
    <t>29</t>
  </si>
  <si>
    <t>7496754010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</si>
  <si>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provedení grafických úprav jednotlivých objektů zařazených do ŘSED, montáž a následné provedení funkčních zkoušek, úprava a doplnění zobrazovaných hlášek na elektrodispečinku včetně jejího zařazení do systému, umístění do vhodné úrovně priorit</t>
  </si>
  <si>
    <t>hod</t>
  </si>
  <si>
    <t>1949283970</t>
  </si>
  <si>
    <t>28</t>
  </si>
  <si>
    <t>7496754015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</si>
  <si>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</si>
  <si>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1308077712</t>
  </si>
  <si>
    <t>30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</si>
  <si>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</si>
  <si>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</si>
  <si>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-708636040</t>
  </si>
  <si>
    <t>32</t>
  </si>
  <si>
    <t>7496754025</t>
  </si>
  <si>
    <t>Elektrodispečink SKŘ-DŘT úprava nebo rozšíření SW založeného na systému Reliance do serveru na elektrodispečinku - úprava nebo rozšíření aktivního prvku v aplikaci pro vizualizaci a ovládání zařízení na elektrodispečinku včetně zavedení do systému celého řízení, oživení a odzkoušení</t>
  </si>
  <si>
    <t>1434042740</t>
  </si>
  <si>
    <t>58</t>
  </si>
  <si>
    <t>7496754030</t>
  </si>
  <si>
    <t>Elektrodispečink SKŘ-DŘT úprava nebo rozšíření SW pro zobrazování a výpis hlášek z technologie DŘT, SKŘ a DDTS na elektrodispečinku - úprava nebo rozšíření SW pro zobrazování a výpis hlášek z technologie DŘT, SKŘ a DDTS na elektrodispečinku</t>
  </si>
  <si>
    <t>1593421678</t>
  </si>
  <si>
    <t>59</t>
  </si>
  <si>
    <t>7496754035</t>
  </si>
  <si>
    <t>Elektrodispečink SKŘ-DŘT připojení telemechanické cesty na ED, oživení, zprovoznění - 1. směr</t>
  </si>
  <si>
    <t>100029986</t>
  </si>
  <si>
    <t>60</t>
  </si>
  <si>
    <t>7496754052</t>
  </si>
  <si>
    <t>Elektrodispečink SKŘ-DŘT definice a deklarace struktur dat ŘS ED pro objekt NS</t>
  </si>
  <si>
    <t>-1285624341</t>
  </si>
  <si>
    <t>M5</t>
  </si>
  <si>
    <t>Montáže</t>
  </si>
  <si>
    <t>36</t>
  </si>
  <si>
    <t>7499151030</t>
  </si>
  <si>
    <t>Dokončovací práce zkušební provoz - včetně prokázání technických a kvalitativních parametrů zařízení</t>
  </si>
  <si>
    <t>1742442574</t>
  </si>
  <si>
    <t>001 - VRN - VRN - TM Malšice</t>
  </si>
  <si>
    <t>VRN - Vedlejší rozpočtové náklady</t>
  </si>
  <si>
    <t xml:space="preserve">    VRN4 - Inženýrská činnost</t>
  </si>
  <si>
    <t>VRN1 - Průzkumné, geodetické a projektové práce</t>
  </si>
  <si>
    <t>VRN</t>
  </si>
  <si>
    <t>Vedlejší rozpočtové náklady</t>
  </si>
  <si>
    <t>5</t>
  </si>
  <si>
    <t>VRN4</t>
  </si>
  <si>
    <t>Inženýrská činnost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</si>
  <si>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</si>
  <si>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</si>
  <si>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512</t>
  </si>
  <si>
    <t>-767471575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</si>
  <si>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</si>
  <si>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</si>
  <si>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147351329</t>
  </si>
  <si>
    <t>VRN1</t>
  </si>
  <si>
    <t>Průzkumné, geodetické a projektové práce</t>
  </si>
  <si>
    <t>7496700860</t>
  </si>
  <si>
    <t>DŘT, SKŘ, Elektrodispečink, DDTS DŘT a SKŘ skříně pro automatizaci Periférie Dokumentace skutečného stavu pro nové telemechanické zařízení v objektu NS</t>
  </si>
  <si>
    <t>256</t>
  </si>
  <si>
    <t>64</t>
  </si>
  <si>
    <t>-1815735625</t>
  </si>
  <si>
    <t>Demontáž SKŘ, IPC, PLC sestavení stávající telemechanické jednotky - rozvaděč, PLC</t>
  </si>
  <si>
    <t>VZ65420018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</si>
</sst>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>
      <selection activeCell="AC11" sqref="AC1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4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15" t="s">
        <v>320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17"/>
      <c r="BE5" s="222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16" t="s">
        <v>16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17"/>
      <c r="BE6" s="223"/>
      <c r="BS6" s="14" t="s">
        <v>17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23"/>
      <c r="BS7" s="14" t="s">
        <v>20</v>
      </c>
    </row>
    <row r="8" spans="1:74" s="1" customFormat="1" ht="12" customHeight="1">
      <c r="B8" s="17"/>
      <c r="D8" s="24" t="s">
        <v>21</v>
      </c>
      <c r="K8" s="22" t="s">
        <v>22</v>
      </c>
      <c r="AK8" s="24" t="s">
        <v>23</v>
      </c>
      <c r="AN8" s="25"/>
      <c r="AR8" s="17"/>
      <c r="BE8" s="223"/>
      <c r="BS8" s="14" t="s">
        <v>24</v>
      </c>
    </row>
    <row r="9" spans="1:74" s="1" customFormat="1" ht="14.45" customHeight="1">
      <c r="B9" s="17"/>
      <c r="AR9" s="17"/>
      <c r="BE9" s="223"/>
      <c r="BS9" s="14" t="s">
        <v>25</v>
      </c>
    </row>
    <row r="10" spans="1:74" s="1" customFormat="1" ht="12" customHeight="1">
      <c r="B10" s="17"/>
      <c r="D10" s="24" t="s">
        <v>26</v>
      </c>
      <c r="AK10" s="24" t="s">
        <v>27</v>
      </c>
      <c r="AN10" s="22" t="s">
        <v>1</v>
      </c>
      <c r="AR10" s="17"/>
      <c r="BE10" s="223"/>
      <c r="BS10" s="14" t="s">
        <v>17</v>
      </c>
    </row>
    <row r="11" spans="1:74" s="1" customFormat="1" ht="18.399999999999999" customHeight="1">
      <c r="B11" s="17"/>
      <c r="E11" s="22" t="s">
        <v>28</v>
      </c>
      <c r="AK11" s="24" t="s">
        <v>29</v>
      </c>
      <c r="AN11" s="22" t="s">
        <v>1</v>
      </c>
      <c r="AR11" s="17"/>
      <c r="BE11" s="223"/>
      <c r="BS11" s="14" t="s">
        <v>17</v>
      </c>
    </row>
    <row r="12" spans="1:74" s="1" customFormat="1" ht="6.95" customHeight="1">
      <c r="B12" s="17"/>
      <c r="AR12" s="17"/>
      <c r="BE12" s="223"/>
      <c r="BS12" s="14" t="s">
        <v>17</v>
      </c>
    </row>
    <row r="13" spans="1:74" s="1" customFormat="1" ht="12" customHeight="1">
      <c r="B13" s="17"/>
      <c r="D13" s="24" t="s">
        <v>30</v>
      </c>
      <c r="AK13" s="24" t="s">
        <v>27</v>
      </c>
      <c r="AN13" s="26" t="s">
        <v>31</v>
      </c>
      <c r="AR13" s="17"/>
      <c r="BE13" s="223"/>
      <c r="BS13" s="14" t="s">
        <v>17</v>
      </c>
    </row>
    <row r="14" spans="1:74" ht="12.75">
      <c r="B14" s="17"/>
      <c r="E14" s="217" t="s">
        <v>31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4" t="s">
        <v>29</v>
      </c>
      <c r="AN14" s="26" t="s">
        <v>31</v>
      </c>
      <c r="AR14" s="17"/>
      <c r="BE14" s="223"/>
      <c r="BS14" s="14" t="s">
        <v>17</v>
      </c>
    </row>
    <row r="15" spans="1:74" s="1" customFormat="1" ht="6.95" customHeight="1">
      <c r="B15" s="17"/>
      <c r="AR15" s="17"/>
      <c r="BE15" s="223"/>
      <c r="BS15" s="14" t="s">
        <v>3</v>
      </c>
    </row>
    <row r="16" spans="1:74" s="1" customFormat="1" ht="12" customHeight="1">
      <c r="B16" s="17"/>
      <c r="D16" s="24" t="s">
        <v>32</v>
      </c>
      <c r="AK16" s="24" t="s">
        <v>27</v>
      </c>
      <c r="AN16" s="22" t="s">
        <v>1</v>
      </c>
      <c r="AR16" s="17"/>
      <c r="BE16" s="223"/>
      <c r="BS16" s="14" t="s">
        <v>3</v>
      </c>
    </row>
    <row r="17" spans="1:71" s="1" customFormat="1" ht="18.399999999999999" customHeight="1">
      <c r="B17" s="17"/>
      <c r="E17" s="22" t="s">
        <v>28</v>
      </c>
      <c r="AK17" s="24" t="s">
        <v>29</v>
      </c>
      <c r="AN17" s="22" t="s">
        <v>1</v>
      </c>
      <c r="AR17" s="17"/>
      <c r="BE17" s="223"/>
      <c r="BS17" s="14" t="s">
        <v>33</v>
      </c>
    </row>
    <row r="18" spans="1:71" s="1" customFormat="1" ht="6.95" customHeight="1">
      <c r="B18" s="17"/>
      <c r="AR18" s="17"/>
      <c r="BE18" s="223"/>
      <c r="BS18" s="14" t="s">
        <v>6</v>
      </c>
    </row>
    <row r="19" spans="1:71" s="1" customFormat="1" ht="12" customHeight="1">
      <c r="B19" s="17"/>
      <c r="D19" s="24" t="s">
        <v>34</v>
      </c>
      <c r="AK19" s="24" t="s">
        <v>27</v>
      </c>
      <c r="AN19" s="22" t="s">
        <v>1</v>
      </c>
      <c r="AR19" s="17"/>
      <c r="BE19" s="223"/>
      <c r="BS19" s="14" t="s">
        <v>6</v>
      </c>
    </row>
    <row r="20" spans="1:71" s="1" customFormat="1" ht="18.399999999999999" customHeight="1">
      <c r="B20" s="17"/>
      <c r="E20" s="22" t="s">
        <v>28</v>
      </c>
      <c r="AK20" s="24" t="s">
        <v>29</v>
      </c>
      <c r="AN20" s="22" t="s">
        <v>1</v>
      </c>
      <c r="AR20" s="17"/>
      <c r="BE20" s="223"/>
      <c r="BS20" s="14" t="s">
        <v>3</v>
      </c>
    </row>
    <row r="21" spans="1:71" s="1" customFormat="1" ht="6.95" customHeight="1">
      <c r="B21" s="17"/>
      <c r="AR21" s="17"/>
      <c r="BE21" s="223"/>
    </row>
    <row r="22" spans="1:71" s="1" customFormat="1" ht="12" customHeight="1">
      <c r="B22" s="17"/>
      <c r="D22" s="24" t="s">
        <v>35</v>
      </c>
      <c r="AR22" s="17"/>
      <c r="BE22" s="223"/>
    </row>
    <row r="23" spans="1:71" s="1" customFormat="1" ht="16.5" customHeight="1">
      <c r="B23" s="17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17"/>
      <c r="BE23" s="223"/>
    </row>
    <row r="24" spans="1:71" s="1" customFormat="1" ht="6.95" customHeight="1">
      <c r="B24" s="17"/>
      <c r="AR24" s="17"/>
      <c r="BE24" s="223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3"/>
    </row>
    <row r="26" spans="1:71" s="2" customFormat="1" ht="25.9" customHeight="1">
      <c r="A26" s="29"/>
      <c r="B26" s="30"/>
      <c r="C26" s="29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5">
        <f>ROUND(AG94,2)</f>
        <v>0</v>
      </c>
      <c r="AL26" s="226"/>
      <c r="AM26" s="226"/>
      <c r="AN26" s="226"/>
      <c r="AO26" s="226"/>
      <c r="AP26" s="29"/>
      <c r="AQ26" s="29"/>
      <c r="AR26" s="30"/>
      <c r="BE26" s="223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3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0" t="s">
        <v>37</v>
      </c>
      <c r="M28" s="220"/>
      <c r="N28" s="220"/>
      <c r="O28" s="220"/>
      <c r="P28" s="220"/>
      <c r="Q28" s="29"/>
      <c r="R28" s="29"/>
      <c r="S28" s="29"/>
      <c r="T28" s="29"/>
      <c r="U28" s="29"/>
      <c r="V28" s="29"/>
      <c r="W28" s="220" t="s">
        <v>38</v>
      </c>
      <c r="X28" s="220"/>
      <c r="Y28" s="220"/>
      <c r="Z28" s="220"/>
      <c r="AA28" s="220"/>
      <c r="AB28" s="220"/>
      <c r="AC28" s="220"/>
      <c r="AD28" s="220"/>
      <c r="AE28" s="220"/>
      <c r="AF28" s="29"/>
      <c r="AG28" s="29"/>
      <c r="AH28" s="29"/>
      <c r="AI28" s="29"/>
      <c r="AJ28" s="29"/>
      <c r="AK28" s="220" t="s">
        <v>39</v>
      </c>
      <c r="AL28" s="220"/>
      <c r="AM28" s="220"/>
      <c r="AN28" s="220"/>
      <c r="AO28" s="220"/>
      <c r="AP28" s="29"/>
      <c r="AQ28" s="29"/>
      <c r="AR28" s="30"/>
      <c r="BE28" s="223"/>
    </row>
    <row r="29" spans="1:71" s="3" customFormat="1" ht="14.45" customHeight="1">
      <c r="B29" s="34"/>
      <c r="D29" s="24" t="s">
        <v>40</v>
      </c>
      <c r="F29" s="24" t="s">
        <v>41</v>
      </c>
      <c r="L29" s="197">
        <v>0.21</v>
      </c>
      <c r="M29" s="198"/>
      <c r="N29" s="198"/>
      <c r="O29" s="198"/>
      <c r="P29" s="198"/>
      <c r="W29" s="221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221">
        <f>ROUND(AV94, 2)</f>
        <v>0</v>
      </c>
      <c r="AL29" s="198"/>
      <c r="AM29" s="198"/>
      <c r="AN29" s="198"/>
      <c r="AO29" s="198"/>
      <c r="AR29" s="34"/>
      <c r="BE29" s="224"/>
    </row>
    <row r="30" spans="1:71" s="3" customFormat="1" ht="14.45" customHeight="1">
      <c r="B30" s="34"/>
      <c r="F30" s="24" t="s">
        <v>42</v>
      </c>
      <c r="L30" s="197">
        <v>0.15</v>
      </c>
      <c r="M30" s="198"/>
      <c r="N30" s="198"/>
      <c r="O30" s="198"/>
      <c r="P30" s="198"/>
      <c r="W30" s="221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221">
        <f>ROUND(AW94, 2)</f>
        <v>0</v>
      </c>
      <c r="AL30" s="198"/>
      <c r="AM30" s="198"/>
      <c r="AN30" s="198"/>
      <c r="AO30" s="198"/>
      <c r="AR30" s="34"/>
      <c r="BE30" s="224"/>
    </row>
    <row r="31" spans="1:71" s="3" customFormat="1" ht="14.45" hidden="1" customHeight="1">
      <c r="B31" s="34"/>
      <c r="F31" s="24" t="s">
        <v>43</v>
      </c>
      <c r="L31" s="197">
        <v>0.21</v>
      </c>
      <c r="M31" s="198"/>
      <c r="N31" s="198"/>
      <c r="O31" s="198"/>
      <c r="P31" s="198"/>
      <c r="W31" s="221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221">
        <v>0</v>
      </c>
      <c r="AL31" s="198"/>
      <c r="AM31" s="198"/>
      <c r="AN31" s="198"/>
      <c r="AO31" s="198"/>
      <c r="AR31" s="34"/>
      <c r="BE31" s="224"/>
    </row>
    <row r="32" spans="1:71" s="3" customFormat="1" ht="14.45" hidden="1" customHeight="1">
      <c r="B32" s="34"/>
      <c r="F32" s="24" t="s">
        <v>44</v>
      </c>
      <c r="L32" s="197">
        <v>0.15</v>
      </c>
      <c r="M32" s="198"/>
      <c r="N32" s="198"/>
      <c r="O32" s="198"/>
      <c r="P32" s="198"/>
      <c r="W32" s="221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221">
        <v>0</v>
      </c>
      <c r="AL32" s="198"/>
      <c r="AM32" s="198"/>
      <c r="AN32" s="198"/>
      <c r="AO32" s="198"/>
      <c r="AR32" s="34"/>
      <c r="BE32" s="224"/>
    </row>
    <row r="33" spans="1:57" s="3" customFormat="1" ht="14.45" hidden="1" customHeight="1">
      <c r="B33" s="34"/>
      <c r="F33" s="24" t="s">
        <v>45</v>
      </c>
      <c r="L33" s="197">
        <v>0</v>
      </c>
      <c r="M33" s="198"/>
      <c r="N33" s="198"/>
      <c r="O33" s="198"/>
      <c r="P33" s="198"/>
      <c r="W33" s="221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221">
        <v>0</v>
      </c>
      <c r="AL33" s="198"/>
      <c r="AM33" s="198"/>
      <c r="AN33" s="198"/>
      <c r="AO33" s="198"/>
      <c r="AR33" s="34"/>
      <c r="BE33" s="22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23"/>
    </row>
    <row r="35" spans="1:57" s="2" customFormat="1" ht="25.9" customHeight="1">
      <c r="A35" s="29"/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00" t="s">
        <v>48</v>
      </c>
      <c r="Y35" s="201"/>
      <c r="Z35" s="201"/>
      <c r="AA35" s="201"/>
      <c r="AB35" s="201"/>
      <c r="AC35" s="37"/>
      <c r="AD35" s="37"/>
      <c r="AE35" s="37"/>
      <c r="AF35" s="37"/>
      <c r="AG35" s="37"/>
      <c r="AH35" s="37"/>
      <c r="AI35" s="37"/>
      <c r="AJ35" s="37"/>
      <c r="AK35" s="202">
        <f>SUM(AK26:AK33)</f>
        <v>0</v>
      </c>
      <c r="AL35" s="201"/>
      <c r="AM35" s="201"/>
      <c r="AN35" s="201"/>
      <c r="AO35" s="203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51</v>
      </c>
      <c r="AI60" s="32"/>
      <c r="AJ60" s="32"/>
      <c r="AK60" s="32"/>
      <c r="AL60" s="32"/>
      <c r="AM60" s="42" t="s">
        <v>52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53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54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51</v>
      </c>
      <c r="AI75" s="32"/>
      <c r="AJ75" s="32"/>
      <c r="AK75" s="32"/>
      <c r="AL75" s="32"/>
      <c r="AM75" s="42" t="s">
        <v>52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55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VZ65420018</v>
      </c>
      <c r="AR84" s="48"/>
    </row>
    <row r="85" spans="1:91" s="5" customFormat="1" ht="36.950000000000003" customHeight="1">
      <c r="B85" s="49"/>
      <c r="C85" s="50" t="s">
        <v>15</v>
      </c>
      <c r="L85" s="212" t="str">
        <f>K6</f>
        <v>Oprava řídícího systému TM Malšice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21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TM Malšice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23</v>
      </c>
      <c r="AJ87" s="29"/>
      <c r="AK87" s="29"/>
      <c r="AL87" s="29"/>
      <c r="AM87" s="214" t="str">
        <f>IF(AN8= "","",AN8)</f>
        <v/>
      </c>
      <c r="AN87" s="214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26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32</v>
      </c>
      <c r="AJ89" s="29"/>
      <c r="AK89" s="29"/>
      <c r="AL89" s="29"/>
      <c r="AM89" s="210" t="str">
        <f>IF(E17="","",E17)</f>
        <v xml:space="preserve"> </v>
      </c>
      <c r="AN89" s="211"/>
      <c r="AO89" s="211"/>
      <c r="AP89" s="211"/>
      <c r="AQ89" s="29"/>
      <c r="AR89" s="30"/>
      <c r="AS89" s="206" t="s">
        <v>56</v>
      </c>
      <c r="AT89" s="207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30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34</v>
      </c>
      <c r="AJ90" s="29"/>
      <c r="AK90" s="29"/>
      <c r="AL90" s="29"/>
      <c r="AM90" s="210" t="str">
        <f>IF(E20="","",E20)</f>
        <v xml:space="preserve"> </v>
      </c>
      <c r="AN90" s="211"/>
      <c r="AO90" s="211"/>
      <c r="AP90" s="211"/>
      <c r="AQ90" s="29"/>
      <c r="AR90" s="30"/>
      <c r="AS90" s="208"/>
      <c r="AT90" s="209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8"/>
      <c r="AT91" s="209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9" t="s">
        <v>57</v>
      </c>
      <c r="D92" s="194"/>
      <c r="E92" s="194"/>
      <c r="F92" s="194"/>
      <c r="G92" s="194"/>
      <c r="H92" s="57"/>
      <c r="I92" s="195" t="s">
        <v>58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3" t="s">
        <v>59</v>
      </c>
      <c r="AH92" s="194"/>
      <c r="AI92" s="194"/>
      <c r="AJ92" s="194"/>
      <c r="AK92" s="194"/>
      <c r="AL92" s="194"/>
      <c r="AM92" s="194"/>
      <c r="AN92" s="195" t="s">
        <v>60</v>
      </c>
      <c r="AO92" s="194"/>
      <c r="AP92" s="196"/>
      <c r="AQ92" s="58" t="s">
        <v>61</v>
      </c>
      <c r="AR92" s="30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74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1">
        <f>ROUND(SUM(AG95:AG96),2)</f>
        <v>0</v>
      </c>
      <c r="AH94" s="191"/>
      <c r="AI94" s="191"/>
      <c r="AJ94" s="191"/>
      <c r="AK94" s="191"/>
      <c r="AL94" s="191"/>
      <c r="AM94" s="191"/>
      <c r="AN94" s="192">
        <f>SUM(AG94,AT94)</f>
        <v>0</v>
      </c>
      <c r="AO94" s="192"/>
      <c r="AP94" s="192"/>
      <c r="AQ94" s="69" t="s">
        <v>1</v>
      </c>
      <c r="AR94" s="65"/>
      <c r="AS94" s="70">
        <f>ROUND(SUM(AS95:AS96),2)</f>
        <v>0</v>
      </c>
      <c r="AT94" s="71">
        <f>ROUND(SUM(AV94:AW94),2)</f>
        <v>0</v>
      </c>
      <c r="AU94" s="72">
        <f>ROUND(SUM(AU95:AU96),5)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75</v>
      </c>
      <c r="BT94" s="74" t="s">
        <v>76</v>
      </c>
      <c r="BU94" s="75" t="s">
        <v>77</v>
      </c>
      <c r="BV94" s="74" t="s">
        <v>78</v>
      </c>
      <c r="BW94" s="74" t="s">
        <v>4</v>
      </c>
      <c r="BX94" s="74" t="s">
        <v>79</v>
      </c>
      <c r="CL94" s="74" t="s">
        <v>1</v>
      </c>
    </row>
    <row r="95" spans="1:91" s="7" customFormat="1" ht="16.5" customHeight="1">
      <c r="A95" s="76" t="s">
        <v>80</v>
      </c>
      <c r="B95" s="77"/>
      <c r="C95" s="78"/>
      <c r="D95" s="190" t="s">
        <v>81</v>
      </c>
      <c r="E95" s="190"/>
      <c r="F95" s="190"/>
      <c r="G95" s="190"/>
      <c r="H95" s="190"/>
      <c r="I95" s="79"/>
      <c r="J95" s="190" t="s">
        <v>82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'001 - Sborník SŽDC - TM M...'!J30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80" t="s">
        <v>83</v>
      </c>
      <c r="AR95" s="77"/>
      <c r="AS95" s="81">
        <v>0</v>
      </c>
      <c r="AT95" s="82">
        <f>ROUND(SUM(AV95:AW95),2)</f>
        <v>0</v>
      </c>
      <c r="AU95" s="83">
        <f>'001 - Sborník SŽDC - TM M...'!P121</f>
        <v>0</v>
      </c>
      <c r="AV95" s="82">
        <f>'001 - Sborník SŽDC - TM M...'!J33</f>
        <v>0</v>
      </c>
      <c r="AW95" s="82">
        <f>'001 - Sborník SŽDC - TM M...'!J34</f>
        <v>0</v>
      </c>
      <c r="AX95" s="82">
        <f>'001 - Sborník SŽDC - TM M...'!J35</f>
        <v>0</v>
      </c>
      <c r="AY95" s="82">
        <f>'001 - Sborník SŽDC - TM M...'!J36</f>
        <v>0</v>
      </c>
      <c r="AZ95" s="82">
        <f>'001 - Sborník SŽDC - TM M...'!F33</f>
        <v>0</v>
      </c>
      <c r="BA95" s="82">
        <f>'001 - Sborník SŽDC - TM M...'!F34</f>
        <v>0</v>
      </c>
      <c r="BB95" s="82">
        <f>'001 - Sborník SŽDC - TM M...'!F35</f>
        <v>0</v>
      </c>
      <c r="BC95" s="82">
        <f>'001 - Sborník SŽDC - TM M...'!F36</f>
        <v>0</v>
      </c>
      <c r="BD95" s="84">
        <f>'001 - Sborník SŽDC - TM M...'!F37</f>
        <v>0</v>
      </c>
      <c r="BT95" s="85" t="s">
        <v>20</v>
      </c>
      <c r="BV95" s="85" t="s">
        <v>78</v>
      </c>
      <c r="BW95" s="85" t="s">
        <v>84</v>
      </c>
      <c r="BX95" s="85" t="s">
        <v>4</v>
      </c>
      <c r="CL95" s="85" t="s">
        <v>1</v>
      </c>
      <c r="CM95" s="85" t="s">
        <v>85</v>
      </c>
    </row>
    <row r="96" spans="1:91" s="7" customFormat="1" ht="40.5" customHeight="1">
      <c r="A96" s="76" t="s">
        <v>80</v>
      </c>
      <c r="B96" s="77"/>
      <c r="C96" s="78"/>
      <c r="D96" s="190" t="s">
        <v>86</v>
      </c>
      <c r="E96" s="190"/>
      <c r="F96" s="190"/>
      <c r="G96" s="190"/>
      <c r="H96" s="190"/>
      <c r="I96" s="79"/>
      <c r="J96" s="190" t="s">
        <v>22</v>
      </c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  <c r="AF96" s="190"/>
      <c r="AG96" s="188">
        <f>'001 - VRN - VRN - TM Malšice'!J30</f>
        <v>0</v>
      </c>
      <c r="AH96" s="189"/>
      <c r="AI96" s="189"/>
      <c r="AJ96" s="189"/>
      <c r="AK96" s="189"/>
      <c r="AL96" s="189"/>
      <c r="AM96" s="189"/>
      <c r="AN96" s="188">
        <f>SUM(AG96,AT96)</f>
        <v>0</v>
      </c>
      <c r="AO96" s="189"/>
      <c r="AP96" s="189"/>
      <c r="AQ96" s="80" t="s">
        <v>83</v>
      </c>
      <c r="AR96" s="77"/>
      <c r="AS96" s="86">
        <v>0</v>
      </c>
      <c r="AT96" s="87">
        <f>ROUND(SUM(AV96:AW96),2)</f>
        <v>0</v>
      </c>
      <c r="AU96" s="88">
        <f>'001 - VRN - VRN - TM Malšice'!P119</f>
        <v>0</v>
      </c>
      <c r="AV96" s="87">
        <f>'001 - VRN - VRN - TM Malšice'!J33</f>
        <v>0</v>
      </c>
      <c r="AW96" s="87">
        <f>'001 - VRN - VRN - TM Malšice'!J34</f>
        <v>0</v>
      </c>
      <c r="AX96" s="87">
        <f>'001 - VRN - VRN - TM Malšice'!J35</f>
        <v>0</v>
      </c>
      <c r="AY96" s="87">
        <f>'001 - VRN - VRN - TM Malšice'!J36</f>
        <v>0</v>
      </c>
      <c r="AZ96" s="87">
        <f>'001 - VRN - VRN - TM Malšice'!F33</f>
        <v>0</v>
      </c>
      <c r="BA96" s="87">
        <f>'001 - VRN - VRN - TM Malšice'!F34</f>
        <v>0</v>
      </c>
      <c r="BB96" s="87">
        <f>'001 - VRN - VRN - TM Malšice'!F35</f>
        <v>0</v>
      </c>
      <c r="BC96" s="87">
        <f>'001 - VRN - VRN - TM Malšice'!F36</f>
        <v>0</v>
      </c>
      <c r="BD96" s="89">
        <f>'001 - VRN - VRN - TM Malšice'!F37</f>
        <v>0</v>
      </c>
      <c r="BT96" s="85" t="s">
        <v>20</v>
      </c>
      <c r="BV96" s="85" t="s">
        <v>78</v>
      </c>
      <c r="BW96" s="85" t="s">
        <v>87</v>
      </c>
      <c r="BX96" s="85" t="s">
        <v>4</v>
      </c>
      <c r="CL96" s="85" t="s">
        <v>1</v>
      </c>
      <c r="CM96" s="85" t="s">
        <v>85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6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001 - Sborník SŽDC - TM M...'!C2" display="/"/>
    <hyperlink ref="A96" location="'001 - VRN - VRN - TM Malši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tabSelected="1" topLeftCell="A101" workbookViewId="0">
      <selection activeCell="F122" sqref="F12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85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28" t="str">
        <f>'Rekapitulace stavby'!K6</f>
        <v>Oprava řídícího systému TM Malšice</v>
      </c>
      <c r="F7" s="229"/>
      <c r="G7" s="229"/>
      <c r="H7" s="229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2" t="s">
        <v>90</v>
      </c>
      <c r="F9" s="227"/>
      <c r="G9" s="227"/>
      <c r="H9" s="227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94" t="s">
        <v>23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26</v>
      </c>
      <c r="E14" s="29"/>
      <c r="F14" s="29"/>
      <c r="G14" s="29"/>
      <c r="H14" s="29"/>
      <c r="I14" s="94" t="s">
        <v>27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29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30</v>
      </c>
      <c r="E17" s="29"/>
      <c r="F17" s="29"/>
      <c r="G17" s="29"/>
      <c r="H17" s="29"/>
      <c r="I17" s="94" t="s">
        <v>27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'Rekapitulace stavby'!E14</f>
        <v>Vyplň údaj</v>
      </c>
      <c r="F18" s="215"/>
      <c r="G18" s="215"/>
      <c r="H18" s="215"/>
      <c r="I18" s="94" t="s">
        <v>29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32</v>
      </c>
      <c r="E20" s="29"/>
      <c r="F20" s="29"/>
      <c r="G20" s="29"/>
      <c r="H20" s="29"/>
      <c r="I20" s="94" t="s">
        <v>27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29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94" t="s">
        <v>27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29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9" t="s">
        <v>1</v>
      </c>
      <c r="F27" s="219"/>
      <c r="G27" s="219"/>
      <c r="H27" s="21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36</v>
      </c>
      <c r="E30" s="29"/>
      <c r="F30" s="29"/>
      <c r="G30" s="29"/>
      <c r="H30" s="29"/>
      <c r="I30" s="93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38</v>
      </c>
      <c r="G32" s="29"/>
      <c r="H32" s="29"/>
      <c r="I32" s="101" t="s">
        <v>37</v>
      </c>
      <c r="J32" s="33" t="s">
        <v>39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40</v>
      </c>
      <c r="E33" s="24" t="s">
        <v>41</v>
      </c>
      <c r="F33" s="103">
        <f>ROUND((SUM(BE121:BE168)),  2)</f>
        <v>0</v>
      </c>
      <c r="G33" s="29"/>
      <c r="H33" s="29"/>
      <c r="I33" s="104">
        <v>0.21</v>
      </c>
      <c r="J33" s="103">
        <f>ROUND(((SUM(BE121:BE168))*I33),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42</v>
      </c>
      <c r="F34" s="103">
        <f>ROUND((SUM(BF121:BF168)),  2)</f>
        <v>0</v>
      </c>
      <c r="G34" s="29"/>
      <c r="H34" s="29"/>
      <c r="I34" s="104">
        <v>0.15</v>
      </c>
      <c r="J34" s="103">
        <f>ROUND(((SUM(BF121:BF168))*I34),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43</v>
      </c>
      <c r="F35" s="103">
        <f>ROUND((SUM(BG121:BG168)),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44</v>
      </c>
      <c r="F36" s="103">
        <f>ROUND((SUM(BH121:BH168)),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45</v>
      </c>
      <c r="F37" s="103">
        <f>ROUND((SUM(BI121:BI168)),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46</v>
      </c>
      <c r="E39" s="57"/>
      <c r="F39" s="57"/>
      <c r="G39" s="107" t="s">
        <v>47</v>
      </c>
      <c r="H39" s="108" t="s">
        <v>48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51</v>
      </c>
      <c r="E61" s="32"/>
      <c r="F61" s="113" t="s">
        <v>52</v>
      </c>
      <c r="G61" s="42" t="s">
        <v>51</v>
      </c>
      <c r="H61" s="32"/>
      <c r="I61" s="114"/>
      <c r="J61" s="115" t="s">
        <v>52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51</v>
      </c>
      <c r="E76" s="32"/>
      <c r="F76" s="113" t="s">
        <v>52</v>
      </c>
      <c r="G76" s="42" t="s">
        <v>51</v>
      </c>
      <c r="H76" s="32"/>
      <c r="I76" s="114"/>
      <c r="J76" s="115" t="s">
        <v>52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8" t="str">
        <f>E7</f>
        <v>Oprava řídícího systému TM Malšice</v>
      </c>
      <c r="F85" s="229"/>
      <c r="G85" s="229"/>
      <c r="H85" s="229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2" t="str">
        <f>E9</f>
        <v>001 - Sborník SŽDC - TM Malšice</v>
      </c>
      <c r="F87" s="227"/>
      <c r="G87" s="227"/>
      <c r="H87" s="227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TM Malšice</v>
      </c>
      <c r="G89" s="29"/>
      <c r="H89" s="29"/>
      <c r="I89" s="94" t="s">
        <v>23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26</v>
      </c>
      <c r="D91" s="29"/>
      <c r="E91" s="29"/>
      <c r="F91" s="22" t="str">
        <f>E15</f>
        <v xml:space="preserve"> </v>
      </c>
      <c r="G91" s="29"/>
      <c r="H91" s="29"/>
      <c r="I91" s="9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94" t="s">
        <v>34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23"/>
      <c r="D97" s="124" t="s">
        <v>96</v>
      </c>
      <c r="E97" s="125"/>
      <c r="F97" s="125"/>
      <c r="G97" s="125"/>
      <c r="H97" s="125"/>
      <c r="I97" s="126"/>
      <c r="J97" s="127">
        <f>J122</f>
        <v>0</v>
      </c>
      <c r="L97" s="123"/>
    </row>
    <row r="98" spans="1:31" s="10" customFormat="1" ht="19.899999999999999" customHeight="1">
      <c r="B98" s="128"/>
      <c r="D98" s="129" t="s">
        <v>97</v>
      </c>
      <c r="E98" s="130"/>
      <c r="F98" s="130"/>
      <c r="G98" s="130"/>
      <c r="H98" s="130"/>
      <c r="I98" s="131"/>
      <c r="J98" s="132">
        <f>J123</f>
        <v>0</v>
      </c>
      <c r="L98" s="128"/>
    </row>
    <row r="99" spans="1:31" s="10" customFormat="1" ht="19.899999999999999" customHeight="1">
      <c r="B99" s="128"/>
      <c r="D99" s="129" t="s">
        <v>98</v>
      </c>
      <c r="E99" s="130"/>
      <c r="F99" s="130"/>
      <c r="G99" s="130"/>
      <c r="H99" s="130"/>
      <c r="I99" s="131"/>
      <c r="J99" s="132">
        <f>J125</f>
        <v>0</v>
      </c>
      <c r="L99" s="128"/>
    </row>
    <row r="100" spans="1:31" s="10" customFormat="1" ht="19.899999999999999" customHeight="1">
      <c r="B100" s="128"/>
      <c r="D100" s="129" t="s">
        <v>99</v>
      </c>
      <c r="E100" s="130"/>
      <c r="F100" s="130"/>
      <c r="G100" s="130"/>
      <c r="H100" s="130"/>
      <c r="I100" s="131"/>
      <c r="J100" s="132">
        <f>J156</f>
        <v>0</v>
      </c>
      <c r="L100" s="128"/>
    </row>
    <row r="101" spans="1:31" s="10" customFormat="1" ht="19.899999999999999" customHeight="1">
      <c r="B101" s="128"/>
      <c r="D101" s="129" t="s">
        <v>100</v>
      </c>
      <c r="E101" s="130"/>
      <c r="F101" s="130"/>
      <c r="G101" s="130"/>
      <c r="H101" s="130"/>
      <c r="I101" s="131"/>
      <c r="J101" s="132">
        <f>J167</f>
        <v>0</v>
      </c>
      <c r="L101" s="128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93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117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118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30"/>
      <c r="C108" s="18" t="s">
        <v>101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15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8" t="str">
        <f>E7</f>
        <v>Oprava řídícího systému TM Malšice</v>
      </c>
      <c r="F111" s="229"/>
      <c r="G111" s="229"/>
      <c r="H111" s="2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89</v>
      </c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2" t="str">
        <f>E9</f>
        <v>001 - Sborník SŽDC - TM Malšice</v>
      </c>
      <c r="F113" s="227"/>
      <c r="G113" s="227"/>
      <c r="H113" s="227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21</v>
      </c>
      <c r="D115" s="29"/>
      <c r="E115" s="29"/>
      <c r="F115" s="22" t="str">
        <f>F12</f>
        <v>TM Malšice</v>
      </c>
      <c r="G115" s="29"/>
      <c r="H115" s="29"/>
      <c r="I115" s="94" t="s">
        <v>23</v>
      </c>
      <c r="J115" s="52">
        <f>IF(J12="","",J12)</f>
        <v>0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E15</f>
        <v xml:space="preserve"> </v>
      </c>
      <c r="G117" s="29"/>
      <c r="H117" s="29"/>
      <c r="I117" s="94" t="s">
        <v>32</v>
      </c>
      <c r="J117" s="27" t="str">
        <f>E21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30</v>
      </c>
      <c r="D118" s="29"/>
      <c r="E118" s="29"/>
      <c r="F118" s="22" t="str">
        <f>IF(E18="","",E18)</f>
        <v>Vyplň údaj</v>
      </c>
      <c r="G118" s="29"/>
      <c r="H118" s="29"/>
      <c r="I118" s="94" t="s">
        <v>34</v>
      </c>
      <c r="J118" s="27" t="str">
        <f>E24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33"/>
      <c r="B120" s="134"/>
      <c r="C120" s="135" t="s">
        <v>102</v>
      </c>
      <c r="D120" s="136" t="s">
        <v>61</v>
      </c>
      <c r="E120" s="136" t="s">
        <v>57</v>
      </c>
      <c r="F120" s="136" t="s">
        <v>58</v>
      </c>
      <c r="G120" s="136" t="s">
        <v>103</v>
      </c>
      <c r="H120" s="136" t="s">
        <v>104</v>
      </c>
      <c r="I120" s="137" t="s">
        <v>105</v>
      </c>
      <c r="J120" s="136" t="s">
        <v>93</v>
      </c>
      <c r="K120" s="138" t="s">
        <v>106</v>
      </c>
      <c r="L120" s="139"/>
      <c r="M120" s="59" t="s">
        <v>1</v>
      </c>
      <c r="N120" s="60" t="s">
        <v>40</v>
      </c>
      <c r="O120" s="60" t="s">
        <v>107</v>
      </c>
      <c r="P120" s="60" t="s">
        <v>108</v>
      </c>
      <c r="Q120" s="60" t="s">
        <v>109</v>
      </c>
      <c r="R120" s="60" t="s">
        <v>110</v>
      </c>
      <c r="S120" s="60" t="s">
        <v>111</v>
      </c>
      <c r="T120" s="61" t="s">
        <v>112</v>
      </c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</row>
    <row r="121" spans="1:65" s="2" customFormat="1" ht="22.9" customHeight="1">
      <c r="A121" s="29"/>
      <c r="B121" s="30"/>
      <c r="C121" s="66" t="s">
        <v>113</v>
      </c>
      <c r="D121" s="29"/>
      <c r="E121" s="29"/>
      <c r="F121" s="29"/>
      <c r="G121" s="29"/>
      <c r="H121" s="29"/>
      <c r="I121" s="93"/>
      <c r="J121" s="140">
        <f>BK121</f>
        <v>0</v>
      </c>
      <c r="K121" s="29"/>
      <c r="L121" s="30"/>
      <c r="M121" s="62"/>
      <c r="N121" s="53"/>
      <c r="O121" s="63"/>
      <c r="P121" s="141">
        <f>P122</f>
        <v>0</v>
      </c>
      <c r="Q121" s="63"/>
      <c r="R121" s="141">
        <f>R122</f>
        <v>0</v>
      </c>
      <c r="S121" s="63"/>
      <c r="T121" s="142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75</v>
      </c>
      <c r="AU121" s="14" t="s">
        <v>95</v>
      </c>
      <c r="BK121" s="143">
        <f>BK122</f>
        <v>0</v>
      </c>
    </row>
    <row r="122" spans="1:65" s="12" customFormat="1" ht="25.9" customHeight="1">
      <c r="B122" s="144"/>
      <c r="D122" s="145" t="s">
        <v>75</v>
      </c>
      <c r="E122" s="146" t="s">
        <v>114</v>
      </c>
      <c r="F122" s="146" t="s">
        <v>114</v>
      </c>
      <c r="I122" s="147"/>
      <c r="J122" s="148">
        <f>BK122</f>
        <v>0</v>
      </c>
      <c r="L122" s="144"/>
      <c r="M122" s="149"/>
      <c r="N122" s="150"/>
      <c r="O122" s="150"/>
      <c r="P122" s="151">
        <f>P123+P125+P156+P167</f>
        <v>0</v>
      </c>
      <c r="Q122" s="150"/>
      <c r="R122" s="151">
        <f>R123+R125+R156+R167</f>
        <v>0</v>
      </c>
      <c r="S122" s="150"/>
      <c r="T122" s="152">
        <f>T123+T125+T156+T167</f>
        <v>0</v>
      </c>
      <c r="AR122" s="145" t="s">
        <v>20</v>
      </c>
      <c r="AT122" s="153" t="s">
        <v>75</v>
      </c>
      <c r="AU122" s="153" t="s">
        <v>76</v>
      </c>
      <c r="AY122" s="145" t="s">
        <v>115</v>
      </c>
      <c r="BK122" s="154">
        <f>BK123+BK125+BK156+BK167</f>
        <v>0</v>
      </c>
    </row>
    <row r="123" spans="1:65" s="12" customFormat="1" ht="22.9" customHeight="1">
      <c r="B123" s="144"/>
      <c r="D123" s="145" t="s">
        <v>75</v>
      </c>
      <c r="E123" s="155" t="s">
        <v>116</v>
      </c>
      <c r="F123" s="155" t="s">
        <v>117</v>
      </c>
      <c r="I123" s="147"/>
      <c r="J123" s="156">
        <f>BK123</f>
        <v>0</v>
      </c>
      <c r="L123" s="144"/>
      <c r="M123" s="149"/>
      <c r="N123" s="150"/>
      <c r="O123" s="150"/>
      <c r="P123" s="151">
        <f>P124</f>
        <v>0</v>
      </c>
      <c r="Q123" s="150"/>
      <c r="R123" s="151">
        <f>R124</f>
        <v>0</v>
      </c>
      <c r="S123" s="150"/>
      <c r="T123" s="152">
        <f>T124</f>
        <v>0</v>
      </c>
      <c r="AR123" s="145" t="s">
        <v>20</v>
      </c>
      <c r="AT123" s="153" t="s">
        <v>75</v>
      </c>
      <c r="AU123" s="153" t="s">
        <v>20</v>
      </c>
      <c r="AY123" s="145" t="s">
        <v>115</v>
      </c>
      <c r="BK123" s="154">
        <f>BK124</f>
        <v>0</v>
      </c>
    </row>
    <row r="124" spans="1:65" s="2" customFormat="1" ht="24.75" customHeight="1">
      <c r="A124" s="29"/>
      <c r="B124" s="157"/>
      <c r="C124" s="158" t="s">
        <v>118</v>
      </c>
      <c r="D124" s="158" t="s">
        <v>114</v>
      </c>
      <c r="E124" s="159" t="s">
        <v>119</v>
      </c>
      <c r="F124" s="160" t="s">
        <v>319</v>
      </c>
      <c r="G124" s="161" t="s">
        <v>120</v>
      </c>
      <c r="H124" s="162">
        <v>2</v>
      </c>
      <c r="I124" s="163"/>
      <c r="J124" s="164">
        <f>ROUND(I124*H124,2)</f>
        <v>0</v>
      </c>
      <c r="K124" s="160" t="s">
        <v>1</v>
      </c>
      <c r="L124" s="165"/>
      <c r="M124" s="166" t="s">
        <v>1</v>
      </c>
      <c r="N124" s="167" t="s">
        <v>41</v>
      </c>
      <c r="O124" s="55"/>
      <c r="P124" s="168">
        <f>O124*H124</f>
        <v>0</v>
      </c>
      <c r="Q124" s="168">
        <v>0</v>
      </c>
      <c r="R124" s="168">
        <f>Q124*H124</f>
        <v>0</v>
      </c>
      <c r="S124" s="168">
        <v>0</v>
      </c>
      <c r="T124" s="169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0" t="s">
        <v>121</v>
      </c>
      <c r="AT124" s="170" t="s">
        <v>114</v>
      </c>
      <c r="AU124" s="170" t="s">
        <v>85</v>
      </c>
      <c r="AY124" s="14" t="s">
        <v>115</v>
      </c>
      <c r="BE124" s="171">
        <f>IF(N124="základní",J124,0)</f>
        <v>0</v>
      </c>
      <c r="BF124" s="171">
        <f>IF(N124="snížená",J124,0)</f>
        <v>0</v>
      </c>
      <c r="BG124" s="171">
        <f>IF(N124="zákl. přenesená",J124,0)</f>
        <v>0</v>
      </c>
      <c r="BH124" s="171">
        <f>IF(N124="sníž. přenesená",J124,0)</f>
        <v>0</v>
      </c>
      <c r="BI124" s="171">
        <f>IF(N124="nulová",J124,0)</f>
        <v>0</v>
      </c>
      <c r="BJ124" s="14" t="s">
        <v>20</v>
      </c>
      <c r="BK124" s="171">
        <f>ROUND(I124*H124,2)</f>
        <v>0</v>
      </c>
      <c r="BL124" s="14" t="s">
        <v>122</v>
      </c>
      <c r="BM124" s="170" t="s">
        <v>123</v>
      </c>
    </row>
    <row r="125" spans="1:65" s="12" customFormat="1" ht="22.9" customHeight="1">
      <c r="B125" s="144"/>
      <c r="D125" s="145" t="s">
        <v>75</v>
      </c>
      <c r="E125" s="155" t="s">
        <v>124</v>
      </c>
      <c r="F125" s="155" t="s">
        <v>125</v>
      </c>
      <c r="I125" s="147"/>
      <c r="J125" s="156">
        <f>BK125</f>
        <v>0</v>
      </c>
      <c r="L125" s="144"/>
      <c r="M125" s="149"/>
      <c r="N125" s="150"/>
      <c r="O125" s="150"/>
      <c r="P125" s="151">
        <f>SUM(P126:P155)</f>
        <v>0</v>
      </c>
      <c r="Q125" s="150"/>
      <c r="R125" s="151">
        <f>SUM(R126:R155)</f>
        <v>0</v>
      </c>
      <c r="S125" s="150"/>
      <c r="T125" s="152">
        <f>SUM(T126:T155)</f>
        <v>0</v>
      </c>
      <c r="AR125" s="145" t="s">
        <v>20</v>
      </c>
      <c r="AT125" s="153" t="s">
        <v>75</v>
      </c>
      <c r="AU125" s="153" t="s">
        <v>20</v>
      </c>
      <c r="AY125" s="145" t="s">
        <v>115</v>
      </c>
      <c r="BK125" s="154">
        <f>SUM(BK126:BK155)</f>
        <v>0</v>
      </c>
    </row>
    <row r="126" spans="1:65" s="2" customFormat="1" ht="24" customHeight="1">
      <c r="A126" s="29"/>
      <c r="B126" s="157"/>
      <c r="C126" s="172" t="s">
        <v>126</v>
      </c>
      <c r="D126" s="172" t="s">
        <v>127</v>
      </c>
      <c r="E126" s="173" t="s">
        <v>128</v>
      </c>
      <c r="F126" s="174" t="s">
        <v>129</v>
      </c>
      <c r="G126" s="175" t="s">
        <v>120</v>
      </c>
      <c r="H126" s="176">
        <v>1</v>
      </c>
      <c r="I126" s="177"/>
      <c r="J126" s="178">
        <f t="shared" ref="J126:J155" si="0">ROUND(I126*H126,2)</f>
        <v>0</v>
      </c>
      <c r="K126" s="174" t="s">
        <v>130</v>
      </c>
      <c r="L126" s="30"/>
      <c r="M126" s="179" t="s">
        <v>1</v>
      </c>
      <c r="N126" s="180" t="s">
        <v>41</v>
      </c>
      <c r="O126" s="55"/>
      <c r="P126" s="168">
        <f t="shared" ref="P126:P155" si="1">O126*H126</f>
        <v>0</v>
      </c>
      <c r="Q126" s="168">
        <v>0</v>
      </c>
      <c r="R126" s="168">
        <f t="shared" ref="R126:R155" si="2">Q126*H126</f>
        <v>0</v>
      </c>
      <c r="S126" s="168">
        <v>0</v>
      </c>
      <c r="T126" s="169">
        <f t="shared" ref="T126:T155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0" t="s">
        <v>122</v>
      </c>
      <c r="AT126" s="170" t="s">
        <v>127</v>
      </c>
      <c r="AU126" s="170" t="s">
        <v>85</v>
      </c>
      <c r="AY126" s="14" t="s">
        <v>115</v>
      </c>
      <c r="BE126" s="171">
        <f t="shared" ref="BE126:BE155" si="4">IF(N126="základní",J126,0)</f>
        <v>0</v>
      </c>
      <c r="BF126" s="171">
        <f t="shared" ref="BF126:BF155" si="5">IF(N126="snížená",J126,0)</f>
        <v>0</v>
      </c>
      <c r="BG126" s="171">
        <f t="shared" ref="BG126:BG155" si="6">IF(N126="zákl. přenesená",J126,0)</f>
        <v>0</v>
      </c>
      <c r="BH126" s="171">
        <f t="shared" ref="BH126:BH155" si="7">IF(N126="sníž. přenesená",J126,0)</f>
        <v>0</v>
      </c>
      <c r="BI126" s="171">
        <f t="shared" ref="BI126:BI155" si="8">IF(N126="nulová",J126,0)</f>
        <v>0</v>
      </c>
      <c r="BJ126" s="14" t="s">
        <v>20</v>
      </c>
      <c r="BK126" s="171">
        <f t="shared" ref="BK126:BK155" si="9">ROUND(I126*H126,2)</f>
        <v>0</v>
      </c>
      <c r="BL126" s="14" t="s">
        <v>122</v>
      </c>
      <c r="BM126" s="170" t="s">
        <v>131</v>
      </c>
    </row>
    <row r="127" spans="1:65" s="2" customFormat="1" ht="84" customHeight="1">
      <c r="A127" s="29"/>
      <c r="B127" s="157"/>
      <c r="C127" s="158" t="s">
        <v>132</v>
      </c>
      <c r="D127" s="158" t="s">
        <v>114</v>
      </c>
      <c r="E127" s="159" t="s">
        <v>133</v>
      </c>
      <c r="F127" s="160" t="s">
        <v>134</v>
      </c>
      <c r="G127" s="161" t="s">
        <v>120</v>
      </c>
      <c r="H127" s="162">
        <v>1</v>
      </c>
      <c r="I127" s="163"/>
      <c r="J127" s="164">
        <f t="shared" si="0"/>
        <v>0</v>
      </c>
      <c r="K127" s="160" t="s">
        <v>130</v>
      </c>
      <c r="L127" s="165"/>
      <c r="M127" s="166" t="s">
        <v>1</v>
      </c>
      <c r="N127" s="167" t="s">
        <v>41</v>
      </c>
      <c r="O127" s="55"/>
      <c r="P127" s="168">
        <f t="shared" si="1"/>
        <v>0</v>
      </c>
      <c r="Q127" s="168">
        <v>0</v>
      </c>
      <c r="R127" s="168">
        <f t="shared" si="2"/>
        <v>0</v>
      </c>
      <c r="S127" s="168">
        <v>0</v>
      </c>
      <c r="T127" s="16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0" t="s">
        <v>121</v>
      </c>
      <c r="AT127" s="170" t="s">
        <v>114</v>
      </c>
      <c r="AU127" s="170" t="s">
        <v>85</v>
      </c>
      <c r="AY127" s="14" t="s">
        <v>115</v>
      </c>
      <c r="BE127" s="171">
        <f t="shared" si="4"/>
        <v>0</v>
      </c>
      <c r="BF127" s="171">
        <f t="shared" si="5"/>
        <v>0</v>
      </c>
      <c r="BG127" s="171">
        <f t="shared" si="6"/>
        <v>0</v>
      </c>
      <c r="BH127" s="171">
        <f t="shared" si="7"/>
        <v>0</v>
      </c>
      <c r="BI127" s="171">
        <f t="shared" si="8"/>
        <v>0</v>
      </c>
      <c r="BJ127" s="14" t="s">
        <v>20</v>
      </c>
      <c r="BK127" s="171">
        <f t="shared" si="9"/>
        <v>0</v>
      </c>
      <c r="BL127" s="14" t="s">
        <v>122</v>
      </c>
      <c r="BM127" s="170" t="s">
        <v>135</v>
      </c>
    </row>
    <row r="128" spans="1:65" s="2" customFormat="1" ht="48" customHeight="1">
      <c r="A128" s="29"/>
      <c r="B128" s="157"/>
      <c r="C128" s="158" t="s">
        <v>136</v>
      </c>
      <c r="D128" s="158" t="s">
        <v>114</v>
      </c>
      <c r="E128" s="159" t="s">
        <v>137</v>
      </c>
      <c r="F128" s="160" t="s">
        <v>138</v>
      </c>
      <c r="G128" s="161" t="s">
        <v>120</v>
      </c>
      <c r="H128" s="162">
        <v>1</v>
      </c>
      <c r="I128" s="163"/>
      <c r="J128" s="164">
        <f t="shared" si="0"/>
        <v>0</v>
      </c>
      <c r="K128" s="160" t="s">
        <v>130</v>
      </c>
      <c r="L128" s="165"/>
      <c r="M128" s="166" t="s">
        <v>1</v>
      </c>
      <c r="N128" s="167" t="s">
        <v>41</v>
      </c>
      <c r="O128" s="55"/>
      <c r="P128" s="168">
        <f t="shared" si="1"/>
        <v>0</v>
      </c>
      <c r="Q128" s="168">
        <v>0</v>
      </c>
      <c r="R128" s="168">
        <f t="shared" si="2"/>
        <v>0</v>
      </c>
      <c r="S128" s="168">
        <v>0</v>
      </c>
      <c r="T128" s="16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0" t="s">
        <v>121</v>
      </c>
      <c r="AT128" s="170" t="s">
        <v>114</v>
      </c>
      <c r="AU128" s="170" t="s">
        <v>85</v>
      </c>
      <c r="AY128" s="14" t="s">
        <v>115</v>
      </c>
      <c r="BE128" s="171">
        <f t="shared" si="4"/>
        <v>0</v>
      </c>
      <c r="BF128" s="171">
        <f t="shared" si="5"/>
        <v>0</v>
      </c>
      <c r="BG128" s="171">
        <f t="shared" si="6"/>
        <v>0</v>
      </c>
      <c r="BH128" s="171">
        <f t="shared" si="7"/>
        <v>0</v>
      </c>
      <c r="BI128" s="171">
        <f t="shared" si="8"/>
        <v>0</v>
      </c>
      <c r="BJ128" s="14" t="s">
        <v>20</v>
      </c>
      <c r="BK128" s="171">
        <f t="shared" si="9"/>
        <v>0</v>
      </c>
      <c r="BL128" s="14" t="s">
        <v>122</v>
      </c>
      <c r="BM128" s="170" t="s">
        <v>139</v>
      </c>
    </row>
    <row r="129" spans="1:65" s="2" customFormat="1" ht="48" customHeight="1">
      <c r="A129" s="29"/>
      <c r="B129" s="157"/>
      <c r="C129" s="158" t="s">
        <v>140</v>
      </c>
      <c r="D129" s="158" t="s">
        <v>114</v>
      </c>
      <c r="E129" s="159" t="s">
        <v>141</v>
      </c>
      <c r="F129" s="160" t="s">
        <v>142</v>
      </c>
      <c r="G129" s="161" t="s">
        <v>120</v>
      </c>
      <c r="H129" s="162">
        <v>1</v>
      </c>
      <c r="I129" s="163"/>
      <c r="J129" s="164">
        <f t="shared" si="0"/>
        <v>0</v>
      </c>
      <c r="K129" s="160" t="s">
        <v>130</v>
      </c>
      <c r="L129" s="165"/>
      <c r="M129" s="166" t="s">
        <v>1</v>
      </c>
      <c r="N129" s="167" t="s">
        <v>41</v>
      </c>
      <c r="O129" s="55"/>
      <c r="P129" s="168">
        <f t="shared" si="1"/>
        <v>0</v>
      </c>
      <c r="Q129" s="168">
        <v>0</v>
      </c>
      <c r="R129" s="168">
        <f t="shared" si="2"/>
        <v>0</v>
      </c>
      <c r="S129" s="168">
        <v>0</v>
      </c>
      <c r="T129" s="16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0" t="s">
        <v>121</v>
      </c>
      <c r="AT129" s="170" t="s">
        <v>114</v>
      </c>
      <c r="AU129" s="170" t="s">
        <v>85</v>
      </c>
      <c r="AY129" s="14" t="s">
        <v>115</v>
      </c>
      <c r="BE129" s="171">
        <f t="shared" si="4"/>
        <v>0</v>
      </c>
      <c r="BF129" s="171">
        <f t="shared" si="5"/>
        <v>0</v>
      </c>
      <c r="BG129" s="171">
        <f t="shared" si="6"/>
        <v>0</v>
      </c>
      <c r="BH129" s="171">
        <f t="shared" si="7"/>
        <v>0</v>
      </c>
      <c r="BI129" s="171">
        <f t="shared" si="8"/>
        <v>0</v>
      </c>
      <c r="BJ129" s="14" t="s">
        <v>20</v>
      </c>
      <c r="BK129" s="171">
        <f t="shared" si="9"/>
        <v>0</v>
      </c>
      <c r="BL129" s="14" t="s">
        <v>122</v>
      </c>
      <c r="BM129" s="170" t="s">
        <v>143</v>
      </c>
    </row>
    <row r="130" spans="1:65" s="2" customFormat="1" ht="48" customHeight="1">
      <c r="A130" s="29"/>
      <c r="B130" s="157"/>
      <c r="C130" s="158" t="s">
        <v>144</v>
      </c>
      <c r="D130" s="158" t="s">
        <v>114</v>
      </c>
      <c r="E130" s="159" t="s">
        <v>145</v>
      </c>
      <c r="F130" s="160" t="s">
        <v>146</v>
      </c>
      <c r="G130" s="161" t="s">
        <v>120</v>
      </c>
      <c r="H130" s="162">
        <v>1</v>
      </c>
      <c r="I130" s="163"/>
      <c r="J130" s="164">
        <f t="shared" si="0"/>
        <v>0</v>
      </c>
      <c r="K130" s="160" t="s">
        <v>130</v>
      </c>
      <c r="L130" s="165"/>
      <c r="M130" s="166" t="s">
        <v>1</v>
      </c>
      <c r="N130" s="167" t="s">
        <v>41</v>
      </c>
      <c r="O130" s="55"/>
      <c r="P130" s="168">
        <f t="shared" si="1"/>
        <v>0</v>
      </c>
      <c r="Q130" s="168">
        <v>0</v>
      </c>
      <c r="R130" s="168">
        <f t="shared" si="2"/>
        <v>0</v>
      </c>
      <c r="S130" s="168">
        <v>0</v>
      </c>
      <c r="T130" s="16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0" t="s">
        <v>121</v>
      </c>
      <c r="AT130" s="170" t="s">
        <v>114</v>
      </c>
      <c r="AU130" s="170" t="s">
        <v>85</v>
      </c>
      <c r="AY130" s="14" t="s">
        <v>115</v>
      </c>
      <c r="BE130" s="171">
        <f t="shared" si="4"/>
        <v>0</v>
      </c>
      <c r="BF130" s="171">
        <f t="shared" si="5"/>
        <v>0</v>
      </c>
      <c r="BG130" s="171">
        <f t="shared" si="6"/>
        <v>0</v>
      </c>
      <c r="BH130" s="171">
        <f t="shared" si="7"/>
        <v>0</v>
      </c>
      <c r="BI130" s="171">
        <f t="shared" si="8"/>
        <v>0</v>
      </c>
      <c r="BJ130" s="14" t="s">
        <v>20</v>
      </c>
      <c r="BK130" s="171">
        <f t="shared" si="9"/>
        <v>0</v>
      </c>
      <c r="BL130" s="14" t="s">
        <v>122</v>
      </c>
      <c r="BM130" s="170" t="s">
        <v>147</v>
      </c>
    </row>
    <row r="131" spans="1:65" s="2" customFormat="1" ht="60" customHeight="1">
      <c r="A131" s="29"/>
      <c r="B131" s="157"/>
      <c r="C131" s="158" t="s">
        <v>148</v>
      </c>
      <c r="D131" s="158" t="s">
        <v>114</v>
      </c>
      <c r="E131" s="159" t="s">
        <v>149</v>
      </c>
      <c r="F131" s="160" t="s">
        <v>150</v>
      </c>
      <c r="G131" s="161" t="s">
        <v>120</v>
      </c>
      <c r="H131" s="162">
        <v>1</v>
      </c>
      <c r="I131" s="163"/>
      <c r="J131" s="164">
        <f t="shared" si="0"/>
        <v>0</v>
      </c>
      <c r="K131" s="160" t="s">
        <v>130</v>
      </c>
      <c r="L131" s="165"/>
      <c r="M131" s="166" t="s">
        <v>1</v>
      </c>
      <c r="N131" s="167" t="s">
        <v>41</v>
      </c>
      <c r="O131" s="55"/>
      <c r="P131" s="168">
        <f t="shared" si="1"/>
        <v>0</v>
      </c>
      <c r="Q131" s="168">
        <v>0</v>
      </c>
      <c r="R131" s="168">
        <f t="shared" si="2"/>
        <v>0</v>
      </c>
      <c r="S131" s="168">
        <v>0</v>
      </c>
      <c r="T131" s="16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0" t="s">
        <v>121</v>
      </c>
      <c r="AT131" s="170" t="s">
        <v>114</v>
      </c>
      <c r="AU131" s="170" t="s">
        <v>85</v>
      </c>
      <c r="AY131" s="14" t="s">
        <v>115</v>
      </c>
      <c r="BE131" s="171">
        <f t="shared" si="4"/>
        <v>0</v>
      </c>
      <c r="BF131" s="171">
        <f t="shared" si="5"/>
        <v>0</v>
      </c>
      <c r="BG131" s="171">
        <f t="shared" si="6"/>
        <v>0</v>
      </c>
      <c r="BH131" s="171">
        <f t="shared" si="7"/>
        <v>0</v>
      </c>
      <c r="BI131" s="171">
        <f t="shared" si="8"/>
        <v>0</v>
      </c>
      <c r="BJ131" s="14" t="s">
        <v>20</v>
      </c>
      <c r="BK131" s="171">
        <f t="shared" si="9"/>
        <v>0</v>
      </c>
      <c r="BL131" s="14" t="s">
        <v>122</v>
      </c>
      <c r="BM131" s="170" t="s">
        <v>151</v>
      </c>
    </row>
    <row r="132" spans="1:65" s="2" customFormat="1" ht="72" customHeight="1">
      <c r="A132" s="29"/>
      <c r="B132" s="157"/>
      <c r="C132" s="158" t="s">
        <v>24</v>
      </c>
      <c r="D132" s="158" t="s">
        <v>114</v>
      </c>
      <c r="E132" s="159" t="s">
        <v>152</v>
      </c>
      <c r="F132" s="160" t="s">
        <v>153</v>
      </c>
      <c r="G132" s="161" t="s">
        <v>120</v>
      </c>
      <c r="H132" s="162">
        <v>1</v>
      </c>
      <c r="I132" s="163"/>
      <c r="J132" s="164">
        <f t="shared" si="0"/>
        <v>0</v>
      </c>
      <c r="K132" s="160" t="s">
        <v>130</v>
      </c>
      <c r="L132" s="165"/>
      <c r="M132" s="166" t="s">
        <v>1</v>
      </c>
      <c r="N132" s="167" t="s">
        <v>41</v>
      </c>
      <c r="O132" s="55"/>
      <c r="P132" s="168">
        <f t="shared" si="1"/>
        <v>0</v>
      </c>
      <c r="Q132" s="168">
        <v>0</v>
      </c>
      <c r="R132" s="168">
        <f t="shared" si="2"/>
        <v>0</v>
      </c>
      <c r="S132" s="168">
        <v>0</v>
      </c>
      <c r="T132" s="16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0" t="s">
        <v>121</v>
      </c>
      <c r="AT132" s="170" t="s">
        <v>114</v>
      </c>
      <c r="AU132" s="170" t="s">
        <v>85</v>
      </c>
      <c r="AY132" s="14" t="s">
        <v>115</v>
      </c>
      <c r="BE132" s="171">
        <f t="shared" si="4"/>
        <v>0</v>
      </c>
      <c r="BF132" s="171">
        <f t="shared" si="5"/>
        <v>0</v>
      </c>
      <c r="BG132" s="171">
        <f t="shared" si="6"/>
        <v>0</v>
      </c>
      <c r="BH132" s="171">
        <f t="shared" si="7"/>
        <v>0</v>
      </c>
      <c r="BI132" s="171">
        <f t="shared" si="8"/>
        <v>0</v>
      </c>
      <c r="BJ132" s="14" t="s">
        <v>20</v>
      </c>
      <c r="BK132" s="171">
        <f t="shared" si="9"/>
        <v>0</v>
      </c>
      <c r="BL132" s="14" t="s">
        <v>122</v>
      </c>
      <c r="BM132" s="170" t="s">
        <v>154</v>
      </c>
    </row>
    <row r="133" spans="1:65" s="2" customFormat="1" ht="72" customHeight="1">
      <c r="A133" s="29"/>
      <c r="B133" s="157"/>
      <c r="C133" s="158" t="s">
        <v>155</v>
      </c>
      <c r="D133" s="158" t="s">
        <v>114</v>
      </c>
      <c r="E133" s="159" t="s">
        <v>156</v>
      </c>
      <c r="F133" s="160" t="s">
        <v>157</v>
      </c>
      <c r="G133" s="161" t="s">
        <v>120</v>
      </c>
      <c r="H133" s="162">
        <v>1</v>
      </c>
      <c r="I133" s="163"/>
      <c r="J133" s="164">
        <f t="shared" si="0"/>
        <v>0</v>
      </c>
      <c r="K133" s="160" t="s">
        <v>130</v>
      </c>
      <c r="L133" s="165"/>
      <c r="M133" s="166" t="s">
        <v>1</v>
      </c>
      <c r="N133" s="167" t="s">
        <v>41</v>
      </c>
      <c r="O133" s="55"/>
      <c r="P133" s="168">
        <f t="shared" si="1"/>
        <v>0</v>
      </c>
      <c r="Q133" s="168">
        <v>0</v>
      </c>
      <c r="R133" s="168">
        <f t="shared" si="2"/>
        <v>0</v>
      </c>
      <c r="S133" s="168">
        <v>0</v>
      </c>
      <c r="T133" s="16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0" t="s">
        <v>121</v>
      </c>
      <c r="AT133" s="170" t="s">
        <v>114</v>
      </c>
      <c r="AU133" s="170" t="s">
        <v>85</v>
      </c>
      <c r="AY133" s="14" t="s">
        <v>115</v>
      </c>
      <c r="BE133" s="171">
        <f t="shared" si="4"/>
        <v>0</v>
      </c>
      <c r="BF133" s="171">
        <f t="shared" si="5"/>
        <v>0</v>
      </c>
      <c r="BG133" s="171">
        <f t="shared" si="6"/>
        <v>0</v>
      </c>
      <c r="BH133" s="171">
        <f t="shared" si="7"/>
        <v>0</v>
      </c>
      <c r="BI133" s="171">
        <f t="shared" si="8"/>
        <v>0</v>
      </c>
      <c r="BJ133" s="14" t="s">
        <v>20</v>
      </c>
      <c r="BK133" s="171">
        <f t="shared" si="9"/>
        <v>0</v>
      </c>
      <c r="BL133" s="14" t="s">
        <v>122</v>
      </c>
      <c r="BM133" s="170" t="s">
        <v>158</v>
      </c>
    </row>
    <row r="134" spans="1:65" s="2" customFormat="1" ht="24" customHeight="1">
      <c r="A134" s="29"/>
      <c r="B134" s="157"/>
      <c r="C134" s="158" t="s">
        <v>159</v>
      </c>
      <c r="D134" s="158" t="s">
        <v>114</v>
      </c>
      <c r="E134" s="159" t="s">
        <v>160</v>
      </c>
      <c r="F134" s="160" t="s">
        <v>161</v>
      </c>
      <c r="G134" s="161" t="s">
        <v>120</v>
      </c>
      <c r="H134" s="162">
        <v>2</v>
      </c>
      <c r="I134" s="163"/>
      <c r="J134" s="164">
        <f t="shared" si="0"/>
        <v>0</v>
      </c>
      <c r="K134" s="160" t="s">
        <v>130</v>
      </c>
      <c r="L134" s="165"/>
      <c r="M134" s="166" t="s">
        <v>1</v>
      </c>
      <c r="N134" s="167" t="s">
        <v>41</v>
      </c>
      <c r="O134" s="55"/>
      <c r="P134" s="168">
        <f t="shared" si="1"/>
        <v>0</v>
      </c>
      <c r="Q134" s="168">
        <v>0</v>
      </c>
      <c r="R134" s="168">
        <f t="shared" si="2"/>
        <v>0</v>
      </c>
      <c r="S134" s="168">
        <v>0</v>
      </c>
      <c r="T134" s="16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0" t="s">
        <v>121</v>
      </c>
      <c r="AT134" s="170" t="s">
        <v>114</v>
      </c>
      <c r="AU134" s="170" t="s">
        <v>85</v>
      </c>
      <c r="AY134" s="14" t="s">
        <v>115</v>
      </c>
      <c r="BE134" s="171">
        <f t="shared" si="4"/>
        <v>0</v>
      </c>
      <c r="BF134" s="171">
        <f t="shared" si="5"/>
        <v>0</v>
      </c>
      <c r="BG134" s="171">
        <f t="shared" si="6"/>
        <v>0</v>
      </c>
      <c r="BH134" s="171">
        <f t="shared" si="7"/>
        <v>0</v>
      </c>
      <c r="BI134" s="171">
        <f t="shared" si="8"/>
        <v>0</v>
      </c>
      <c r="BJ134" s="14" t="s">
        <v>20</v>
      </c>
      <c r="BK134" s="171">
        <f t="shared" si="9"/>
        <v>0</v>
      </c>
      <c r="BL134" s="14" t="s">
        <v>122</v>
      </c>
      <c r="BM134" s="170" t="s">
        <v>162</v>
      </c>
    </row>
    <row r="135" spans="1:65" s="2" customFormat="1" ht="60" customHeight="1">
      <c r="A135" s="29"/>
      <c r="B135" s="157"/>
      <c r="C135" s="158" t="s">
        <v>163</v>
      </c>
      <c r="D135" s="158" t="s">
        <v>114</v>
      </c>
      <c r="E135" s="159" t="s">
        <v>164</v>
      </c>
      <c r="F135" s="160" t="s">
        <v>165</v>
      </c>
      <c r="G135" s="161" t="s">
        <v>120</v>
      </c>
      <c r="H135" s="162">
        <v>1</v>
      </c>
      <c r="I135" s="163"/>
      <c r="J135" s="164">
        <f t="shared" si="0"/>
        <v>0</v>
      </c>
      <c r="K135" s="160" t="s">
        <v>130</v>
      </c>
      <c r="L135" s="165"/>
      <c r="M135" s="166" t="s">
        <v>1</v>
      </c>
      <c r="N135" s="167" t="s">
        <v>41</v>
      </c>
      <c r="O135" s="55"/>
      <c r="P135" s="168">
        <f t="shared" si="1"/>
        <v>0</v>
      </c>
      <c r="Q135" s="168">
        <v>0</v>
      </c>
      <c r="R135" s="168">
        <f t="shared" si="2"/>
        <v>0</v>
      </c>
      <c r="S135" s="168">
        <v>0</v>
      </c>
      <c r="T135" s="16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0" t="s">
        <v>121</v>
      </c>
      <c r="AT135" s="170" t="s">
        <v>114</v>
      </c>
      <c r="AU135" s="170" t="s">
        <v>85</v>
      </c>
      <c r="AY135" s="14" t="s">
        <v>115</v>
      </c>
      <c r="BE135" s="171">
        <f t="shared" si="4"/>
        <v>0</v>
      </c>
      <c r="BF135" s="171">
        <f t="shared" si="5"/>
        <v>0</v>
      </c>
      <c r="BG135" s="171">
        <f t="shared" si="6"/>
        <v>0</v>
      </c>
      <c r="BH135" s="171">
        <f t="shared" si="7"/>
        <v>0</v>
      </c>
      <c r="BI135" s="171">
        <f t="shared" si="8"/>
        <v>0</v>
      </c>
      <c r="BJ135" s="14" t="s">
        <v>20</v>
      </c>
      <c r="BK135" s="171">
        <f t="shared" si="9"/>
        <v>0</v>
      </c>
      <c r="BL135" s="14" t="s">
        <v>122</v>
      </c>
      <c r="BM135" s="170" t="s">
        <v>166</v>
      </c>
    </row>
    <row r="136" spans="1:65" s="2" customFormat="1" ht="48" customHeight="1">
      <c r="A136" s="29"/>
      <c r="B136" s="157"/>
      <c r="C136" s="158" t="s">
        <v>167</v>
      </c>
      <c r="D136" s="158" t="s">
        <v>114</v>
      </c>
      <c r="E136" s="159" t="s">
        <v>168</v>
      </c>
      <c r="F136" s="160" t="s">
        <v>169</v>
      </c>
      <c r="G136" s="161" t="s">
        <v>120</v>
      </c>
      <c r="H136" s="162">
        <v>1</v>
      </c>
      <c r="I136" s="163"/>
      <c r="J136" s="164">
        <f t="shared" si="0"/>
        <v>0</v>
      </c>
      <c r="K136" s="160" t="s">
        <v>130</v>
      </c>
      <c r="L136" s="165"/>
      <c r="M136" s="166" t="s">
        <v>1</v>
      </c>
      <c r="N136" s="167" t="s">
        <v>41</v>
      </c>
      <c r="O136" s="55"/>
      <c r="P136" s="168">
        <f t="shared" si="1"/>
        <v>0</v>
      </c>
      <c r="Q136" s="168">
        <v>0</v>
      </c>
      <c r="R136" s="168">
        <f t="shared" si="2"/>
        <v>0</v>
      </c>
      <c r="S136" s="168">
        <v>0</v>
      </c>
      <c r="T136" s="16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0" t="s">
        <v>121</v>
      </c>
      <c r="AT136" s="170" t="s">
        <v>114</v>
      </c>
      <c r="AU136" s="170" t="s">
        <v>85</v>
      </c>
      <c r="AY136" s="14" t="s">
        <v>115</v>
      </c>
      <c r="BE136" s="171">
        <f t="shared" si="4"/>
        <v>0</v>
      </c>
      <c r="BF136" s="171">
        <f t="shared" si="5"/>
        <v>0</v>
      </c>
      <c r="BG136" s="171">
        <f t="shared" si="6"/>
        <v>0</v>
      </c>
      <c r="BH136" s="171">
        <f t="shared" si="7"/>
        <v>0</v>
      </c>
      <c r="BI136" s="171">
        <f t="shared" si="8"/>
        <v>0</v>
      </c>
      <c r="BJ136" s="14" t="s">
        <v>20</v>
      </c>
      <c r="BK136" s="171">
        <f t="shared" si="9"/>
        <v>0</v>
      </c>
      <c r="BL136" s="14" t="s">
        <v>122</v>
      </c>
      <c r="BM136" s="170" t="s">
        <v>170</v>
      </c>
    </row>
    <row r="137" spans="1:65" s="2" customFormat="1" ht="48" customHeight="1">
      <c r="A137" s="29"/>
      <c r="B137" s="157"/>
      <c r="C137" s="158" t="s">
        <v>171</v>
      </c>
      <c r="D137" s="158" t="s">
        <v>114</v>
      </c>
      <c r="E137" s="159" t="s">
        <v>172</v>
      </c>
      <c r="F137" s="160" t="s">
        <v>173</v>
      </c>
      <c r="G137" s="161" t="s">
        <v>120</v>
      </c>
      <c r="H137" s="162">
        <v>1</v>
      </c>
      <c r="I137" s="163"/>
      <c r="J137" s="164">
        <f t="shared" si="0"/>
        <v>0</v>
      </c>
      <c r="K137" s="160" t="s">
        <v>130</v>
      </c>
      <c r="L137" s="165"/>
      <c r="M137" s="166" t="s">
        <v>1</v>
      </c>
      <c r="N137" s="167" t="s">
        <v>41</v>
      </c>
      <c r="O137" s="55"/>
      <c r="P137" s="168">
        <f t="shared" si="1"/>
        <v>0</v>
      </c>
      <c r="Q137" s="168">
        <v>0</v>
      </c>
      <c r="R137" s="168">
        <f t="shared" si="2"/>
        <v>0</v>
      </c>
      <c r="S137" s="168">
        <v>0</v>
      </c>
      <c r="T137" s="16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0" t="s">
        <v>121</v>
      </c>
      <c r="AT137" s="170" t="s">
        <v>114</v>
      </c>
      <c r="AU137" s="170" t="s">
        <v>85</v>
      </c>
      <c r="AY137" s="14" t="s">
        <v>115</v>
      </c>
      <c r="BE137" s="171">
        <f t="shared" si="4"/>
        <v>0</v>
      </c>
      <c r="BF137" s="171">
        <f t="shared" si="5"/>
        <v>0</v>
      </c>
      <c r="BG137" s="171">
        <f t="shared" si="6"/>
        <v>0</v>
      </c>
      <c r="BH137" s="171">
        <f t="shared" si="7"/>
        <v>0</v>
      </c>
      <c r="BI137" s="171">
        <f t="shared" si="8"/>
        <v>0</v>
      </c>
      <c r="BJ137" s="14" t="s">
        <v>20</v>
      </c>
      <c r="BK137" s="171">
        <f t="shared" si="9"/>
        <v>0</v>
      </c>
      <c r="BL137" s="14" t="s">
        <v>122</v>
      </c>
      <c r="BM137" s="170" t="s">
        <v>174</v>
      </c>
    </row>
    <row r="138" spans="1:65" s="2" customFormat="1" ht="84" customHeight="1">
      <c r="A138" s="29"/>
      <c r="B138" s="157"/>
      <c r="C138" s="158" t="s">
        <v>175</v>
      </c>
      <c r="D138" s="158" t="s">
        <v>114</v>
      </c>
      <c r="E138" s="159" t="s">
        <v>176</v>
      </c>
      <c r="F138" s="160" t="s">
        <v>177</v>
      </c>
      <c r="G138" s="161" t="s">
        <v>120</v>
      </c>
      <c r="H138" s="162">
        <v>4</v>
      </c>
      <c r="I138" s="163"/>
      <c r="J138" s="164">
        <f t="shared" si="0"/>
        <v>0</v>
      </c>
      <c r="K138" s="160" t="s">
        <v>130</v>
      </c>
      <c r="L138" s="165"/>
      <c r="M138" s="166" t="s">
        <v>1</v>
      </c>
      <c r="N138" s="167" t="s">
        <v>41</v>
      </c>
      <c r="O138" s="55"/>
      <c r="P138" s="168">
        <f t="shared" si="1"/>
        <v>0</v>
      </c>
      <c r="Q138" s="168">
        <v>0</v>
      </c>
      <c r="R138" s="168">
        <f t="shared" si="2"/>
        <v>0</v>
      </c>
      <c r="S138" s="168">
        <v>0</v>
      </c>
      <c r="T138" s="16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121</v>
      </c>
      <c r="AT138" s="170" t="s">
        <v>114</v>
      </c>
      <c r="AU138" s="170" t="s">
        <v>85</v>
      </c>
      <c r="AY138" s="14" t="s">
        <v>115</v>
      </c>
      <c r="BE138" s="171">
        <f t="shared" si="4"/>
        <v>0</v>
      </c>
      <c r="BF138" s="171">
        <f t="shared" si="5"/>
        <v>0</v>
      </c>
      <c r="BG138" s="171">
        <f t="shared" si="6"/>
        <v>0</v>
      </c>
      <c r="BH138" s="171">
        <f t="shared" si="7"/>
        <v>0</v>
      </c>
      <c r="BI138" s="171">
        <f t="shared" si="8"/>
        <v>0</v>
      </c>
      <c r="BJ138" s="14" t="s">
        <v>20</v>
      </c>
      <c r="BK138" s="171">
        <f t="shared" si="9"/>
        <v>0</v>
      </c>
      <c r="BL138" s="14" t="s">
        <v>122</v>
      </c>
      <c r="BM138" s="170" t="s">
        <v>178</v>
      </c>
    </row>
    <row r="139" spans="1:65" s="2" customFormat="1" ht="48" customHeight="1">
      <c r="A139" s="29"/>
      <c r="B139" s="157"/>
      <c r="C139" s="158" t="s">
        <v>179</v>
      </c>
      <c r="D139" s="158" t="s">
        <v>114</v>
      </c>
      <c r="E139" s="159" t="s">
        <v>180</v>
      </c>
      <c r="F139" s="160" t="s">
        <v>181</v>
      </c>
      <c r="G139" s="161" t="s">
        <v>120</v>
      </c>
      <c r="H139" s="162">
        <v>3</v>
      </c>
      <c r="I139" s="163"/>
      <c r="J139" s="164">
        <f t="shared" si="0"/>
        <v>0</v>
      </c>
      <c r="K139" s="160" t="s">
        <v>130</v>
      </c>
      <c r="L139" s="165"/>
      <c r="M139" s="166" t="s">
        <v>1</v>
      </c>
      <c r="N139" s="167" t="s">
        <v>41</v>
      </c>
      <c r="O139" s="55"/>
      <c r="P139" s="168">
        <f t="shared" si="1"/>
        <v>0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0" t="s">
        <v>121</v>
      </c>
      <c r="AT139" s="170" t="s">
        <v>114</v>
      </c>
      <c r="AU139" s="170" t="s">
        <v>85</v>
      </c>
      <c r="AY139" s="14" t="s">
        <v>115</v>
      </c>
      <c r="BE139" s="171">
        <f t="shared" si="4"/>
        <v>0</v>
      </c>
      <c r="BF139" s="171">
        <f t="shared" si="5"/>
        <v>0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4" t="s">
        <v>20</v>
      </c>
      <c r="BK139" s="171">
        <f t="shared" si="9"/>
        <v>0</v>
      </c>
      <c r="BL139" s="14" t="s">
        <v>122</v>
      </c>
      <c r="BM139" s="170" t="s">
        <v>182</v>
      </c>
    </row>
    <row r="140" spans="1:65" s="2" customFormat="1" ht="48" customHeight="1">
      <c r="A140" s="29"/>
      <c r="B140" s="157"/>
      <c r="C140" s="158" t="s">
        <v>183</v>
      </c>
      <c r="D140" s="158" t="s">
        <v>114</v>
      </c>
      <c r="E140" s="159" t="s">
        <v>184</v>
      </c>
      <c r="F140" s="160" t="s">
        <v>185</v>
      </c>
      <c r="G140" s="161" t="s">
        <v>120</v>
      </c>
      <c r="H140" s="162">
        <v>1</v>
      </c>
      <c r="I140" s="163"/>
      <c r="J140" s="164">
        <f t="shared" si="0"/>
        <v>0</v>
      </c>
      <c r="K140" s="160" t="s">
        <v>130</v>
      </c>
      <c r="L140" s="165"/>
      <c r="M140" s="166" t="s">
        <v>1</v>
      </c>
      <c r="N140" s="167" t="s">
        <v>41</v>
      </c>
      <c r="O140" s="55"/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0" t="s">
        <v>121</v>
      </c>
      <c r="AT140" s="170" t="s">
        <v>114</v>
      </c>
      <c r="AU140" s="170" t="s">
        <v>85</v>
      </c>
      <c r="AY140" s="14" t="s">
        <v>115</v>
      </c>
      <c r="BE140" s="171">
        <f t="shared" si="4"/>
        <v>0</v>
      </c>
      <c r="BF140" s="171">
        <f t="shared" si="5"/>
        <v>0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4" t="s">
        <v>20</v>
      </c>
      <c r="BK140" s="171">
        <f t="shared" si="9"/>
        <v>0</v>
      </c>
      <c r="BL140" s="14" t="s">
        <v>122</v>
      </c>
      <c r="BM140" s="170" t="s">
        <v>186</v>
      </c>
    </row>
    <row r="141" spans="1:65" s="2" customFormat="1" ht="60" customHeight="1">
      <c r="A141" s="29"/>
      <c r="B141" s="157"/>
      <c r="C141" s="158" t="s">
        <v>187</v>
      </c>
      <c r="D141" s="158" t="s">
        <v>114</v>
      </c>
      <c r="E141" s="159" t="s">
        <v>188</v>
      </c>
      <c r="F141" s="160" t="s">
        <v>189</v>
      </c>
      <c r="G141" s="161" t="s">
        <v>120</v>
      </c>
      <c r="H141" s="162">
        <v>1</v>
      </c>
      <c r="I141" s="163"/>
      <c r="J141" s="164">
        <f t="shared" si="0"/>
        <v>0</v>
      </c>
      <c r="K141" s="160" t="s">
        <v>130</v>
      </c>
      <c r="L141" s="165"/>
      <c r="M141" s="166" t="s">
        <v>1</v>
      </c>
      <c r="N141" s="167" t="s">
        <v>41</v>
      </c>
      <c r="O141" s="55"/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0" t="s">
        <v>121</v>
      </c>
      <c r="AT141" s="170" t="s">
        <v>114</v>
      </c>
      <c r="AU141" s="170" t="s">
        <v>85</v>
      </c>
      <c r="AY141" s="14" t="s">
        <v>115</v>
      </c>
      <c r="BE141" s="171">
        <f t="shared" si="4"/>
        <v>0</v>
      </c>
      <c r="BF141" s="171">
        <f t="shared" si="5"/>
        <v>0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4" t="s">
        <v>20</v>
      </c>
      <c r="BK141" s="171">
        <f t="shared" si="9"/>
        <v>0</v>
      </c>
      <c r="BL141" s="14" t="s">
        <v>122</v>
      </c>
      <c r="BM141" s="170" t="s">
        <v>190</v>
      </c>
    </row>
    <row r="142" spans="1:65" s="2" customFormat="1" ht="36" customHeight="1">
      <c r="A142" s="29"/>
      <c r="B142" s="157"/>
      <c r="C142" s="158" t="s">
        <v>191</v>
      </c>
      <c r="D142" s="158" t="s">
        <v>114</v>
      </c>
      <c r="E142" s="159" t="s">
        <v>192</v>
      </c>
      <c r="F142" s="160" t="s">
        <v>193</v>
      </c>
      <c r="G142" s="161" t="s">
        <v>120</v>
      </c>
      <c r="H142" s="162">
        <v>1</v>
      </c>
      <c r="I142" s="163"/>
      <c r="J142" s="164">
        <f t="shared" si="0"/>
        <v>0</v>
      </c>
      <c r="K142" s="160" t="s">
        <v>130</v>
      </c>
      <c r="L142" s="165"/>
      <c r="M142" s="166" t="s">
        <v>1</v>
      </c>
      <c r="N142" s="167" t="s">
        <v>41</v>
      </c>
      <c r="O142" s="55"/>
      <c r="P142" s="168">
        <f t="shared" si="1"/>
        <v>0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0" t="s">
        <v>121</v>
      </c>
      <c r="AT142" s="170" t="s">
        <v>114</v>
      </c>
      <c r="AU142" s="170" t="s">
        <v>85</v>
      </c>
      <c r="AY142" s="14" t="s">
        <v>115</v>
      </c>
      <c r="BE142" s="171">
        <f t="shared" si="4"/>
        <v>0</v>
      </c>
      <c r="BF142" s="171">
        <f t="shared" si="5"/>
        <v>0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4" t="s">
        <v>20</v>
      </c>
      <c r="BK142" s="171">
        <f t="shared" si="9"/>
        <v>0</v>
      </c>
      <c r="BL142" s="14" t="s">
        <v>122</v>
      </c>
      <c r="BM142" s="170" t="s">
        <v>194</v>
      </c>
    </row>
    <row r="143" spans="1:65" s="2" customFormat="1" ht="48" customHeight="1">
      <c r="A143" s="29"/>
      <c r="B143" s="157"/>
      <c r="C143" s="158" t="s">
        <v>8</v>
      </c>
      <c r="D143" s="158" t="s">
        <v>114</v>
      </c>
      <c r="E143" s="159" t="s">
        <v>195</v>
      </c>
      <c r="F143" s="160" t="s">
        <v>196</v>
      </c>
      <c r="G143" s="161" t="s">
        <v>120</v>
      </c>
      <c r="H143" s="162">
        <v>2</v>
      </c>
      <c r="I143" s="163"/>
      <c r="J143" s="164">
        <f t="shared" si="0"/>
        <v>0</v>
      </c>
      <c r="K143" s="160" t="s">
        <v>130</v>
      </c>
      <c r="L143" s="165"/>
      <c r="M143" s="166" t="s">
        <v>1</v>
      </c>
      <c r="N143" s="167" t="s">
        <v>41</v>
      </c>
      <c r="O143" s="55"/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0" t="s">
        <v>121</v>
      </c>
      <c r="AT143" s="170" t="s">
        <v>114</v>
      </c>
      <c r="AU143" s="170" t="s">
        <v>85</v>
      </c>
      <c r="AY143" s="14" t="s">
        <v>115</v>
      </c>
      <c r="BE143" s="171">
        <f t="shared" si="4"/>
        <v>0</v>
      </c>
      <c r="BF143" s="171">
        <f t="shared" si="5"/>
        <v>0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4" t="s">
        <v>20</v>
      </c>
      <c r="BK143" s="171">
        <f t="shared" si="9"/>
        <v>0</v>
      </c>
      <c r="BL143" s="14" t="s">
        <v>122</v>
      </c>
      <c r="BM143" s="170" t="s">
        <v>197</v>
      </c>
    </row>
    <row r="144" spans="1:65" s="2" customFormat="1" ht="36" customHeight="1">
      <c r="A144" s="29"/>
      <c r="B144" s="157"/>
      <c r="C144" s="158" t="s">
        <v>198</v>
      </c>
      <c r="D144" s="158" t="s">
        <v>114</v>
      </c>
      <c r="E144" s="159" t="s">
        <v>199</v>
      </c>
      <c r="F144" s="160" t="s">
        <v>200</v>
      </c>
      <c r="G144" s="161" t="s">
        <v>120</v>
      </c>
      <c r="H144" s="162">
        <v>2</v>
      </c>
      <c r="I144" s="163"/>
      <c r="J144" s="164">
        <f t="shared" si="0"/>
        <v>0</v>
      </c>
      <c r="K144" s="160" t="s">
        <v>130</v>
      </c>
      <c r="L144" s="165"/>
      <c r="M144" s="166" t="s">
        <v>1</v>
      </c>
      <c r="N144" s="167" t="s">
        <v>41</v>
      </c>
      <c r="O144" s="55"/>
      <c r="P144" s="168">
        <f t="shared" si="1"/>
        <v>0</v>
      </c>
      <c r="Q144" s="168">
        <v>0</v>
      </c>
      <c r="R144" s="168">
        <f t="shared" si="2"/>
        <v>0</v>
      </c>
      <c r="S144" s="168">
        <v>0</v>
      </c>
      <c r="T144" s="169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0" t="s">
        <v>121</v>
      </c>
      <c r="AT144" s="170" t="s">
        <v>114</v>
      </c>
      <c r="AU144" s="170" t="s">
        <v>85</v>
      </c>
      <c r="AY144" s="14" t="s">
        <v>115</v>
      </c>
      <c r="BE144" s="171">
        <f t="shared" si="4"/>
        <v>0</v>
      </c>
      <c r="BF144" s="171">
        <f t="shared" si="5"/>
        <v>0</v>
      </c>
      <c r="BG144" s="171">
        <f t="shared" si="6"/>
        <v>0</v>
      </c>
      <c r="BH144" s="171">
        <f t="shared" si="7"/>
        <v>0</v>
      </c>
      <c r="BI144" s="171">
        <f t="shared" si="8"/>
        <v>0</v>
      </c>
      <c r="BJ144" s="14" t="s">
        <v>20</v>
      </c>
      <c r="BK144" s="171">
        <f t="shared" si="9"/>
        <v>0</v>
      </c>
      <c r="BL144" s="14" t="s">
        <v>122</v>
      </c>
      <c r="BM144" s="170" t="s">
        <v>201</v>
      </c>
    </row>
    <row r="145" spans="1:65" s="2" customFormat="1" ht="36" customHeight="1">
      <c r="A145" s="29"/>
      <c r="B145" s="157"/>
      <c r="C145" s="158" t="s">
        <v>202</v>
      </c>
      <c r="D145" s="158" t="s">
        <v>114</v>
      </c>
      <c r="E145" s="159" t="s">
        <v>203</v>
      </c>
      <c r="F145" s="160" t="s">
        <v>204</v>
      </c>
      <c r="G145" s="161" t="s">
        <v>120</v>
      </c>
      <c r="H145" s="162">
        <v>1</v>
      </c>
      <c r="I145" s="163"/>
      <c r="J145" s="164">
        <f t="shared" si="0"/>
        <v>0</v>
      </c>
      <c r="K145" s="160" t="s">
        <v>130</v>
      </c>
      <c r="L145" s="165"/>
      <c r="M145" s="166" t="s">
        <v>1</v>
      </c>
      <c r="N145" s="167" t="s">
        <v>41</v>
      </c>
      <c r="O145" s="55"/>
      <c r="P145" s="168">
        <f t="shared" si="1"/>
        <v>0</v>
      </c>
      <c r="Q145" s="168">
        <v>0</v>
      </c>
      <c r="R145" s="168">
        <f t="shared" si="2"/>
        <v>0</v>
      </c>
      <c r="S145" s="168">
        <v>0</v>
      </c>
      <c r="T145" s="169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0" t="s">
        <v>121</v>
      </c>
      <c r="AT145" s="170" t="s">
        <v>114</v>
      </c>
      <c r="AU145" s="170" t="s">
        <v>85</v>
      </c>
      <c r="AY145" s="14" t="s">
        <v>115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4" t="s">
        <v>20</v>
      </c>
      <c r="BK145" s="171">
        <f t="shared" si="9"/>
        <v>0</v>
      </c>
      <c r="BL145" s="14" t="s">
        <v>122</v>
      </c>
      <c r="BM145" s="170" t="s">
        <v>205</v>
      </c>
    </row>
    <row r="146" spans="1:65" s="2" customFormat="1" ht="48" customHeight="1">
      <c r="A146" s="29"/>
      <c r="B146" s="157"/>
      <c r="C146" s="158" t="s">
        <v>206</v>
      </c>
      <c r="D146" s="158" t="s">
        <v>114</v>
      </c>
      <c r="E146" s="159" t="s">
        <v>207</v>
      </c>
      <c r="F146" s="160" t="s">
        <v>208</v>
      </c>
      <c r="G146" s="161" t="s">
        <v>120</v>
      </c>
      <c r="H146" s="162">
        <v>114</v>
      </c>
      <c r="I146" s="163"/>
      <c r="J146" s="164">
        <f t="shared" si="0"/>
        <v>0</v>
      </c>
      <c r="K146" s="160" t="s">
        <v>130</v>
      </c>
      <c r="L146" s="165"/>
      <c r="M146" s="166" t="s">
        <v>1</v>
      </c>
      <c r="N146" s="167" t="s">
        <v>41</v>
      </c>
      <c r="O146" s="55"/>
      <c r="P146" s="168">
        <f t="shared" si="1"/>
        <v>0</v>
      </c>
      <c r="Q146" s="168">
        <v>0</v>
      </c>
      <c r="R146" s="168">
        <f t="shared" si="2"/>
        <v>0</v>
      </c>
      <c r="S146" s="168">
        <v>0</v>
      </c>
      <c r="T146" s="169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0" t="s">
        <v>121</v>
      </c>
      <c r="AT146" s="170" t="s">
        <v>114</v>
      </c>
      <c r="AU146" s="170" t="s">
        <v>85</v>
      </c>
      <c r="AY146" s="14" t="s">
        <v>115</v>
      </c>
      <c r="BE146" s="171">
        <f t="shared" si="4"/>
        <v>0</v>
      </c>
      <c r="BF146" s="171">
        <f t="shared" si="5"/>
        <v>0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4" t="s">
        <v>20</v>
      </c>
      <c r="BK146" s="171">
        <f t="shared" si="9"/>
        <v>0</v>
      </c>
      <c r="BL146" s="14" t="s">
        <v>122</v>
      </c>
      <c r="BM146" s="170" t="s">
        <v>209</v>
      </c>
    </row>
    <row r="147" spans="1:65" s="2" customFormat="1" ht="24" customHeight="1">
      <c r="A147" s="29"/>
      <c r="B147" s="157"/>
      <c r="C147" s="158" t="s">
        <v>210</v>
      </c>
      <c r="D147" s="158" t="s">
        <v>114</v>
      </c>
      <c r="E147" s="159" t="s">
        <v>211</v>
      </c>
      <c r="F147" s="160" t="s">
        <v>212</v>
      </c>
      <c r="G147" s="161" t="s">
        <v>120</v>
      </c>
      <c r="H147" s="162">
        <v>6</v>
      </c>
      <c r="I147" s="163"/>
      <c r="J147" s="164">
        <f t="shared" si="0"/>
        <v>0</v>
      </c>
      <c r="K147" s="160" t="s">
        <v>130</v>
      </c>
      <c r="L147" s="165"/>
      <c r="M147" s="166" t="s">
        <v>1</v>
      </c>
      <c r="N147" s="167" t="s">
        <v>41</v>
      </c>
      <c r="O147" s="55"/>
      <c r="P147" s="168">
        <f t="shared" si="1"/>
        <v>0</v>
      </c>
      <c r="Q147" s="168">
        <v>0</v>
      </c>
      <c r="R147" s="168">
        <f t="shared" si="2"/>
        <v>0</v>
      </c>
      <c r="S147" s="168">
        <v>0</v>
      </c>
      <c r="T147" s="169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0" t="s">
        <v>121</v>
      </c>
      <c r="AT147" s="170" t="s">
        <v>114</v>
      </c>
      <c r="AU147" s="170" t="s">
        <v>85</v>
      </c>
      <c r="AY147" s="14" t="s">
        <v>115</v>
      </c>
      <c r="BE147" s="171">
        <f t="shared" si="4"/>
        <v>0</v>
      </c>
      <c r="BF147" s="171">
        <f t="shared" si="5"/>
        <v>0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4" t="s">
        <v>20</v>
      </c>
      <c r="BK147" s="171">
        <f t="shared" si="9"/>
        <v>0</v>
      </c>
      <c r="BL147" s="14" t="s">
        <v>122</v>
      </c>
      <c r="BM147" s="170" t="s">
        <v>213</v>
      </c>
    </row>
    <row r="148" spans="1:65" s="2" customFormat="1" ht="48" customHeight="1">
      <c r="A148" s="29"/>
      <c r="B148" s="157"/>
      <c r="C148" s="158" t="s">
        <v>214</v>
      </c>
      <c r="D148" s="158" t="s">
        <v>114</v>
      </c>
      <c r="E148" s="159" t="s">
        <v>215</v>
      </c>
      <c r="F148" s="160" t="s">
        <v>216</v>
      </c>
      <c r="G148" s="161" t="s">
        <v>120</v>
      </c>
      <c r="H148" s="162">
        <v>13</v>
      </c>
      <c r="I148" s="163"/>
      <c r="J148" s="164">
        <f t="shared" si="0"/>
        <v>0</v>
      </c>
      <c r="K148" s="160" t="s">
        <v>130</v>
      </c>
      <c r="L148" s="165"/>
      <c r="M148" s="166" t="s">
        <v>1</v>
      </c>
      <c r="N148" s="167" t="s">
        <v>41</v>
      </c>
      <c r="O148" s="55"/>
      <c r="P148" s="168">
        <f t="shared" si="1"/>
        <v>0</v>
      </c>
      <c r="Q148" s="168">
        <v>0</v>
      </c>
      <c r="R148" s="168">
        <f t="shared" si="2"/>
        <v>0</v>
      </c>
      <c r="S148" s="168">
        <v>0</v>
      </c>
      <c r="T148" s="169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0" t="s">
        <v>121</v>
      </c>
      <c r="AT148" s="170" t="s">
        <v>114</v>
      </c>
      <c r="AU148" s="170" t="s">
        <v>85</v>
      </c>
      <c r="AY148" s="14" t="s">
        <v>115</v>
      </c>
      <c r="BE148" s="171">
        <f t="shared" si="4"/>
        <v>0</v>
      </c>
      <c r="BF148" s="171">
        <f t="shared" si="5"/>
        <v>0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4" t="s">
        <v>20</v>
      </c>
      <c r="BK148" s="171">
        <f t="shared" si="9"/>
        <v>0</v>
      </c>
      <c r="BL148" s="14" t="s">
        <v>122</v>
      </c>
      <c r="BM148" s="170" t="s">
        <v>217</v>
      </c>
    </row>
    <row r="149" spans="1:65" s="2" customFormat="1" ht="48" customHeight="1">
      <c r="A149" s="29"/>
      <c r="B149" s="157"/>
      <c r="C149" s="158" t="s">
        <v>7</v>
      </c>
      <c r="D149" s="158" t="s">
        <v>114</v>
      </c>
      <c r="E149" s="159" t="s">
        <v>218</v>
      </c>
      <c r="F149" s="160" t="s">
        <v>219</v>
      </c>
      <c r="G149" s="161" t="s">
        <v>120</v>
      </c>
      <c r="H149" s="162">
        <v>1</v>
      </c>
      <c r="I149" s="163"/>
      <c r="J149" s="164">
        <f t="shared" si="0"/>
        <v>0</v>
      </c>
      <c r="K149" s="160" t="s">
        <v>130</v>
      </c>
      <c r="L149" s="165"/>
      <c r="M149" s="166" t="s">
        <v>1</v>
      </c>
      <c r="N149" s="167" t="s">
        <v>41</v>
      </c>
      <c r="O149" s="55"/>
      <c r="P149" s="168">
        <f t="shared" si="1"/>
        <v>0</v>
      </c>
      <c r="Q149" s="168">
        <v>0</v>
      </c>
      <c r="R149" s="168">
        <f t="shared" si="2"/>
        <v>0</v>
      </c>
      <c r="S149" s="168">
        <v>0</v>
      </c>
      <c r="T149" s="169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0" t="s">
        <v>121</v>
      </c>
      <c r="AT149" s="170" t="s">
        <v>114</v>
      </c>
      <c r="AU149" s="170" t="s">
        <v>85</v>
      </c>
      <c r="AY149" s="14" t="s">
        <v>115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4" t="s">
        <v>20</v>
      </c>
      <c r="BK149" s="171">
        <f t="shared" si="9"/>
        <v>0</v>
      </c>
      <c r="BL149" s="14" t="s">
        <v>122</v>
      </c>
      <c r="BM149" s="170" t="s">
        <v>220</v>
      </c>
    </row>
    <row r="150" spans="1:65" s="2" customFormat="1" ht="60" customHeight="1">
      <c r="A150" s="29"/>
      <c r="B150" s="157"/>
      <c r="C150" s="158" t="s">
        <v>221</v>
      </c>
      <c r="D150" s="158" t="s">
        <v>114</v>
      </c>
      <c r="E150" s="159" t="s">
        <v>222</v>
      </c>
      <c r="F150" s="160" t="s">
        <v>223</v>
      </c>
      <c r="G150" s="161" t="s">
        <v>120</v>
      </c>
      <c r="H150" s="162">
        <v>3</v>
      </c>
      <c r="I150" s="163"/>
      <c r="J150" s="164">
        <f t="shared" si="0"/>
        <v>0</v>
      </c>
      <c r="K150" s="160" t="s">
        <v>130</v>
      </c>
      <c r="L150" s="165"/>
      <c r="M150" s="166" t="s">
        <v>1</v>
      </c>
      <c r="N150" s="167" t="s">
        <v>41</v>
      </c>
      <c r="O150" s="55"/>
      <c r="P150" s="168">
        <f t="shared" si="1"/>
        <v>0</v>
      </c>
      <c r="Q150" s="168">
        <v>0</v>
      </c>
      <c r="R150" s="168">
        <f t="shared" si="2"/>
        <v>0</v>
      </c>
      <c r="S150" s="168">
        <v>0</v>
      </c>
      <c r="T150" s="169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0" t="s">
        <v>121</v>
      </c>
      <c r="AT150" s="170" t="s">
        <v>114</v>
      </c>
      <c r="AU150" s="170" t="s">
        <v>85</v>
      </c>
      <c r="AY150" s="14" t="s">
        <v>115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4" t="s">
        <v>20</v>
      </c>
      <c r="BK150" s="171">
        <f t="shared" si="9"/>
        <v>0</v>
      </c>
      <c r="BL150" s="14" t="s">
        <v>122</v>
      </c>
      <c r="BM150" s="170" t="s">
        <v>224</v>
      </c>
    </row>
    <row r="151" spans="1:65" s="2" customFormat="1" ht="84" customHeight="1">
      <c r="A151" s="29"/>
      <c r="B151" s="157"/>
      <c r="C151" s="158" t="s">
        <v>225</v>
      </c>
      <c r="D151" s="158" t="s">
        <v>114</v>
      </c>
      <c r="E151" s="159" t="s">
        <v>226</v>
      </c>
      <c r="F151" s="160" t="s">
        <v>227</v>
      </c>
      <c r="G151" s="161" t="s">
        <v>120</v>
      </c>
      <c r="H151" s="162">
        <v>5</v>
      </c>
      <c r="I151" s="163"/>
      <c r="J151" s="164">
        <f t="shared" si="0"/>
        <v>0</v>
      </c>
      <c r="K151" s="160" t="s">
        <v>130</v>
      </c>
      <c r="L151" s="165"/>
      <c r="M151" s="166" t="s">
        <v>1</v>
      </c>
      <c r="N151" s="167" t="s">
        <v>41</v>
      </c>
      <c r="O151" s="55"/>
      <c r="P151" s="168">
        <f t="shared" si="1"/>
        <v>0</v>
      </c>
      <c r="Q151" s="168">
        <v>0</v>
      </c>
      <c r="R151" s="168">
        <f t="shared" si="2"/>
        <v>0</v>
      </c>
      <c r="S151" s="168">
        <v>0</v>
      </c>
      <c r="T151" s="169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0" t="s">
        <v>121</v>
      </c>
      <c r="AT151" s="170" t="s">
        <v>114</v>
      </c>
      <c r="AU151" s="170" t="s">
        <v>85</v>
      </c>
      <c r="AY151" s="14" t="s">
        <v>115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4" t="s">
        <v>20</v>
      </c>
      <c r="BK151" s="171">
        <f t="shared" si="9"/>
        <v>0</v>
      </c>
      <c r="BL151" s="14" t="s">
        <v>122</v>
      </c>
      <c r="BM151" s="170" t="s">
        <v>228</v>
      </c>
    </row>
    <row r="152" spans="1:65" s="2" customFormat="1" ht="96" customHeight="1">
      <c r="A152" s="29"/>
      <c r="B152" s="157"/>
      <c r="C152" s="158" t="s">
        <v>229</v>
      </c>
      <c r="D152" s="158" t="s">
        <v>114</v>
      </c>
      <c r="E152" s="159" t="s">
        <v>230</v>
      </c>
      <c r="F152" s="160" t="s">
        <v>231</v>
      </c>
      <c r="G152" s="161" t="s">
        <v>120</v>
      </c>
      <c r="H152" s="162">
        <v>5</v>
      </c>
      <c r="I152" s="163"/>
      <c r="J152" s="164">
        <f t="shared" si="0"/>
        <v>0</v>
      </c>
      <c r="K152" s="160" t="s">
        <v>130</v>
      </c>
      <c r="L152" s="165"/>
      <c r="M152" s="166" t="s">
        <v>1</v>
      </c>
      <c r="N152" s="167" t="s">
        <v>41</v>
      </c>
      <c r="O152" s="55"/>
      <c r="P152" s="168">
        <f t="shared" si="1"/>
        <v>0</v>
      </c>
      <c r="Q152" s="168">
        <v>0</v>
      </c>
      <c r="R152" s="168">
        <f t="shared" si="2"/>
        <v>0</v>
      </c>
      <c r="S152" s="168">
        <v>0</v>
      </c>
      <c r="T152" s="169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0" t="s">
        <v>121</v>
      </c>
      <c r="AT152" s="170" t="s">
        <v>114</v>
      </c>
      <c r="AU152" s="170" t="s">
        <v>85</v>
      </c>
      <c r="AY152" s="14" t="s">
        <v>115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4" t="s">
        <v>20</v>
      </c>
      <c r="BK152" s="171">
        <f t="shared" si="9"/>
        <v>0</v>
      </c>
      <c r="BL152" s="14" t="s">
        <v>122</v>
      </c>
      <c r="BM152" s="170" t="s">
        <v>232</v>
      </c>
    </row>
    <row r="153" spans="1:65" s="2" customFormat="1" ht="72" customHeight="1">
      <c r="A153" s="29"/>
      <c r="B153" s="157"/>
      <c r="C153" s="158" t="s">
        <v>233</v>
      </c>
      <c r="D153" s="158" t="s">
        <v>114</v>
      </c>
      <c r="E153" s="159" t="s">
        <v>234</v>
      </c>
      <c r="F153" s="160" t="s">
        <v>235</v>
      </c>
      <c r="G153" s="161" t="s">
        <v>120</v>
      </c>
      <c r="H153" s="162">
        <v>1</v>
      </c>
      <c r="I153" s="163"/>
      <c r="J153" s="164">
        <f t="shared" si="0"/>
        <v>0</v>
      </c>
      <c r="K153" s="160" t="s">
        <v>130</v>
      </c>
      <c r="L153" s="165"/>
      <c r="M153" s="166" t="s">
        <v>1</v>
      </c>
      <c r="N153" s="167" t="s">
        <v>41</v>
      </c>
      <c r="O153" s="55"/>
      <c r="P153" s="168">
        <f t="shared" si="1"/>
        <v>0</v>
      </c>
      <c r="Q153" s="168">
        <v>0</v>
      </c>
      <c r="R153" s="168">
        <f t="shared" si="2"/>
        <v>0</v>
      </c>
      <c r="S153" s="168">
        <v>0</v>
      </c>
      <c r="T153" s="169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0" t="s">
        <v>121</v>
      </c>
      <c r="AT153" s="170" t="s">
        <v>114</v>
      </c>
      <c r="AU153" s="170" t="s">
        <v>85</v>
      </c>
      <c r="AY153" s="14" t="s">
        <v>115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4" t="s">
        <v>20</v>
      </c>
      <c r="BK153" s="171">
        <f t="shared" si="9"/>
        <v>0</v>
      </c>
      <c r="BL153" s="14" t="s">
        <v>122</v>
      </c>
      <c r="BM153" s="170" t="s">
        <v>236</v>
      </c>
    </row>
    <row r="154" spans="1:65" s="2" customFormat="1" ht="36" customHeight="1">
      <c r="A154" s="29"/>
      <c r="B154" s="157"/>
      <c r="C154" s="158" t="s">
        <v>237</v>
      </c>
      <c r="D154" s="158" t="s">
        <v>114</v>
      </c>
      <c r="E154" s="159" t="s">
        <v>238</v>
      </c>
      <c r="F154" s="160" t="s">
        <v>239</v>
      </c>
      <c r="G154" s="161" t="s">
        <v>120</v>
      </c>
      <c r="H154" s="162">
        <v>40</v>
      </c>
      <c r="I154" s="163"/>
      <c r="J154" s="164">
        <f t="shared" si="0"/>
        <v>0</v>
      </c>
      <c r="K154" s="160" t="s">
        <v>130</v>
      </c>
      <c r="L154" s="165"/>
      <c r="M154" s="166" t="s">
        <v>1</v>
      </c>
      <c r="N154" s="167" t="s">
        <v>41</v>
      </c>
      <c r="O154" s="55"/>
      <c r="P154" s="168">
        <f t="shared" si="1"/>
        <v>0</v>
      </c>
      <c r="Q154" s="168">
        <v>0</v>
      </c>
      <c r="R154" s="168">
        <f t="shared" si="2"/>
        <v>0</v>
      </c>
      <c r="S154" s="168">
        <v>0</v>
      </c>
      <c r="T154" s="169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0" t="s">
        <v>240</v>
      </c>
      <c r="AT154" s="170" t="s">
        <v>114</v>
      </c>
      <c r="AU154" s="170" t="s">
        <v>85</v>
      </c>
      <c r="AY154" s="14" t="s">
        <v>115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4" t="s">
        <v>20</v>
      </c>
      <c r="BK154" s="171">
        <f t="shared" si="9"/>
        <v>0</v>
      </c>
      <c r="BL154" s="14" t="s">
        <v>240</v>
      </c>
      <c r="BM154" s="170" t="s">
        <v>241</v>
      </c>
    </row>
    <row r="155" spans="1:65" s="2" customFormat="1" ht="24" customHeight="1">
      <c r="A155" s="29"/>
      <c r="B155" s="157"/>
      <c r="C155" s="172" t="s">
        <v>242</v>
      </c>
      <c r="D155" s="172" t="s">
        <v>127</v>
      </c>
      <c r="E155" s="173" t="s">
        <v>243</v>
      </c>
      <c r="F155" s="174" t="s">
        <v>244</v>
      </c>
      <c r="G155" s="175" t="s">
        <v>245</v>
      </c>
      <c r="H155" s="176">
        <v>87</v>
      </c>
      <c r="I155" s="177"/>
      <c r="J155" s="178">
        <f t="shared" si="0"/>
        <v>0</v>
      </c>
      <c r="K155" s="174" t="s">
        <v>130</v>
      </c>
      <c r="L155" s="30"/>
      <c r="M155" s="179" t="s">
        <v>1</v>
      </c>
      <c r="N155" s="180" t="s">
        <v>41</v>
      </c>
      <c r="O155" s="55"/>
      <c r="P155" s="168">
        <f t="shared" si="1"/>
        <v>0</v>
      </c>
      <c r="Q155" s="168">
        <v>0</v>
      </c>
      <c r="R155" s="168">
        <f t="shared" si="2"/>
        <v>0</v>
      </c>
      <c r="S155" s="168">
        <v>0</v>
      </c>
      <c r="T155" s="169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0" t="s">
        <v>122</v>
      </c>
      <c r="AT155" s="170" t="s">
        <v>127</v>
      </c>
      <c r="AU155" s="170" t="s">
        <v>85</v>
      </c>
      <c r="AY155" s="14" t="s">
        <v>115</v>
      </c>
      <c r="BE155" s="171">
        <f t="shared" si="4"/>
        <v>0</v>
      </c>
      <c r="BF155" s="171">
        <f t="shared" si="5"/>
        <v>0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4" t="s">
        <v>20</v>
      </c>
      <c r="BK155" s="171">
        <f t="shared" si="9"/>
        <v>0</v>
      </c>
      <c r="BL155" s="14" t="s">
        <v>122</v>
      </c>
      <c r="BM155" s="170" t="s">
        <v>246</v>
      </c>
    </row>
    <row r="156" spans="1:65" s="12" customFormat="1" ht="22.9" customHeight="1">
      <c r="B156" s="144"/>
      <c r="D156" s="145" t="s">
        <v>75</v>
      </c>
      <c r="E156" s="155" t="s">
        <v>247</v>
      </c>
      <c r="F156" s="155" t="s">
        <v>248</v>
      </c>
      <c r="I156" s="147"/>
      <c r="J156" s="156">
        <f>BK156</f>
        <v>0</v>
      </c>
      <c r="L156" s="144"/>
      <c r="M156" s="149"/>
      <c r="N156" s="150"/>
      <c r="O156" s="150"/>
      <c r="P156" s="151">
        <f>SUM(P157:P166)</f>
        <v>0</v>
      </c>
      <c r="Q156" s="150"/>
      <c r="R156" s="151">
        <f>SUM(R157:R166)</f>
        <v>0</v>
      </c>
      <c r="S156" s="150"/>
      <c r="T156" s="152">
        <f>SUM(T157:T166)</f>
        <v>0</v>
      </c>
      <c r="AR156" s="145" t="s">
        <v>20</v>
      </c>
      <c r="AT156" s="153" t="s">
        <v>75</v>
      </c>
      <c r="AU156" s="153" t="s">
        <v>20</v>
      </c>
      <c r="AY156" s="145" t="s">
        <v>115</v>
      </c>
      <c r="BK156" s="154">
        <f>SUM(BK157:BK166)</f>
        <v>0</v>
      </c>
    </row>
    <row r="157" spans="1:65" s="2" customFormat="1" ht="24" customHeight="1">
      <c r="A157" s="29"/>
      <c r="B157" s="157"/>
      <c r="C157" s="172" t="s">
        <v>249</v>
      </c>
      <c r="D157" s="172" t="s">
        <v>127</v>
      </c>
      <c r="E157" s="173" t="s">
        <v>250</v>
      </c>
      <c r="F157" s="174" t="s">
        <v>251</v>
      </c>
      <c r="G157" s="175" t="s">
        <v>120</v>
      </c>
      <c r="H157" s="176">
        <v>5</v>
      </c>
      <c r="I157" s="177"/>
      <c r="J157" s="178">
        <f t="shared" ref="J157:J166" si="10">ROUND(I157*H157,2)</f>
        <v>0</v>
      </c>
      <c r="K157" s="174" t="s">
        <v>130</v>
      </c>
      <c r="L157" s="30"/>
      <c r="M157" s="179" t="s">
        <v>1</v>
      </c>
      <c r="N157" s="180" t="s">
        <v>41</v>
      </c>
      <c r="O157" s="55"/>
      <c r="P157" s="168">
        <f t="shared" ref="P157:P166" si="11">O157*H157</f>
        <v>0</v>
      </c>
      <c r="Q157" s="168">
        <v>0</v>
      </c>
      <c r="R157" s="168">
        <f t="shared" ref="R157:R166" si="12">Q157*H157</f>
        <v>0</v>
      </c>
      <c r="S157" s="168">
        <v>0</v>
      </c>
      <c r="T157" s="169">
        <f t="shared" ref="T157:T166" si="13"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0" t="s">
        <v>122</v>
      </c>
      <c r="AT157" s="170" t="s">
        <v>127</v>
      </c>
      <c r="AU157" s="170" t="s">
        <v>85</v>
      </c>
      <c r="AY157" s="14" t="s">
        <v>115</v>
      </c>
      <c r="BE157" s="171">
        <f t="shared" ref="BE157:BE166" si="14">IF(N157="základní",J157,0)</f>
        <v>0</v>
      </c>
      <c r="BF157" s="171">
        <f t="shared" ref="BF157:BF166" si="15">IF(N157="snížená",J157,0)</f>
        <v>0</v>
      </c>
      <c r="BG157" s="171">
        <f t="shared" ref="BG157:BG166" si="16">IF(N157="zákl. přenesená",J157,0)</f>
        <v>0</v>
      </c>
      <c r="BH157" s="171">
        <f t="shared" ref="BH157:BH166" si="17">IF(N157="sníž. přenesená",J157,0)</f>
        <v>0</v>
      </c>
      <c r="BI157" s="171">
        <f t="shared" ref="BI157:BI166" si="18">IF(N157="nulová",J157,0)</f>
        <v>0</v>
      </c>
      <c r="BJ157" s="14" t="s">
        <v>20</v>
      </c>
      <c r="BK157" s="171">
        <f t="shared" ref="BK157:BK166" si="19">ROUND(I157*H157,2)</f>
        <v>0</v>
      </c>
      <c r="BL157" s="14" t="s">
        <v>122</v>
      </c>
      <c r="BM157" s="170" t="s">
        <v>252</v>
      </c>
    </row>
    <row r="158" spans="1:65" s="2" customFormat="1" ht="24" customHeight="1">
      <c r="A158" s="29"/>
      <c r="B158" s="157"/>
      <c r="C158" s="172" t="s">
        <v>253</v>
      </c>
      <c r="D158" s="172" t="s">
        <v>127</v>
      </c>
      <c r="E158" s="173" t="s">
        <v>254</v>
      </c>
      <c r="F158" s="174" t="s">
        <v>255</v>
      </c>
      <c r="G158" s="175" t="s">
        <v>120</v>
      </c>
      <c r="H158" s="176">
        <v>5</v>
      </c>
      <c r="I158" s="177"/>
      <c r="J158" s="178">
        <f t="shared" si="10"/>
        <v>0</v>
      </c>
      <c r="K158" s="174" t="s">
        <v>130</v>
      </c>
      <c r="L158" s="30"/>
      <c r="M158" s="179" t="s">
        <v>1</v>
      </c>
      <c r="N158" s="180" t="s">
        <v>41</v>
      </c>
      <c r="O158" s="55"/>
      <c r="P158" s="168">
        <f t="shared" si="11"/>
        <v>0</v>
      </c>
      <c r="Q158" s="168">
        <v>0</v>
      </c>
      <c r="R158" s="168">
        <f t="shared" si="12"/>
        <v>0</v>
      </c>
      <c r="S158" s="168">
        <v>0</v>
      </c>
      <c r="T158" s="16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0" t="s">
        <v>122</v>
      </c>
      <c r="AT158" s="170" t="s">
        <v>127</v>
      </c>
      <c r="AU158" s="170" t="s">
        <v>85</v>
      </c>
      <c r="AY158" s="14" t="s">
        <v>115</v>
      </c>
      <c r="BE158" s="171">
        <f t="shared" si="14"/>
        <v>0</v>
      </c>
      <c r="BF158" s="171">
        <f t="shared" si="15"/>
        <v>0</v>
      </c>
      <c r="BG158" s="171">
        <f t="shared" si="16"/>
        <v>0</v>
      </c>
      <c r="BH158" s="171">
        <f t="shared" si="17"/>
        <v>0</v>
      </c>
      <c r="BI158" s="171">
        <f t="shared" si="18"/>
        <v>0</v>
      </c>
      <c r="BJ158" s="14" t="s">
        <v>20</v>
      </c>
      <c r="BK158" s="171">
        <f t="shared" si="19"/>
        <v>0</v>
      </c>
      <c r="BL158" s="14" t="s">
        <v>122</v>
      </c>
      <c r="BM158" s="170" t="s">
        <v>256</v>
      </c>
    </row>
    <row r="159" spans="1:65" s="2" customFormat="1" ht="24" customHeight="1">
      <c r="A159" s="29"/>
      <c r="B159" s="157"/>
      <c r="C159" s="172" t="s">
        <v>257</v>
      </c>
      <c r="D159" s="172" t="s">
        <v>127</v>
      </c>
      <c r="E159" s="173" t="s">
        <v>258</v>
      </c>
      <c r="F159" s="174" t="s">
        <v>259</v>
      </c>
      <c r="G159" s="175" t="s">
        <v>120</v>
      </c>
      <c r="H159" s="176">
        <v>1</v>
      </c>
      <c r="I159" s="177"/>
      <c r="J159" s="178">
        <f t="shared" si="10"/>
        <v>0</v>
      </c>
      <c r="K159" s="174" t="s">
        <v>130</v>
      </c>
      <c r="L159" s="30"/>
      <c r="M159" s="179" t="s">
        <v>1</v>
      </c>
      <c r="N159" s="180" t="s">
        <v>41</v>
      </c>
      <c r="O159" s="55"/>
      <c r="P159" s="168">
        <f t="shared" si="11"/>
        <v>0</v>
      </c>
      <c r="Q159" s="168">
        <v>0</v>
      </c>
      <c r="R159" s="168">
        <f t="shared" si="12"/>
        <v>0</v>
      </c>
      <c r="S159" s="168">
        <v>0</v>
      </c>
      <c r="T159" s="16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0" t="s">
        <v>122</v>
      </c>
      <c r="AT159" s="170" t="s">
        <v>127</v>
      </c>
      <c r="AU159" s="170" t="s">
        <v>85</v>
      </c>
      <c r="AY159" s="14" t="s">
        <v>115</v>
      </c>
      <c r="BE159" s="171">
        <f t="shared" si="14"/>
        <v>0</v>
      </c>
      <c r="BF159" s="171">
        <f t="shared" si="15"/>
        <v>0</v>
      </c>
      <c r="BG159" s="171">
        <f t="shared" si="16"/>
        <v>0</v>
      </c>
      <c r="BH159" s="171">
        <f t="shared" si="17"/>
        <v>0</v>
      </c>
      <c r="BI159" s="171">
        <f t="shared" si="18"/>
        <v>0</v>
      </c>
      <c r="BJ159" s="14" t="s">
        <v>20</v>
      </c>
      <c r="BK159" s="171">
        <f t="shared" si="19"/>
        <v>0</v>
      </c>
      <c r="BL159" s="14" t="s">
        <v>122</v>
      </c>
      <c r="BM159" s="170" t="s">
        <v>260</v>
      </c>
    </row>
    <row r="160" spans="1:65" s="2" customFormat="1" ht="120" customHeight="1">
      <c r="A160" s="29"/>
      <c r="B160" s="157"/>
      <c r="C160" s="172" t="s">
        <v>261</v>
      </c>
      <c r="D160" s="172" t="s">
        <v>127</v>
      </c>
      <c r="E160" s="173" t="s">
        <v>262</v>
      </c>
      <c r="F160" s="174" t="s">
        <v>263</v>
      </c>
      <c r="G160" s="175" t="s">
        <v>264</v>
      </c>
      <c r="H160" s="176">
        <v>27</v>
      </c>
      <c r="I160" s="177"/>
      <c r="J160" s="178">
        <f t="shared" si="10"/>
        <v>0</v>
      </c>
      <c r="K160" s="174" t="s">
        <v>130</v>
      </c>
      <c r="L160" s="30"/>
      <c r="M160" s="179" t="s">
        <v>1</v>
      </c>
      <c r="N160" s="180" t="s">
        <v>41</v>
      </c>
      <c r="O160" s="55"/>
      <c r="P160" s="168">
        <f t="shared" si="11"/>
        <v>0</v>
      </c>
      <c r="Q160" s="168">
        <v>0</v>
      </c>
      <c r="R160" s="168">
        <f t="shared" si="12"/>
        <v>0</v>
      </c>
      <c r="S160" s="168">
        <v>0</v>
      </c>
      <c r="T160" s="16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0" t="s">
        <v>122</v>
      </c>
      <c r="AT160" s="170" t="s">
        <v>127</v>
      </c>
      <c r="AU160" s="170" t="s">
        <v>85</v>
      </c>
      <c r="AY160" s="14" t="s">
        <v>115</v>
      </c>
      <c r="BE160" s="171">
        <f t="shared" si="14"/>
        <v>0</v>
      </c>
      <c r="BF160" s="171">
        <f t="shared" si="15"/>
        <v>0</v>
      </c>
      <c r="BG160" s="171">
        <f t="shared" si="16"/>
        <v>0</v>
      </c>
      <c r="BH160" s="171">
        <f t="shared" si="17"/>
        <v>0</v>
      </c>
      <c r="BI160" s="171">
        <f t="shared" si="18"/>
        <v>0</v>
      </c>
      <c r="BJ160" s="14" t="s">
        <v>20</v>
      </c>
      <c r="BK160" s="171">
        <f t="shared" si="19"/>
        <v>0</v>
      </c>
      <c r="BL160" s="14" t="s">
        <v>122</v>
      </c>
      <c r="BM160" s="170" t="s">
        <v>265</v>
      </c>
    </row>
    <row r="161" spans="1:65" s="2" customFormat="1" ht="96" customHeight="1">
      <c r="A161" s="29"/>
      <c r="B161" s="157"/>
      <c r="C161" s="172" t="s">
        <v>266</v>
      </c>
      <c r="D161" s="172" t="s">
        <v>127</v>
      </c>
      <c r="E161" s="173" t="s">
        <v>267</v>
      </c>
      <c r="F161" s="174" t="s">
        <v>268</v>
      </c>
      <c r="G161" s="175" t="s">
        <v>264</v>
      </c>
      <c r="H161" s="176">
        <v>60</v>
      </c>
      <c r="I161" s="177"/>
      <c r="J161" s="178">
        <f t="shared" si="10"/>
        <v>0</v>
      </c>
      <c r="K161" s="174" t="s">
        <v>130</v>
      </c>
      <c r="L161" s="30"/>
      <c r="M161" s="179" t="s">
        <v>1</v>
      </c>
      <c r="N161" s="180" t="s">
        <v>41</v>
      </c>
      <c r="O161" s="55"/>
      <c r="P161" s="168">
        <f t="shared" si="11"/>
        <v>0</v>
      </c>
      <c r="Q161" s="168">
        <v>0</v>
      </c>
      <c r="R161" s="168">
        <f t="shared" si="12"/>
        <v>0</v>
      </c>
      <c r="S161" s="168">
        <v>0</v>
      </c>
      <c r="T161" s="16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0" t="s">
        <v>122</v>
      </c>
      <c r="AT161" s="170" t="s">
        <v>127</v>
      </c>
      <c r="AU161" s="170" t="s">
        <v>85</v>
      </c>
      <c r="AY161" s="14" t="s">
        <v>115</v>
      </c>
      <c r="BE161" s="171">
        <f t="shared" si="14"/>
        <v>0</v>
      </c>
      <c r="BF161" s="171">
        <f t="shared" si="15"/>
        <v>0</v>
      </c>
      <c r="BG161" s="171">
        <f t="shared" si="16"/>
        <v>0</v>
      </c>
      <c r="BH161" s="171">
        <f t="shared" si="17"/>
        <v>0</v>
      </c>
      <c r="BI161" s="171">
        <f t="shared" si="18"/>
        <v>0</v>
      </c>
      <c r="BJ161" s="14" t="s">
        <v>20</v>
      </c>
      <c r="BK161" s="171">
        <f t="shared" si="19"/>
        <v>0</v>
      </c>
      <c r="BL161" s="14" t="s">
        <v>122</v>
      </c>
      <c r="BM161" s="170" t="s">
        <v>269</v>
      </c>
    </row>
    <row r="162" spans="1:65" s="2" customFormat="1" ht="120" customHeight="1">
      <c r="A162" s="29"/>
      <c r="B162" s="157"/>
      <c r="C162" s="172" t="s">
        <v>270</v>
      </c>
      <c r="D162" s="172" t="s">
        <v>127</v>
      </c>
      <c r="E162" s="173" t="s">
        <v>271</v>
      </c>
      <c r="F162" s="174" t="s">
        <v>272</v>
      </c>
      <c r="G162" s="175" t="s">
        <v>264</v>
      </c>
      <c r="H162" s="176">
        <v>18</v>
      </c>
      <c r="I162" s="177"/>
      <c r="J162" s="178">
        <f t="shared" si="10"/>
        <v>0</v>
      </c>
      <c r="K162" s="174" t="s">
        <v>130</v>
      </c>
      <c r="L162" s="30"/>
      <c r="M162" s="179" t="s">
        <v>1</v>
      </c>
      <c r="N162" s="180" t="s">
        <v>41</v>
      </c>
      <c r="O162" s="55"/>
      <c r="P162" s="168">
        <f t="shared" si="11"/>
        <v>0</v>
      </c>
      <c r="Q162" s="168">
        <v>0</v>
      </c>
      <c r="R162" s="168">
        <f t="shared" si="12"/>
        <v>0</v>
      </c>
      <c r="S162" s="168">
        <v>0</v>
      </c>
      <c r="T162" s="16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0" t="s">
        <v>122</v>
      </c>
      <c r="AT162" s="170" t="s">
        <v>127</v>
      </c>
      <c r="AU162" s="170" t="s">
        <v>85</v>
      </c>
      <c r="AY162" s="14" t="s">
        <v>115</v>
      </c>
      <c r="BE162" s="171">
        <f t="shared" si="14"/>
        <v>0</v>
      </c>
      <c r="BF162" s="171">
        <f t="shared" si="15"/>
        <v>0</v>
      </c>
      <c r="BG162" s="171">
        <f t="shared" si="16"/>
        <v>0</v>
      </c>
      <c r="BH162" s="171">
        <f t="shared" si="17"/>
        <v>0</v>
      </c>
      <c r="BI162" s="171">
        <f t="shared" si="18"/>
        <v>0</v>
      </c>
      <c r="BJ162" s="14" t="s">
        <v>20</v>
      </c>
      <c r="BK162" s="171">
        <f t="shared" si="19"/>
        <v>0</v>
      </c>
      <c r="BL162" s="14" t="s">
        <v>122</v>
      </c>
      <c r="BM162" s="170" t="s">
        <v>273</v>
      </c>
    </row>
    <row r="163" spans="1:65" s="2" customFormat="1" ht="72" customHeight="1">
      <c r="A163" s="29"/>
      <c r="B163" s="157"/>
      <c r="C163" s="172" t="s">
        <v>274</v>
      </c>
      <c r="D163" s="172" t="s">
        <v>127</v>
      </c>
      <c r="E163" s="173" t="s">
        <v>275</v>
      </c>
      <c r="F163" s="174" t="s">
        <v>276</v>
      </c>
      <c r="G163" s="175" t="s">
        <v>120</v>
      </c>
      <c r="H163" s="176">
        <v>17</v>
      </c>
      <c r="I163" s="177"/>
      <c r="J163" s="178">
        <f t="shared" si="10"/>
        <v>0</v>
      </c>
      <c r="K163" s="174" t="s">
        <v>130</v>
      </c>
      <c r="L163" s="30"/>
      <c r="M163" s="179" t="s">
        <v>1</v>
      </c>
      <c r="N163" s="180" t="s">
        <v>41</v>
      </c>
      <c r="O163" s="55"/>
      <c r="P163" s="168">
        <f t="shared" si="11"/>
        <v>0</v>
      </c>
      <c r="Q163" s="168">
        <v>0</v>
      </c>
      <c r="R163" s="168">
        <f t="shared" si="12"/>
        <v>0</v>
      </c>
      <c r="S163" s="168">
        <v>0</v>
      </c>
      <c r="T163" s="16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0" t="s">
        <v>122</v>
      </c>
      <c r="AT163" s="170" t="s">
        <v>127</v>
      </c>
      <c r="AU163" s="170" t="s">
        <v>85</v>
      </c>
      <c r="AY163" s="14" t="s">
        <v>115</v>
      </c>
      <c r="BE163" s="171">
        <f t="shared" si="14"/>
        <v>0</v>
      </c>
      <c r="BF163" s="171">
        <f t="shared" si="15"/>
        <v>0</v>
      </c>
      <c r="BG163" s="171">
        <f t="shared" si="16"/>
        <v>0</v>
      </c>
      <c r="BH163" s="171">
        <f t="shared" si="17"/>
        <v>0</v>
      </c>
      <c r="BI163" s="171">
        <f t="shared" si="18"/>
        <v>0</v>
      </c>
      <c r="BJ163" s="14" t="s">
        <v>20</v>
      </c>
      <c r="BK163" s="171">
        <f t="shared" si="19"/>
        <v>0</v>
      </c>
      <c r="BL163" s="14" t="s">
        <v>122</v>
      </c>
      <c r="BM163" s="170" t="s">
        <v>277</v>
      </c>
    </row>
    <row r="164" spans="1:65" s="2" customFormat="1" ht="60" customHeight="1">
      <c r="A164" s="29"/>
      <c r="B164" s="157"/>
      <c r="C164" s="172" t="s">
        <v>278</v>
      </c>
      <c r="D164" s="172" t="s">
        <v>127</v>
      </c>
      <c r="E164" s="173" t="s">
        <v>279</v>
      </c>
      <c r="F164" s="174" t="s">
        <v>280</v>
      </c>
      <c r="G164" s="175" t="s">
        <v>120</v>
      </c>
      <c r="H164" s="176">
        <v>17</v>
      </c>
      <c r="I164" s="177"/>
      <c r="J164" s="178">
        <f t="shared" si="10"/>
        <v>0</v>
      </c>
      <c r="K164" s="174" t="s">
        <v>130</v>
      </c>
      <c r="L164" s="30"/>
      <c r="M164" s="179" t="s">
        <v>1</v>
      </c>
      <c r="N164" s="180" t="s">
        <v>41</v>
      </c>
      <c r="O164" s="55"/>
      <c r="P164" s="168">
        <f t="shared" si="11"/>
        <v>0</v>
      </c>
      <c r="Q164" s="168">
        <v>0</v>
      </c>
      <c r="R164" s="168">
        <f t="shared" si="12"/>
        <v>0</v>
      </c>
      <c r="S164" s="168">
        <v>0</v>
      </c>
      <c r="T164" s="16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0" t="s">
        <v>122</v>
      </c>
      <c r="AT164" s="170" t="s">
        <v>127</v>
      </c>
      <c r="AU164" s="170" t="s">
        <v>85</v>
      </c>
      <c r="AY164" s="14" t="s">
        <v>115</v>
      </c>
      <c r="BE164" s="171">
        <f t="shared" si="14"/>
        <v>0</v>
      </c>
      <c r="BF164" s="171">
        <f t="shared" si="15"/>
        <v>0</v>
      </c>
      <c r="BG164" s="171">
        <f t="shared" si="16"/>
        <v>0</v>
      </c>
      <c r="BH164" s="171">
        <f t="shared" si="17"/>
        <v>0</v>
      </c>
      <c r="BI164" s="171">
        <f t="shared" si="18"/>
        <v>0</v>
      </c>
      <c r="BJ164" s="14" t="s">
        <v>20</v>
      </c>
      <c r="BK164" s="171">
        <f t="shared" si="19"/>
        <v>0</v>
      </c>
      <c r="BL164" s="14" t="s">
        <v>122</v>
      </c>
      <c r="BM164" s="170" t="s">
        <v>281</v>
      </c>
    </row>
    <row r="165" spans="1:65" s="2" customFormat="1" ht="24" customHeight="1">
      <c r="A165" s="29"/>
      <c r="B165" s="157"/>
      <c r="C165" s="172" t="s">
        <v>282</v>
      </c>
      <c r="D165" s="172" t="s">
        <v>127</v>
      </c>
      <c r="E165" s="173" t="s">
        <v>283</v>
      </c>
      <c r="F165" s="174" t="s">
        <v>284</v>
      </c>
      <c r="G165" s="175" t="s">
        <v>120</v>
      </c>
      <c r="H165" s="176">
        <v>1</v>
      </c>
      <c r="I165" s="177"/>
      <c r="J165" s="178">
        <f t="shared" si="10"/>
        <v>0</v>
      </c>
      <c r="K165" s="174" t="s">
        <v>130</v>
      </c>
      <c r="L165" s="30"/>
      <c r="M165" s="179" t="s">
        <v>1</v>
      </c>
      <c r="N165" s="180" t="s">
        <v>41</v>
      </c>
      <c r="O165" s="55"/>
      <c r="P165" s="168">
        <f t="shared" si="11"/>
        <v>0</v>
      </c>
      <c r="Q165" s="168">
        <v>0</v>
      </c>
      <c r="R165" s="168">
        <f t="shared" si="12"/>
        <v>0</v>
      </c>
      <c r="S165" s="168">
        <v>0</v>
      </c>
      <c r="T165" s="16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0" t="s">
        <v>122</v>
      </c>
      <c r="AT165" s="170" t="s">
        <v>127</v>
      </c>
      <c r="AU165" s="170" t="s">
        <v>85</v>
      </c>
      <c r="AY165" s="14" t="s">
        <v>115</v>
      </c>
      <c r="BE165" s="171">
        <f t="shared" si="14"/>
        <v>0</v>
      </c>
      <c r="BF165" s="171">
        <f t="shared" si="15"/>
        <v>0</v>
      </c>
      <c r="BG165" s="171">
        <f t="shared" si="16"/>
        <v>0</v>
      </c>
      <c r="BH165" s="171">
        <f t="shared" si="17"/>
        <v>0</v>
      </c>
      <c r="BI165" s="171">
        <f t="shared" si="18"/>
        <v>0</v>
      </c>
      <c r="BJ165" s="14" t="s">
        <v>20</v>
      </c>
      <c r="BK165" s="171">
        <f t="shared" si="19"/>
        <v>0</v>
      </c>
      <c r="BL165" s="14" t="s">
        <v>122</v>
      </c>
      <c r="BM165" s="170" t="s">
        <v>285</v>
      </c>
    </row>
    <row r="166" spans="1:65" s="2" customFormat="1" ht="24" customHeight="1">
      <c r="A166" s="29"/>
      <c r="B166" s="157"/>
      <c r="C166" s="172" t="s">
        <v>286</v>
      </c>
      <c r="D166" s="172" t="s">
        <v>127</v>
      </c>
      <c r="E166" s="173" t="s">
        <v>287</v>
      </c>
      <c r="F166" s="174" t="s">
        <v>288</v>
      </c>
      <c r="G166" s="175" t="s">
        <v>120</v>
      </c>
      <c r="H166" s="176">
        <v>1</v>
      </c>
      <c r="I166" s="177"/>
      <c r="J166" s="178">
        <f t="shared" si="10"/>
        <v>0</v>
      </c>
      <c r="K166" s="174" t="s">
        <v>130</v>
      </c>
      <c r="L166" s="30"/>
      <c r="M166" s="179" t="s">
        <v>1</v>
      </c>
      <c r="N166" s="180" t="s">
        <v>41</v>
      </c>
      <c r="O166" s="55"/>
      <c r="P166" s="168">
        <f t="shared" si="11"/>
        <v>0</v>
      </c>
      <c r="Q166" s="168">
        <v>0</v>
      </c>
      <c r="R166" s="168">
        <f t="shared" si="12"/>
        <v>0</v>
      </c>
      <c r="S166" s="168">
        <v>0</v>
      </c>
      <c r="T166" s="16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0" t="s">
        <v>122</v>
      </c>
      <c r="AT166" s="170" t="s">
        <v>127</v>
      </c>
      <c r="AU166" s="170" t="s">
        <v>85</v>
      </c>
      <c r="AY166" s="14" t="s">
        <v>115</v>
      </c>
      <c r="BE166" s="171">
        <f t="shared" si="14"/>
        <v>0</v>
      </c>
      <c r="BF166" s="171">
        <f t="shared" si="15"/>
        <v>0</v>
      </c>
      <c r="BG166" s="171">
        <f t="shared" si="16"/>
        <v>0</v>
      </c>
      <c r="BH166" s="171">
        <f t="shared" si="17"/>
        <v>0</v>
      </c>
      <c r="BI166" s="171">
        <f t="shared" si="18"/>
        <v>0</v>
      </c>
      <c r="BJ166" s="14" t="s">
        <v>20</v>
      </c>
      <c r="BK166" s="171">
        <f t="shared" si="19"/>
        <v>0</v>
      </c>
      <c r="BL166" s="14" t="s">
        <v>122</v>
      </c>
      <c r="BM166" s="170" t="s">
        <v>289</v>
      </c>
    </row>
    <row r="167" spans="1:65" s="12" customFormat="1" ht="22.9" customHeight="1">
      <c r="B167" s="144"/>
      <c r="D167" s="145" t="s">
        <v>75</v>
      </c>
      <c r="E167" s="155" t="s">
        <v>290</v>
      </c>
      <c r="F167" s="155" t="s">
        <v>291</v>
      </c>
      <c r="I167" s="147"/>
      <c r="J167" s="156">
        <f>BK167</f>
        <v>0</v>
      </c>
      <c r="L167" s="144"/>
      <c r="M167" s="149"/>
      <c r="N167" s="150"/>
      <c r="O167" s="150"/>
      <c r="P167" s="151">
        <f>P168</f>
        <v>0</v>
      </c>
      <c r="Q167" s="150"/>
      <c r="R167" s="151">
        <f>R168</f>
        <v>0</v>
      </c>
      <c r="S167" s="150"/>
      <c r="T167" s="152">
        <f>T168</f>
        <v>0</v>
      </c>
      <c r="AR167" s="145" t="s">
        <v>20</v>
      </c>
      <c r="AT167" s="153" t="s">
        <v>75</v>
      </c>
      <c r="AU167" s="153" t="s">
        <v>20</v>
      </c>
      <c r="AY167" s="145" t="s">
        <v>115</v>
      </c>
      <c r="BK167" s="154">
        <f>BK168</f>
        <v>0</v>
      </c>
    </row>
    <row r="168" spans="1:65" s="2" customFormat="1" ht="24" customHeight="1">
      <c r="A168" s="29"/>
      <c r="B168" s="157"/>
      <c r="C168" s="172" t="s">
        <v>292</v>
      </c>
      <c r="D168" s="172" t="s">
        <v>127</v>
      </c>
      <c r="E168" s="173" t="s">
        <v>293</v>
      </c>
      <c r="F168" s="174" t="s">
        <v>294</v>
      </c>
      <c r="G168" s="175" t="s">
        <v>264</v>
      </c>
      <c r="H168" s="176">
        <v>30</v>
      </c>
      <c r="I168" s="177"/>
      <c r="J168" s="178">
        <f>ROUND(I168*H168,2)</f>
        <v>0</v>
      </c>
      <c r="K168" s="174" t="s">
        <v>130</v>
      </c>
      <c r="L168" s="30"/>
      <c r="M168" s="181" t="s">
        <v>1</v>
      </c>
      <c r="N168" s="182" t="s">
        <v>41</v>
      </c>
      <c r="O168" s="183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0" t="s">
        <v>122</v>
      </c>
      <c r="AT168" s="170" t="s">
        <v>127</v>
      </c>
      <c r="AU168" s="170" t="s">
        <v>85</v>
      </c>
      <c r="AY168" s="14" t="s">
        <v>115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4" t="s">
        <v>20</v>
      </c>
      <c r="BK168" s="171">
        <f>ROUND(I168*H168,2)</f>
        <v>0</v>
      </c>
      <c r="BL168" s="14" t="s">
        <v>122</v>
      </c>
      <c r="BM168" s="170" t="s">
        <v>295</v>
      </c>
    </row>
    <row r="169" spans="1:65" s="2" customFormat="1" ht="6.95" customHeight="1">
      <c r="A169" s="29"/>
      <c r="B169" s="44"/>
      <c r="C169" s="45"/>
      <c r="D169" s="45"/>
      <c r="E169" s="45"/>
      <c r="F169" s="45"/>
      <c r="G169" s="45"/>
      <c r="H169" s="45"/>
      <c r="I169" s="117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20:K16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85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28" t="str">
        <f>'Rekapitulace stavby'!K6</f>
        <v>Oprava řídícího systému TM Malšice</v>
      </c>
      <c r="F7" s="229"/>
      <c r="G7" s="229"/>
      <c r="H7" s="229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2" t="s">
        <v>296</v>
      </c>
      <c r="F9" s="227"/>
      <c r="G9" s="227"/>
      <c r="H9" s="227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94" t="s">
        <v>23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26</v>
      </c>
      <c r="E14" s="29"/>
      <c r="F14" s="29"/>
      <c r="G14" s="29"/>
      <c r="H14" s="29"/>
      <c r="I14" s="94" t="s">
        <v>27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28</v>
      </c>
      <c r="F15" s="29"/>
      <c r="G15" s="29"/>
      <c r="H15" s="29"/>
      <c r="I15" s="94" t="s">
        <v>29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30</v>
      </c>
      <c r="E17" s="29"/>
      <c r="F17" s="29"/>
      <c r="G17" s="29"/>
      <c r="H17" s="29"/>
      <c r="I17" s="94" t="s">
        <v>27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0" t="str">
        <f>'Rekapitulace stavby'!E14</f>
        <v>Vyplň údaj</v>
      </c>
      <c r="F18" s="215"/>
      <c r="G18" s="215"/>
      <c r="H18" s="215"/>
      <c r="I18" s="94" t="s">
        <v>29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32</v>
      </c>
      <c r="E20" s="29"/>
      <c r="F20" s="29"/>
      <c r="G20" s="29"/>
      <c r="H20" s="29"/>
      <c r="I20" s="94" t="s">
        <v>27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28</v>
      </c>
      <c r="F21" s="29"/>
      <c r="G21" s="29"/>
      <c r="H21" s="29"/>
      <c r="I21" s="94" t="s">
        <v>29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94" t="s">
        <v>27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29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35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9" t="s">
        <v>1</v>
      </c>
      <c r="F27" s="219"/>
      <c r="G27" s="219"/>
      <c r="H27" s="21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36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38</v>
      </c>
      <c r="G32" s="29"/>
      <c r="H32" s="29"/>
      <c r="I32" s="101" t="s">
        <v>37</v>
      </c>
      <c r="J32" s="33" t="s">
        <v>39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40</v>
      </c>
      <c r="E33" s="24" t="s">
        <v>41</v>
      </c>
      <c r="F33" s="103">
        <f>ROUND((SUM(BE119:BE125)),  2)</f>
        <v>0</v>
      </c>
      <c r="G33" s="29"/>
      <c r="H33" s="29"/>
      <c r="I33" s="104">
        <v>0.21</v>
      </c>
      <c r="J33" s="103">
        <f>ROUND(((SUM(BE119:BE125))*I33),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42</v>
      </c>
      <c r="F34" s="103">
        <f>ROUND((SUM(BF119:BF125)),  2)</f>
        <v>0</v>
      </c>
      <c r="G34" s="29"/>
      <c r="H34" s="29"/>
      <c r="I34" s="104">
        <v>0.15</v>
      </c>
      <c r="J34" s="103">
        <f>ROUND(((SUM(BF119:BF125))*I34),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43</v>
      </c>
      <c r="F35" s="103">
        <f>ROUND((SUM(BG119:BG125)),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44</v>
      </c>
      <c r="F36" s="103">
        <f>ROUND((SUM(BH119:BH125)),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45</v>
      </c>
      <c r="F37" s="103">
        <f>ROUND((SUM(BI119:BI125)),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46</v>
      </c>
      <c r="E39" s="57"/>
      <c r="F39" s="57"/>
      <c r="G39" s="107" t="s">
        <v>47</v>
      </c>
      <c r="H39" s="108" t="s">
        <v>48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51</v>
      </c>
      <c r="E61" s="32"/>
      <c r="F61" s="113" t="s">
        <v>52</v>
      </c>
      <c r="G61" s="42" t="s">
        <v>51</v>
      </c>
      <c r="H61" s="32"/>
      <c r="I61" s="114"/>
      <c r="J61" s="115" t="s">
        <v>52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51</v>
      </c>
      <c r="E76" s="32"/>
      <c r="F76" s="113" t="s">
        <v>52</v>
      </c>
      <c r="G76" s="42" t="s">
        <v>51</v>
      </c>
      <c r="H76" s="32"/>
      <c r="I76" s="114"/>
      <c r="J76" s="115" t="s">
        <v>52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8" t="str">
        <f>E7</f>
        <v>Oprava řídícího systému TM Malšice</v>
      </c>
      <c r="F85" s="229"/>
      <c r="G85" s="229"/>
      <c r="H85" s="229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2" t="str">
        <f>E9</f>
        <v>001 - VRN - VRN - TM Malšice</v>
      </c>
      <c r="F87" s="227"/>
      <c r="G87" s="227"/>
      <c r="H87" s="227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21</v>
      </c>
      <c r="D89" s="29"/>
      <c r="E89" s="29"/>
      <c r="F89" s="22" t="str">
        <f>F12</f>
        <v>TM Malšice</v>
      </c>
      <c r="G89" s="29"/>
      <c r="H89" s="29"/>
      <c r="I89" s="94" t="s">
        <v>23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26</v>
      </c>
      <c r="D91" s="29"/>
      <c r="E91" s="29"/>
      <c r="F91" s="22" t="str">
        <f>E15</f>
        <v xml:space="preserve"> </v>
      </c>
      <c r="G91" s="29"/>
      <c r="H91" s="29"/>
      <c r="I91" s="94" t="s">
        <v>32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30</v>
      </c>
      <c r="D92" s="29"/>
      <c r="E92" s="29"/>
      <c r="F92" s="22" t="str">
        <f>IF(E18="","",E18)</f>
        <v>Vyplň údaj</v>
      </c>
      <c r="G92" s="29"/>
      <c r="H92" s="29"/>
      <c r="I92" s="94" t="s">
        <v>34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23"/>
      <c r="D97" s="124" t="s">
        <v>297</v>
      </c>
      <c r="E97" s="125"/>
      <c r="F97" s="125"/>
      <c r="G97" s="125"/>
      <c r="H97" s="125"/>
      <c r="I97" s="126"/>
      <c r="J97" s="127">
        <f>J120</f>
        <v>0</v>
      </c>
      <c r="L97" s="123"/>
    </row>
    <row r="98" spans="1:31" s="10" customFormat="1" ht="19.899999999999999" customHeight="1">
      <c r="B98" s="128"/>
      <c r="D98" s="129" t="s">
        <v>298</v>
      </c>
      <c r="E98" s="130"/>
      <c r="F98" s="130"/>
      <c r="G98" s="130"/>
      <c r="H98" s="130"/>
      <c r="I98" s="131"/>
      <c r="J98" s="132">
        <f>J121</f>
        <v>0</v>
      </c>
      <c r="L98" s="128"/>
    </row>
    <row r="99" spans="1:31" s="9" customFormat="1" ht="24.95" customHeight="1">
      <c r="B99" s="123"/>
      <c r="D99" s="124" t="s">
        <v>299</v>
      </c>
      <c r="E99" s="125"/>
      <c r="F99" s="125"/>
      <c r="G99" s="125"/>
      <c r="H99" s="125"/>
      <c r="I99" s="126"/>
      <c r="J99" s="127">
        <f>J124</f>
        <v>0</v>
      </c>
      <c r="L99" s="12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101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15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28" t="str">
        <f>E7</f>
        <v>Oprava řídícího systému TM Malšice</v>
      </c>
      <c r="F109" s="229"/>
      <c r="G109" s="229"/>
      <c r="H109" s="2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89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12" t="str">
        <f>E9</f>
        <v>001 - VRN - VRN - TM Malšice</v>
      </c>
      <c r="F111" s="227"/>
      <c r="G111" s="227"/>
      <c r="H111" s="227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21</v>
      </c>
      <c r="D113" s="29"/>
      <c r="E113" s="29"/>
      <c r="F113" s="22" t="str">
        <f>F12</f>
        <v>TM Malšice</v>
      </c>
      <c r="G113" s="29"/>
      <c r="H113" s="29"/>
      <c r="I113" s="94" t="s">
        <v>23</v>
      </c>
      <c r="J113" s="52">
        <f>IF(J12="","",J12)</f>
        <v>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26</v>
      </c>
      <c r="D115" s="29"/>
      <c r="E115" s="29"/>
      <c r="F115" s="22" t="str">
        <f>E15</f>
        <v xml:space="preserve"> </v>
      </c>
      <c r="G115" s="29"/>
      <c r="H115" s="29"/>
      <c r="I115" s="94" t="s">
        <v>32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30</v>
      </c>
      <c r="D116" s="29"/>
      <c r="E116" s="29"/>
      <c r="F116" s="22" t="str">
        <f>IF(E18="","",E18)</f>
        <v>Vyplň údaj</v>
      </c>
      <c r="G116" s="29"/>
      <c r="H116" s="29"/>
      <c r="I116" s="94" t="s">
        <v>34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102</v>
      </c>
      <c r="D118" s="136" t="s">
        <v>61</v>
      </c>
      <c r="E118" s="136" t="s">
        <v>57</v>
      </c>
      <c r="F118" s="136" t="s">
        <v>58</v>
      </c>
      <c r="G118" s="136" t="s">
        <v>103</v>
      </c>
      <c r="H118" s="136" t="s">
        <v>104</v>
      </c>
      <c r="I118" s="137" t="s">
        <v>105</v>
      </c>
      <c r="J118" s="136" t="s">
        <v>93</v>
      </c>
      <c r="K118" s="138" t="s">
        <v>106</v>
      </c>
      <c r="L118" s="139"/>
      <c r="M118" s="59" t="s">
        <v>1</v>
      </c>
      <c r="N118" s="60" t="s">
        <v>40</v>
      </c>
      <c r="O118" s="60" t="s">
        <v>107</v>
      </c>
      <c r="P118" s="60" t="s">
        <v>108</v>
      </c>
      <c r="Q118" s="60" t="s">
        <v>109</v>
      </c>
      <c r="R118" s="60" t="s">
        <v>110</v>
      </c>
      <c r="S118" s="60" t="s">
        <v>111</v>
      </c>
      <c r="T118" s="61" t="s">
        <v>112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>
      <c r="A119" s="29"/>
      <c r="B119" s="30"/>
      <c r="C119" s="66" t="s">
        <v>113</v>
      </c>
      <c r="D119" s="29"/>
      <c r="E119" s="29"/>
      <c r="F119" s="29"/>
      <c r="G119" s="29"/>
      <c r="H119" s="29"/>
      <c r="I119" s="93"/>
      <c r="J119" s="140">
        <f>BK119</f>
        <v>0</v>
      </c>
      <c r="K119" s="29"/>
      <c r="L119" s="30"/>
      <c r="M119" s="62"/>
      <c r="N119" s="53"/>
      <c r="O119" s="63"/>
      <c r="P119" s="141">
        <f>P120+P124</f>
        <v>0</v>
      </c>
      <c r="Q119" s="63"/>
      <c r="R119" s="141">
        <f>R120+R124</f>
        <v>0</v>
      </c>
      <c r="S119" s="63"/>
      <c r="T119" s="142">
        <f>T120+T124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75</v>
      </c>
      <c r="AU119" s="14" t="s">
        <v>95</v>
      </c>
      <c r="BK119" s="143">
        <f>BK120+BK124</f>
        <v>0</v>
      </c>
    </row>
    <row r="120" spans="1:65" s="12" customFormat="1" ht="25.9" customHeight="1">
      <c r="B120" s="144"/>
      <c r="D120" s="145" t="s">
        <v>75</v>
      </c>
      <c r="E120" s="146" t="s">
        <v>300</v>
      </c>
      <c r="F120" s="146" t="s">
        <v>301</v>
      </c>
      <c r="I120" s="147"/>
      <c r="J120" s="148">
        <f>BK120</f>
        <v>0</v>
      </c>
      <c r="L120" s="144"/>
      <c r="M120" s="149"/>
      <c r="N120" s="150"/>
      <c r="O120" s="150"/>
      <c r="P120" s="151">
        <f>P121</f>
        <v>0</v>
      </c>
      <c r="Q120" s="150"/>
      <c r="R120" s="151">
        <f>R121</f>
        <v>0</v>
      </c>
      <c r="S120" s="150"/>
      <c r="T120" s="152">
        <f>T121</f>
        <v>0</v>
      </c>
      <c r="AR120" s="145" t="s">
        <v>302</v>
      </c>
      <c r="AT120" s="153" t="s">
        <v>75</v>
      </c>
      <c r="AU120" s="153" t="s">
        <v>76</v>
      </c>
      <c r="AY120" s="145" t="s">
        <v>115</v>
      </c>
      <c r="BK120" s="154">
        <f>BK121</f>
        <v>0</v>
      </c>
    </row>
    <row r="121" spans="1:65" s="12" customFormat="1" ht="22.9" customHeight="1">
      <c r="B121" s="144"/>
      <c r="D121" s="145" t="s">
        <v>75</v>
      </c>
      <c r="E121" s="155" t="s">
        <v>303</v>
      </c>
      <c r="F121" s="155" t="s">
        <v>304</v>
      </c>
      <c r="I121" s="147"/>
      <c r="J121" s="156">
        <f>BK121</f>
        <v>0</v>
      </c>
      <c r="L121" s="144"/>
      <c r="M121" s="149"/>
      <c r="N121" s="150"/>
      <c r="O121" s="150"/>
      <c r="P121" s="151">
        <f>SUM(P122:P123)</f>
        <v>0</v>
      </c>
      <c r="Q121" s="150"/>
      <c r="R121" s="151">
        <f>SUM(R122:R123)</f>
        <v>0</v>
      </c>
      <c r="S121" s="150"/>
      <c r="T121" s="152">
        <f>SUM(T122:T123)</f>
        <v>0</v>
      </c>
      <c r="AR121" s="145" t="s">
        <v>302</v>
      </c>
      <c r="AT121" s="153" t="s">
        <v>75</v>
      </c>
      <c r="AU121" s="153" t="s">
        <v>20</v>
      </c>
      <c r="AY121" s="145" t="s">
        <v>115</v>
      </c>
      <c r="BK121" s="154">
        <f>SUM(BK122:BK123)</f>
        <v>0</v>
      </c>
    </row>
    <row r="122" spans="1:65" s="2" customFormat="1" ht="96" customHeight="1">
      <c r="A122" s="29"/>
      <c r="B122" s="157"/>
      <c r="C122" s="172" t="s">
        <v>187</v>
      </c>
      <c r="D122" s="172" t="s">
        <v>127</v>
      </c>
      <c r="E122" s="173" t="s">
        <v>305</v>
      </c>
      <c r="F122" s="174" t="s">
        <v>306</v>
      </c>
      <c r="G122" s="175" t="s">
        <v>120</v>
      </c>
      <c r="H122" s="176">
        <v>1</v>
      </c>
      <c r="I122" s="177"/>
      <c r="J122" s="178">
        <f>ROUND(I122*H122,2)</f>
        <v>0</v>
      </c>
      <c r="K122" s="174" t="s">
        <v>130</v>
      </c>
      <c r="L122" s="30"/>
      <c r="M122" s="179" t="s">
        <v>1</v>
      </c>
      <c r="N122" s="180" t="s">
        <v>41</v>
      </c>
      <c r="O122" s="55"/>
      <c r="P122" s="168">
        <f>O122*H122</f>
        <v>0</v>
      </c>
      <c r="Q122" s="168">
        <v>0</v>
      </c>
      <c r="R122" s="168">
        <f>Q122*H122</f>
        <v>0</v>
      </c>
      <c r="S122" s="168">
        <v>0</v>
      </c>
      <c r="T122" s="169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0" t="s">
        <v>307</v>
      </c>
      <c r="AT122" s="170" t="s">
        <v>127</v>
      </c>
      <c r="AU122" s="170" t="s">
        <v>85</v>
      </c>
      <c r="AY122" s="14" t="s">
        <v>115</v>
      </c>
      <c r="BE122" s="171">
        <f>IF(N122="základní",J122,0)</f>
        <v>0</v>
      </c>
      <c r="BF122" s="171">
        <f>IF(N122="snížená",J122,0)</f>
        <v>0</v>
      </c>
      <c r="BG122" s="171">
        <f>IF(N122="zákl. přenesená",J122,0)</f>
        <v>0</v>
      </c>
      <c r="BH122" s="171">
        <f>IF(N122="sníž. přenesená",J122,0)</f>
        <v>0</v>
      </c>
      <c r="BI122" s="171">
        <f>IF(N122="nulová",J122,0)</f>
        <v>0</v>
      </c>
      <c r="BJ122" s="14" t="s">
        <v>20</v>
      </c>
      <c r="BK122" s="171">
        <f>ROUND(I122*H122,2)</f>
        <v>0</v>
      </c>
      <c r="BL122" s="14" t="s">
        <v>307</v>
      </c>
      <c r="BM122" s="170" t="s">
        <v>308</v>
      </c>
    </row>
    <row r="123" spans="1:65" s="2" customFormat="1" ht="108" customHeight="1">
      <c r="A123" s="29"/>
      <c r="B123" s="157"/>
      <c r="C123" s="172" t="s">
        <v>191</v>
      </c>
      <c r="D123" s="172" t="s">
        <v>127</v>
      </c>
      <c r="E123" s="173" t="s">
        <v>309</v>
      </c>
      <c r="F123" s="174" t="s">
        <v>310</v>
      </c>
      <c r="G123" s="175" t="s">
        <v>120</v>
      </c>
      <c r="H123" s="176">
        <v>1</v>
      </c>
      <c r="I123" s="177"/>
      <c r="J123" s="178">
        <f>ROUND(I123*H123,2)</f>
        <v>0</v>
      </c>
      <c r="K123" s="174" t="s">
        <v>130</v>
      </c>
      <c r="L123" s="30"/>
      <c r="M123" s="179" t="s">
        <v>1</v>
      </c>
      <c r="N123" s="180" t="s">
        <v>41</v>
      </c>
      <c r="O123" s="55"/>
      <c r="P123" s="168">
        <f>O123*H123</f>
        <v>0</v>
      </c>
      <c r="Q123" s="168">
        <v>0</v>
      </c>
      <c r="R123" s="168">
        <f>Q123*H123</f>
        <v>0</v>
      </c>
      <c r="S123" s="168">
        <v>0</v>
      </c>
      <c r="T123" s="169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0" t="s">
        <v>76</v>
      </c>
      <c r="AT123" s="170" t="s">
        <v>127</v>
      </c>
      <c r="AU123" s="170" t="s">
        <v>85</v>
      </c>
      <c r="AY123" s="14" t="s">
        <v>115</v>
      </c>
      <c r="BE123" s="171">
        <f>IF(N123="základní",J123,0)</f>
        <v>0</v>
      </c>
      <c r="BF123" s="171">
        <f>IF(N123="snížená",J123,0)</f>
        <v>0</v>
      </c>
      <c r="BG123" s="171">
        <f>IF(N123="zákl. přenesená",J123,0)</f>
        <v>0</v>
      </c>
      <c r="BH123" s="171">
        <f>IF(N123="sníž. přenesená",J123,0)</f>
        <v>0</v>
      </c>
      <c r="BI123" s="171">
        <f>IF(N123="nulová",J123,0)</f>
        <v>0</v>
      </c>
      <c r="BJ123" s="14" t="s">
        <v>20</v>
      </c>
      <c r="BK123" s="171">
        <f>ROUND(I123*H123,2)</f>
        <v>0</v>
      </c>
      <c r="BL123" s="14" t="s">
        <v>302</v>
      </c>
      <c r="BM123" s="170" t="s">
        <v>311</v>
      </c>
    </row>
    <row r="124" spans="1:65" s="12" customFormat="1" ht="25.9" customHeight="1">
      <c r="B124" s="144"/>
      <c r="D124" s="145" t="s">
        <v>75</v>
      </c>
      <c r="E124" s="146" t="s">
        <v>312</v>
      </c>
      <c r="F124" s="146" t="s">
        <v>313</v>
      </c>
      <c r="I124" s="147"/>
      <c r="J124" s="148">
        <f>BK124</f>
        <v>0</v>
      </c>
      <c r="L124" s="144"/>
      <c r="M124" s="149"/>
      <c r="N124" s="150"/>
      <c r="O124" s="150"/>
      <c r="P124" s="151">
        <f>P125</f>
        <v>0</v>
      </c>
      <c r="Q124" s="150"/>
      <c r="R124" s="151">
        <f>R125</f>
        <v>0</v>
      </c>
      <c r="S124" s="150"/>
      <c r="T124" s="152">
        <f>T125</f>
        <v>0</v>
      </c>
      <c r="AR124" s="145" t="s">
        <v>302</v>
      </c>
      <c r="AT124" s="153" t="s">
        <v>75</v>
      </c>
      <c r="AU124" s="153" t="s">
        <v>76</v>
      </c>
      <c r="AY124" s="145" t="s">
        <v>115</v>
      </c>
      <c r="BK124" s="154">
        <f>BK125</f>
        <v>0</v>
      </c>
    </row>
    <row r="125" spans="1:65" s="2" customFormat="1" ht="36" customHeight="1">
      <c r="A125" s="29"/>
      <c r="B125" s="157"/>
      <c r="C125" s="158" t="s">
        <v>8</v>
      </c>
      <c r="D125" s="158" t="s">
        <v>114</v>
      </c>
      <c r="E125" s="159" t="s">
        <v>314</v>
      </c>
      <c r="F125" s="160" t="s">
        <v>315</v>
      </c>
      <c r="G125" s="161" t="s">
        <v>120</v>
      </c>
      <c r="H125" s="162">
        <v>1</v>
      </c>
      <c r="I125" s="163"/>
      <c r="J125" s="164">
        <f>ROUND(I125*H125,2)</f>
        <v>0</v>
      </c>
      <c r="K125" s="160" t="s">
        <v>130</v>
      </c>
      <c r="L125" s="165"/>
      <c r="M125" s="186" t="s">
        <v>1</v>
      </c>
      <c r="N125" s="187" t="s">
        <v>41</v>
      </c>
      <c r="O125" s="183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0" t="s">
        <v>316</v>
      </c>
      <c r="AT125" s="170" t="s">
        <v>114</v>
      </c>
      <c r="AU125" s="170" t="s">
        <v>20</v>
      </c>
      <c r="AY125" s="14" t="s">
        <v>115</v>
      </c>
      <c r="BE125" s="171">
        <f>IF(N125="základní",J125,0)</f>
        <v>0</v>
      </c>
      <c r="BF125" s="171">
        <f>IF(N125="snížená",J125,0)</f>
        <v>0</v>
      </c>
      <c r="BG125" s="171">
        <f>IF(N125="zákl. přenesená",J125,0)</f>
        <v>0</v>
      </c>
      <c r="BH125" s="171">
        <f>IF(N125="sníž. přenesená",J125,0)</f>
        <v>0</v>
      </c>
      <c r="BI125" s="171">
        <f>IF(N125="nulová",J125,0)</f>
        <v>0</v>
      </c>
      <c r="BJ125" s="14" t="s">
        <v>20</v>
      </c>
      <c r="BK125" s="171">
        <f>ROUND(I125*H125,2)</f>
        <v>0</v>
      </c>
      <c r="BL125" s="14" t="s">
        <v>317</v>
      </c>
      <c r="BM125" s="170" t="s">
        <v>318</v>
      </c>
    </row>
    <row r="126" spans="1:65" s="2" customFormat="1" ht="6.95" customHeight="1">
      <c r="A126" s="29"/>
      <c r="B126" s="44"/>
      <c r="C126" s="45"/>
      <c r="D126" s="45"/>
      <c r="E126" s="45"/>
      <c r="F126" s="45"/>
      <c r="G126" s="45"/>
      <c r="H126" s="45"/>
      <c r="I126" s="117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18:K12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001 - Sborník SŽDC - TM M...</vt:lpstr>
      <vt:lpstr>001 - VRN - VRN - TM Malšice</vt:lpstr>
      <vt:lpstr>'001 - Sborník SŽDC - TM M...'!Názvy_tisku</vt:lpstr>
      <vt:lpstr>'001 - VRN - VRN - TM Malšice'!Názvy_tisku</vt:lpstr>
      <vt:lpstr>'Rekapitulace stavby'!Názvy_tisku</vt:lpstr>
      <vt:lpstr>'001 - Sborník SŽDC - TM M...'!Oblast_tisku</vt:lpstr>
      <vt:lpstr>'001 - VRN - VRN - TM Malšice'!Oblast_tisku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Václav</dc:creator>
  <cp:lastModifiedBy>Freisleben Miroslav, Ing.</cp:lastModifiedBy>
  <dcterms:created xsi:type="dcterms:W3CDTF">2020-02-11T07:36:55Z</dcterms:created>
  <dcterms:modified xsi:type="dcterms:W3CDTF">2020-02-11T12:49:54Z</dcterms:modified>
</cp:coreProperties>
</file>